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9810" windowWidth="25440" windowHeight="3030" tabRatio="897"/>
  </bookViews>
  <sheets>
    <sheet name="Indice" sheetId="5" r:id="rId1"/>
    <sheet name="Oferta de Juegos" sheetId="11" r:id="rId2"/>
    <sheet name="Parque de Máquinas" sheetId="8" r:id="rId3"/>
    <sheet name="Posiciones de Juego" sheetId="12" r:id="rId4"/>
    <sheet name="Ingresos Brutos del Juego" sheetId="1" r:id="rId5"/>
    <sheet name="Impuestos" sheetId="2" r:id="rId6"/>
    <sheet name="Visitas" sheetId="3" r:id="rId7"/>
    <sheet name="Retorno Máquinas" sheetId="7" r:id="rId8"/>
    <sheet name="Resumen Industria" sheetId="4" r:id="rId9"/>
    <sheet name="Glosario" sheetId="6" r:id="rId10"/>
  </sheets>
  <definedNames>
    <definedName name="_xlnm.Print_Area" localSheetId="9">Glosario!$A$1:$E$18</definedName>
    <definedName name="_xlnm.Print_Area" localSheetId="5">Impuestos!$A$1:$Q$52</definedName>
    <definedName name="_xlnm.Print_Area" localSheetId="0">Indice!$A$1:$E$28</definedName>
    <definedName name="_xlnm.Print_Area" localSheetId="4">'Ingresos Brutos del Juego'!$A$1:$R$29</definedName>
    <definedName name="_xlnm.Print_Area" localSheetId="1">'Oferta de Juegos'!$A$1:$I$30</definedName>
    <definedName name="_xlnm.Print_Area" localSheetId="2">'Parque de Máquinas'!$A$1:$S$30</definedName>
    <definedName name="_xlnm.Print_Area" localSheetId="3">'Posiciones de Juego'!$A$1:$J$73</definedName>
    <definedName name="_xlnm.Print_Area" localSheetId="8">'Resumen Industria'!$A$1:$Q$48</definedName>
    <definedName name="_xlnm.Print_Area" localSheetId="7">'Retorno Máquinas'!$A$1:$Q$51</definedName>
    <definedName name="_xlnm.Print_Area" localSheetId="6">Visitas!$A$1:$Q$74</definedName>
  </definedNames>
  <calcPr calcId="145621"/>
</workbook>
</file>

<file path=xl/calcChain.xml><?xml version="1.0" encoding="utf-8"?>
<calcChain xmlns="http://schemas.openxmlformats.org/spreadsheetml/2006/main">
  <c r="L37" i="4" l="1"/>
  <c r="L28" i="7" l="1"/>
  <c r="L49" i="3"/>
  <c r="L51" i="2"/>
  <c r="L28" i="2"/>
  <c r="L28" i="1"/>
  <c r="R13" i="8" l="1"/>
  <c r="R14" i="8"/>
  <c r="R15" i="8"/>
  <c r="R16" i="8"/>
  <c r="R17" i="8"/>
  <c r="R18" i="8"/>
  <c r="R19" i="8"/>
  <c r="R20" i="8"/>
  <c r="R21" i="8"/>
  <c r="R22" i="8"/>
  <c r="R23" i="8"/>
  <c r="R24" i="8"/>
  <c r="R25" i="8"/>
  <c r="R26" i="8"/>
  <c r="R27" i="8"/>
  <c r="R12" i="8"/>
  <c r="R11" i="8"/>
  <c r="K37" i="4" l="1"/>
  <c r="K28" i="7"/>
  <c r="K49" i="3"/>
  <c r="K51" i="2"/>
  <c r="K28" i="2"/>
  <c r="I12" i="12"/>
  <c r="I13" i="12"/>
  <c r="I14" i="12"/>
  <c r="I15" i="12"/>
  <c r="I16" i="12"/>
  <c r="I17" i="12"/>
  <c r="I18" i="12"/>
  <c r="I19" i="12"/>
  <c r="I20" i="12"/>
  <c r="I21" i="12"/>
  <c r="I22" i="12"/>
  <c r="I23" i="12"/>
  <c r="I24" i="12"/>
  <c r="I25" i="12"/>
  <c r="I26" i="12"/>
  <c r="I27" i="12"/>
  <c r="I11" i="12"/>
  <c r="I28" i="12" s="1"/>
  <c r="J28" i="7" l="1"/>
  <c r="I28" i="7" l="1"/>
  <c r="I49" i="3"/>
  <c r="I51" i="2"/>
  <c r="I28" i="2"/>
  <c r="I28" i="1"/>
  <c r="H37" i="4" l="1"/>
  <c r="H36" i="4"/>
  <c r="G24" i="4"/>
  <c r="G23" i="4"/>
  <c r="G22" i="4"/>
  <c r="G21" i="4"/>
  <c r="G20" i="4"/>
  <c r="H49" i="3" l="1"/>
  <c r="G36" i="4" l="1"/>
  <c r="G37" i="4" s="1"/>
  <c r="G16" i="4"/>
  <c r="G49" i="3" l="1"/>
  <c r="D28" i="11"/>
  <c r="E28" i="11"/>
  <c r="F28" i="11"/>
  <c r="G28" i="11"/>
  <c r="H28" i="11"/>
  <c r="F37" i="4" l="1"/>
  <c r="F36" i="4"/>
  <c r="F16" i="4"/>
  <c r="F26" i="4" s="1"/>
  <c r="F28" i="7"/>
  <c r="F49" i="3"/>
  <c r="F51" i="2"/>
  <c r="F28" i="1"/>
  <c r="E37" i="4" l="1"/>
  <c r="E26" i="4"/>
  <c r="E16" i="4"/>
  <c r="E28" i="7"/>
  <c r="E49" i="3"/>
  <c r="E51" i="2"/>
  <c r="E28" i="2"/>
  <c r="E28" i="1"/>
  <c r="D26" i="4" l="1"/>
  <c r="D16" i="4"/>
  <c r="P36" i="4" l="1"/>
  <c r="N36" i="4" l="1"/>
  <c r="N25" i="4"/>
  <c r="N47" i="4" l="1"/>
  <c r="N51" i="7"/>
  <c r="M47" i="4" l="1"/>
  <c r="M36" i="4"/>
  <c r="M51" i="7"/>
  <c r="O10" i="7"/>
  <c r="O11" i="7"/>
  <c r="O12" i="7"/>
  <c r="O13" i="7"/>
  <c r="O14" i="7"/>
  <c r="O15" i="7"/>
  <c r="O16" i="7"/>
  <c r="O17" i="7"/>
  <c r="O18" i="7"/>
  <c r="O19" i="7"/>
  <c r="O20" i="7"/>
  <c r="O21" i="7"/>
  <c r="O22" i="7"/>
  <c r="O23" i="7"/>
  <c r="O24" i="7"/>
  <c r="O25" i="7"/>
  <c r="O26" i="7"/>
  <c r="M25" i="4" l="1"/>
  <c r="L47" i="4" l="1"/>
  <c r="L36" i="4"/>
  <c r="L25" i="4"/>
  <c r="L51" i="7" l="1"/>
  <c r="K47" i="4" l="1"/>
  <c r="K36" i="4"/>
  <c r="K25" i="4"/>
  <c r="K51" i="7" l="1"/>
  <c r="P51" i="7" l="1"/>
  <c r="J47" i="4" l="1"/>
  <c r="J36" i="4"/>
  <c r="J37" i="4" s="1"/>
  <c r="J25" i="4" l="1"/>
  <c r="J51" i="7"/>
  <c r="I47" i="4" l="1"/>
  <c r="I36" i="4"/>
  <c r="I37" i="4" s="1"/>
  <c r="I51" i="7"/>
  <c r="I25" i="4" l="1"/>
  <c r="I15" i="4"/>
  <c r="J15" i="4"/>
  <c r="K15" i="4"/>
  <c r="L15" i="4"/>
  <c r="M15" i="4"/>
  <c r="N15" i="4"/>
  <c r="H47" i="4" l="1"/>
  <c r="H15" i="4" l="1"/>
  <c r="H51" i="7"/>
  <c r="H28" i="8"/>
  <c r="G47" i="4" l="1"/>
  <c r="G51" i="7"/>
  <c r="G27" i="7"/>
  <c r="G28" i="7" s="1"/>
  <c r="O24" i="3"/>
  <c r="O45" i="3"/>
  <c r="O25" i="2"/>
  <c r="O24" i="2"/>
  <c r="O47" i="2"/>
  <c r="O24" i="1"/>
  <c r="F47" i="4" l="1"/>
  <c r="F25" i="4"/>
  <c r="F15" i="4"/>
  <c r="F51" i="7"/>
  <c r="F27" i="7"/>
  <c r="O46" i="3"/>
  <c r="O25" i="3"/>
  <c r="O48" i="2"/>
  <c r="O25" i="1"/>
  <c r="E47" i="4"/>
  <c r="E36" i="4"/>
  <c r="E25" i="4" l="1"/>
  <c r="E15" i="4"/>
  <c r="D51" i="7"/>
  <c r="E51" i="7"/>
  <c r="N28" i="8" l="1"/>
  <c r="E28" i="8"/>
  <c r="D25" i="4" l="1"/>
  <c r="D15" i="4"/>
  <c r="O16" i="4"/>
  <c r="O26" i="4" s="1"/>
  <c r="C16" i="4"/>
  <c r="C26" i="4" s="1"/>
  <c r="C25" i="4"/>
  <c r="C15" i="4"/>
  <c r="O51" i="7"/>
  <c r="C51" i="7"/>
  <c r="E29" i="2" l="1"/>
  <c r="E50" i="3" s="1"/>
  <c r="F29" i="2"/>
  <c r="G29" i="2"/>
  <c r="G50" i="3" s="1"/>
  <c r="H29" i="2"/>
  <c r="I29" i="2"/>
  <c r="J29" i="2"/>
  <c r="K29" i="2"/>
  <c r="L29" i="2"/>
  <c r="M29" i="2"/>
  <c r="N29" i="2"/>
  <c r="N50" i="3" s="1"/>
  <c r="D29" i="2"/>
  <c r="C29" i="2"/>
  <c r="C50" i="3" s="1"/>
  <c r="I28" i="8"/>
  <c r="H50" i="3" l="1"/>
  <c r="J50" i="3"/>
  <c r="J29" i="7" s="1"/>
  <c r="L50" i="3"/>
  <c r="L74" i="3" s="1"/>
  <c r="L52" i="2"/>
  <c r="K50" i="3"/>
  <c r="M50" i="3"/>
  <c r="I50" i="3"/>
  <c r="I29" i="7" s="1"/>
  <c r="F50" i="3"/>
  <c r="F29" i="7" s="1"/>
  <c r="C52" i="2"/>
  <c r="D52" i="2"/>
  <c r="D50" i="3"/>
  <c r="D74" i="3" s="1"/>
  <c r="C29" i="7"/>
  <c r="C38" i="4" s="1"/>
  <c r="C27" i="4" s="1"/>
  <c r="C74" i="3"/>
  <c r="M29" i="7"/>
  <c r="M74" i="3"/>
  <c r="K29" i="7"/>
  <c r="K74" i="3"/>
  <c r="G29" i="7"/>
  <c r="G74" i="3"/>
  <c r="E29" i="7"/>
  <c r="E38" i="4" s="1"/>
  <c r="E74" i="3"/>
  <c r="N29" i="7"/>
  <c r="N38" i="4" s="1"/>
  <c r="N74" i="3"/>
  <c r="H29" i="7"/>
  <c r="H74" i="3"/>
  <c r="N52" i="2"/>
  <c r="J52" i="2"/>
  <c r="H52" i="2"/>
  <c r="F52" i="2"/>
  <c r="M52" i="2"/>
  <c r="K52" i="2"/>
  <c r="I52" i="2"/>
  <c r="G52" i="2"/>
  <c r="E52" i="2"/>
  <c r="L29" i="7" l="1"/>
  <c r="J74" i="3"/>
  <c r="F74" i="3"/>
  <c r="L38" i="4"/>
  <c r="M38" i="4"/>
  <c r="N27" i="4"/>
  <c r="K38" i="4"/>
  <c r="I74" i="3"/>
  <c r="H38" i="4"/>
  <c r="I38" i="4"/>
  <c r="I27" i="4" s="1"/>
  <c r="J38" i="4"/>
  <c r="G38" i="4"/>
  <c r="G27" i="4" s="1"/>
  <c r="H27" i="4"/>
  <c r="F38" i="4"/>
  <c r="E27" i="4"/>
  <c r="D29" i="7"/>
  <c r="D36" i="4"/>
  <c r="D37" i="4" s="1"/>
  <c r="K27" i="4" l="1"/>
  <c r="M27" i="4"/>
  <c r="L27" i="4"/>
  <c r="J27" i="4"/>
  <c r="F27" i="4"/>
  <c r="D38" i="4"/>
  <c r="B73" i="12"/>
  <c r="D47" i="4" l="1"/>
  <c r="D27" i="4"/>
  <c r="C36" i="4"/>
  <c r="O36" i="4" s="1"/>
  <c r="O35" i="4"/>
  <c r="O34" i="4"/>
  <c r="O33" i="4"/>
  <c r="O32" i="4"/>
  <c r="O31" i="4"/>
  <c r="C37" i="4" l="1"/>
  <c r="O37" i="4" s="1"/>
  <c r="C47" i="4" l="1"/>
  <c r="B30" i="8"/>
  <c r="B29" i="12"/>
  <c r="O47" i="3"/>
  <c r="O44" i="3"/>
  <c r="O43" i="3"/>
  <c r="O42" i="3"/>
  <c r="O41" i="3"/>
  <c r="O40" i="3"/>
  <c r="O39" i="3"/>
  <c r="O38" i="3"/>
  <c r="O37" i="3"/>
  <c r="O36" i="3"/>
  <c r="O35" i="3"/>
  <c r="O34" i="3"/>
  <c r="O33" i="3"/>
  <c r="O32" i="3"/>
  <c r="O31" i="3"/>
  <c r="O49" i="2"/>
  <c r="O46" i="2"/>
  <c r="O45" i="2"/>
  <c r="O44" i="2"/>
  <c r="O43" i="2"/>
  <c r="O42" i="2"/>
  <c r="O41" i="2"/>
  <c r="O40" i="2"/>
  <c r="O39" i="2"/>
  <c r="O38" i="2"/>
  <c r="O37" i="2"/>
  <c r="O36" i="2"/>
  <c r="O35" i="2"/>
  <c r="O34" i="2"/>
  <c r="O33" i="2"/>
  <c r="O26" i="2"/>
  <c r="O23" i="2"/>
  <c r="O22" i="2"/>
  <c r="O21" i="2"/>
  <c r="O20" i="2"/>
  <c r="O19" i="2"/>
  <c r="O18" i="2"/>
  <c r="O17" i="2"/>
  <c r="O16" i="2"/>
  <c r="O15" i="2"/>
  <c r="O14" i="2"/>
  <c r="O13" i="2"/>
  <c r="O12" i="2"/>
  <c r="O11" i="2"/>
  <c r="O10" i="2"/>
  <c r="H28" i="12"/>
  <c r="G28" i="12"/>
  <c r="F28" i="12"/>
  <c r="E28" i="12"/>
  <c r="D28" i="12"/>
  <c r="O27" i="2" l="1"/>
  <c r="O47" i="4"/>
  <c r="Q28" i="8" l="1"/>
  <c r="P28" i="8"/>
  <c r="O28" i="8"/>
  <c r="M28" i="8"/>
  <c r="L28" i="8"/>
  <c r="K28" i="8"/>
  <c r="J28" i="8"/>
  <c r="G28" i="8"/>
  <c r="F28" i="8"/>
  <c r="D28" i="8"/>
  <c r="C28" i="8"/>
  <c r="R28" i="8" l="1"/>
  <c r="S11" i="8" l="1"/>
  <c r="S15" i="8"/>
  <c r="S19" i="8"/>
  <c r="S23" i="8"/>
  <c r="S27" i="8"/>
  <c r="S25" i="8"/>
  <c r="S22" i="8"/>
  <c r="S12" i="8"/>
  <c r="S16" i="8"/>
  <c r="S20" i="8"/>
  <c r="S24" i="8"/>
  <c r="S21" i="8"/>
  <c r="S14" i="8"/>
  <c r="S26" i="8"/>
  <c r="S13" i="8"/>
  <c r="S17" i="8"/>
  <c r="S18" i="8"/>
  <c r="H29" i="8"/>
  <c r="N29" i="8"/>
  <c r="I29" i="8"/>
  <c r="E29" i="8"/>
  <c r="G29" i="8"/>
  <c r="C29" i="8"/>
  <c r="L29" i="8"/>
  <c r="M29" i="8"/>
  <c r="Q29" i="8"/>
  <c r="P29" i="8"/>
  <c r="K29" i="8"/>
  <c r="D29" i="8"/>
  <c r="O29" i="8"/>
  <c r="J29" i="8"/>
  <c r="F29" i="8"/>
  <c r="N27" i="7"/>
  <c r="R29" i="8" l="1"/>
  <c r="S28" i="8"/>
  <c r="N48" i="3"/>
  <c r="N27" i="3"/>
  <c r="N13" i="4" s="1"/>
  <c r="N23" i="4" s="1"/>
  <c r="N50" i="2"/>
  <c r="N27" i="2"/>
  <c r="N24" i="4" l="1"/>
  <c r="N14" i="4"/>
  <c r="N22" i="4"/>
  <c r="N12" i="4"/>
  <c r="N21" i="4"/>
  <c r="N11" i="4"/>
  <c r="M27" i="7"/>
  <c r="M48" i="3"/>
  <c r="M27" i="3"/>
  <c r="M13" i="4" s="1"/>
  <c r="M23" i="4" s="1"/>
  <c r="M50" i="2"/>
  <c r="M27" i="2"/>
  <c r="M14" i="4" l="1"/>
  <c r="M24" i="4"/>
  <c r="M12" i="4"/>
  <c r="M22" i="4"/>
  <c r="M11" i="4"/>
  <c r="M21" i="4"/>
  <c r="L48" i="3"/>
  <c r="L27" i="3"/>
  <c r="L13" i="4" s="1"/>
  <c r="L23" i="4" s="1"/>
  <c r="L14" i="4" l="1"/>
  <c r="L24" i="4"/>
  <c r="L27" i="7"/>
  <c r="L50" i="2"/>
  <c r="L12" i="4" s="1"/>
  <c r="P50" i="2"/>
  <c r="L27" i="2"/>
  <c r="O26" i="1"/>
  <c r="O23" i="1"/>
  <c r="O22" i="1"/>
  <c r="O21" i="1"/>
  <c r="O20" i="1"/>
  <c r="O19" i="1"/>
  <c r="O18" i="1"/>
  <c r="O17" i="1"/>
  <c r="O16" i="1"/>
  <c r="O15" i="1"/>
  <c r="O14" i="1"/>
  <c r="O13" i="1"/>
  <c r="O12" i="1"/>
  <c r="O11" i="1"/>
  <c r="O10" i="1"/>
  <c r="K48" i="3"/>
  <c r="K27" i="3"/>
  <c r="K13" i="4" s="1"/>
  <c r="K23" i="4" s="1"/>
  <c r="P27" i="2"/>
  <c r="K50" i="2"/>
  <c r="K27" i="2"/>
  <c r="K27" i="1"/>
  <c r="K28" i="1" s="1"/>
  <c r="J48" i="3"/>
  <c r="J49" i="3" s="1"/>
  <c r="J27" i="3"/>
  <c r="J13" i="4" s="1"/>
  <c r="J23" i="4" s="1"/>
  <c r="O13" i="3"/>
  <c r="O14" i="3"/>
  <c r="J50" i="2"/>
  <c r="J51" i="2" s="1"/>
  <c r="J27" i="2"/>
  <c r="J28" i="2" s="1"/>
  <c r="I27" i="7"/>
  <c r="I48" i="3"/>
  <c r="I27" i="3"/>
  <c r="I13" i="4" s="1"/>
  <c r="I23" i="4" s="1"/>
  <c r="I50" i="2"/>
  <c r="I27" i="2"/>
  <c r="I27" i="1"/>
  <c r="J27" i="1"/>
  <c r="J28" i="1" s="1"/>
  <c r="L27" i="1"/>
  <c r="M27" i="1"/>
  <c r="N27" i="1"/>
  <c r="H27" i="7"/>
  <c r="H28" i="7" s="1"/>
  <c r="H48" i="3"/>
  <c r="H27" i="3"/>
  <c r="H13" i="4" s="1"/>
  <c r="H23" i="4" s="1"/>
  <c r="H27" i="2"/>
  <c r="H28" i="2" s="1"/>
  <c r="H50" i="2"/>
  <c r="H51" i="2" s="1"/>
  <c r="H27" i="1"/>
  <c r="H28" i="1" s="1"/>
  <c r="E27" i="7"/>
  <c r="D27" i="7"/>
  <c r="D28" i="7" s="1"/>
  <c r="C27" i="7"/>
  <c r="C28" i="7" s="1"/>
  <c r="D48" i="3"/>
  <c r="D49" i="3" s="1"/>
  <c r="E48" i="3"/>
  <c r="F48" i="3"/>
  <c r="G48" i="3"/>
  <c r="C48" i="3"/>
  <c r="D27" i="3"/>
  <c r="D13" i="4" s="1"/>
  <c r="D23" i="4" s="1"/>
  <c r="E27" i="3"/>
  <c r="E13" i="4" s="1"/>
  <c r="E23" i="4" s="1"/>
  <c r="F27" i="3"/>
  <c r="F13" i="4" s="1"/>
  <c r="F23" i="4" s="1"/>
  <c r="G27" i="3"/>
  <c r="G13" i="4" s="1"/>
  <c r="C27" i="3"/>
  <c r="C13" i="4" s="1"/>
  <c r="C23" i="4" s="1"/>
  <c r="D50" i="2"/>
  <c r="D51" i="2" s="1"/>
  <c r="E50" i="2"/>
  <c r="F50" i="2"/>
  <c r="G50" i="2"/>
  <c r="G51" i="2" s="1"/>
  <c r="C50" i="2"/>
  <c r="D27" i="2"/>
  <c r="D28" i="2" s="1"/>
  <c r="E27" i="2"/>
  <c r="F27" i="2"/>
  <c r="F28" i="2" s="1"/>
  <c r="G27" i="2"/>
  <c r="G28" i="2" s="1"/>
  <c r="C27" i="2"/>
  <c r="D27" i="1"/>
  <c r="D28" i="1" s="1"/>
  <c r="E27" i="1"/>
  <c r="F27" i="1"/>
  <c r="G27" i="1"/>
  <c r="G28" i="1" s="1"/>
  <c r="C27" i="1"/>
  <c r="O10" i="3"/>
  <c r="O26" i="3"/>
  <c r="O15" i="3"/>
  <c r="O16" i="3"/>
  <c r="O17" i="3"/>
  <c r="O18" i="3"/>
  <c r="O19" i="3"/>
  <c r="O20" i="3"/>
  <c r="O21" i="3"/>
  <c r="O22" i="3"/>
  <c r="O23" i="3"/>
  <c r="O12" i="3"/>
  <c r="O11" i="3"/>
  <c r="P27" i="1"/>
  <c r="K14" i="4" l="1"/>
  <c r="K24" i="4"/>
  <c r="J14" i="4"/>
  <c r="J24" i="4"/>
  <c r="H14" i="4"/>
  <c r="H24" i="4"/>
  <c r="G14" i="4"/>
  <c r="I14" i="4"/>
  <c r="I24" i="4"/>
  <c r="G12" i="4"/>
  <c r="I12" i="4"/>
  <c r="I22" i="4"/>
  <c r="K12" i="4"/>
  <c r="K22" i="4"/>
  <c r="H12" i="4"/>
  <c r="H22" i="4"/>
  <c r="J12" i="4"/>
  <c r="J22" i="4"/>
  <c r="I11" i="4"/>
  <c r="I21" i="4"/>
  <c r="K11" i="4"/>
  <c r="K21" i="4"/>
  <c r="L11" i="4"/>
  <c r="L21" i="4"/>
  <c r="J11" i="4"/>
  <c r="J21" i="4"/>
  <c r="G11" i="4"/>
  <c r="H11" i="4"/>
  <c r="H21" i="4"/>
  <c r="K10" i="4"/>
  <c r="K20" i="4"/>
  <c r="M10" i="4"/>
  <c r="M20" i="4"/>
  <c r="L10" i="4"/>
  <c r="L20" i="4"/>
  <c r="J10" i="4"/>
  <c r="J20" i="4"/>
  <c r="H10" i="4"/>
  <c r="H20" i="4"/>
  <c r="G10" i="4"/>
  <c r="N10" i="4"/>
  <c r="I20" i="4"/>
  <c r="I10" i="4"/>
  <c r="F24" i="4"/>
  <c r="F14" i="4"/>
  <c r="F22" i="4"/>
  <c r="F12" i="4"/>
  <c r="F11" i="4"/>
  <c r="F21" i="4"/>
  <c r="F10" i="4"/>
  <c r="F20" i="4"/>
  <c r="O23" i="4"/>
  <c r="E14" i="4"/>
  <c r="E24" i="4"/>
  <c r="C28" i="1"/>
  <c r="C20" i="4" s="1"/>
  <c r="C10" i="4"/>
  <c r="D10" i="4"/>
  <c r="D20" i="4"/>
  <c r="E21" i="4"/>
  <c r="E11" i="4"/>
  <c r="C49" i="3"/>
  <c r="C24" i="4" s="1"/>
  <c r="C14" i="4"/>
  <c r="D14" i="4"/>
  <c r="D24" i="4"/>
  <c r="C28" i="2"/>
  <c r="C21" i="4" s="1"/>
  <c r="C11" i="4"/>
  <c r="D11" i="4"/>
  <c r="D21" i="4"/>
  <c r="E22" i="4"/>
  <c r="E12" i="4"/>
  <c r="E10" i="4"/>
  <c r="E20" i="4"/>
  <c r="O13" i="4"/>
  <c r="C51" i="2"/>
  <c r="C22" i="4" s="1"/>
  <c r="C12" i="4"/>
  <c r="D22" i="4"/>
  <c r="D12" i="4"/>
  <c r="O28" i="7"/>
  <c r="O27" i="7"/>
  <c r="O48" i="3"/>
  <c r="P27" i="7"/>
  <c r="O50" i="2"/>
  <c r="O27" i="3"/>
  <c r="O27" i="1"/>
  <c r="P48" i="3"/>
  <c r="O28" i="1" l="1"/>
  <c r="N20" i="4"/>
  <c r="O20" i="4" s="1"/>
  <c r="O25" i="4" s="1"/>
  <c r="O14" i="4"/>
  <c r="O10" i="4"/>
  <c r="O15" i="4" s="1"/>
  <c r="O28" i="2"/>
  <c r="O49" i="3"/>
  <c r="O11" i="4"/>
  <c r="O12" i="4"/>
  <c r="O21" i="4"/>
  <c r="O24" i="4"/>
  <c r="O51" i="2"/>
  <c r="L22" i="4"/>
  <c r="O22" i="4" s="1"/>
</calcChain>
</file>

<file path=xl/sharedStrings.xml><?xml version="1.0" encoding="utf-8"?>
<sst xmlns="http://schemas.openxmlformats.org/spreadsheetml/2006/main" count="635" uniqueCount="164">
  <si>
    <t>Nov</t>
  </si>
  <si>
    <t>Dic</t>
  </si>
  <si>
    <t>Total</t>
  </si>
  <si>
    <t>Enjoy Antofagasta</t>
  </si>
  <si>
    <t>Casino de Colchagua</t>
  </si>
  <si>
    <t>Gran Casino de Talca</t>
  </si>
  <si>
    <t>Termas de Chillán</t>
  </si>
  <si>
    <t>Marina del Sol</t>
  </si>
  <si>
    <t>Total $</t>
  </si>
  <si>
    <t>Total US$</t>
  </si>
  <si>
    <t>Impuesto por entradas (0,07 UTM)</t>
  </si>
  <si>
    <t>Gasto promedio por visita</t>
  </si>
  <si>
    <t>Casinos de Juego</t>
  </si>
  <si>
    <t>Casino Gran Los Angeles</t>
  </si>
  <si>
    <t>Dreams Temuco</t>
  </si>
  <si>
    <t>Dreams Valdivia</t>
  </si>
  <si>
    <t>Dreams Punta Arenas</t>
  </si>
  <si>
    <t>Monticello Grand Casino</t>
  </si>
  <si>
    <t>Impuesto específico al juego (20%)</t>
  </si>
  <si>
    <t>IVA al juego (19%)</t>
  </si>
  <si>
    <t>Corresponden a la suma de los ingresos brutos en las mesas de juego, máquinas de azar y bingo, en que dicha recaudación bruta es la diferencia entre el valor de apertura y cierre, considerando las adiciones o deducciones que corresponda.</t>
  </si>
  <si>
    <t>En el artículo 59 de la Ley N°19.995 se establece un impuesto con tasa del 20%, sobre los ingresos brutos que obtengan las sociedades operadoras de casinos de juego. Éste se debe aplicar sobre los ingresos brutos obtenidos en la explotación de los juegos autorizados, previa deducción del monto por impuesto al valor agregado (IVA) y el monto para los pagos provisionales obligatorios (PPM).</t>
  </si>
  <si>
    <t>IMPUESTO POR ENTRADAS</t>
  </si>
  <si>
    <t>En el artículo 58 de la Ley N°19.995 se establece un impuesto por el ingreso a las salas de juego, el que se debe calcular como: 0,07 veces el valor de la Unidad Tributaria Mensual (UTM) por el número de visitas que ingresen a las salas de juego del casino.</t>
  </si>
  <si>
    <t>Corresponde a la razón entre la suma de los premios ganados por los clientes en cada una de las jugadas en las máquinas de azar y el monto total apostado por los clientes en cada una de dichas jugadas.</t>
  </si>
  <si>
    <t>Casinos</t>
  </si>
  <si>
    <t>Año</t>
  </si>
  <si>
    <t>Mayor valor</t>
  </si>
  <si>
    <t>Total visitas (número)</t>
  </si>
  <si>
    <t>Gasto promedio</t>
  </si>
  <si>
    <t>Gasto promedio US$</t>
  </si>
  <si>
    <t>Dólar promedio observado</t>
  </si>
  <si>
    <t>Dólar promedio observado ($)</t>
  </si>
  <si>
    <t>Total ($)</t>
  </si>
  <si>
    <t>Total (US$)</t>
  </si>
  <si>
    <t>Casino Sol Calama</t>
  </si>
  <si>
    <t>Casino de Juegos del Pacífico</t>
  </si>
  <si>
    <t>($)</t>
  </si>
  <si>
    <t>(US$)</t>
  </si>
  <si>
    <t>Casino Sol Osorno</t>
  </si>
  <si>
    <t>Casino Gran Los Ángeles</t>
  </si>
  <si>
    <t>Enero</t>
  </si>
  <si>
    <t>Febrero</t>
  </si>
  <si>
    <t>Marzo</t>
  </si>
  <si>
    <t>Abril</t>
  </si>
  <si>
    <t>Mayo</t>
  </si>
  <si>
    <t>Junio</t>
  </si>
  <si>
    <t>Julio</t>
  </si>
  <si>
    <t>Agosto</t>
  </si>
  <si>
    <t>Septiembre</t>
  </si>
  <si>
    <t>IVA AL JUEGO ($)</t>
  </si>
  <si>
    <t xml:space="preserve">NÚMERO DE VISITAS </t>
  </si>
  <si>
    <t>IMPUESTO POR ENTRADAS ($)</t>
  </si>
  <si>
    <t>GASTO PROMEDIO POR VISITA ($)</t>
  </si>
  <si>
    <t>RESUMEN DE RESULTADOS DE LA INDUSTRIA DE CASINOS DE JUEGO ($)</t>
  </si>
  <si>
    <t>RESUMEN DE RESULTADOS DE LA INDUSTRIA DE CASINOS DE JUEGO (US$)</t>
  </si>
  <si>
    <t xml:space="preserve">GLOSARIO </t>
  </si>
  <si>
    <t>IMPUESTO ESPECÍFICO AL JUEGO ($)</t>
  </si>
  <si>
    <t>MONTO TOTAL APOSTADO EN MÁQUINAS DE AZAR ($)</t>
  </si>
  <si>
    <t>INGRESOS BRUTOS DEL JUEGO O WIN ($)</t>
  </si>
  <si>
    <t>Ingresos brutos del juego</t>
  </si>
  <si>
    <t>IMPUESTO ESPECÍFICO AL JUEGO</t>
  </si>
  <si>
    <t xml:space="preserve">PORCENTAJE RETORNO REAL CLIENTES DE MÁQUINAS DE AZAR  (%) </t>
  </si>
  <si>
    <t xml:space="preserve">   Ingresos Brutos del Juego o Win </t>
  </si>
  <si>
    <t xml:space="preserve">   IVA al Juego </t>
  </si>
  <si>
    <t xml:space="preserve">   Número de Visitas </t>
  </si>
  <si>
    <t xml:space="preserve">   Impuesto por Entradas </t>
  </si>
  <si>
    <t xml:space="preserve">   Gasto Promedio por Visita </t>
  </si>
  <si>
    <t xml:space="preserve">   Monto Total Apostado en Máquinas de Azar </t>
  </si>
  <si>
    <t xml:space="preserve">   Porcentaje de Retorno Real a Clientes en Máquinas de Azar </t>
  </si>
  <si>
    <t xml:space="preserve">   Resumen de Resultados de la Industria de Casinos de Juego</t>
  </si>
  <si>
    <t xml:space="preserve">   Glosario</t>
  </si>
  <si>
    <t xml:space="preserve">   Impuesto Específico al Juego </t>
  </si>
  <si>
    <t>INGRESOS BRUTOS DEL JUEGO O WIN</t>
  </si>
  <si>
    <t>Octubre</t>
  </si>
  <si>
    <t>Noviembre</t>
  </si>
  <si>
    <t>Diciembre</t>
  </si>
  <si>
    <t>Antay Casino &amp; Hotel</t>
  </si>
  <si>
    <t>Total por Fabricante</t>
  </si>
  <si>
    <t>% Participación</t>
  </si>
  <si>
    <t>ANSWORTH</t>
  </si>
  <si>
    <t>ARISTOCRAT</t>
  </si>
  <si>
    <t>BALLY</t>
  </si>
  <si>
    <t>ID Interactive</t>
  </si>
  <si>
    <t>IGT</t>
  </si>
  <si>
    <t>KONAMI</t>
  </si>
  <si>
    <t>MERKUR</t>
  </si>
  <si>
    <t>NOVOMATIC</t>
  </si>
  <si>
    <t>UNDESA</t>
  </si>
  <si>
    <t>Australia</t>
  </si>
  <si>
    <t>Australia-USA</t>
  </si>
  <si>
    <t>Alemania-USA</t>
  </si>
  <si>
    <t>USA</t>
  </si>
  <si>
    <t>USA-Japón</t>
  </si>
  <si>
    <t>Alemania</t>
  </si>
  <si>
    <t>Austria</t>
  </si>
  <si>
    <t>España</t>
  </si>
  <si>
    <t xml:space="preserve">   Número de Máquinas de Azar por Fabricante y Procedencia </t>
  </si>
  <si>
    <t>Total por Casino</t>
  </si>
  <si>
    <t>Categoría de Juego</t>
  </si>
  <si>
    <t>Ruleta</t>
  </si>
  <si>
    <t>Cartas</t>
  </si>
  <si>
    <t>Dados</t>
  </si>
  <si>
    <t>Máquinas de azar</t>
  </si>
  <si>
    <t>Bingo</t>
  </si>
  <si>
    <t>PARTICIPACION EN WIN POR CATEGORÍA DE JUEGO (%)</t>
  </si>
  <si>
    <t>Retorno real a clientes máquinas de azar</t>
  </si>
  <si>
    <t>Comuna</t>
  </si>
  <si>
    <t>N° de Mesas</t>
  </si>
  <si>
    <t>N° de Máquinas de Azar</t>
  </si>
  <si>
    <t>N° de Posiciones de Bingo</t>
  </si>
  <si>
    <t>Calama</t>
  </si>
  <si>
    <t>Antofagasta</t>
  </si>
  <si>
    <t>Copiapó</t>
  </si>
  <si>
    <t>San Antonio</t>
  </si>
  <si>
    <t>Rinconada</t>
  </si>
  <si>
    <t>Mostazal</t>
  </si>
  <si>
    <t>Santa Cruz</t>
  </si>
  <si>
    <t>Talca</t>
  </si>
  <si>
    <t>Pinto</t>
  </si>
  <si>
    <t>Talcahuano</t>
  </si>
  <si>
    <t>Los Angeles</t>
  </si>
  <si>
    <t>Temuco</t>
  </si>
  <si>
    <t>Valdivia</t>
  </si>
  <si>
    <t>Osorno</t>
  </si>
  <si>
    <t>Punta Arenas</t>
  </si>
  <si>
    <t>Casino Rinconada</t>
  </si>
  <si>
    <t xml:space="preserve">   Posiciones de Juego por Categoría de Juego</t>
  </si>
  <si>
    <t>Mesas de Juego</t>
  </si>
  <si>
    <t>Máquinas de Azar</t>
  </si>
  <si>
    <t>Total Posiciones de Juego</t>
  </si>
  <si>
    <t>IVA AL JUEGO</t>
  </si>
  <si>
    <t>Es el impuesto al valor agregado de los juegos del casino, que resulta de restar los ingresos brutos totales del juego o “Win” a los ingresos brutos sin IVA. 
Este es un valor teórico y no necesariamente es el monto de dinero que la sociedad operadora debe pagar efectivamente cada mes por los distintos negocios del giro, como por ejemplo los servicios anexos.</t>
  </si>
  <si>
    <t xml:space="preserve">   Oferta de Juegos por Categoría</t>
  </si>
  <si>
    <t xml:space="preserve">   Win Diario por Posición de Juego, según Categoría</t>
  </si>
  <si>
    <t>POSICIÓN DE JUEGO</t>
  </si>
  <si>
    <t>WIN DIARIO POR POSICIÓN DE JUEGO</t>
  </si>
  <si>
    <t xml:space="preserve">Corresponde al asiento o lugar disponible para que un jugador pueda apostar en alguno de los juegos del casino. Para cada mesa de juego se consideran las apuestas dispuestas en los paños, para las máquinas de azar cada una de éstas y para el bingo el número de posiciones, es decir, de asientos en el salón. </t>
  </si>
  <si>
    <t>Es la división del  win de un determinado período de tiempo por el número de días de operación en ese período, y a su vez la división por el número total de posiciones de juego consideradas.</t>
  </si>
  <si>
    <t>INGRESOS BRUTOS O WIN POR CATEGORÍA DE JUEGO ($)</t>
  </si>
  <si>
    <t>GOLDCLUB</t>
  </si>
  <si>
    <t>Slovenia</t>
  </si>
  <si>
    <t xml:space="preserve">   Win y Participación por Categoría de Juego</t>
  </si>
  <si>
    <t>ARUZE</t>
  </si>
  <si>
    <t>USA-Australia</t>
  </si>
  <si>
    <t>SPIELO</t>
  </si>
  <si>
    <t>Multimedia Games</t>
  </si>
  <si>
    <t>WMS</t>
  </si>
  <si>
    <t>Dreams Coyhaique</t>
  </si>
  <si>
    <t>Coyhaique</t>
  </si>
  <si>
    <t>Enjoy Chiloé</t>
  </si>
  <si>
    <t>Castro</t>
  </si>
  <si>
    <t>Elektroncek</t>
  </si>
  <si>
    <t>PORCENTAJE DE RETORNO REAL PROMEDIO A CLIENTES EN MÁQUINAS DE AZAR (%)</t>
  </si>
  <si>
    <t>El porcentaje de retorno real promedio a los jugadores es variable, por lo que nada garantiza que los retornos pasados se repitan en el futuro.</t>
  </si>
  <si>
    <t>Últimos 12 Meses</t>
  </si>
  <si>
    <t>Gasto Promedio Año 2013</t>
  </si>
  <si>
    <t>OFERTA DE JUEGOS POR CATEGORIA,  EN LOS CASINOS EN OPERACIÓN - Octubre 2013</t>
  </si>
  <si>
    <t>Al 31-10-2013</t>
  </si>
  <si>
    <t>NUMERO DE MAQUINAS DE AZAR POR FABRICANTE Y PROCEDENCIA - Octubre 2013</t>
  </si>
  <si>
    <t>POSICIONES DE JUEGO, POR CATEGORIA DE JUEGO - Octubre 2013</t>
  </si>
  <si>
    <t>WIN DIARIO POR POSICION DE JUEGO ($), SEGUN CATEGORIA - Octubre 2013</t>
  </si>
  <si>
    <t>Win Octubre 2013 y posiciones de juego al 31-10-2013</t>
  </si>
  <si>
    <t>WIN DIARIO POR POSICION DE JUEGO (US$), SEGUN CATEGORIA - Octubre 2013</t>
  </si>
</sst>
</file>

<file path=xl/styles.xml><?xml version="1.0" encoding="utf-8"?>
<styleSheet xmlns="http://schemas.openxmlformats.org/spreadsheetml/2006/main" xmlns:mc="http://schemas.openxmlformats.org/markup-compatibility/2006" xmlns:x14ac="http://schemas.microsoft.com/office/spreadsheetml/2009/9/ac" mc:Ignorable="x14ac">
  <numFmts count="18">
    <numFmt numFmtId="41" formatCode="_-* #,##0_-;\-* #,##0_-;_-* &quot;-&quot;_-;_-@_-"/>
    <numFmt numFmtId="44" formatCode="_-&quot;$&quot;\ * #,##0.00_-;\-&quot;$&quot;\ * #,##0.00_-;_-&quot;$&quot;\ * &quot;-&quot;??_-;_-@_-"/>
    <numFmt numFmtId="43" formatCode="_-* #,##0.00_-;\-* #,##0.00_-;_-* &quot;-&quot;??_-;_-@_-"/>
    <numFmt numFmtId="164" formatCode="_-* #,##0_-;\-* #,##0_-;_-* &quot;-&quot;??_-;_-@_-"/>
    <numFmt numFmtId="165" formatCode="#,##0.0"/>
    <numFmt numFmtId="166" formatCode="0.0%"/>
    <numFmt numFmtId="167" formatCode="_-* #,##0.0_-;\-* #,##0.0_-;_-* &quot;-&quot;??_-;_-@_-"/>
    <numFmt numFmtId="168" formatCode="_-* #,##0.0_-;\-* #,##0.0_-;_-* &quot;-&quot;?_-;_-@_-"/>
    <numFmt numFmtId="169" formatCode="0.0"/>
    <numFmt numFmtId="170" formatCode="_-* #,##0.0_-;\-* #,##0.0_-;_-* &quot;-&quot;_-;_-@_-"/>
    <numFmt numFmtId="171" formatCode="_-[$€-2]\ * #,##0.00_-;\-[$€-2]\ * #,##0.00_-;_-[$€-2]\ * \-??_-"/>
    <numFmt numFmtId="172" formatCode="_-* #,##0.00_-;\-* #,##0.00_-;_-* \-??_-;_-@_-"/>
    <numFmt numFmtId="173" formatCode="_-* #,##0.00\ &quot;€&quot;_-;\-* #,##0.00\ &quot;€&quot;_-;_-* &quot;-&quot;??\ &quot;€&quot;_-;_-@_-"/>
    <numFmt numFmtId="174" formatCode="_(&quot;pta&quot;* #,##0.00_);_(&quot;pta&quot;* \(#,##0.00\);_(&quot;pta&quot;* &quot;-&quot;??_);_(@_)"/>
    <numFmt numFmtId="175" formatCode="_-[$€-2]\ * #,##0.00_-;\-[$€-2]\ * #,##0.00_-;_-[$€-2]\ * &quot;-&quot;??_-"/>
    <numFmt numFmtId="176" formatCode="_(* #,##0.00_);_(* \(#,##0.00\);_(* &quot;-&quot;??_);_(@_)"/>
    <numFmt numFmtId="177" formatCode="[$-F800]dddd\,\ mmmm\ dd\,\ yyyy"/>
    <numFmt numFmtId="178" formatCode="_-&quot;$ &quot;* #,##0.00_-;&quot;-$ &quot;* #,##0.00_-;_-&quot;$ &quot;* \-??_-;_-@_-"/>
  </numFmts>
  <fonts count="63">
    <font>
      <sz val="11"/>
      <color theme="1"/>
      <name val="Calibri"/>
      <family val="2"/>
      <scheme val="minor"/>
    </font>
    <font>
      <sz val="7"/>
      <name val="Arial"/>
      <family val="2"/>
    </font>
    <font>
      <sz val="8"/>
      <color indexed="9"/>
      <name val="Arial"/>
      <family val="2"/>
    </font>
    <font>
      <sz val="8"/>
      <name val="Arial"/>
      <family val="2"/>
    </font>
    <font>
      <sz val="7"/>
      <name val="Optima"/>
    </font>
    <font>
      <sz val="8"/>
      <color indexed="9"/>
      <name val="Optima"/>
    </font>
    <font>
      <b/>
      <sz val="11"/>
      <color indexed="9"/>
      <name val="Optima"/>
    </font>
    <font>
      <b/>
      <sz val="8"/>
      <color indexed="9"/>
      <name val="Optima"/>
    </font>
    <font>
      <sz val="11"/>
      <color theme="1"/>
      <name val="Calibri"/>
      <family val="2"/>
      <scheme val="minor"/>
    </font>
    <font>
      <b/>
      <sz val="7"/>
      <color theme="3" tint="-0.249977111117893"/>
      <name val="Optima"/>
    </font>
    <font>
      <sz val="11"/>
      <color theme="1"/>
      <name val="Optima"/>
    </font>
    <font>
      <sz val="7"/>
      <color theme="4" tint="0.79998168889431442"/>
      <name val="Optima"/>
    </font>
    <font>
      <u/>
      <sz val="11"/>
      <color theme="10"/>
      <name val="Calibri"/>
      <family val="2"/>
    </font>
    <font>
      <sz val="7"/>
      <color rgb="FFFF0000"/>
      <name val="Arial"/>
      <family val="2"/>
    </font>
    <font>
      <sz val="16"/>
      <color theme="1"/>
      <name val="Arial"/>
      <family val="2"/>
    </font>
    <font>
      <sz val="11"/>
      <color theme="1"/>
      <name val="Arial"/>
      <family val="2"/>
    </font>
    <font>
      <sz val="11"/>
      <color theme="4" tint="-0.499984740745262"/>
      <name val="Arial"/>
      <family val="2"/>
    </font>
    <font>
      <sz val="14"/>
      <color theme="4" tint="-0.499984740745262"/>
      <name val="Arial"/>
      <family val="2"/>
    </font>
    <font>
      <sz val="12"/>
      <color theme="4" tint="-0.499984740745262"/>
      <name val="Arial"/>
      <family val="2"/>
    </font>
    <font>
      <u/>
      <sz val="16"/>
      <color theme="1"/>
      <name val="Arial"/>
      <family val="2"/>
    </font>
    <font>
      <sz val="12"/>
      <color theme="1" tint="0.499984740745262"/>
      <name val="Optima"/>
    </font>
    <font>
      <sz val="7"/>
      <color theme="3"/>
      <name val="Optima"/>
    </font>
    <font>
      <b/>
      <sz val="12"/>
      <color theme="0"/>
      <name val="Optima"/>
    </font>
    <font>
      <sz val="7"/>
      <color theme="4" tint="-0.249977111117893"/>
      <name val="Optima"/>
    </font>
    <font>
      <sz val="8"/>
      <color theme="1"/>
      <name val="Optima"/>
    </font>
    <font>
      <sz val="8"/>
      <color rgb="FFFF0000"/>
      <name val="Optima"/>
    </font>
    <font>
      <b/>
      <sz val="11"/>
      <color theme="0"/>
      <name val="Optima"/>
    </font>
    <font>
      <sz val="8"/>
      <color theme="0"/>
      <name val="Arial"/>
      <family val="2"/>
    </font>
    <font>
      <b/>
      <sz val="10"/>
      <color indexed="9"/>
      <name val="Optima"/>
    </font>
    <font>
      <b/>
      <sz val="8"/>
      <color theme="1"/>
      <name val="Optima"/>
    </font>
    <font>
      <b/>
      <sz val="8"/>
      <color theme="3" tint="-0.249977111117893"/>
      <name val="Optima"/>
    </font>
    <font>
      <b/>
      <sz val="8"/>
      <color theme="4" tint="-0.249977111117893"/>
      <name val="Optima"/>
    </font>
    <font>
      <sz val="8"/>
      <color theme="4" tint="-0.249977111117893"/>
      <name val="Optima"/>
    </font>
    <font>
      <sz val="7"/>
      <color theme="0"/>
      <name val="Optima"/>
    </font>
    <font>
      <sz val="7"/>
      <color theme="4" tint="-0.499984740745262"/>
      <name val="Optima"/>
    </font>
    <font>
      <sz val="7"/>
      <color theme="3" tint="-0.249977111117893"/>
      <name val="Optima"/>
    </font>
    <font>
      <sz val="8"/>
      <color theme="1"/>
      <name val="Calibri"/>
      <family val="2"/>
      <scheme val="minor"/>
    </font>
    <font>
      <sz val="7"/>
      <color rgb="FFFF0000"/>
      <name val="Optima"/>
    </font>
    <font>
      <sz val="8"/>
      <color indexed="9"/>
      <name val="Arial Narrow"/>
      <family val="2"/>
    </font>
    <font>
      <sz val="11"/>
      <color rgb="FFFF0000"/>
      <name val="Optima"/>
    </font>
    <font>
      <sz val="10"/>
      <name val="Arial"/>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8"/>
      <name val="Calibri"/>
      <family val="2"/>
    </font>
    <font>
      <sz val="9"/>
      <color indexed="10"/>
      <name val="Geneva"/>
    </font>
    <font>
      <sz val="10"/>
      <name val="Helv"/>
      <charset val="204"/>
    </font>
    <font>
      <u/>
      <sz val="7.7"/>
      <color theme="10"/>
      <name val="Calibri"/>
      <family val="2"/>
    </font>
    <font>
      <u/>
      <sz val="12.65"/>
      <color theme="10"/>
      <name val="Calibri"/>
      <family val="2"/>
    </font>
    <font>
      <b/>
      <sz val="8"/>
      <color theme="0"/>
      <name val="Optima"/>
    </font>
  </fonts>
  <fills count="52">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3" tint="-0.24994659260841701"/>
        <bgColor indexed="64"/>
      </patternFill>
    </fill>
    <fill>
      <patternFill patternType="solid">
        <fgColor theme="3" tint="0.59996337778862885"/>
        <bgColor indexed="64"/>
      </patternFill>
    </fill>
    <fill>
      <patternFill patternType="solid">
        <fgColor theme="4" tint="-0.24994659260841701"/>
        <bgColor indexed="64"/>
      </patternFill>
    </fill>
    <fill>
      <patternFill patternType="solid">
        <fgColor theme="0" tint="-4.9989318521683403E-2"/>
        <bgColor indexed="64"/>
      </patternFill>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2"/>
      </patternFill>
    </fill>
    <fill>
      <patternFill patternType="solid">
        <fgColor indexed="47"/>
        <bgColor indexed="41"/>
      </patternFill>
    </fill>
    <fill>
      <patternFill patternType="solid">
        <fgColor indexed="44"/>
        <bgColor indexed="12"/>
      </patternFill>
    </fill>
    <fill>
      <patternFill patternType="solid">
        <fgColor indexed="29"/>
        <bgColor indexed="32"/>
      </patternFill>
    </fill>
    <fill>
      <patternFill patternType="solid">
        <fgColor indexed="11"/>
        <bgColor indexed="21"/>
      </patternFill>
    </fill>
    <fill>
      <patternFill patternType="solid">
        <fgColor indexed="51"/>
        <bgColor indexed="34"/>
      </patternFill>
    </fill>
    <fill>
      <patternFill patternType="solid">
        <fgColor indexed="30"/>
        <bgColor indexed="38"/>
      </patternFill>
    </fill>
    <fill>
      <patternFill patternType="solid">
        <fgColor indexed="20"/>
        <bgColor indexed="25"/>
      </patternFill>
    </fill>
    <fill>
      <patternFill patternType="solid">
        <fgColor indexed="49"/>
        <bgColor indexed="40"/>
      </patternFill>
    </fill>
    <fill>
      <patternFill patternType="solid">
        <fgColor indexed="52"/>
        <bgColor indexed="32"/>
      </patternFill>
    </fill>
    <fill>
      <patternFill patternType="solid">
        <fgColor indexed="22"/>
        <bgColor indexed="12"/>
      </patternFill>
    </fill>
    <fill>
      <patternFill patternType="solid">
        <fgColor indexed="55"/>
        <bgColor indexed="33"/>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37"/>
      </patternFill>
    </fill>
    <fill>
      <patternFill patternType="solid">
        <fgColor indexed="43"/>
        <bgColor indexed="26"/>
      </patternFill>
    </fill>
    <fill>
      <patternFill patternType="solid">
        <fgColor indexed="26"/>
        <bgColor indexed="9"/>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s>
  <borders count="69">
    <border>
      <left/>
      <right/>
      <top/>
      <bottom/>
      <diagonal/>
    </border>
    <border>
      <left style="thin">
        <color indexed="64"/>
      </left>
      <right style="thin">
        <color indexed="64"/>
      </right>
      <top/>
      <bottom/>
      <diagonal/>
    </border>
    <border>
      <left style="thin">
        <color theme="3" tint="-0.24994659260841701"/>
      </left>
      <right style="thin">
        <color theme="3" tint="-0.24994659260841701"/>
      </right>
      <top/>
      <bottom/>
      <diagonal/>
    </border>
    <border>
      <left style="thin">
        <color theme="3" tint="-0.24994659260841701"/>
      </left>
      <right/>
      <top style="thin">
        <color theme="3" tint="-0.24994659260841701"/>
      </top>
      <bottom/>
      <diagonal/>
    </border>
    <border>
      <left style="thin">
        <color theme="0"/>
      </left>
      <right/>
      <top/>
      <bottom/>
      <diagonal/>
    </border>
    <border>
      <left/>
      <right style="thin">
        <color theme="0"/>
      </right>
      <top/>
      <bottom/>
      <diagonal/>
    </border>
    <border>
      <left/>
      <right style="thin">
        <color theme="0"/>
      </right>
      <top/>
      <bottom style="thin">
        <color theme="0"/>
      </bottom>
      <diagonal/>
    </border>
    <border>
      <left style="thin">
        <color rgb="FF002060"/>
      </left>
      <right style="thin">
        <color rgb="FF002060"/>
      </right>
      <top style="thin">
        <color theme="0"/>
      </top>
      <bottom/>
      <diagonal/>
    </border>
    <border>
      <left style="thin">
        <color rgb="FF002060"/>
      </left>
      <right style="thin">
        <color rgb="FF002060"/>
      </right>
      <top/>
      <bottom/>
      <diagonal/>
    </border>
    <border>
      <left style="thin">
        <color rgb="FF002060"/>
      </left>
      <right/>
      <top style="thin">
        <color theme="0"/>
      </top>
      <bottom/>
      <diagonal/>
    </border>
    <border>
      <left style="thin">
        <color rgb="FF002060"/>
      </left>
      <right/>
      <top/>
      <bottom/>
      <diagonal/>
    </border>
    <border>
      <left style="thick">
        <color theme="0"/>
      </left>
      <right style="thick">
        <color theme="0"/>
      </right>
      <top style="thick">
        <color theme="0"/>
      </top>
      <bottom style="thick">
        <color theme="0"/>
      </bottom>
      <diagonal/>
    </border>
    <border>
      <left style="thin">
        <color indexed="64"/>
      </left>
      <right style="thin">
        <color indexed="64"/>
      </right>
      <top style="thin">
        <color theme="0"/>
      </top>
      <bottom/>
      <diagonal/>
    </border>
    <border>
      <left style="thin">
        <color indexed="64"/>
      </left>
      <right style="thin">
        <color theme="0"/>
      </right>
      <top/>
      <bottom/>
      <diagonal/>
    </border>
    <border>
      <left style="thin">
        <color theme="3" tint="-0.24994659260841701"/>
      </left>
      <right style="thin">
        <color indexed="64"/>
      </right>
      <top/>
      <bottom/>
      <diagonal/>
    </border>
    <border>
      <left style="thin">
        <color indexed="64"/>
      </left>
      <right style="thin">
        <color theme="3" tint="-0.24994659260841701"/>
      </right>
      <top/>
      <bottom/>
      <diagonal/>
    </border>
    <border>
      <left style="thin">
        <color theme="3" tint="-0.24994659260841701"/>
      </left>
      <right/>
      <top/>
      <bottom/>
      <diagonal/>
    </border>
    <border>
      <left/>
      <right style="thin">
        <color theme="3" tint="-0.24994659260841701"/>
      </right>
      <top/>
      <bottom/>
      <diagonal/>
    </border>
    <border>
      <left/>
      <right/>
      <top style="thin">
        <color theme="3" tint="-0.24994659260841701"/>
      </top>
      <bottom/>
      <diagonal/>
    </border>
    <border>
      <left/>
      <right style="thin">
        <color theme="3" tint="-0.24994659260841701"/>
      </right>
      <top style="thin">
        <color theme="3" tint="-0.24994659260841701"/>
      </top>
      <bottom/>
      <diagonal/>
    </border>
    <border>
      <left style="thin">
        <color theme="3" tint="-0.24994659260841701"/>
      </left>
      <right/>
      <top/>
      <bottom style="thin">
        <color theme="3" tint="-0.24994659260841701"/>
      </bottom>
      <diagonal/>
    </border>
    <border>
      <left/>
      <right/>
      <top/>
      <bottom style="thin">
        <color theme="3" tint="-0.24994659260841701"/>
      </bottom>
      <diagonal/>
    </border>
    <border>
      <left/>
      <right style="thin">
        <color theme="3" tint="-0.24994659260841701"/>
      </right>
      <top/>
      <bottom style="thin">
        <color theme="3" tint="-0.24994659260841701"/>
      </bottom>
      <diagonal/>
    </border>
    <border>
      <left style="thin">
        <color theme="3" tint="-0.24994659260841701"/>
      </left>
      <right style="thin">
        <color theme="3" tint="-0.24994659260841701"/>
      </right>
      <top style="thin">
        <color theme="3" tint="-0.24994659260841701"/>
      </top>
      <bottom/>
      <diagonal/>
    </border>
    <border>
      <left style="thin">
        <color theme="3" tint="-0.24994659260841701"/>
      </left>
      <right/>
      <top style="thin">
        <color theme="3" tint="-0.24994659260841701"/>
      </top>
      <bottom style="thin">
        <color theme="3" tint="-0.24994659260841701"/>
      </bottom>
      <diagonal/>
    </border>
    <border>
      <left/>
      <right/>
      <top style="thin">
        <color theme="3" tint="-0.24994659260841701"/>
      </top>
      <bottom style="thin">
        <color theme="3" tint="-0.24994659260841701"/>
      </bottom>
      <diagonal/>
    </border>
    <border>
      <left/>
      <right style="thin">
        <color theme="3" tint="-0.24994659260841701"/>
      </right>
      <top style="thin">
        <color theme="3" tint="-0.24994659260841701"/>
      </top>
      <bottom style="thin">
        <color theme="3" tint="-0.24994659260841701"/>
      </bottom>
      <diagonal/>
    </border>
    <border>
      <left style="thin">
        <color theme="3" tint="-0.24994659260841701"/>
      </left>
      <right style="thin">
        <color theme="3" tint="-0.24994659260841701"/>
      </right>
      <top style="thin">
        <color theme="3" tint="-0.24994659260841701"/>
      </top>
      <bottom style="thin">
        <color theme="3" tint="-0.24994659260841701"/>
      </bottom>
      <diagonal/>
    </border>
    <border>
      <left style="thin">
        <color auto="1"/>
      </left>
      <right/>
      <top/>
      <bottom/>
      <diagonal/>
    </border>
    <border>
      <left/>
      <right style="thin">
        <color auto="1"/>
      </right>
      <top/>
      <bottom/>
      <diagonal/>
    </border>
    <border>
      <left style="thin">
        <color indexed="64"/>
      </left>
      <right style="thin">
        <color theme="3" tint="-0.24994659260841701"/>
      </right>
      <top style="thin">
        <color indexed="64"/>
      </top>
      <bottom/>
      <diagonal/>
    </border>
    <border>
      <left style="thin">
        <color theme="3" tint="-0.24994659260841701"/>
      </left>
      <right style="thin">
        <color theme="3" tint="-0.24994659260841701"/>
      </right>
      <top style="thin">
        <color indexed="64"/>
      </top>
      <bottom/>
      <diagonal/>
    </border>
    <border>
      <left style="thin">
        <color theme="3" tint="-0.24994659260841701"/>
      </left>
      <right style="thin">
        <color indexed="64"/>
      </right>
      <top style="thin">
        <color indexed="64"/>
      </top>
      <bottom/>
      <diagonal/>
    </border>
    <border>
      <left style="thin">
        <color indexed="64"/>
      </left>
      <right style="thin">
        <color theme="3" tint="-0.24994659260841701"/>
      </right>
      <top/>
      <bottom style="thin">
        <color indexed="64"/>
      </bottom>
      <diagonal/>
    </border>
    <border>
      <left style="thin">
        <color theme="3" tint="-0.24994659260841701"/>
      </left>
      <right style="thin">
        <color theme="3" tint="-0.24994659260841701"/>
      </right>
      <top/>
      <bottom style="thin">
        <color indexed="64"/>
      </bottom>
      <diagonal/>
    </border>
    <border>
      <left style="thin">
        <color theme="3" tint="-0.24994659260841701"/>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theme="0"/>
      </left>
      <right/>
      <top/>
      <bottom style="thin">
        <color theme="0"/>
      </bottom>
      <diagonal/>
    </border>
    <border>
      <left/>
      <right/>
      <top/>
      <bottom style="thin">
        <color theme="0"/>
      </bottom>
      <diagonal/>
    </border>
    <border>
      <left style="thin">
        <color theme="0"/>
      </left>
      <right style="thin">
        <color theme="0"/>
      </right>
      <top/>
      <bottom/>
      <diagonal/>
    </border>
    <border>
      <left style="thin">
        <color theme="0"/>
      </left>
      <right style="thin">
        <color theme="0"/>
      </right>
      <top style="thin">
        <color theme="0"/>
      </top>
      <bottom/>
      <diagonal/>
    </border>
    <border>
      <left style="thin">
        <color theme="0"/>
      </left>
      <right style="thin">
        <color theme="3" tint="-0.24994659260841701"/>
      </right>
      <top/>
      <bottom/>
      <diagonal/>
    </border>
    <border>
      <left style="thin">
        <color theme="3" tint="-0.24994659260841701"/>
      </left>
      <right style="thin">
        <color rgb="FF002060"/>
      </right>
      <top/>
      <bottom/>
      <diagonal/>
    </border>
    <border>
      <left style="thin">
        <color rgb="FF002060"/>
      </left>
      <right/>
      <top style="thin">
        <color rgb="FF002060"/>
      </top>
      <bottom/>
      <diagonal/>
    </border>
    <border>
      <left/>
      <right/>
      <top style="thin">
        <color rgb="FF002060"/>
      </top>
      <bottom/>
      <diagonal/>
    </border>
    <border>
      <left/>
      <right style="thin">
        <color rgb="FF002060"/>
      </right>
      <top style="thin">
        <color rgb="FF002060"/>
      </top>
      <bottom/>
      <diagonal/>
    </border>
    <border>
      <left/>
      <right style="thin">
        <color rgb="FF002060"/>
      </right>
      <top/>
      <bottom/>
      <diagonal/>
    </border>
    <border>
      <left style="thin">
        <color rgb="FF002060"/>
      </left>
      <right/>
      <top/>
      <bottom style="thin">
        <color rgb="FF002060"/>
      </bottom>
      <diagonal/>
    </border>
    <border>
      <left/>
      <right/>
      <top/>
      <bottom style="thin">
        <color rgb="FF002060"/>
      </bottom>
      <diagonal/>
    </border>
    <border>
      <left/>
      <right style="thin">
        <color rgb="FF002060"/>
      </right>
      <top/>
      <bottom style="thin">
        <color rgb="FF002060"/>
      </bottom>
      <diagonal/>
    </border>
    <border>
      <left/>
      <right style="thin">
        <color theme="3" tint="-0.24994659260841701"/>
      </right>
      <top style="thin">
        <color indexed="64"/>
      </top>
      <bottom/>
      <diagonal/>
    </border>
    <border>
      <left/>
      <right style="thin">
        <color theme="3" tint="-0.24994659260841701"/>
      </right>
      <top/>
      <bottom style="thin">
        <color indexed="64"/>
      </bottom>
      <diagonal/>
    </border>
    <border>
      <left style="thin">
        <color theme="3" tint="-0.24994659260841701"/>
      </left>
      <right style="thin">
        <color theme="0"/>
      </right>
      <top/>
      <bottom/>
      <diagonal/>
    </border>
    <border>
      <left style="thin">
        <color indexed="64"/>
      </left>
      <right/>
      <top style="thin">
        <color indexed="64"/>
      </top>
      <bottom/>
      <diagonal/>
    </border>
    <border>
      <left style="thin">
        <color theme="3" tint="-0.24994659260841701"/>
      </left>
      <right/>
      <top style="thin">
        <color indexed="64"/>
      </top>
      <bottom/>
      <diagonal/>
    </border>
    <border>
      <left style="thin">
        <color indexed="64"/>
      </left>
      <right style="thin">
        <color rgb="FF002060"/>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s>
  <cellStyleXfs count="1338">
    <xf numFmtId="0" fontId="0" fillId="0" borderId="0"/>
    <xf numFmtId="3" fontId="9" fillId="2" borderId="2" applyFont="0" applyAlignment="0">
      <alignment vertical="center"/>
    </xf>
    <xf numFmtId="0" fontId="10" fillId="3" borderId="0" applyNumberFormat="0" applyFont="0" applyFill="0" applyBorder="0" applyAlignment="0" applyProtection="0"/>
    <xf numFmtId="164" fontId="11" fillId="4" borderId="0" applyNumberFormat="0"/>
    <xf numFmtId="0" fontId="12" fillId="0" borderId="0" applyNumberFormat="0" applyFill="0" applyBorder="0" applyAlignment="0" applyProtection="0">
      <alignment vertical="top"/>
      <protection locked="0"/>
    </xf>
    <xf numFmtId="43" fontId="8" fillId="0" borderId="0" applyFont="0" applyFill="0" applyBorder="0" applyAlignment="0" applyProtection="0"/>
    <xf numFmtId="9" fontId="8" fillId="0" borderId="0" applyFont="0" applyFill="0" applyBorder="0" applyAlignment="0" applyProtection="0"/>
    <xf numFmtId="17" fontId="7" fillId="5" borderId="3" applyNumberFormat="0" applyBorder="0">
      <alignment horizontal="center" vertical="center" wrapText="1"/>
    </xf>
    <xf numFmtId="17" fontId="6" fillId="4" borderId="3" applyNumberFormat="0">
      <alignment horizontal="center" vertical="center" wrapText="1"/>
    </xf>
    <xf numFmtId="0" fontId="40" fillId="0" borderId="0"/>
    <xf numFmtId="0" fontId="41" fillId="8" borderId="0" applyNumberFormat="0" applyBorder="0" applyAlignment="0" applyProtection="0"/>
    <xf numFmtId="0" fontId="41" fillId="9" borderId="0" applyNumberFormat="0" applyBorder="0" applyAlignment="0" applyProtection="0"/>
    <xf numFmtId="0" fontId="41" fillId="10" borderId="0" applyNumberFormat="0" applyBorder="0" applyAlignment="0" applyProtection="0"/>
    <xf numFmtId="0" fontId="41" fillId="11" borderId="0" applyNumberFormat="0" applyBorder="0" applyAlignment="0" applyProtection="0"/>
    <xf numFmtId="0" fontId="41" fillId="12" borderId="0" applyNumberFormat="0" applyBorder="0" applyAlignment="0" applyProtection="0"/>
    <xf numFmtId="0" fontId="41" fillId="13" borderId="0" applyNumberFormat="0" applyBorder="0" applyAlignment="0" applyProtection="0"/>
    <xf numFmtId="0" fontId="41" fillId="14" borderId="0" applyNumberFormat="0" applyBorder="0" applyAlignment="0" applyProtection="0"/>
    <xf numFmtId="0" fontId="41" fillId="15" borderId="0" applyNumberFormat="0" applyBorder="0" applyAlignment="0" applyProtection="0"/>
    <xf numFmtId="0" fontId="41" fillId="16" borderId="0" applyNumberFormat="0" applyBorder="0" applyAlignment="0" applyProtection="0"/>
    <xf numFmtId="0" fontId="41" fillId="11" borderId="0" applyNumberFormat="0" applyBorder="0" applyAlignment="0" applyProtection="0"/>
    <xf numFmtId="0" fontId="41" fillId="14" borderId="0" applyNumberFormat="0" applyBorder="0" applyAlignment="0" applyProtection="0"/>
    <xf numFmtId="0" fontId="41" fillId="17" borderId="0" applyNumberFormat="0" applyBorder="0" applyAlignment="0" applyProtection="0"/>
    <xf numFmtId="0" fontId="42" fillId="18" borderId="0" applyNumberFormat="0" applyBorder="0" applyAlignment="0" applyProtection="0"/>
    <xf numFmtId="0" fontId="42" fillId="15" borderId="0" applyNumberFormat="0" applyBorder="0" applyAlignment="0" applyProtection="0"/>
    <xf numFmtId="0" fontId="42" fillId="16" borderId="0" applyNumberFormat="0" applyBorder="0" applyAlignment="0" applyProtection="0"/>
    <xf numFmtId="0" fontId="42" fillId="19" borderId="0" applyNumberFormat="0" applyBorder="0" applyAlignment="0" applyProtection="0"/>
    <xf numFmtId="0" fontId="42" fillId="20" borderId="0" applyNumberFormat="0" applyBorder="0" applyAlignment="0" applyProtection="0"/>
    <xf numFmtId="0" fontId="42" fillId="21" borderId="0" applyNumberFormat="0" applyBorder="0" applyAlignment="0" applyProtection="0"/>
    <xf numFmtId="0" fontId="43" fillId="10" borderId="0" applyNumberFormat="0" applyBorder="0" applyAlignment="0" applyProtection="0"/>
    <xf numFmtId="0" fontId="44" fillId="22" borderId="60" applyNumberFormat="0" applyAlignment="0" applyProtection="0"/>
    <xf numFmtId="0" fontId="45" fillId="23" borderId="61" applyNumberFormat="0" applyAlignment="0" applyProtection="0"/>
    <xf numFmtId="0" fontId="46" fillId="0" borderId="62" applyNumberFormat="0" applyFill="0" applyAlignment="0" applyProtection="0"/>
    <xf numFmtId="0" fontId="47" fillId="0" borderId="0" applyNumberFormat="0" applyFill="0" applyBorder="0" applyAlignment="0" applyProtection="0"/>
    <xf numFmtId="0" fontId="42" fillId="24" borderId="0" applyNumberFormat="0" applyBorder="0" applyAlignment="0" applyProtection="0"/>
    <xf numFmtId="0" fontId="42" fillId="25" borderId="0" applyNumberFormat="0" applyBorder="0" applyAlignment="0" applyProtection="0"/>
    <xf numFmtId="0" fontId="42" fillId="26" borderId="0" applyNumberFormat="0" applyBorder="0" applyAlignment="0" applyProtection="0"/>
    <xf numFmtId="0" fontId="42" fillId="19" borderId="0" applyNumberFormat="0" applyBorder="0" applyAlignment="0" applyProtection="0"/>
    <xf numFmtId="0" fontId="42" fillId="20" borderId="0" applyNumberFormat="0" applyBorder="0" applyAlignment="0" applyProtection="0"/>
    <xf numFmtId="0" fontId="42" fillId="27" borderId="0" applyNumberFormat="0" applyBorder="0" applyAlignment="0" applyProtection="0"/>
    <xf numFmtId="0" fontId="48" fillId="13" borderId="60" applyNumberFormat="0" applyAlignment="0" applyProtection="0"/>
    <xf numFmtId="171" fontId="40" fillId="0" borderId="0" applyFill="0" applyBorder="0" applyAlignment="0" applyProtection="0"/>
    <xf numFmtId="0" fontId="49" fillId="9" borderId="0" applyNumberFormat="0" applyBorder="0" applyAlignment="0" applyProtection="0"/>
    <xf numFmtId="172" fontId="40" fillId="0" borderId="0" applyFill="0" applyBorder="0" applyAlignment="0" applyProtection="0"/>
    <xf numFmtId="0" fontId="50" fillId="28" borderId="0" applyNumberFormat="0" applyBorder="0" applyAlignment="0" applyProtection="0"/>
    <xf numFmtId="0" fontId="40" fillId="29" borderId="63" applyNumberFormat="0" applyAlignment="0" applyProtection="0"/>
    <xf numFmtId="9" fontId="40" fillId="0" borderId="0" applyFill="0" applyBorder="0" applyAlignment="0" applyProtection="0"/>
    <xf numFmtId="0" fontId="51" fillId="22" borderId="64" applyNumberFormat="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0" borderId="0" applyNumberFormat="0" applyFill="0" applyBorder="0" applyAlignment="0" applyProtection="0"/>
    <xf numFmtId="0" fontId="55" fillId="0" borderId="65" applyNumberFormat="0" applyFill="0" applyAlignment="0" applyProtection="0"/>
    <xf numFmtId="0" fontId="56" fillId="0" borderId="66" applyNumberFormat="0" applyFill="0" applyAlignment="0" applyProtection="0"/>
    <xf numFmtId="0" fontId="47" fillId="0" borderId="67" applyNumberFormat="0" applyFill="0" applyAlignment="0" applyProtection="0"/>
    <xf numFmtId="0" fontId="57" fillId="0" borderId="68" applyNumberFormat="0" applyFill="0" applyAlignment="0" applyProtection="0"/>
    <xf numFmtId="0" fontId="8" fillId="0" borderId="0"/>
    <xf numFmtId="0" fontId="40" fillId="0" borderId="0"/>
    <xf numFmtId="0" fontId="41" fillId="30" borderId="0" applyNumberFormat="0" applyBorder="0" applyAlignment="0" applyProtection="0"/>
    <xf numFmtId="0" fontId="41" fillId="31" borderId="0" applyNumberFormat="0" applyBorder="0" applyAlignment="0" applyProtection="0"/>
    <xf numFmtId="0" fontId="41" fillId="32" borderId="0" applyNumberFormat="0" applyBorder="0" applyAlignment="0" applyProtection="0"/>
    <xf numFmtId="0" fontId="41" fillId="33" borderId="0" applyNumberFormat="0" applyBorder="0" applyAlignment="0" applyProtection="0"/>
    <xf numFmtId="0" fontId="41" fillId="34" borderId="0" applyNumberFormat="0" applyBorder="0" applyAlignment="0" applyProtection="0"/>
    <xf numFmtId="0" fontId="41" fillId="35" borderId="0" applyNumberFormat="0" applyBorder="0" applyAlignment="0" applyProtection="0"/>
    <xf numFmtId="0" fontId="41" fillId="36" borderId="0" applyNumberFormat="0" applyBorder="0" applyAlignment="0" applyProtection="0"/>
    <xf numFmtId="0" fontId="41" fillId="37" borderId="0" applyNumberFormat="0" applyBorder="0" applyAlignment="0" applyProtection="0"/>
    <xf numFmtId="0" fontId="41" fillId="38" borderId="0" applyNumberFormat="0" applyBorder="0" applyAlignment="0" applyProtection="0"/>
    <xf numFmtId="0" fontId="41" fillId="33" borderId="0" applyNumberFormat="0" applyBorder="0" applyAlignment="0" applyProtection="0"/>
    <xf numFmtId="0" fontId="41" fillId="36" borderId="0" applyNumberFormat="0" applyBorder="0" applyAlignment="0" applyProtection="0"/>
    <xf numFmtId="0" fontId="41" fillId="39" borderId="0" applyNumberFormat="0" applyBorder="0" applyAlignment="0" applyProtection="0"/>
    <xf numFmtId="0" fontId="42" fillId="40" borderId="0" applyNumberFormat="0" applyBorder="0" applyAlignment="0" applyProtection="0"/>
    <xf numFmtId="0" fontId="42" fillId="37" borderId="0" applyNumberFormat="0" applyBorder="0" applyAlignment="0" applyProtection="0"/>
    <xf numFmtId="0" fontId="42" fillId="38" borderId="0" applyNumberFormat="0" applyBorder="0" applyAlignment="0" applyProtection="0"/>
    <xf numFmtId="0" fontId="42" fillId="41" borderId="0" applyNumberFormat="0" applyBorder="0" applyAlignment="0" applyProtection="0"/>
    <xf numFmtId="0" fontId="42" fillId="42" borderId="0" applyNumberFormat="0" applyBorder="0" applyAlignment="0" applyProtection="0"/>
    <xf numFmtId="0" fontId="42" fillId="43" borderId="0" applyNumberFormat="0" applyBorder="0" applyAlignment="0" applyProtection="0"/>
    <xf numFmtId="0" fontId="43" fillId="32" borderId="0" applyNumberFormat="0" applyBorder="0" applyAlignment="0" applyProtection="0"/>
    <xf numFmtId="0" fontId="44" fillId="44" borderId="60" applyNumberFormat="0" applyAlignment="0" applyProtection="0"/>
    <xf numFmtId="0" fontId="45" fillId="45" borderId="61" applyNumberFormat="0" applyAlignment="0" applyProtection="0"/>
    <xf numFmtId="0" fontId="46" fillId="0" borderId="62" applyNumberFormat="0" applyFill="0" applyAlignment="0" applyProtection="0"/>
    <xf numFmtId="0" fontId="47" fillId="0" borderId="0" applyNumberFormat="0" applyFill="0" applyBorder="0" applyAlignment="0" applyProtection="0"/>
    <xf numFmtId="0" fontId="42" fillId="46" borderId="0" applyNumberFormat="0" applyBorder="0" applyAlignment="0" applyProtection="0"/>
    <xf numFmtId="0" fontId="42" fillId="47" borderId="0" applyNumberFormat="0" applyBorder="0" applyAlignment="0" applyProtection="0"/>
    <xf numFmtId="0" fontId="42" fillId="48" borderId="0" applyNumberFormat="0" applyBorder="0" applyAlignment="0" applyProtection="0"/>
    <xf numFmtId="0" fontId="42" fillId="41" borderId="0" applyNumberFormat="0" applyBorder="0" applyAlignment="0" applyProtection="0"/>
    <xf numFmtId="0" fontId="42" fillId="42" borderId="0" applyNumberFormat="0" applyBorder="0" applyAlignment="0" applyProtection="0"/>
    <xf numFmtId="0" fontId="42" fillId="49" borderId="0" applyNumberFormat="0" applyBorder="0" applyAlignment="0" applyProtection="0"/>
    <xf numFmtId="0" fontId="48" fillId="35" borderId="60" applyNumberFormat="0" applyAlignment="0" applyProtection="0"/>
    <xf numFmtId="0" fontId="58" fillId="0" borderId="0"/>
    <xf numFmtId="0" fontId="49" fillId="31" borderId="0" applyNumberFormat="0" applyBorder="0" applyAlignment="0" applyProtection="0"/>
    <xf numFmtId="0" fontId="50" fillId="50" borderId="0" applyNumberFormat="0" applyBorder="0" applyAlignment="0" applyProtection="0"/>
    <xf numFmtId="0" fontId="40" fillId="0" borderId="0"/>
    <xf numFmtId="0" fontId="40" fillId="51" borderId="63" applyNumberFormat="0" applyFont="0" applyAlignment="0" applyProtection="0"/>
    <xf numFmtId="0" fontId="51" fillId="44" borderId="64" applyNumberFormat="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0" borderId="0" applyNumberFormat="0" applyFill="0" applyBorder="0" applyAlignment="0" applyProtection="0"/>
    <xf numFmtId="0" fontId="55" fillId="0" borderId="65" applyNumberFormat="0" applyFill="0" applyAlignment="0" applyProtection="0"/>
    <xf numFmtId="0" fontId="56" fillId="0" borderId="66" applyNumberFormat="0" applyFill="0" applyAlignment="0" applyProtection="0"/>
    <xf numFmtId="0" fontId="47" fillId="0" borderId="67" applyNumberFormat="0" applyFill="0" applyAlignment="0" applyProtection="0"/>
    <xf numFmtId="0" fontId="57" fillId="0" borderId="68" applyNumberFormat="0" applyFill="0" applyAlignment="0" applyProtection="0"/>
    <xf numFmtId="0" fontId="41" fillId="30" borderId="0" applyNumberFormat="0" applyBorder="0" applyAlignment="0" applyProtection="0"/>
    <xf numFmtId="0" fontId="41" fillId="31" borderId="0" applyNumberFormat="0" applyBorder="0" applyAlignment="0" applyProtection="0"/>
    <xf numFmtId="0" fontId="41" fillId="32" borderId="0" applyNumberFormat="0" applyBorder="0" applyAlignment="0" applyProtection="0"/>
    <xf numFmtId="0" fontId="41" fillId="33" borderId="0" applyNumberFormat="0" applyBorder="0" applyAlignment="0" applyProtection="0"/>
    <xf numFmtId="0" fontId="41" fillId="34" borderId="0" applyNumberFormat="0" applyBorder="0" applyAlignment="0" applyProtection="0"/>
    <xf numFmtId="0" fontId="41" fillId="35" borderId="0" applyNumberFormat="0" applyBorder="0" applyAlignment="0" applyProtection="0"/>
    <xf numFmtId="0" fontId="41" fillId="36" borderId="0" applyNumberFormat="0" applyBorder="0" applyAlignment="0" applyProtection="0"/>
    <xf numFmtId="0" fontId="41" fillId="37" borderId="0" applyNumberFormat="0" applyBorder="0" applyAlignment="0" applyProtection="0"/>
    <xf numFmtId="0" fontId="41" fillId="38" borderId="0" applyNumberFormat="0" applyBorder="0" applyAlignment="0" applyProtection="0"/>
    <xf numFmtId="0" fontId="41" fillId="33" borderId="0" applyNumberFormat="0" applyBorder="0" applyAlignment="0" applyProtection="0"/>
    <xf numFmtId="0" fontId="41" fillId="36" borderId="0" applyNumberFormat="0" applyBorder="0" applyAlignment="0" applyProtection="0"/>
    <xf numFmtId="0" fontId="41" fillId="39" borderId="0" applyNumberFormat="0" applyBorder="0" applyAlignment="0" applyProtection="0"/>
    <xf numFmtId="0" fontId="42" fillId="40" borderId="0" applyNumberFormat="0" applyBorder="0" applyAlignment="0" applyProtection="0"/>
    <xf numFmtId="0" fontId="42" fillId="37" borderId="0" applyNumberFormat="0" applyBorder="0" applyAlignment="0" applyProtection="0"/>
    <xf numFmtId="0" fontId="42" fillId="38" borderId="0" applyNumberFormat="0" applyBorder="0" applyAlignment="0" applyProtection="0"/>
    <xf numFmtId="0" fontId="42" fillId="41" borderId="0" applyNumberFormat="0" applyBorder="0" applyAlignment="0" applyProtection="0"/>
    <xf numFmtId="0" fontId="42" fillId="42" borderId="0" applyNumberFormat="0" applyBorder="0" applyAlignment="0" applyProtection="0"/>
    <xf numFmtId="0" fontId="42" fillId="43" borderId="0" applyNumberFormat="0" applyBorder="0" applyAlignment="0" applyProtection="0"/>
    <xf numFmtId="0" fontId="43" fillId="32" borderId="0" applyNumberFormat="0" applyBorder="0" applyAlignment="0" applyProtection="0"/>
    <xf numFmtId="0" fontId="44" fillId="44" borderId="60" applyNumberFormat="0" applyAlignment="0" applyProtection="0"/>
    <xf numFmtId="0" fontId="45" fillId="45" borderId="61" applyNumberFormat="0" applyAlignment="0" applyProtection="0"/>
    <xf numFmtId="0" fontId="46" fillId="0" borderId="62" applyNumberFormat="0" applyFill="0" applyAlignment="0" applyProtection="0"/>
    <xf numFmtId="0" fontId="47" fillId="0" borderId="0" applyNumberFormat="0" applyFill="0" applyBorder="0" applyAlignment="0" applyProtection="0"/>
    <xf numFmtId="0" fontId="42" fillId="46" borderId="0" applyNumberFormat="0" applyBorder="0" applyAlignment="0" applyProtection="0"/>
    <xf numFmtId="0" fontId="42" fillId="47" borderId="0" applyNumberFormat="0" applyBorder="0" applyAlignment="0" applyProtection="0"/>
    <xf numFmtId="0" fontId="42" fillId="48" borderId="0" applyNumberFormat="0" applyBorder="0" applyAlignment="0" applyProtection="0"/>
    <xf numFmtId="0" fontId="42" fillId="41" borderId="0" applyNumberFormat="0" applyBorder="0" applyAlignment="0" applyProtection="0"/>
    <xf numFmtId="0" fontId="42" fillId="42" borderId="0" applyNumberFormat="0" applyBorder="0" applyAlignment="0" applyProtection="0"/>
    <xf numFmtId="0" fontId="42" fillId="49" borderId="0" applyNumberFormat="0" applyBorder="0" applyAlignment="0" applyProtection="0"/>
    <xf numFmtId="0" fontId="48" fillId="35" borderId="60" applyNumberFormat="0" applyAlignment="0" applyProtection="0"/>
    <xf numFmtId="0" fontId="49" fillId="31" borderId="0" applyNumberFormat="0" applyBorder="0" applyAlignment="0" applyProtection="0"/>
    <xf numFmtId="0" fontId="50" fillId="50" borderId="0" applyNumberFormat="0" applyBorder="0" applyAlignment="0" applyProtection="0"/>
    <xf numFmtId="0" fontId="40" fillId="51" borderId="63" applyNumberFormat="0" applyFont="0" applyAlignment="0" applyProtection="0"/>
    <xf numFmtId="0" fontId="51" fillId="44" borderId="64" applyNumberFormat="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0" borderId="0" applyNumberFormat="0" applyFill="0" applyBorder="0" applyAlignment="0" applyProtection="0"/>
    <xf numFmtId="0" fontId="55" fillId="0" borderId="65" applyNumberFormat="0" applyFill="0" applyAlignment="0" applyProtection="0"/>
    <xf numFmtId="0" fontId="56" fillId="0" borderId="66" applyNumberFormat="0" applyFill="0" applyAlignment="0" applyProtection="0"/>
    <xf numFmtId="0" fontId="47" fillId="0" borderId="67" applyNumberFormat="0" applyFill="0" applyAlignment="0" applyProtection="0"/>
    <xf numFmtId="0" fontId="57" fillId="0" borderId="68" applyNumberFormat="0" applyFill="0" applyAlignment="0" applyProtection="0"/>
    <xf numFmtId="0" fontId="41" fillId="30" borderId="0" applyNumberFormat="0" applyBorder="0" applyAlignment="0" applyProtection="0"/>
    <xf numFmtId="0" fontId="41" fillId="31" borderId="0" applyNumberFormat="0" applyBorder="0" applyAlignment="0" applyProtection="0"/>
    <xf numFmtId="0" fontId="41" fillId="32" borderId="0" applyNumberFormat="0" applyBorder="0" applyAlignment="0" applyProtection="0"/>
    <xf numFmtId="0" fontId="41" fillId="33" borderId="0" applyNumberFormat="0" applyBorder="0" applyAlignment="0" applyProtection="0"/>
    <xf numFmtId="0" fontId="41" fillId="34" borderId="0" applyNumberFormat="0" applyBorder="0" applyAlignment="0" applyProtection="0"/>
    <xf numFmtId="0" fontId="41" fillId="35" borderId="0" applyNumberFormat="0" applyBorder="0" applyAlignment="0" applyProtection="0"/>
    <xf numFmtId="0" fontId="41" fillId="36" borderId="0" applyNumberFormat="0" applyBorder="0" applyAlignment="0" applyProtection="0"/>
    <xf numFmtId="0" fontId="41" fillId="37" borderId="0" applyNumberFormat="0" applyBorder="0" applyAlignment="0" applyProtection="0"/>
    <xf numFmtId="0" fontId="41" fillId="38" borderId="0" applyNumberFormat="0" applyBorder="0" applyAlignment="0" applyProtection="0"/>
    <xf numFmtId="0" fontId="41" fillId="33" borderId="0" applyNumberFormat="0" applyBorder="0" applyAlignment="0" applyProtection="0"/>
    <xf numFmtId="0" fontId="41" fillId="36" borderId="0" applyNumberFormat="0" applyBorder="0" applyAlignment="0" applyProtection="0"/>
    <xf numFmtId="0" fontId="41" fillId="39" borderId="0" applyNumberFormat="0" applyBorder="0" applyAlignment="0" applyProtection="0"/>
    <xf numFmtId="0" fontId="42" fillId="40" borderId="0" applyNumberFormat="0" applyBorder="0" applyAlignment="0" applyProtection="0"/>
    <xf numFmtId="0" fontId="42" fillId="37" borderId="0" applyNumberFormat="0" applyBorder="0" applyAlignment="0" applyProtection="0"/>
    <xf numFmtId="0" fontId="42" fillId="38" borderId="0" applyNumberFormat="0" applyBorder="0" applyAlignment="0" applyProtection="0"/>
    <xf numFmtId="0" fontId="42" fillId="41" borderId="0" applyNumberFormat="0" applyBorder="0" applyAlignment="0" applyProtection="0"/>
    <xf numFmtId="0" fontId="42" fillId="42" borderId="0" applyNumberFormat="0" applyBorder="0" applyAlignment="0" applyProtection="0"/>
    <xf numFmtId="0" fontId="42" fillId="43" borderId="0" applyNumberFormat="0" applyBorder="0" applyAlignment="0" applyProtection="0"/>
    <xf numFmtId="0" fontId="43" fillId="32" borderId="0" applyNumberFormat="0" applyBorder="0" applyAlignment="0" applyProtection="0"/>
    <xf numFmtId="0" fontId="44" fillId="44" borderId="60" applyNumberFormat="0" applyAlignment="0" applyProtection="0"/>
    <xf numFmtId="0" fontId="45" fillId="45" borderId="61" applyNumberFormat="0" applyAlignment="0" applyProtection="0"/>
    <xf numFmtId="0" fontId="46" fillId="0" borderId="62" applyNumberFormat="0" applyFill="0" applyAlignment="0" applyProtection="0"/>
    <xf numFmtId="0" fontId="47" fillId="0" borderId="0" applyNumberFormat="0" applyFill="0" applyBorder="0" applyAlignment="0" applyProtection="0"/>
    <xf numFmtId="0" fontId="42" fillId="46" borderId="0" applyNumberFormat="0" applyBorder="0" applyAlignment="0" applyProtection="0"/>
    <xf numFmtId="0" fontId="42" fillId="47" borderId="0" applyNumberFormat="0" applyBorder="0" applyAlignment="0" applyProtection="0"/>
    <xf numFmtId="0" fontId="42" fillId="48" borderId="0" applyNumberFormat="0" applyBorder="0" applyAlignment="0" applyProtection="0"/>
    <xf numFmtId="0" fontId="42" fillId="41" borderId="0" applyNumberFormat="0" applyBorder="0" applyAlignment="0" applyProtection="0"/>
    <xf numFmtId="0" fontId="42" fillId="42" borderId="0" applyNumberFormat="0" applyBorder="0" applyAlignment="0" applyProtection="0"/>
    <xf numFmtId="0" fontId="42" fillId="49" borderId="0" applyNumberFormat="0" applyBorder="0" applyAlignment="0" applyProtection="0"/>
    <xf numFmtId="0" fontId="48" fillId="35" borderId="60" applyNumberFormat="0" applyAlignment="0" applyProtection="0"/>
    <xf numFmtId="0" fontId="49" fillId="31" borderId="0" applyNumberFormat="0" applyBorder="0" applyAlignment="0" applyProtection="0"/>
    <xf numFmtId="0" fontId="50" fillId="50" borderId="0" applyNumberFormat="0" applyBorder="0" applyAlignment="0" applyProtection="0"/>
    <xf numFmtId="0" fontId="40" fillId="0" borderId="0"/>
    <xf numFmtId="0" fontId="40" fillId="51" borderId="63" applyNumberFormat="0" applyFont="0" applyAlignment="0" applyProtection="0"/>
    <xf numFmtId="0" fontId="51" fillId="44" borderId="64" applyNumberFormat="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0" borderId="0" applyNumberFormat="0" applyFill="0" applyBorder="0" applyAlignment="0" applyProtection="0"/>
    <xf numFmtId="0" fontId="55" fillId="0" borderId="65" applyNumberFormat="0" applyFill="0" applyAlignment="0" applyProtection="0"/>
    <xf numFmtId="0" fontId="56" fillId="0" borderId="66" applyNumberFormat="0" applyFill="0" applyAlignment="0" applyProtection="0"/>
    <xf numFmtId="0" fontId="47" fillId="0" borderId="67" applyNumberFormat="0" applyFill="0" applyAlignment="0" applyProtection="0"/>
    <xf numFmtId="0" fontId="57" fillId="0" borderId="68" applyNumberFormat="0" applyFill="0" applyAlignment="0" applyProtection="0"/>
    <xf numFmtId="0" fontId="40" fillId="0" borderId="0"/>
    <xf numFmtId="0" fontId="40" fillId="0" borderId="0"/>
    <xf numFmtId="0" fontId="41" fillId="30" borderId="0" applyNumberFormat="0" applyBorder="0" applyAlignment="0" applyProtection="0"/>
    <xf numFmtId="0" fontId="41" fillId="31" borderId="0" applyNumberFormat="0" applyBorder="0" applyAlignment="0" applyProtection="0"/>
    <xf numFmtId="0" fontId="41" fillId="32" borderId="0" applyNumberFormat="0" applyBorder="0" applyAlignment="0" applyProtection="0"/>
    <xf numFmtId="0" fontId="41" fillId="33" borderId="0" applyNumberFormat="0" applyBorder="0" applyAlignment="0" applyProtection="0"/>
    <xf numFmtId="0" fontId="41" fillId="34" borderId="0" applyNumberFormat="0" applyBorder="0" applyAlignment="0" applyProtection="0"/>
    <xf numFmtId="0" fontId="41" fillId="35" borderId="0" applyNumberFormat="0" applyBorder="0" applyAlignment="0" applyProtection="0"/>
    <xf numFmtId="0" fontId="41" fillId="36" borderId="0" applyNumberFormat="0" applyBorder="0" applyAlignment="0" applyProtection="0"/>
    <xf numFmtId="0" fontId="41" fillId="37" borderId="0" applyNumberFormat="0" applyBorder="0" applyAlignment="0" applyProtection="0"/>
    <xf numFmtId="0" fontId="41" fillId="38" borderId="0" applyNumberFormat="0" applyBorder="0" applyAlignment="0" applyProtection="0"/>
    <xf numFmtId="0" fontId="41" fillId="33" borderId="0" applyNumberFormat="0" applyBorder="0" applyAlignment="0" applyProtection="0"/>
    <xf numFmtId="0" fontId="41" fillId="36" borderId="0" applyNumberFormat="0" applyBorder="0" applyAlignment="0" applyProtection="0"/>
    <xf numFmtId="0" fontId="41" fillId="39" borderId="0" applyNumberFormat="0" applyBorder="0" applyAlignment="0" applyProtection="0"/>
    <xf numFmtId="0" fontId="42" fillId="40" borderId="0" applyNumberFormat="0" applyBorder="0" applyAlignment="0" applyProtection="0"/>
    <xf numFmtId="0" fontId="42" fillId="37" borderId="0" applyNumberFormat="0" applyBorder="0" applyAlignment="0" applyProtection="0"/>
    <xf numFmtId="0" fontId="42" fillId="38" borderId="0" applyNumberFormat="0" applyBorder="0" applyAlignment="0" applyProtection="0"/>
    <xf numFmtId="0" fontId="42" fillId="41" borderId="0" applyNumberFormat="0" applyBorder="0" applyAlignment="0" applyProtection="0"/>
    <xf numFmtId="0" fontId="42" fillId="42" borderId="0" applyNumberFormat="0" applyBorder="0" applyAlignment="0" applyProtection="0"/>
    <xf numFmtId="0" fontId="42" fillId="43" borderId="0" applyNumberFormat="0" applyBorder="0" applyAlignment="0" applyProtection="0"/>
    <xf numFmtId="0" fontId="43" fillId="32" borderId="0" applyNumberFormat="0" applyBorder="0" applyAlignment="0" applyProtection="0"/>
    <xf numFmtId="0" fontId="44" fillId="44" borderId="60" applyNumberFormat="0" applyAlignment="0" applyProtection="0"/>
    <xf numFmtId="0" fontId="45" fillId="45" borderId="61" applyNumberFormat="0" applyAlignment="0" applyProtection="0"/>
    <xf numFmtId="0" fontId="46" fillId="0" borderId="62" applyNumberFormat="0" applyFill="0" applyAlignment="0" applyProtection="0"/>
    <xf numFmtId="0" fontId="47" fillId="0" borderId="0" applyNumberFormat="0" applyFill="0" applyBorder="0" applyAlignment="0" applyProtection="0"/>
    <xf numFmtId="0" fontId="42" fillId="46" borderId="0" applyNumberFormat="0" applyBorder="0" applyAlignment="0" applyProtection="0"/>
    <xf numFmtId="0" fontId="42" fillId="47" borderId="0" applyNumberFormat="0" applyBorder="0" applyAlignment="0" applyProtection="0"/>
    <xf numFmtId="0" fontId="42" fillId="48" borderId="0" applyNumberFormat="0" applyBorder="0" applyAlignment="0" applyProtection="0"/>
    <xf numFmtId="0" fontId="42" fillId="41" borderId="0" applyNumberFormat="0" applyBorder="0" applyAlignment="0" applyProtection="0"/>
    <xf numFmtId="0" fontId="42" fillId="42" borderId="0" applyNumberFormat="0" applyBorder="0" applyAlignment="0" applyProtection="0"/>
    <xf numFmtId="0" fontId="42" fillId="49" borderId="0" applyNumberFormat="0" applyBorder="0" applyAlignment="0" applyProtection="0"/>
    <xf numFmtId="0" fontId="48" fillId="35" borderId="60" applyNumberFormat="0" applyAlignment="0" applyProtection="0"/>
    <xf numFmtId="0" fontId="49" fillId="31" borderId="0" applyNumberFormat="0" applyBorder="0" applyAlignment="0" applyProtection="0"/>
    <xf numFmtId="0" fontId="50" fillId="50" borderId="0" applyNumberFormat="0" applyBorder="0" applyAlignment="0" applyProtection="0"/>
    <xf numFmtId="0" fontId="40" fillId="0" borderId="0"/>
    <xf numFmtId="0" fontId="40" fillId="51" borderId="63" applyNumberFormat="0" applyFont="0" applyAlignment="0" applyProtection="0"/>
    <xf numFmtId="0" fontId="51" fillId="44" borderId="64" applyNumberFormat="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0" borderId="0" applyNumberFormat="0" applyFill="0" applyBorder="0" applyAlignment="0" applyProtection="0"/>
    <xf numFmtId="0" fontId="55" fillId="0" borderId="65" applyNumberFormat="0" applyFill="0" applyAlignment="0" applyProtection="0"/>
    <xf numFmtId="0" fontId="56" fillId="0" borderId="66" applyNumberFormat="0" applyFill="0" applyAlignment="0" applyProtection="0"/>
    <xf numFmtId="0" fontId="47" fillId="0" borderId="67" applyNumberFormat="0" applyFill="0" applyAlignment="0" applyProtection="0"/>
    <xf numFmtId="0" fontId="57" fillId="0" borderId="68" applyNumberFormat="0" applyFill="0" applyAlignment="0" applyProtection="0"/>
    <xf numFmtId="0" fontId="40" fillId="0" borderId="0"/>
    <xf numFmtId="0" fontId="41" fillId="30" borderId="0" applyNumberFormat="0" applyBorder="0" applyAlignment="0" applyProtection="0"/>
    <xf numFmtId="0" fontId="41" fillId="31" borderId="0" applyNumberFormat="0" applyBorder="0" applyAlignment="0" applyProtection="0"/>
    <xf numFmtId="0" fontId="41" fillId="32" borderId="0" applyNumberFormat="0" applyBorder="0" applyAlignment="0" applyProtection="0"/>
    <xf numFmtId="0" fontId="41" fillId="33" borderId="0" applyNumberFormat="0" applyBorder="0" applyAlignment="0" applyProtection="0"/>
    <xf numFmtId="0" fontId="41" fillId="34" borderId="0" applyNumberFormat="0" applyBorder="0" applyAlignment="0" applyProtection="0"/>
    <xf numFmtId="0" fontId="41" fillId="35" borderId="0" applyNumberFormat="0" applyBorder="0" applyAlignment="0" applyProtection="0"/>
    <xf numFmtId="0" fontId="41" fillId="36" borderId="0" applyNumberFormat="0" applyBorder="0" applyAlignment="0" applyProtection="0"/>
    <xf numFmtId="0" fontId="41" fillId="37" borderId="0" applyNumberFormat="0" applyBorder="0" applyAlignment="0" applyProtection="0"/>
    <xf numFmtId="0" fontId="41" fillId="38" borderId="0" applyNumberFormat="0" applyBorder="0" applyAlignment="0" applyProtection="0"/>
    <xf numFmtId="0" fontId="41" fillId="33" borderId="0" applyNumberFormat="0" applyBorder="0" applyAlignment="0" applyProtection="0"/>
    <xf numFmtId="0" fontId="41" fillId="36" borderId="0" applyNumberFormat="0" applyBorder="0" applyAlignment="0" applyProtection="0"/>
    <xf numFmtId="0" fontId="41" fillId="39" borderId="0" applyNumberFormat="0" applyBorder="0" applyAlignment="0" applyProtection="0"/>
    <xf numFmtId="0" fontId="42" fillId="40" borderId="0" applyNumberFormat="0" applyBorder="0" applyAlignment="0" applyProtection="0"/>
    <xf numFmtId="0" fontId="42" fillId="37" borderId="0" applyNumberFormat="0" applyBorder="0" applyAlignment="0" applyProtection="0"/>
    <xf numFmtId="0" fontId="42" fillId="38" borderId="0" applyNumberFormat="0" applyBorder="0" applyAlignment="0" applyProtection="0"/>
    <xf numFmtId="0" fontId="42" fillId="41" borderId="0" applyNumberFormat="0" applyBorder="0" applyAlignment="0" applyProtection="0"/>
    <xf numFmtId="0" fontId="42" fillId="42" borderId="0" applyNumberFormat="0" applyBorder="0" applyAlignment="0" applyProtection="0"/>
    <xf numFmtId="0" fontId="42" fillId="43" borderId="0" applyNumberFormat="0" applyBorder="0" applyAlignment="0" applyProtection="0"/>
    <xf numFmtId="0" fontId="43" fillId="32" borderId="0" applyNumberFormat="0" applyBorder="0" applyAlignment="0" applyProtection="0"/>
    <xf numFmtId="0" fontId="44" fillId="44" borderId="60" applyNumberFormat="0" applyAlignment="0" applyProtection="0"/>
    <xf numFmtId="0" fontId="45" fillId="45" borderId="61" applyNumberFormat="0" applyAlignment="0" applyProtection="0"/>
    <xf numFmtId="0" fontId="46" fillId="0" borderId="62" applyNumberFormat="0" applyFill="0" applyAlignment="0" applyProtection="0"/>
    <xf numFmtId="0" fontId="47" fillId="0" borderId="0" applyNumberFormat="0" applyFill="0" applyBorder="0" applyAlignment="0" applyProtection="0"/>
    <xf numFmtId="0" fontId="42" fillId="46" borderId="0" applyNumberFormat="0" applyBorder="0" applyAlignment="0" applyProtection="0"/>
    <xf numFmtId="0" fontId="42" fillId="47" borderId="0" applyNumberFormat="0" applyBorder="0" applyAlignment="0" applyProtection="0"/>
    <xf numFmtId="0" fontId="42" fillId="48" borderId="0" applyNumberFormat="0" applyBorder="0" applyAlignment="0" applyProtection="0"/>
    <xf numFmtId="0" fontId="42" fillId="41" borderId="0" applyNumberFormat="0" applyBorder="0" applyAlignment="0" applyProtection="0"/>
    <xf numFmtId="0" fontId="42" fillId="42" borderId="0" applyNumberFormat="0" applyBorder="0" applyAlignment="0" applyProtection="0"/>
    <xf numFmtId="0" fontId="42" fillId="49" borderId="0" applyNumberFormat="0" applyBorder="0" applyAlignment="0" applyProtection="0"/>
    <xf numFmtId="0" fontId="48" fillId="35" borderId="60" applyNumberFormat="0" applyAlignment="0" applyProtection="0"/>
    <xf numFmtId="0" fontId="49" fillId="31" borderId="0" applyNumberFormat="0" applyBorder="0" applyAlignment="0" applyProtection="0"/>
    <xf numFmtId="0" fontId="50" fillId="50" borderId="0" applyNumberFormat="0" applyBorder="0" applyAlignment="0" applyProtection="0"/>
    <xf numFmtId="0" fontId="40" fillId="0" borderId="0"/>
    <xf numFmtId="0" fontId="40" fillId="51" borderId="63" applyNumberFormat="0" applyFont="0" applyAlignment="0" applyProtection="0"/>
    <xf numFmtId="0" fontId="51" fillId="44" borderId="64" applyNumberFormat="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0" borderId="0" applyNumberFormat="0" applyFill="0" applyBorder="0" applyAlignment="0" applyProtection="0"/>
    <xf numFmtId="0" fontId="55" fillId="0" borderId="65" applyNumberFormat="0" applyFill="0" applyAlignment="0" applyProtection="0"/>
    <xf numFmtId="0" fontId="56" fillId="0" borderId="66" applyNumberFormat="0" applyFill="0" applyAlignment="0" applyProtection="0"/>
    <xf numFmtId="0" fontId="47" fillId="0" borderId="67" applyNumberFormat="0" applyFill="0" applyAlignment="0" applyProtection="0"/>
    <xf numFmtId="0" fontId="57" fillId="0" borderId="68" applyNumberFormat="0" applyFill="0" applyAlignment="0" applyProtection="0"/>
    <xf numFmtId="0" fontId="40" fillId="0" borderId="0"/>
    <xf numFmtId="0" fontId="40" fillId="0" borderId="0"/>
    <xf numFmtId="0" fontId="40" fillId="0" borderId="0"/>
    <xf numFmtId="0" fontId="41" fillId="30" borderId="0" applyNumberFormat="0" applyBorder="0" applyAlignment="0" applyProtection="0"/>
    <xf numFmtId="0" fontId="41" fillId="31" borderId="0" applyNumberFormat="0" applyBorder="0" applyAlignment="0" applyProtection="0"/>
    <xf numFmtId="0" fontId="41" fillId="32" borderId="0" applyNumberFormat="0" applyBorder="0" applyAlignment="0" applyProtection="0"/>
    <xf numFmtId="0" fontId="41" fillId="33" borderId="0" applyNumberFormat="0" applyBorder="0" applyAlignment="0" applyProtection="0"/>
    <xf numFmtId="0" fontId="41" fillId="34" borderId="0" applyNumberFormat="0" applyBorder="0" applyAlignment="0" applyProtection="0"/>
    <xf numFmtId="0" fontId="41" fillId="35" borderId="0" applyNumberFormat="0" applyBorder="0" applyAlignment="0" applyProtection="0"/>
    <xf numFmtId="0" fontId="41" fillId="36" borderId="0" applyNumberFormat="0" applyBorder="0" applyAlignment="0" applyProtection="0"/>
    <xf numFmtId="0" fontId="41" fillId="37" borderId="0" applyNumberFormat="0" applyBorder="0" applyAlignment="0" applyProtection="0"/>
    <xf numFmtId="0" fontId="41" fillId="38" borderId="0" applyNumberFormat="0" applyBorder="0" applyAlignment="0" applyProtection="0"/>
    <xf numFmtId="0" fontId="41" fillId="33" borderId="0" applyNumberFormat="0" applyBorder="0" applyAlignment="0" applyProtection="0"/>
    <xf numFmtId="0" fontId="41" fillId="36" borderId="0" applyNumberFormat="0" applyBorder="0" applyAlignment="0" applyProtection="0"/>
    <xf numFmtId="0" fontId="41" fillId="39" borderId="0" applyNumberFormat="0" applyBorder="0" applyAlignment="0" applyProtection="0"/>
    <xf numFmtId="0" fontId="42" fillId="40" borderId="0" applyNumberFormat="0" applyBorder="0" applyAlignment="0" applyProtection="0"/>
    <xf numFmtId="0" fontId="42" fillId="37" borderId="0" applyNumberFormat="0" applyBorder="0" applyAlignment="0" applyProtection="0"/>
    <xf numFmtId="0" fontId="42" fillId="38" borderId="0" applyNumberFormat="0" applyBorder="0" applyAlignment="0" applyProtection="0"/>
    <xf numFmtId="0" fontId="42" fillId="41" borderId="0" applyNumberFormat="0" applyBorder="0" applyAlignment="0" applyProtection="0"/>
    <xf numFmtId="0" fontId="42" fillId="42" borderId="0" applyNumberFormat="0" applyBorder="0" applyAlignment="0" applyProtection="0"/>
    <xf numFmtId="0" fontId="42" fillId="43" borderId="0" applyNumberFormat="0" applyBorder="0" applyAlignment="0" applyProtection="0"/>
    <xf numFmtId="0" fontId="43" fillId="32" borderId="0" applyNumberFormat="0" applyBorder="0" applyAlignment="0" applyProtection="0"/>
    <xf numFmtId="0" fontId="44" fillId="44" borderId="60" applyNumberFormat="0" applyAlignment="0" applyProtection="0"/>
    <xf numFmtId="0" fontId="45" fillId="45" borderId="61" applyNumberFormat="0" applyAlignment="0" applyProtection="0"/>
    <xf numFmtId="0" fontId="46" fillId="0" borderId="62" applyNumberFormat="0" applyFill="0" applyAlignment="0" applyProtection="0"/>
    <xf numFmtId="0" fontId="47" fillId="0" borderId="0" applyNumberFormat="0" applyFill="0" applyBorder="0" applyAlignment="0" applyProtection="0"/>
    <xf numFmtId="0" fontId="42" fillId="46" borderId="0" applyNumberFormat="0" applyBorder="0" applyAlignment="0" applyProtection="0"/>
    <xf numFmtId="0" fontId="42" fillId="47" borderId="0" applyNumberFormat="0" applyBorder="0" applyAlignment="0" applyProtection="0"/>
    <xf numFmtId="0" fontId="42" fillId="48" borderId="0" applyNumberFormat="0" applyBorder="0" applyAlignment="0" applyProtection="0"/>
    <xf numFmtId="0" fontId="42" fillId="41" borderId="0" applyNumberFormat="0" applyBorder="0" applyAlignment="0" applyProtection="0"/>
    <xf numFmtId="0" fontId="42" fillId="42" borderId="0" applyNumberFormat="0" applyBorder="0" applyAlignment="0" applyProtection="0"/>
    <xf numFmtId="0" fontId="42" fillId="49" borderId="0" applyNumberFormat="0" applyBorder="0" applyAlignment="0" applyProtection="0"/>
    <xf numFmtId="0" fontId="48" fillId="35" borderId="60" applyNumberFormat="0" applyAlignment="0" applyProtection="0"/>
    <xf numFmtId="0" fontId="49" fillId="31" borderId="0" applyNumberFormat="0" applyBorder="0" applyAlignment="0" applyProtection="0"/>
    <xf numFmtId="0" fontId="50" fillId="50" borderId="0" applyNumberFormat="0" applyBorder="0" applyAlignment="0" applyProtection="0"/>
    <xf numFmtId="0" fontId="40" fillId="51" borderId="63" applyNumberFormat="0" applyFont="0" applyAlignment="0" applyProtection="0"/>
    <xf numFmtId="0" fontId="51" fillId="44" borderId="64" applyNumberFormat="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0" borderId="0" applyNumberFormat="0" applyFill="0" applyBorder="0" applyAlignment="0" applyProtection="0"/>
    <xf numFmtId="0" fontId="55" fillId="0" borderId="65" applyNumberFormat="0" applyFill="0" applyAlignment="0" applyProtection="0"/>
    <xf numFmtId="0" fontId="56" fillId="0" borderId="66" applyNumberFormat="0" applyFill="0" applyAlignment="0" applyProtection="0"/>
    <xf numFmtId="0" fontId="47" fillId="0" borderId="67" applyNumberFormat="0" applyFill="0" applyAlignment="0" applyProtection="0"/>
    <xf numFmtId="0" fontId="57" fillId="0" borderId="68" applyNumberFormat="0" applyFill="0" applyAlignment="0" applyProtection="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59" fillId="0" borderId="0"/>
    <xf numFmtId="0" fontId="40" fillId="0" borderId="0"/>
    <xf numFmtId="173" fontId="40" fillId="0" borderId="0" applyFont="0" applyFill="0" applyBorder="0" applyAlignment="0" applyProtection="0"/>
    <xf numFmtId="0" fontId="40" fillId="0" borderId="0"/>
    <xf numFmtId="43" fontId="40" fillId="0" borderId="0" applyFont="0" applyFill="0" applyBorder="0" applyAlignment="0" applyProtection="0"/>
    <xf numFmtId="174" fontId="40" fillId="0" borderId="0" applyFont="0" applyFill="0" applyBorder="0" applyAlignment="0" applyProtection="0"/>
    <xf numFmtId="0" fontId="41" fillId="31" borderId="0" applyNumberFormat="0" applyBorder="0" applyAlignment="0" applyProtection="0"/>
    <xf numFmtId="0" fontId="41" fillId="33" borderId="0" applyNumberFormat="0" applyBorder="0" applyAlignment="0" applyProtection="0"/>
    <xf numFmtId="0" fontId="41" fillId="30" borderId="0" applyNumberFormat="0" applyBorder="0" applyAlignment="0" applyProtection="0"/>
    <xf numFmtId="0" fontId="41" fillId="31" borderId="0" applyNumberFormat="0" applyBorder="0" applyAlignment="0" applyProtection="0"/>
    <xf numFmtId="0" fontId="41" fillId="32" borderId="0" applyNumberFormat="0" applyBorder="0" applyAlignment="0" applyProtection="0"/>
    <xf numFmtId="0" fontId="41" fillId="33" borderId="0" applyNumberFormat="0" applyBorder="0" applyAlignment="0" applyProtection="0"/>
    <xf numFmtId="0" fontId="41" fillId="34" borderId="0" applyNumberFormat="0" applyBorder="0" applyAlignment="0" applyProtection="0"/>
    <xf numFmtId="0" fontId="41" fillId="35" borderId="0" applyNumberFormat="0" applyBorder="0" applyAlignment="0" applyProtection="0"/>
    <xf numFmtId="0" fontId="41" fillId="36" borderId="0" applyNumberFormat="0" applyBorder="0" applyAlignment="0" applyProtection="0"/>
    <xf numFmtId="0" fontId="41" fillId="37" borderId="0" applyNumberFormat="0" applyBorder="0" applyAlignment="0" applyProtection="0"/>
    <xf numFmtId="0" fontId="41" fillId="38" borderId="0" applyNumberFormat="0" applyBorder="0" applyAlignment="0" applyProtection="0"/>
    <xf numFmtId="0" fontId="41" fillId="33" borderId="0" applyNumberFormat="0" applyBorder="0" applyAlignment="0" applyProtection="0"/>
    <xf numFmtId="0" fontId="41" fillId="36" borderId="0" applyNumberFormat="0" applyBorder="0" applyAlignment="0" applyProtection="0"/>
    <xf numFmtId="0" fontId="41" fillId="39" borderId="0" applyNumberFormat="0" applyBorder="0" applyAlignment="0" applyProtection="0"/>
    <xf numFmtId="0" fontId="42" fillId="40" borderId="0" applyNumberFormat="0" applyBorder="0" applyAlignment="0" applyProtection="0"/>
    <xf numFmtId="0" fontId="42" fillId="37" borderId="0" applyNumberFormat="0" applyBorder="0" applyAlignment="0" applyProtection="0"/>
    <xf numFmtId="0" fontId="42" fillId="38" borderId="0" applyNumberFormat="0" applyBorder="0" applyAlignment="0" applyProtection="0"/>
    <xf numFmtId="0" fontId="42" fillId="41" borderId="0" applyNumberFormat="0" applyBorder="0" applyAlignment="0" applyProtection="0"/>
    <xf numFmtId="0" fontId="42" fillId="42" borderId="0" applyNumberFormat="0" applyBorder="0" applyAlignment="0" applyProtection="0"/>
    <xf numFmtId="0" fontId="42" fillId="43" borderId="0" applyNumberFormat="0" applyBorder="0" applyAlignment="0" applyProtection="0"/>
    <xf numFmtId="0" fontId="43" fillId="32" borderId="0" applyNumberFormat="0" applyBorder="0" applyAlignment="0" applyProtection="0"/>
    <xf numFmtId="0" fontId="44" fillId="44" borderId="60" applyNumberFormat="0" applyAlignment="0" applyProtection="0"/>
    <xf numFmtId="0" fontId="41" fillId="36" borderId="0" applyNumberFormat="0" applyBorder="0" applyAlignment="0" applyProtection="0"/>
    <xf numFmtId="0" fontId="41" fillId="34" borderId="0" applyNumberFormat="0" applyBorder="0" applyAlignment="0" applyProtection="0"/>
    <xf numFmtId="0" fontId="45" fillId="45" borderId="61" applyNumberFormat="0" applyAlignment="0" applyProtection="0"/>
    <xf numFmtId="0" fontId="46" fillId="0" borderId="62" applyNumberFormat="0" applyFill="0" applyAlignment="0" applyProtection="0"/>
    <xf numFmtId="0" fontId="47" fillId="0" borderId="0" applyNumberFormat="0" applyFill="0" applyBorder="0" applyAlignment="0" applyProtection="0"/>
    <xf numFmtId="0" fontId="42" fillId="46" borderId="0" applyNumberFormat="0" applyBorder="0" applyAlignment="0" applyProtection="0"/>
    <xf numFmtId="0" fontId="42" fillId="47" borderId="0" applyNumberFormat="0" applyBorder="0" applyAlignment="0" applyProtection="0"/>
    <xf numFmtId="0" fontId="42" fillId="48" borderId="0" applyNumberFormat="0" applyBorder="0" applyAlignment="0" applyProtection="0"/>
    <xf numFmtId="0" fontId="42" fillId="41" borderId="0" applyNumberFormat="0" applyBorder="0" applyAlignment="0" applyProtection="0"/>
    <xf numFmtId="0" fontId="42" fillId="42" borderId="0" applyNumberFormat="0" applyBorder="0" applyAlignment="0" applyProtection="0"/>
    <xf numFmtId="0" fontId="42" fillId="49" borderId="0" applyNumberFormat="0" applyBorder="0" applyAlignment="0" applyProtection="0"/>
    <xf numFmtId="0" fontId="48" fillId="35" borderId="60" applyNumberFormat="0" applyAlignment="0" applyProtection="0"/>
    <xf numFmtId="0" fontId="41" fillId="32" borderId="0" applyNumberFormat="0" applyBorder="0" applyAlignment="0" applyProtection="0"/>
    <xf numFmtId="0" fontId="49" fillId="31" borderId="0" applyNumberFormat="0" applyBorder="0" applyAlignment="0" applyProtection="0"/>
    <xf numFmtId="0" fontId="50" fillId="50" borderId="0" applyNumberFormat="0" applyBorder="0" applyAlignment="0" applyProtection="0"/>
    <xf numFmtId="0" fontId="41" fillId="30" borderId="0" applyNumberFormat="0" applyBorder="0" applyAlignment="0" applyProtection="0"/>
    <xf numFmtId="0" fontId="40" fillId="51" borderId="63" applyNumberFormat="0" applyFont="0" applyAlignment="0" applyProtection="0"/>
    <xf numFmtId="0" fontId="51" fillId="44" borderId="64" applyNumberFormat="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0" borderId="0" applyNumberFormat="0" applyFill="0" applyBorder="0" applyAlignment="0" applyProtection="0"/>
    <xf numFmtId="0" fontId="55" fillId="0" borderId="65" applyNumberFormat="0" applyFill="0" applyAlignment="0" applyProtection="0"/>
    <xf numFmtId="0" fontId="56" fillId="0" borderId="66" applyNumberFormat="0" applyFill="0" applyAlignment="0" applyProtection="0"/>
    <xf numFmtId="0" fontId="47" fillId="0" borderId="67" applyNumberFormat="0" applyFill="0" applyAlignment="0" applyProtection="0"/>
    <xf numFmtId="0" fontId="57" fillId="0" borderId="68" applyNumberFormat="0" applyFill="0" applyAlignment="0" applyProtection="0"/>
    <xf numFmtId="0" fontId="41" fillId="35" borderId="0" applyNumberFormat="0" applyBorder="0" applyAlignment="0" applyProtection="0"/>
    <xf numFmtId="0" fontId="41" fillId="37" borderId="0" applyNumberFormat="0" applyBorder="0" applyAlignment="0" applyProtection="0"/>
    <xf numFmtId="0" fontId="41" fillId="38" borderId="0" applyNumberFormat="0" applyBorder="0" applyAlignment="0" applyProtection="0"/>
    <xf numFmtId="0" fontId="41" fillId="33" borderId="0" applyNumberFormat="0" applyBorder="0" applyAlignment="0" applyProtection="0"/>
    <xf numFmtId="0" fontId="41" fillId="36" borderId="0" applyNumberFormat="0" applyBorder="0" applyAlignment="0" applyProtection="0"/>
    <xf numFmtId="0" fontId="41" fillId="39" borderId="0" applyNumberFormat="0" applyBorder="0" applyAlignment="0" applyProtection="0"/>
    <xf numFmtId="0" fontId="42" fillId="40" borderId="0" applyNumberFormat="0" applyBorder="0" applyAlignment="0" applyProtection="0"/>
    <xf numFmtId="0" fontId="42" fillId="37" borderId="0" applyNumberFormat="0" applyBorder="0" applyAlignment="0" applyProtection="0"/>
    <xf numFmtId="0" fontId="42" fillId="38" borderId="0" applyNumberFormat="0" applyBorder="0" applyAlignment="0" applyProtection="0"/>
    <xf numFmtId="0" fontId="42" fillId="41" borderId="0" applyNumberFormat="0" applyBorder="0" applyAlignment="0" applyProtection="0"/>
    <xf numFmtId="0" fontId="42" fillId="42" borderId="0" applyNumberFormat="0" applyBorder="0" applyAlignment="0" applyProtection="0"/>
    <xf numFmtId="0" fontId="42" fillId="43" borderId="0" applyNumberFormat="0" applyBorder="0" applyAlignment="0" applyProtection="0"/>
    <xf numFmtId="0" fontId="43" fillId="32" borderId="0" applyNumberFormat="0" applyBorder="0" applyAlignment="0" applyProtection="0"/>
    <xf numFmtId="0" fontId="44" fillId="44" borderId="60" applyNumberFormat="0" applyAlignment="0" applyProtection="0"/>
    <xf numFmtId="0" fontId="45" fillId="45" borderId="61" applyNumberFormat="0" applyAlignment="0" applyProtection="0"/>
    <xf numFmtId="0" fontId="46" fillId="0" borderId="62" applyNumberFormat="0" applyFill="0" applyAlignment="0" applyProtection="0"/>
    <xf numFmtId="0" fontId="47" fillId="0" borderId="0" applyNumberFormat="0" applyFill="0" applyBorder="0" applyAlignment="0" applyProtection="0"/>
    <xf numFmtId="0" fontId="42" fillId="46" borderId="0" applyNumberFormat="0" applyBorder="0" applyAlignment="0" applyProtection="0"/>
    <xf numFmtId="0" fontId="42" fillId="47" borderId="0" applyNumberFormat="0" applyBorder="0" applyAlignment="0" applyProtection="0"/>
    <xf numFmtId="0" fontId="42" fillId="48" borderId="0" applyNumberFormat="0" applyBorder="0" applyAlignment="0" applyProtection="0"/>
    <xf numFmtId="0" fontId="42" fillId="41" borderId="0" applyNumberFormat="0" applyBorder="0" applyAlignment="0" applyProtection="0"/>
    <xf numFmtId="0" fontId="42" fillId="42" borderId="0" applyNumberFormat="0" applyBorder="0" applyAlignment="0" applyProtection="0"/>
    <xf numFmtId="0" fontId="42" fillId="49" borderId="0" applyNumberFormat="0" applyBorder="0" applyAlignment="0" applyProtection="0"/>
    <xf numFmtId="0" fontId="48" fillId="35" borderId="60" applyNumberFormat="0" applyAlignment="0" applyProtection="0"/>
    <xf numFmtId="0" fontId="49" fillId="31" borderId="0" applyNumberFormat="0" applyBorder="0" applyAlignment="0" applyProtection="0"/>
    <xf numFmtId="0" fontId="50" fillId="50" borderId="0" applyNumberFormat="0" applyBorder="0" applyAlignment="0" applyProtection="0"/>
    <xf numFmtId="0" fontId="40" fillId="51" borderId="63" applyNumberFormat="0" applyFont="0" applyAlignment="0" applyProtection="0"/>
    <xf numFmtId="0" fontId="51" fillId="44" borderId="64" applyNumberFormat="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0" borderId="0" applyNumberFormat="0" applyFill="0" applyBorder="0" applyAlignment="0" applyProtection="0"/>
    <xf numFmtId="0" fontId="55" fillId="0" borderId="65" applyNumberFormat="0" applyFill="0" applyAlignment="0" applyProtection="0"/>
    <xf numFmtId="0" fontId="56" fillId="0" borderId="66" applyNumberFormat="0" applyFill="0" applyAlignment="0" applyProtection="0"/>
    <xf numFmtId="0" fontId="47" fillId="0" borderId="67" applyNumberFormat="0" applyFill="0" applyAlignment="0" applyProtection="0"/>
    <xf numFmtId="0" fontId="57" fillId="0" borderId="68" applyNumberFormat="0" applyFill="0" applyAlignment="0" applyProtection="0"/>
    <xf numFmtId="0" fontId="8" fillId="0" borderId="0"/>
    <xf numFmtId="175" fontId="40"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0" fillId="0" borderId="0" applyFont="0" applyFill="0" applyBorder="0" applyAlignment="0" applyProtection="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0" fillId="0" borderId="0" applyFont="0" applyFill="0" applyBorder="0" applyAlignment="0" applyProtection="0"/>
    <xf numFmtId="0" fontId="40" fillId="0" borderId="0"/>
    <xf numFmtId="172" fontId="40" fillId="0" borderId="0" applyFill="0" applyBorder="0" applyAlignment="0" applyProtection="0"/>
    <xf numFmtId="9" fontId="40" fillId="0" borderId="0" applyFill="0" applyBorder="0" applyAlignment="0" applyProtection="0"/>
    <xf numFmtId="0" fontId="8" fillId="0" borderId="0"/>
    <xf numFmtId="0" fontId="60" fillId="0" borderId="0" applyNumberFormat="0" applyFill="0" applyBorder="0" applyAlignment="0" applyProtection="0">
      <alignment vertical="top"/>
      <protection locked="0"/>
    </xf>
    <xf numFmtId="0" fontId="61" fillId="0" borderId="0" applyNumberFormat="0" applyFill="0" applyBorder="0" applyAlignment="0" applyProtection="0">
      <alignment vertical="top"/>
      <protection locked="0"/>
    </xf>
    <xf numFmtId="43" fontId="40" fillId="0" borderId="0" applyFont="0" applyFill="0" applyBorder="0" applyAlignment="0" applyProtection="0"/>
    <xf numFmtId="166"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8"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4" fontId="40" fillId="0" borderId="0" applyFont="0" applyFill="0" applyBorder="0" applyAlignment="0" applyProtection="0"/>
    <xf numFmtId="44" fontId="40" fillId="0" borderId="0" applyFont="0" applyFill="0" applyBorder="0" applyAlignment="0" applyProtection="0"/>
    <xf numFmtId="44" fontId="40" fillId="0" borderId="0" applyFont="0" applyFill="0" applyBorder="0" applyAlignment="0" applyProtection="0"/>
    <xf numFmtId="44" fontId="8" fillId="0" borderId="0" applyFont="0" applyFill="0" applyBorder="0" applyAlignment="0" applyProtection="0"/>
    <xf numFmtId="44" fontId="40" fillId="0" borderId="0" applyFont="0" applyFill="0" applyBorder="0" applyAlignment="0" applyProtection="0"/>
    <xf numFmtId="44" fontId="40" fillId="0" borderId="0" applyFont="0" applyFill="0" applyBorder="0" applyAlignment="0" applyProtection="0"/>
    <xf numFmtId="44" fontId="40" fillId="0" borderId="0" applyFont="0" applyFill="0" applyBorder="0" applyAlignment="0" applyProtection="0"/>
    <xf numFmtId="44" fontId="8" fillId="0" borderId="0" applyFont="0" applyFill="0" applyBorder="0" applyAlignment="0" applyProtection="0"/>
    <xf numFmtId="44" fontId="40" fillId="0" borderId="0" applyFont="0" applyFill="0" applyBorder="0" applyAlignment="0" applyProtection="0"/>
    <xf numFmtId="44" fontId="40" fillId="0" borderId="0" applyFont="0" applyFill="0" applyBorder="0" applyAlignment="0" applyProtection="0"/>
    <xf numFmtId="44" fontId="40" fillId="0" borderId="0" applyFont="0" applyFill="0" applyBorder="0" applyAlignment="0" applyProtection="0"/>
    <xf numFmtId="177" fontId="40" fillId="0" borderId="0"/>
    <xf numFmtId="0" fontId="8" fillId="0" borderId="0"/>
    <xf numFmtId="0" fontId="8" fillId="0" borderId="0"/>
    <xf numFmtId="0" fontId="40" fillId="0" borderId="0" applyNumberFormat="0" applyFill="0" applyBorder="0" applyAlignment="0" applyProtection="0"/>
    <xf numFmtId="0" fontId="8" fillId="0" borderId="0"/>
    <xf numFmtId="0" fontId="8" fillId="0" borderId="0"/>
    <xf numFmtId="9" fontId="40" fillId="0" borderId="0" applyFont="0" applyFill="0" applyBorder="0" applyAlignment="0" applyProtection="0"/>
    <xf numFmtId="9" fontId="40"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8"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ill="0" applyBorder="0" applyAlignment="0" applyProtection="0"/>
    <xf numFmtId="0" fontId="8" fillId="0" borderId="0"/>
    <xf numFmtId="172" fontId="40" fillId="0" borderId="0" applyFill="0" applyBorder="0" applyAlignment="0" applyProtection="0"/>
    <xf numFmtId="178" fontId="40" fillId="0" borderId="0" applyFill="0" applyBorder="0" applyAlignment="0" applyProtection="0"/>
    <xf numFmtId="9" fontId="40" fillId="0" borderId="0" applyFill="0" applyBorder="0" applyAlignment="0" applyProtection="0"/>
  </cellStyleXfs>
  <cellXfs count="279">
    <xf numFmtId="0" fontId="0" fillId="0" borderId="0" xfId="0"/>
    <xf numFmtId="0" fontId="1" fillId="0" borderId="0" xfId="0" applyFont="1"/>
    <xf numFmtId="0" fontId="13" fillId="0" borderId="0" xfId="0" applyFont="1" applyAlignment="1">
      <alignment horizontal="center"/>
    </xf>
    <xf numFmtId="3" fontId="1" fillId="0" borderId="0" xfId="0" applyNumberFormat="1" applyFont="1"/>
    <xf numFmtId="3" fontId="1" fillId="0" borderId="0" xfId="0" applyNumberFormat="1" applyFont="1" applyFill="1"/>
    <xf numFmtId="0" fontId="3" fillId="0" borderId="0" xfId="0" applyFont="1"/>
    <xf numFmtId="0" fontId="1" fillId="0" borderId="0" xfId="0" applyFont="1" applyFill="1"/>
    <xf numFmtId="0" fontId="3" fillId="0" borderId="0" xfId="0" applyFont="1" applyFill="1"/>
    <xf numFmtId="0" fontId="1" fillId="3" borderId="4" xfId="0" applyFont="1" applyFill="1" applyBorder="1"/>
    <xf numFmtId="0" fontId="1" fillId="3" borderId="0" xfId="0" applyFont="1" applyFill="1" applyBorder="1"/>
    <xf numFmtId="0" fontId="1" fillId="3" borderId="5" xfId="0" applyFont="1" applyFill="1" applyBorder="1"/>
    <xf numFmtId="0" fontId="14" fillId="3" borderId="0" xfId="0" applyFont="1" applyFill="1" applyAlignment="1">
      <alignment horizontal="center"/>
    </xf>
    <xf numFmtId="0" fontId="15" fillId="3" borderId="0" xfId="0" applyFont="1" applyFill="1"/>
    <xf numFmtId="0" fontId="16" fillId="3" borderId="0" xfId="0" applyFont="1" applyFill="1" applyAlignment="1">
      <alignment horizontal="center"/>
    </xf>
    <xf numFmtId="0" fontId="17" fillId="3" borderId="0" xfId="0" applyFont="1" applyFill="1" applyAlignment="1">
      <alignment horizontal="center"/>
    </xf>
    <xf numFmtId="0" fontId="18" fillId="3" borderId="0" xfId="0" applyFont="1" applyFill="1" applyAlignment="1">
      <alignment horizontal="center"/>
    </xf>
    <xf numFmtId="0" fontId="10" fillId="3" borderId="0" xfId="0" applyFont="1" applyFill="1"/>
    <xf numFmtId="0" fontId="10" fillId="0" borderId="0" xfId="0" applyFont="1"/>
    <xf numFmtId="0" fontId="19" fillId="3" borderId="0" xfId="0" applyFont="1" applyFill="1" applyAlignment="1">
      <alignment horizontal="center"/>
    </xf>
    <xf numFmtId="0" fontId="15" fillId="3" borderId="0" xfId="2" applyFont="1" applyFill="1" applyBorder="1"/>
    <xf numFmtId="0" fontId="20" fillId="3" borderId="0" xfId="0" applyFont="1" applyFill="1"/>
    <xf numFmtId="0" fontId="1" fillId="0" borderId="0" xfId="2" applyFont="1" applyFill="1"/>
    <xf numFmtId="3" fontId="1" fillId="0" borderId="5" xfId="0" applyNumberFormat="1" applyFont="1" applyFill="1" applyBorder="1"/>
    <xf numFmtId="0" fontId="1" fillId="0" borderId="5" xfId="0" applyFont="1" applyFill="1" applyBorder="1"/>
    <xf numFmtId="0" fontId="1" fillId="0" borderId="6" xfId="0" applyFont="1" applyFill="1" applyBorder="1"/>
    <xf numFmtId="17" fontId="5" fillId="5" borderId="0" xfId="2" applyNumberFormat="1" applyFont="1" applyFill="1" applyBorder="1" applyAlignment="1">
      <alignment horizontal="center" vertical="center"/>
    </xf>
    <xf numFmtId="41" fontId="21" fillId="2" borderId="9" xfId="2" applyNumberFormat="1" applyFont="1" applyFill="1" applyBorder="1" applyAlignment="1"/>
    <xf numFmtId="41" fontId="21" fillId="3" borderId="10" xfId="2" applyNumberFormat="1" applyFont="1" applyFill="1" applyBorder="1"/>
    <xf numFmtId="41" fontId="21" fillId="2" borderId="9" xfId="2" applyNumberFormat="1" applyFont="1" applyFill="1" applyBorder="1"/>
    <xf numFmtId="41" fontId="21" fillId="3" borderId="9" xfId="2" applyNumberFormat="1" applyFont="1" applyFill="1" applyBorder="1"/>
    <xf numFmtId="41" fontId="21" fillId="2" borderId="10" xfId="2" applyNumberFormat="1" applyFont="1" applyFill="1" applyBorder="1"/>
    <xf numFmtId="41" fontId="21" fillId="3" borderId="8" xfId="2" applyNumberFormat="1" applyFont="1" applyFill="1" applyBorder="1"/>
    <xf numFmtId="41" fontId="21" fillId="2" borderId="8" xfId="2" applyNumberFormat="1" applyFont="1" applyFill="1" applyBorder="1"/>
    <xf numFmtId="0" fontId="22" fillId="6" borderId="11" xfId="4" applyFont="1" applyFill="1" applyBorder="1" applyAlignment="1" applyProtection="1">
      <alignment horizontal="left" vertical="center"/>
      <protection locked="0"/>
    </xf>
    <xf numFmtId="0" fontId="22" fillId="6" borderId="11" xfId="4" applyFont="1" applyFill="1" applyBorder="1" applyAlignment="1" applyProtection="1">
      <alignment horizontal="left" vertical="center"/>
    </xf>
    <xf numFmtId="0" fontId="0" fillId="0" borderId="0" xfId="0" applyFill="1"/>
    <xf numFmtId="0" fontId="1" fillId="0" borderId="0" xfId="0" applyFont="1" applyFill="1" applyBorder="1"/>
    <xf numFmtId="41" fontId="23" fillId="3" borderId="12" xfId="0" applyNumberFormat="1" applyFont="1" applyFill="1" applyBorder="1"/>
    <xf numFmtId="41" fontId="23" fillId="3" borderId="1" xfId="0" applyNumberFormat="1" applyFont="1" applyFill="1" applyBorder="1"/>
    <xf numFmtId="41" fontId="23" fillId="3" borderId="2" xfId="0" applyNumberFormat="1" applyFont="1" applyFill="1" applyBorder="1"/>
    <xf numFmtId="0" fontId="3" fillId="0" borderId="5" xfId="0" applyFont="1" applyFill="1" applyBorder="1"/>
    <xf numFmtId="41" fontId="23" fillId="2" borderId="2" xfId="0" applyNumberFormat="1" applyFont="1" applyFill="1" applyBorder="1"/>
    <xf numFmtId="17" fontId="5" fillId="5" borderId="16" xfId="0" applyNumberFormat="1" applyFont="1" applyFill="1" applyBorder="1" applyAlignment="1">
      <alignment horizontal="center" vertical="center" wrapText="1"/>
    </xf>
    <xf numFmtId="17" fontId="5" fillId="5" borderId="0" xfId="0" applyNumberFormat="1" applyFont="1" applyFill="1" applyBorder="1" applyAlignment="1">
      <alignment horizontal="center" vertical="center" wrapText="1"/>
    </xf>
    <xf numFmtId="17" fontId="5" fillId="5" borderId="17" xfId="0" applyNumberFormat="1" applyFont="1" applyFill="1" applyBorder="1" applyAlignment="1">
      <alignment horizontal="center" vertical="center" wrapText="1"/>
    </xf>
    <xf numFmtId="17" fontId="7" fillId="5" borderId="0" xfId="7" applyBorder="1">
      <alignment horizontal="center" vertical="center" wrapText="1"/>
    </xf>
    <xf numFmtId="17" fontId="5" fillId="5" borderId="16" xfId="7" applyFont="1" applyBorder="1">
      <alignment horizontal="center" vertical="center" wrapText="1"/>
    </xf>
    <xf numFmtId="17" fontId="5" fillId="5" borderId="0" xfId="7" applyFont="1" applyBorder="1">
      <alignment horizontal="center" vertical="center" wrapText="1"/>
    </xf>
    <xf numFmtId="17" fontId="5" fillId="5" borderId="17" xfId="7" applyFont="1" applyBorder="1">
      <alignment horizontal="center" vertical="center" wrapText="1"/>
    </xf>
    <xf numFmtId="3" fontId="4" fillId="3" borderId="0" xfId="0" applyNumberFormat="1" applyFont="1" applyFill="1" applyBorder="1"/>
    <xf numFmtId="0" fontId="10" fillId="0" borderId="0" xfId="0" applyFont="1" applyFill="1"/>
    <xf numFmtId="0" fontId="24" fillId="0" borderId="0" xfId="0" applyFont="1" applyFill="1"/>
    <xf numFmtId="0" fontId="24" fillId="3" borderId="0" xfId="0" applyFont="1" applyFill="1"/>
    <xf numFmtId="0" fontId="25" fillId="3" borderId="0" xfId="0" applyFont="1" applyFill="1" applyAlignment="1">
      <alignment horizontal="center"/>
    </xf>
    <xf numFmtId="0" fontId="4" fillId="0" borderId="0" xfId="0" applyFont="1" applyFill="1"/>
    <xf numFmtId="3" fontId="4" fillId="0" borderId="0" xfId="0" applyNumberFormat="1" applyFont="1"/>
    <xf numFmtId="0" fontId="4" fillId="0" borderId="0" xfId="0" applyFont="1"/>
    <xf numFmtId="164" fontId="10" fillId="3" borderId="0" xfId="0" applyNumberFormat="1" applyFont="1" applyFill="1"/>
    <xf numFmtId="0" fontId="25" fillId="3" borderId="0" xfId="0" applyFont="1" applyFill="1"/>
    <xf numFmtId="41" fontId="23" fillId="0" borderId="2" xfId="0" applyNumberFormat="1" applyFont="1" applyFill="1" applyBorder="1"/>
    <xf numFmtId="17" fontId="7" fillId="5" borderId="0" xfId="7" applyNumberFormat="1" applyFont="1" applyBorder="1">
      <alignment horizontal="center" vertical="center" wrapText="1"/>
    </xf>
    <xf numFmtId="0" fontId="4" fillId="3" borderId="4" xfId="0" applyFont="1" applyFill="1" applyBorder="1"/>
    <xf numFmtId="0" fontId="4" fillId="3" borderId="0" xfId="0" applyFont="1" applyFill="1" applyBorder="1"/>
    <xf numFmtId="0" fontId="4" fillId="3" borderId="5" xfId="0" applyFont="1" applyFill="1" applyBorder="1"/>
    <xf numFmtId="0" fontId="4" fillId="0" borderId="5" xfId="0" applyFont="1" applyFill="1" applyBorder="1"/>
    <xf numFmtId="0" fontId="4" fillId="0" borderId="0" xfId="0" applyFont="1" applyFill="1" applyBorder="1"/>
    <xf numFmtId="3" fontId="4" fillId="0" borderId="0" xfId="0" applyNumberFormat="1" applyFont="1" applyFill="1"/>
    <xf numFmtId="164" fontId="24" fillId="0" borderId="0" xfId="5" applyNumberFormat="1" applyFont="1"/>
    <xf numFmtId="17" fontId="7" fillId="5" borderId="16" xfId="7" applyNumberFormat="1" applyFont="1" applyBorder="1">
      <alignment horizontal="center" vertical="center" wrapText="1"/>
    </xf>
    <xf numFmtId="17" fontId="7" fillId="5" borderId="17" xfId="7" applyNumberFormat="1" applyFont="1" applyBorder="1">
      <alignment horizontal="center" vertical="center" wrapText="1"/>
    </xf>
    <xf numFmtId="41" fontId="23" fillId="3" borderId="23" xfId="0" applyNumberFormat="1" applyFont="1" applyFill="1" applyBorder="1"/>
    <xf numFmtId="41" fontId="23" fillId="3" borderId="2" xfId="0" applyNumberFormat="1" applyFont="1" applyFill="1" applyBorder="1" applyAlignment="1"/>
    <xf numFmtId="0" fontId="24" fillId="3" borderId="0" xfId="0" applyFont="1" applyFill="1" applyBorder="1" applyAlignment="1">
      <alignment horizontal="center"/>
    </xf>
    <xf numFmtId="0" fontId="24" fillId="3" borderId="0" xfId="0" applyFont="1" applyFill="1" applyBorder="1"/>
    <xf numFmtId="0" fontId="24" fillId="0" borderId="5" xfId="0" applyFont="1" applyFill="1" applyBorder="1"/>
    <xf numFmtId="0" fontId="4" fillId="0" borderId="6" xfId="0" applyFont="1" applyFill="1" applyBorder="1"/>
    <xf numFmtId="17" fontId="7" fillId="5" borderId="16" xfId="7" applyFont="1" applyBorder="1">
      <alignment horizontal="center" vertical="center" wrapText="1"/>
    </xf>
    <xf numFmtId="17" fontId="7" fillId="5" borderId="0" xfId="7" applyFont="1" applyBorder="1">
      <alignment horizontal="center" vertical="center" wrapText="1"/>
    </xf>
    <xf numFmtId="17" fontId="7" fillId="5" borderId="17" xfId="7" applyFont="1" applyBorder="1">
      <alignment horizontal="center" vertical="center" wrapText="1"/>
    </xf>
    <xf numFmtId="3" fontId="4" fillId="0" borderId="5" xfId="0" applyNumberFormat="1" applyFont="1" applyFill="1" applyBorder="1"/>
    <xf numFmtId="0" fontId="4" fillId="3" borderId="0" xfId="0" applyFont="1" applyFill="1"/>
    <xf numFmtId="165" fontId="4" fillId="0" borderId="0" xfId="0" applyNumberFormat="1" applyFont="1"/>
    <xf numFmtId="41" fontId="23" fillId="3" borderId="2" xfId="5" applyNumberFormat="1" applyFont="1" applyFill="1" applyBorder="1"/>
    <xf numFmtId="4" fontId="4" fillId="0" borderId="0" xfId="0" applyNumberFormat="1" applyFont="1" applyFill="1"/>
    <xf numFmtId="0" fontId="29" fillId="3" borderId="0" xfId="0" applyFont="1" applyFill="1" applyAlignment="1">
      <alignment horizontal="center"/>
    </xf>
    <xf numFmtId="0" fontId="30" fillId="3" borderId="24" xfId="0" applyFont="1" applyFill="1" applyBorder="1" applyAlignment="1">
      <alignment horizontal="center" vertical="center" wrapText="1"/>
    </xf>
    <xf numFmtId="0" fontId="31" fillId="3" borderId="25" xfId="0" applyFont="1" applyFill="1" applyBorder="1" applyAlignment="1">
      <alignment horizontal="center" vertical="center" wrapText="1"/>
    </xf>
    <xf numFmtId="0" fontId="32" fillId="3" borderId="26" xfId="0" applyFont="1" applyFill="1" applyBorder="1" applyAlignment="1">
      <alignment horizontal="justify" vertical="center"/>
    </xf>
    <xf numFmtId="0" fontId="32" fillId="3" borderId="25" xfId="0" applyFont="1" applyFill="1" applyBorder="1"/>
    <xf numFmtId="164" fontId="33" fillId="4" borderId="0" xfId="2" applyNumberFormat="1" applyFont="1" applyFill="1" applyBorder="1" applyAlignment="1">
      <alignment vertical="center"/>
    </xf>
    <xf numFmtId="2" fontId="33" fillId="4" borderId="0" xfId="2" applyNumberFormat="1" applyFont="1" applyFill="1" applyBorder="1" applyAlignment="1">
      <alignment vertical="center"/>
    </xf>
    <xf numFmtId="164" fontId="33" fillId="4" borderId="0" xfId="3" applyFont="1" applyAlignment="1">
      <alignment vertical="center"/>
    </xf>
    <xf numFmtId="164" fontId="33" fillId="4" borderId="20" xfId="3" applyFont="1" applyBorder="1" applyAlignment="1">
      <alignment vertical="center"/>
    </xf>
    <xf numFmtId="164" fontId="33" fillId="4" borderId="21" xfId="3" applyFont="1" applyBorder="1" applyAlignment="1">
      <alignment vertical="center"/>
    </xf>
    <xf numFmtId="164" fontId="33" fillId="4" borderId="22" xfId="3" applyFont="1" applyBorder="1" applyAlignment="1">
      <alignment vertical="center"/>
    </xf>
    <xf numFmtId="164" fontId="33" fillId="4" borderId="0" xfId="3" applyFont="1" applyBorder="1" applyAlignment="1">
      <alignment vertical="center"/>
    </xf>
    <xf numFmtId="3" fontId="34" fillId="3" borderId="8" xfId="2" applyNumberFormat="1" applyFont="1" applyFill="1" applyBorder="1" applyAlignment="1">
      <alignment vertical="center"/>
    </xf>
    <xf numFmtId="3" fontId="34" fillId="2" borderId="7" xfId="2" applyNumberFormat="1" applyFont="1" applyFill="1" applyBorder="1" applyAlignment="1">
      <alignment vertical="center"/>
    </xf>
    <xf numFmtId="3" fontId="34" fillId="2" borderId="8" xfId="2" applyNumberFormat="1" applyFont="1" applyFill="1" applyBorder="1" applyAlignment="1">
      <alignment vertical="center"/>
    </xf>
    <xf numFmtId="3" fontId="35" fillId="3" borderId="2" xfId="0" applyNumberFormat="1" applyFont="1" applyFill="1" applyBorder="1" applyAlignment="1">
      <alignment vertical="center"/>
    </xf>
    <xf numFmtId="3" fontId="35" fillId="2" borderId="2" xfId="0" applyNumberFormat="1" applyFont="1" applyFill="1" applyBorder="1" applyAlignment="1">
      <alignment vertical="center"/>
    </xf>
    <xf numFmtId="3" fontId="35" fillId="3" borderId="14" xfId="0" applyNumberFormat="1" applyFont="1" applyFill="1" applyBorder="1" applyAlignment="1">
      <alignment vertical="center"/>
    </xf>
    <xf numFmtId="3" fontId="35" fillId="2" borderId="2" xfId="1" applyFont="1" applyBorder="1" applyAlignment="1">
      <alignment vertical="center"/>
    </xf>
    <xf numFmtId="3" fontId="35" fillId="3" borderId="16" xfId="0" applyNumberFormat="1" applyFont="1" applyFill="1" applyBorder="1" applyAlignment="1">
      <alignment vertical="center"/>
    </xf>
    <xf numFmtId="3" fontId="35" fillId="2" borderId="2" xfId="1" applyFont="1" applyAlignment="1">
      <alignment vertical="center"/>
    </xf>
    <xf numFmtId="3" fontId="35" fillId="2" borderId="16" xfId="1" applyFont="1" applyBorder="1" applyAlignment="1">
      <alignment vertical="center"/>
    </xf>
    <xf numFmtId="43" fontId="1" fillId="0" borderId="0" xfId="0" applyNumberFormat="1" applyFont="1"/>
    <xf numFmtId="43" fontId="33" fillId="4" borderId="0" xfId="3" applyNumberFormat="1" applyFont="1" applyAlignment="1">
      <alignment vertical="center"/>
    </xf>
    <xf numFmtId="166" fontId="23" fillId="3" borderId="2" xfId="6" applyNumberFormat="1" applyFont="1" applyFill="1" applyBorder="1" applyAlignment="1">
      <alignment horizontal="right"/>
    </xf>
    <xf numFmtId="166" fontId="23" fillId="2" borderId="2" xfId="6" applyNumberFormat="1" applyFont="1" applyFill="1" applyBorder="1" applyAlignment="1">
      <alignment horizontal="right"/>
    </xf>
    <xf numFmtId="9" fontId="24" fillId="3" borderId="0" xfId="6" applyFont="1" applyFill="1"/>
    <xf numFmtId="167" fontId="33" fillId="4" borderId="0" xfId="3" applyNumberFormat="1" applyFont="1" applyAlignment="1">
      <alignment vertical="center"/>
    </xf>
    <xf numFmtId="166" fontId="33" fillId="4" borderId="0" xfId="3" applyNumberFormat="1" applyFont="1" applyBorder="1" applyAlignment="1">
      <alignment vertical="center"/>
    </xf>
    <xf numFmtId="166" fontId="33" fillId="4" borderId="21" xfId="3" applyNumberFormat="1" applyFont="1" applyBorder="1" applyAlignment="1">
      <alignment vertical="center"/>
    </xf>
    <xf numFmtId="41" fontId="23" fillId="2" borderId="2" xfId="1" applyNumberFormat="1" applyFont="1" applyBorder="1" applyAlignment="1"/>
    <xf numFmtId="41" fontId="23" fillId="3" borderId="15" xfId="5" applyNumberFormat="1" applyFont="1" applyFill="1" applyBorder="1"/>
    <xf numFmtId="41" fontId="23" fillId="3" borderId="13" xfId="5" applyNumberFormat="1" applyFont="1" applyFill="1" applyBorder="1"/>
    <xf numFmtId="41" fontId="23" fillId="2" borderId="2" xfId="1" applyNumberFormat="1" applyFont="1" applyAlignment="1"/>
    <xf numFmtId="168" fontId="23" fillId="3" borderId="2" xfId="5" applyNumberFormat="1" applyFont="1" applyFill="1" applyBorder="1"/>
    <xf numFmtId="168" fontId="23" fillId="2" borderId="2" xfId="1" applyNumberFormat="1" applyFont="1" applyBorder="1" applyAlignment="1"/>
    <xf numFmtId="0" fontId="36" fillId="0" borderId="0" xfId="0" applyFont="1"/>
    <xf numFmtId="164" fontId="1" fillId="0" borderId="0" xfId="5" applyNumberFormat="1" applyFont="1"/>
    <xf numFmtId="169" fontId="24" fillId="0" borderId="0" xfId="0" applyNumberFormat="1" applyFont="1"/>
    <xf numFmtId="17" fontId="7" fillId="5" borderId="0" xfId="7" applyFont="1" applyBorder="1">
      <alignment horizontal="center" vertical="center" wrapText="1"/>
    </xf>
    <xf numFmtId="17" fontId="5" fillId="5" borderId="28" xfId="2" applyNumberFormat="1" applyFont="1" applyFill="1" applyBorder="1" applyAlignment="1">
      <alignment horizontal="left" vertical="center"/>
    </xf>
    <xf numFmtId="17" fontId="5" fillId="5" borderId="29" xfId="2" applyNumberFormat="1" applyFont="1" applyFill="1" applyBorder="1" applyAlignment="1">
      <alignment horizontal="center" vertical="center"/>
    </xf>
    <xf numFmtId="17" fontId="7" fillId="5" borderId="28" xfId="7" applyFont="1" applyBorder="1">
      <alignment horizontal="center" vertical="center" wrapText="1"/>
    </xf>
    <xf numFmtId="17" fontId="7" fillId="5" borderId="29" xfId="7" applyFont="1" applyBorder="1">
      <alignment horizontal="center" vertical="center" wrapText="1"/>
    </xf>
    <xf numFmtId="41" fontId="23" fillId="2" borderId="32" xfId="1" applyNumberFormat="1" applyFont="1" applyBorder="1" applyAlignment="1"/>
    <xf numFmtId="41" fontId="23" fillId="3" borderId="14" xfId="0" applyNumberFormat="1" applyFont="1" applyFill="1" applyBorder="1"/>
    <xf numFmtId="3" fontId="35" fillId="2" borderId="36" xfId="1" applyFont="1" applyBorder="1" applyAlignment="1">
      <alignment vertical="center"/>
    </xf>
    <xf numFmtId="166" fontId="33" fillId="4" borderId="0" xfId="3" applyNumberFormat="1" applyFont="1" applyBorder="1" applyAlignment="1">
      <alignment horizontal="right" vertical="center"/>
    </xf>
    <xf numFmtId="41" fontId="23" fillId="3" borderId="31" xfId="0" applyNumberFormat="1" applyFont="1" applyFill="1" applyBorder="1" applyAlignment="1"/>
    <xf numFmtId="41" fontId="23" fillId="3" borderId="32" xfId="0" applyNumberFormat="1" applyFont="1" applyFill="1" applyBorder="1"/>
    <xf numFmtId="3" fontId="35" fillId="2" borderId="15" xfId="1" applyFont="1" applyBorder="1" applyAlignment="1">
      <alignment vertical="center"/>
    </xf>
    <xf numFmtId="41" fontId="23" fillId="2" borderId="14" xfId="1" applyNumberFormat="1" applyFont="1" applyBorder="1" applyAlignment="1"/>
    <xf numFmtId="3" fontId="35" fillId="3" borderId="33" xfId="0" applyNumberFormat="1" applyFont="1" applyFill="1" applyBorder="1" applyAlignment="1">
      <alignment vertical="center"/>
    </xf>
    <xf numFmtId="41" fontId="23" fillId="3" borderId="34" xfId="0" applyNumberFormat="1" applyFont="1" applyFill="1" applyBorder="1" applyAlignment="1"/>
    <xf numFmtId="170" fontId="23" fillId="2" borderId="2" xfId="1" applyNumberFormat="1" applyFont="1" applyBorder="1" applyAlignment="1"/>
    <xf numFmtId="170" fontId="23" fillId="2" borderId="14" xfId="1" applyNumberFormat="1" applyFont="1" applyBorder="1" applyAlignment="1"/>
    <xf numFmtId="3" fontId="35" fillId="3" borderId="23" xfId="0" applyNumberFormat="1" applyFont="1" applyFill="1" applyBorder="1" applyAlignment="1">
      <alignment vertical="center"/>
    </xf>
    <xf numFmtId="3" fontId="35" fillId="3" borderId="1" xfId="0" applyNumberFormat="1" applyFont="1" applyFill="1" applyBorder="1" applyAlignment="1">
      <alignment vertical="center"/>
    </xf>
    <xf numFmtId="3" fontId="35" fillId="3" borderId="30" xfId="0" applyNumberFormat="1" applyFont="1" applyFill="1" applyBorder="1" applyAlignment="1">
      <alignment vertical="center"/>
    </xf>
    <xf numFmtId="3" fontId="35" fillId="3" borderId="15" xfId="0" applyNumberFormat="1" applyFont="1" applyFill="1" applyBorder="1" applyAlignment="1">
      <alignment vertical="center"/>
    </xf>
    <xf numFmtId="41" fontId="23" fillId="3" borderId="35" xfId="0" applyNumberFormat="1" applyFont="1" applyFill="1" applyBorder="1"/>
    <xf numFmtId="9" fontId="33" fillId="4" borderId="21" xfId="3" applyNumberFormat="1" applyFont="1" applyBorder="1" applyAlignment="1">
      <alignment vertical="center"/>
    </xf>
    <xf numFmtId="164" fontId="33" fillId="4" borderId="0" xfId="3" applyNumberFormat="1" applyFont="1" applyBorder="1" applyAlignment="1">
      <alignment vertical="center"/>
    </xf>
    <xf numFmtId="9" fontId="33" fillId="4" borderId="22" xfId="3" applyNumberFormat="1" applyFont="1" applyBorder="1" applyAlignment="1">
      <alignment vertical="center"/>
    </xf>
    <xf numFmtId="166" fontId="23" fillId="3" borderId="2" xfId="5" applyNumberFormat="1" applyFont="1" applyFill="1" applyBorder="1"/>
    <xf numFmtId="166" fontId="23" fillId="2" borderId="2" xfId="1" applyNumberFormat="1" applyFont="1" applyBorder="1" applyAlignment="1"/>
    <xf numFmtId="0" fontId="33" fillId="4" borderId="36" xfId="3" applyNumberFormat="1" applyFont="1" applyBorder="1" applyAlignment="1">
      <alignment vertical="center"/>
    </xf>
    <xf numFmtId="0" fontId="33" fillId="4" borderId="37" xfId="3" applyNumberFormat="1" applyFont="1" applyBorder="1" applyAlignment="1">
      <alignment vertical="center"/>
    </xf>
    <xf numFmtId="3" fontId="35" fillId="2" borderId="1" xfId="1" applyFont="1" applyBorder="1" applyAlignment="1">
      <alignment vertical="center"/>
    </xf>
    <xf numFmtId="3" fontId="35" fillId="7" borderId="15" xfId="1" applyFont="1" applyFill="1" applyBorder="1" applyAlignment="1">
      <alignment vertical="center"/>
    </xf>
    <xf numFmtId="3" fontId="35" fillId="2" borderId="33" xfId="0" applyNumberFormat="1" applyFont="1" applyFill="1" applyBorder="1" applyAlignment="1">
      <alignment vertical="center"/>
    </xf>
    <xf numFmtId="43" fontId="23" fillId="2" borderId="34" xfId="0" applyNumberFormat="1" applyFont="1" applyFill="1" applyBorder="1" applyAlignment="1"/>
    <xf numFmtId="166" fontId="23" fillId="3" borderId="2" xfId="0" applyNumberFormat="1" applyFont="1" applyFill="1" applyBorder="1" applyAlignment="1"/>
    <xf numFmtId="0" fontId="24" fillId="3" borderId="5" xfId="0" applyFont="1" applyFill="1" applyBorder="1"/>
    <xf numFmtId="3" fontId="4" fillId="3" borderId="0" xfId="0" applyNumberFormat="1" applyFont="1" applyFill="1"/>
    <xf numFmtId="17" fontId="7" fillId="5" borderId="4" xfId="7" applyBorder="1">
      <alignment horizontal="center" vertical="center" wrapText="1"/>
    </xf>
    <xf numFmtId="17" fontId="7" fillId="5" borderId="5" xfId="7" applyBorder="1">
      <alignment horizontal="center" vertical="center" wrapText="1"/>
    </xf>
    <xf numFmtId="17" fontId="7" fillId="5" borderId="41" xfId="7" applyBorder="1">
      <alignment horizontal="center" vertical="center" wrapText="1"/>
    </xf>
    <xf numFmtId="3" fontId="23" fillId="3" borderId="2" xfId="0" applyNumberFormat="1" applyFont="1" applyFill="1" applyBorder="1" applyAlignment="1">
      <alignment horizontal="center"/>
    </xf>
    <xf numFmtId="3" fontId="23" fillId="0" borderId="2" xfId="0" applyNumberFormat="1" applyFont="1" applyFill="1" applyBorder="1" applyAlignment="1">
      <alignment horizontal="center"/>
    </xf>
    <xf numFmtId="3" fontId="23" fillId="2" borderId="2" xfId="1" applyNumberFormat="1" applyFont="1" applyBorder="1" applyAlignment="1">
      <alignment horizontal="center"/>
    </xf>
    <xf numFmtId="3" fontId="34" fillId="3" borderId="43" xfId="2" applyNumberFormat="1" applyFont="1" applyFill="1" applyBorder="1" applyAlignment="1">
      <alignment vertical="center"/>
    </xf>
    <xf numFmtId="164" fontId="33" fillId="4" borderId="20" xfId="3" applyNumberFormat="1" applyFont="1" applyBorder="1" applyAlignment="1">
      <alignment vertical="center"/>
    </xf>
    <xf numFmtId="164" fontId="33" fillId="4" borderId="21" xfId="3" applyNumberFormat="1" applyFont="1" applyBorder="1" applyAlignment="1">
      <alignment vertical="center"/>
    </xf>
    <xf numFmtId="3" fontId="33" fillId="4" borderId="21" xfId="3" applyNumberFormat="1" applyFont="1" applyBorder="1" applyAlignment="1">
      <alignment horizontal="center" vertical="center"/>
    </xf>
    <xf numFmtId="3" fontId="33" fillId="4" borderId="22" xfId="3" applyNumberFormat="1" applyFont="1" applyBorder="1" applyAlignment="1">
      <alignment horizontal="center" vertical="center"/>
    </xf>
    <xf numFmtId="17" fontId="5" fillId="5" borderId="10" xfId="2" applyNumberFormat="1" applyFont="1" applyFill="1" applyBorder="1" applyAlignment="1">
      <alignment horizontal="left" vertical="center"/>
    </xf>
    <xf numFmtId="17" fontId="5" fillId="5" borderId="47" xfId="2" applyNumberFormat="1" applyFont="1" applyFill="1" applyBorder="1" applyAlignment="1">
      <alignment horizontal="center" vertical="center"/>
    </xf>
    <xf numFmtId="0" fontId="33" fillId="4" borderId="48" xfId="3" applyNumberFormat="1" applyFont="1" applyBorder="1" applyAlignment="1">
      <alignment vertical="center"/>
    </xf>
    <xf numFmtId="9" fontId="33" fillId="4" borderId="49" xfId="3" applyNumberFormat="1" applyFont="1" applyBorder="1" applyAlignment="1">
      <alignment vertical="center"/>
    </xf>
    <xf numFmtId="9" fontId="33" fillId="4" borderId="50" xfId="3" applyNumberFormat="1" applyFont="1" applyBorder="1" applyAlignment="1">
      <alignment vertical="center"/>
    </xf>
    <xf numFmtId="166" fontId="23" fillId="3" borderId="2" xfId="0" applyNumberFormat="1" applyFont="1" applyFill="1" applyBorder="1"/>
    <xf numFmtId="41" fontId="23" fillId="2" borderId="17" xfId="1" applyNumberFormat="1" applyFont="1" applyBorder="1" applyAlignment="1"/>
    <xf numFmtId="41" fontId="23" fillId="2" borderId="51" xfId="1" applyNumberFormat="1" applyFont="1" applyBorder="1" applyAlignment="1"/>
    <xf numFmtId="41" fontId="23" fillId="3" borderId="17" xfId="0" applyNumberFormat="1" applyFont="1" applyFill="1" applyBorder="1"/>
    <xf numFmtId="166" fontId="23" fillId="3" borderId="52" xfId="0" applyNumberFormat="1" applyFont="1" applyFill="1" applyBorder="1" applyAlignment="1"/>
    <xf numFmtId="3" fontId="35" fillId="3" borderId="37" xfId="0" applyNumberFormat="1" applyFont="1" applyFill="1" applyBorder="1" applyAlignment="1">
      <alignment vertical="center"/>
    </xf>
    <xf numFmtId="3" fontId="23" fillId="3" borderId="2" xfId="6" applyNumberFormat="1" applyFont="1" applyFill="1" applyBorder="1" applyAlignment="1">
      <alignment horizontal="right"/>
    </xf>
    <xf numFmtId="3" fontId="23" fillId="3" borderId="2" xfId="6" applyNumberFormat="1" applyFont="1" applyFill="1" applyBorder="1" applyAlignment="1">
      <alignment horizontal="center"/>
    </xf>
    <xf numFmtId="3" fontId="23" fillId="3" borderId="43" xfId="6" applyNumberFormat="1" applyFont="1" applyFill="1" applyBorder="1" applyAlignment="1">
      <alignment horizontal="right"/>
    </xf>
    <xf numFmtId="3" fontId="23" fillId="2" borderId="2" xfId="6" applyNumberFormat="1" applyFont="1" applyFill="1" applyBorder="1" applyAlignment="1">
      <alignment horizontal="right"/>
    </xf>
    <xf numFmtId="3" fontId="23" fillId="2" borderId="2" xfId="6" applyNumberFormat="1" applyFont="1" applyFill="1" applyBorder="1" applyAlignment="1">
      <alignment horizontal="center"/>
    </xf>
    <xf numFmtId="3" fontId="23" fillId="2" borderId="43" xfId="6" applyNumberFormat="1" applyFont="1" applyFill="1" applyBorder="1" applyAlignment="1">
      <alignment horizontal="right"/>
    </xf>
    <xf numFmtId="4" fontId="23" fillId="2" borderId="35" xfId="0" applyNumberFormat="1" applyFont="1" applyFill="1" applyBorder="1" applyAlignment="1">
      <alignment vertical="center"/>
    </xf>
    <xf numFmtId="0" fontId="33" fillId="4" borderId="0" xfId="3" applyNumberFormat="1" applyFont="1" applyBorder="1" applyAlignment="1">
      <alignment vertical="center"/>
    </xf>
    <xf numFmtId="3" fontId="33" fillId="4" borderId="0" xfId="3" applyNumberFormat="1" applyFont="1" applyBorder="1" applyAlignment="1">
      <alignment vertical="center"/>
    </xf>
    <xf numFmtId="3" fontId="35" fillId="3" borderId="18" xfId="0" applyNumberFormat="1" applyFont="1" applyFill="1" applyBorder="1" applyAlignment="1">
      <alignment vertical="center"/>
    </xf>
    <xf numFmtId="3" fontId="35" fillId="3" borderId="18" xfId="0" applyNumberFormat="1" applyFont="1" applyFill="1" applyBorder="1" applyAlignment="1">
      <alignment vertical="top"/>
    </xf>
    <xf numFmtId="0" fontId="32" fillId="3" borderId="26" xfId="0" applyFont="1" applyFill="1" applyBorder="1" applyAlignment="1">
      <alignment horizontal="justify" vertical="center" wrapText="1"/>
    </xf>
    <xf numFmtId="165" fontId="23" fillId="3" borderId="2" xfId="0" applyNumberFormat="1" applyFont="1" applyFill="1" applyBorder="1" applyAlignment="1">
      <alignment horizontal="center"/>
    </xf>
    <xf numFmtId="165" fontId="23" fillId="2" borderId="2" xfId="1" applyNumberFormat="1" applyFont="1" applyBorder="1" applyAlignment="1">
      <alignment horizontal="center"/>
    </xf>
    <xf numFmtId="165" fontId="23" fillId="0" borderId="2" xfId="0" applyNumberFormat="1" applyFont="1" applyFill="1" applyBorder="1" applyAlignment="1">
      <alignment horizontal="center"/>
    </xf>
    <xf numFmtId="165" fontId="33" fillId="4" borderId="21" xfId="3" applyNumberFormat="1" applyFont="1" applyBorder="1" applyAlignment="1">
      <alignment horizontal="center" vertical="center"/>
    </xf>
    <xf numFmtId="165" fontId="33" fillId="4" borderId="22" xfId="3" applyNumberFormat="1" applyFont="1" applyBorder="1" applyAlignment="1">
      <alignment horizontal="center" vertical="center"/>
    </xf>
    <xf numFmtId="3" fontId="23" fillId="3" borderId="16" xfId="0" applyNumberFormat="1" applyFont="1" applyFill="1" applyBorder="1" applyAlignment="1">
      <alignment horizontal="center"/>
    </xf>
    <xf numFmtId="3" fontId="6" fillId="3" borderId="0" xfId="8" applyNumberFormat="1" applyFont="1" applyFill="1" applyBorder="1" applyAlignment="1">
      <alignment vertical="center" wrapText="1"/>
    </xf>
    <xf numFmtId="3" fontId="23" fillId="3" borderId="16" xfId="1" applyNumberFormat="1" applyFont="1" applyFill="1" applyBorder="1" applyAlignment="1">
      <alignment horizontal="center"/>
    </xf>
    <xf numFmtId="3" fontId="37" fillId="3" borderId="0" xfId="3" applyNumberFormat="1" applyFont="1" applyFill="1" applyBorder="1" applyAlignment="1">
      <alignment horizontal="center" vertical="center"/>
    </xf>
    <xf numFmtId="165" fontId="23" fillId="3" borderId="16" xfId="1" applyNumberFormat="1" applyFont="1" applyFill="1" applyBorder="1" applyAlignment="1">
      <alignment horizontal="center"/>
    </xf>
    <xf numFmtId="165" fontId="23" fillId="3" borderId="16" xfId="0" applyNumberFormat="1" applyFont="1" applyFill="1" applyBorder="1" applyAlignment="1">
      <alignment horizontal="center"/>
    </xf>
    <xf numFmtId="165" fontId="33" fillId="3" borderId="0" xfId="3" applyNumberFormat="1" applyFont="1" applyFill="1" applyBorder="1" applyAlignment="1">
      <alignment horizontal="center" vertical="center"/>
    </xf>
    <xf numFmtId="43" fontId="33" fillId="4" borderId="0" xfId="3" applyNumberFormat="1" applyFont="1" applyBorder="1" applyAlignment="1">
      <alignment vertical="center"/>
    </xf>
    <xf numFmtId="9" fontId="33" fillId="4" borderId="17" xfId="3" applyNumberFormat="1" applyFont="1" applyBorder="1" applyAlignment="1">
      <alignment vertical="center"/>
    </xf>
    <xf numFmtId="166" fontId="24" fillId="0" borderId="0" xfId="5" applyNumberFormat="1" applyFont="1"/>
    <xf numFmtId="17" fontId="38" fillId="5" borderId="0" xfId="7" applyFont="1" applyBorder="1">
      <alignment horizontal="center" vertical="center" wrapText="1"/>
    </xf>
    <xf numFmtId="164" fontId="1" fillId="0" borderId="0" xfId="0" applyNumberFormat="1" applyFont="1"/>
    <xf numFmtId="9" fontId="1" fillId="0" borderId="0" xfId="6" applyFont="1"/>
    <xf numFmtId="0" fontId="0" fillId="0" borderId="0" xfId="0" applyAlignment="1">
      <alignment vertical="center" wrapText="1"/>
    </xf>
    <xf numFmtId="0" fontId="24" fillId="0" borderId="0" xfId="0" applyFont="1"/>
    <xf numFmtId="0" fontId="39" fillId="3" borderId="0" xfId="0" applyFont="1" applyFill="1" applyAlignment="1"/>
    <xf numFmtId="0" fontId="39" fillId="3" borderId="0" xfId="0" applyFont="1" applyFill="1" applyAlignment="1">
      <alignment vertical="center"/>
    </xf>
    <xf numFmtId="17" fontId="7" fillId="5" borderId="28" xfId="7" applyBorder="1">
      <alignment horizontal="center" vertical="center" wrapText="1"/>
    </xf>
    <xf numFmtId="17" fontId="7" fillId="5" borderId="29" xfId="7" applyBorder="1">
      <alignment horizontal="center" vertical="center" wrapText="1"/>
    </xf>
    <xf numFmtId="3" fontId="35" fillId="3" borderId="28" xfId="0" applyNumberFormat="1" applyFont="1" applyFill="1" applyBorder="1" applyAlignment="1">
      <alignment vertical="center"/>
    </xf>
    <xf numFmtId="3" fontId="34" fillId="3" borderId="56" xfId="2" applyNumberFormat="1" applyFont="1" applyFill="1" applyBorder="1" applyAlignment="1">
      <alignment vertical="center"/>
    </xf>
    <xf numFmtId="0" fontId="33" fillId="4" borderId="28" xfId="3" applyNumberFormat="1" applyFont="1" applyBorder="1" applyAlignment="1">
      <alignment vertical="center"/>
    </xf>
    <xf numFmtId="0" fontId="33" fillId="4" borderId="57" xfId="3" applyNumberFormat="1" applyFont="1" applyBorder="1" applyAlignment="1">
      <alignment vertical="center"/>
    </xf>
    <xf numFmtId="166" fontId="33" fillId="4" borderId="58" xfId="3" applyNumberFormat="1" applyFont="1" applyBorder="1" applyAlignment="1">
      <alignment vertical="center"/>
    </xf>
    <xf numFmtId="166" fontId="33" fillId="4" borderId="59" xfId="3" applyNumberFormat="1" applyFont="1" applyBorder="1" applyAlignment="1">
      <alignment vertical="center"/>
    </xf>
    <xf numFmtId="41" fontId="23" fillId="3" borderId="14" xfId="5" applyNumberFormat="1" applyFont="1" applyFill="1" applyBorder="1"/>
    <xf numFmtId="41" fontId="23" fillId="2" borderId="14" xfId="5" applyNumberFormat="1" applyFont="1" applyFill="1" applyBorder="1" applyAlignment="1"/>
    <xf numFmtId="164" fontId="33" fillId="4" borderId="28" xfId="3" applyNumberFormat="1" applyFont="1" applyBorder="1" applyAlignment="1">
      <alignment vertical="center"/>
    </xf>
    <xf numFmtId="164" fontId="33" fillId="4" borderId="29" xfId="3" applyNumberFormat="1" applyFont="1" applyBorder="1" applyAlignment="1">
      <alignment vertical="center"/>
    </xf>
    <xf numFmtId="164" fontId="33" fillId="4" borderId="57" xfId="3" applyNumberFormat="1" applyFont="1" applyBorder="1" applyAlignment="1">
      <alignment vertical="center"/>
    </xf>
    <xf numFmtId="43" fontId="33" fillId="4" borderId="58" xfId="3" applyNumberFormat="1" applyFont="1" applyBorder="1" applyAlignment="1">
      <alignment vertical="center"/>
    </xf>
    <xf numFmtId="2" fontId="33" fillId="4" borderId="58" xfId="3" applyNumberFormat="1" applyFont="1" applyBorder="1" applyAlignment="1">
      <alignment vertical="center"/>
    </xf>
    <xf numFmtId="2" fontId="33" fillId="4" borderId="59" xfId="3" applyNumberFormat="1" applyFont="1" applyBorder="1" applyAlignment="1">
      <alignment vertical="center"/>
    </xf>
    <xf numFmtId="0" fontId="11" fillId="4" borderId="0" xfId="3" applyNumberFormat="1"/>
    <xf numFmtId="17" fontId="62" fillId="5" borderId="0" xfId="7" applyFont="1" applyBorder="1">
      <alignment horizontal="center" vertical="center" wrapText="1"/>
    </xf>
    <xf numFmtId="2" fontId="1" fillId="0" borderId="0" xfId="0" applyNumberFormat="1" applyFont="1" applyFill="1"/>
    <xf numFmtId="17" fontId="7" fillId="5" borderId="0" xfId="7" applyFont="1" applyBorder="1">
      <alignment horizontal="center" vertical="center" wrapText="1"/>
    </xf>
    <xf numFmtId="3" fontId="6" fillId="4" borderId="3" xfId="8" applyNumberFormat="1" applyFont="1" applyBorder="1">
      <alignment horizontal="center" vertical="center" wrapText="1"/>
    </xf>
    <xf numFmtId="3" fontId="6" fillId="4" borderId="23" xfId="8" applyNumberFormat="1" applyFont="1" applyBorder="1">
      <alignment horizontal="center" vertical="center" wrapText="1"/>
    </xf>
    <xf numFmtId="17" fontId="7" fillId="5" borderId="16" xfId="7" applyBorder="1" applyAlignment="1">
      <alignment horizontal="center" vertical="center" wrapText="1"/>
    </xf>
    <xf numFmtId="17" fontId="7" fillId="5" borderId="40" xfId="7" applyBorder="1" applyAlignment="1">
      <alignment horizontal="center" vertical="center" wrapText="1"/>
    </xf>
    <xf numFmtId="17" fontId="7" fillId="5" borderId="38" xfId="7" applyBorder="1" applyAlignment="1">
      <alignment horizontal="center" vertical="center" wrapText="1"/>
    </xf>
    <xf numFmtId="17" fontId="7" fillId="5" borderId="39" xfId="7" applyBorder="1" applyAlignment="1">
      <alignment horizontal="center" vertical="center" wrapText="1"/>
    </xf>
    <xf numFmtId="17" fontId="7" fillId="5" borderId="6" xfId="7" applyBorder="1" applyAlignment="1">
      <alignment horizontal="center" vertical="center" wrapText="1"/>
    </xf>
    <xf numFmtId="17" fontId="7" fillId="5" borderId="0" xfId="7" applyBorder="1" applyAlignment="1">
      <alignment horizontal="center" vertical="center" wrapText="1"/>
    </xf>
    <xf numFmtId="17" fontId="7" fillId="5" borderId="42" xfId="7" applyBorder="1" applyAlignment="1">
      <alignment horizontal="center" vertical="center" wrapText="1"/>
    </xf>
    <xf numFmtId="3" fontId="6" fillId="4" borderId="3" xfId="8" applyNumberFormat="1" applyFont="1" applyBorder="1" applyAlignment="1">
      <alignment horizontal="center" vertical="center" wrapText="1"/>
    </xf>
    <xf numFmtId="3" fontId="6" fillId="4" borderId="18" xfId="8" applyNumberFormat="1" applyFont="1" applyBorder="1" applyAlignment="1">
      <alignment horizontal="center" vertical="center" wrapText="1"/>
    </xf>
    <xf numFmtId="3" fontId="6" fillId="4" borderId="19" xfId="8" applyNumberFormat="1" applyFont="1" applyBorder="1" applyAlignment="1">
      <alignment horizontal="center" vertical="center" wrapText="1"/>
    </xf>
    <xf numFmtId="17" fontId="7" fillId="5" borderId="28" xfId="7" applyBorder="1" applyAlignment="1">
      <alignment horizontal="center" vertical="center" wrapText="1"/>
    </xf>
    <xf numFmtId="17" fontId="7" fillId="5" borderId="29" xfId="7" applyBorder="1" applyAlignment="1">
      <alignment horizontal="center" vertical="center" wrapText="1"/>
    </xf>
    <xf numFmtId="17" fontId="7" fillId="3" borderId="4" xfId="7" applyFill="1" applyBorder="1" applyAlignment="1">
      <alignment horizontal="center" vertical="center" wrapText="1"/>
    </xf>
    <xf numFmtId="3" fontId="6" fillId="4" borderId="16" xfId="8" applyNumberFormat="1" applyFont="1" applyBorder="1" applyAlignment="1">
      <alignment horizontal="center" vertical="center" wrapText="1"/>
    </xf>
    <xf numFmtId="3" fontId="6" fillId="4" borderId="0" xfId="8" applyNumberFormat="1" applyFont="1" applyBorder="1" applyAlignment="1">
      <alignment horizontal="center" vertical="center" wrapText="1"/>
    </xf>
    <xf numFmtId="17" fontId="7" fillId="5" borderId="53" xfId="7" applyBorder="1" applyAlignment="1">
      <alignment horizontal="center" vertical="center" wrapText="1"/>
    </xf>
    <xf numFmtId="3" fontId="26" fillId="4" borderId="28" xfId="2" applyNumberFormat="1" applyFont="1" applyFill="1" applyBorder="1" applyAlignment="1">
      <alignment horizontal="center" vertical="center"/>
    </xf>
    <xf numFmtId="3" fontId="27" fillId="4" borderId="0" xfId="2" applyNumberFormat="1" applyFont="1" applyFill="1" applyBorder="1" applyAlignment="1">
      <alignment horizontal="center" vertical="center"/>
    </xf>
    <xf numFmtId="3" fontId="27" fillId="4" borderId="29" xfId="2" applyNumberFormat="1" applyFont="1" applyFill="1" applyBorder="1" applyAlignment="1">
      <alignment horizontal="center" vertical="center"/>
    </xf>
    <xf numFmtId="17" fontId="6" fillId="4" borderId="3" xfId="0" applyNumberFormat="1" applyFont="1" applyFill="1" applyBorder="1" applyAlignment="1">
      <alignment horizontal="center" vertical="center" wrapText="1"/>
    </xf>
    <xf numFmtId="17" fontId="2" fillId="4" borderId="18" xfId="0" applyNumberFormat="1" applyFont="1" applyFill="1" applyBorder="1" applyAlignment="1">
      <alignment horizontal="center" vertical="center" wrapText="1"/>
    </xf>
    <xf numFmtId="17" fontId="2" fillId="4" borderId="19" xfId="0" applyNumberFormat="1" applyFont="1" applyFill="1" applyBorder="1" applyAlignment="1">
      <alignment horizontal="center" vertical="center" wrapText="1"/>
    </xf>
    <xf numFmtId="3" fontId="6" fillId="4" borderId="3" xfId="8" applyNumberFormat="1">
      <alignment horizontal="center" vertical="center" wrapText="1"/>
    </xf>
    <xf numFmtId="17" fontId="7" fillId="5" borderId="0" xfId="7" applyFont="1" applyBorder="1">
      <alignment horizontal="center" vertical="center" wrapText="1"/>
    </xf>
    <xf numFmtId="17" fontId="7" fillId="5" borderId="17" xfId="7" applyFont="1" applyBorder="1">
      <alignment horizontal="center" vertical="center" wrapText="1"/>
    </xf>
    <xf numFmtId="3" fontId="28" fillId="4" borderId="3" xfId="8" applyNumberFormat="1" applyFont="1" applyBorder="1">
      <alignment horizontal="center" vertical="center" wrapText="1"/>
    </xf>
    <xf numFmtId="3" fontId="6" fillId="4" borderId="18" xfId="8" applyNumberFormat="1" applyFont="1" applyBorder="1">
      <alignment horizontal="center" vertical="center" wrapText="1"/>
    </xf>
    <xf numFmtId="3" fontId="6" fillId="4" borderId="19" xfId="8" applyNumberFormat="1" applyFont="1" applyBorder="1">
      <alignment horizontal="center" vertical="center" wrapText="1"/>
    </xf>
    <xf numFmtId="3" fontId="28" fillId="4" borderId="28" xfId="8" applyNumberFormat="1" applyFont="1" applyBorder="1">
      <alignment horizontal="center" vertical="center" wrapText="1"/>
    </xf>
    <xf numFmtId="3" fontId="6" fillId="4" borderId="0" xfId="8" applyNumberFormat="1" applyFont="1" applyBorder="1">
      <alignment horizontal="center" vertical="center" wrapText="1"/>
    </xf>
    <xf numFmtId="3" fontId="6" fillId="4" borderId="29" xfId="8" applyNumberFormat="1" applyFont="1" applyBorder="1">
      <alignment horizontal="center" vertical="center" wrapText="1"/>
    </xf>
    <xf numFmtId="3" fontId="6" fillId="4" borderId="54" xfId="8" applyNumberFormat="1" applyFont="1" applyBorder="1">
      <alignment horizontal="center" vertical="center" wrapText="1"/>
    </xf>
    <xf numFmtId="3" fontId="6" fillId="4" borderId="55" xfId="8" applyNumberFormat="1" applyFont="1" applyBorder="1">
      <alignment horizontal="center" vertical="center" wrapText="1"/>
    </xf>
    <xf numFmtId="3" fontId="6" fillId="4" borderId="32" xfId="8" applyNumberFormat="1" applyFont="1" applyBorder="1">
      <alignment horizontal="center" vertical="center" wrapText="1"/>
    </xf>
    <xf numFmtId="0" fontId="12" fillId="0" borderId="0" xfId="4" applyAlignment="1" applyProtection="1">
      <alignment horizontal="left" vertical="center" wrapText="1"/>
    </xf>
    <xf numFmtId="3" fontId="26" fillId="4" borderId="10" xfId="2" applyNumberFormat="1" applyFont="1" applyFill="1" applyBorder="1" applyAlignment="1">
      <alignment horizontal="center" vertical="center"/>
    </xf>
    <xf numFmtId="3" fontId="26" fillId="4" borderId="0" xfId="2" applyNumberFormat="1" applyFont="1" applyFill="1" applyBorder="1" applyAlignment="1">
      <alignment horizontal="center" vertical="center"/>
    </xf>
    <xf numFmtId="3" fontId="26" fillId="4" borderId="44" xfId="2" applyNumberFormat="1" applyFont="1" applyFill="1" applyBorder="1" applyAlignment="1">
      <alignment horizontal="center" vertical="center"/>
    </xf>
    <xf numFmtId="3" fontId="26" fillId="4" borderId="45" xfId="2" applyNumberFormat="1" applyFont="1" applyFill="1" applyBorder="1" applyAlignment="1">
      <alignment horizontal="center" vertical="center"/>
    </xf>
    <xf numFmtId="3" fontId="26" fillId="4" borderId="46" xfId="2" applyNumberFormat="1" applyFont="1" applyFill="1" applyBorder="1" applyAlignment="1">
      <alignment horizontal="center" vertical="center"/>
    </xf>
    <xf numFmtId="3" fontId="6" fillId="4" borderId="24" xfId="8" applyNumberFormat="1" applyFont="1" applyBorder="1">
      <alignment horizontal="center" vertical="center" wrapText="1"/>
    </xf>
    <xf numFmtId="3" fontId="6" fillId="4" borderId="27" xfId="8" applyNumberFormat="1" applyFont="1" applyBorder="1">
      <alignment horizontal="center" vertical="center" wrapText="1"/>
    </xf>
  </cellXfs>
  <cellStyles count="1338">
    <cellStyle name="0,0_x000d__x000a_NA_x000d__x000a_" xfId="55"/>
    <cellStyle name="20% - Énfasis1 2" xfId="56"/>
    <cellStyle name="20% - Énfasis1 2 2" xfId="99"/>
    <cellStyle name="20% - Énfasis1 2 3" xfId="227"/>
    <cellStyle name="20% - Énfasis1 3" xfId="140"/>
    <cellStyle name="20% - Énfasis1 3 2" xfId="272"/>
    <cellStyle name="20% - Énfasis1 4" xfId="184"/>
    <cellStyle name="20% - Énfasis1 5" xfId="328"/>
    <cellStyle name="20% - Énfasis1 6" xfId="363"/>
    <cellStyle name="20% - Énfasis1 7" xfId="10"/>
    <cellStyle name="20% - Énfasis2 2" xfId="57"/>
    <cellStyle name="20% - Énfasis2 2 2" xfId="100"/>
    <cellStyle name="20% - Énfasis2 2 3" xfId="228"/>
    <cellStyle name="20% - Énfasis2 3" xfId="141"/>
    <cellStyle name="20% - Énfasis2 3 2" xfId="273"/>
    <cellStyle name="20% - Énfasis2 4" xfId="185"/>
    <cellStyle name="20% - Énfasis2 5" xfId="329"/>
    <cellStyle name="20% - Énfasis2 6" xfId="326"/>
    <cellStyle name="20% - Énfasis2 7" xfId="11"/>
    <cellStyle name="20% - Énfasis3 2" xfId="58"/>
    <cellStyle name="20% - Énfasis3 2 2" xfId="101"/>
    <cellStyle name="20% - Énfasis3 2 3" xfId="229"/>
    <cellStyle name="20% - Énfasis3 3" xfId="142"/>
    <cellStyle name="20% - Énfasis3 3 2" xfId="274"/>
    <cellStyle name="20% - Énfasis3 4" xfId="186"/>
    <cellStyle name="20% - Énfasis3 5" xfId="330"/>
    <cellStyle name="20% - Énfasis3 6" xfId="360"/>
    <cellStyle name="20% - Énfasis3 7" xfId="12"/>
    <cellStyle name="20% - Énfasis4 2" xfId="59"/>
    <cellStyle name="20% - Énfasis4 2 2" xfId="102"/>
    <cellStyle name="20% - Énfasis4 2 3" xfId="230"/>
    <cellStyle name="20% - Énfasis4 3" xfId="143"/>
    <cellStyle name="20% - Énfasis4 3 2" xfId="275"/>
    <cellStyle name="20% - Énfasis4 4" xfId="187"/>
    <cellStyle name="20% - Énfasis4 5" xfId="331"/>
    <cellStyle name="20% - Énfasis4 6" xfId="327"/>
    <cellStyle name="20% - Énfasis4 7" xfId="13"/>
    <cellStyle name="20% - Énfasis5 2" xfId="60"/>
    <cellStyle name="20% - Énfasis5 2 2" xfId="103"/>
    <cellStyle name="20% - Énfasis5 2 3" xfId="231"/>
    <cellStyle name="20% - Énfasis5 3" xfId="144"/>
    <cellStyle name="20% - Énfasis5 3 2" xfId="276"/>
    <cellStyle name="20% - Énfasis5 4" xfId="188"/>
    <cellStyle name="20% - Énfasis5 5" xfId="332"/>
    <cellStyle name="20% - Énfasis5 6" xfId="349"/>
    <cellStyle name="20% - Énfasis5 7" xfId="14"/>
    <cellStyle name="20% - Énfasis6 2" xfId="61"/>
    <cellStyle name="20% - Énfasis6 2 2" xfId="104"/>
    <cellStyle name="20% - Énfasis6 2 3" xfId="232"/>
    <cellStyle name="20% - Énfasis6 3" xfId="145"/>
    <cellStyle name="20% - Énfasis6 3 2" xfId="277"/>
    <cellStyle name="20% - Énfasis6 4" xfId="189"/>
    <cellStyle name="20% - Énfasis6 5" xfId="333"/>
    <cellStyle name="20% - Énfasis6 6" xfId="373"/>
    <cellStyle name="20% - Énfasis6 7" xfId="15"/>
    <cellStyle name="40% - Énfasis1 2" xfId="62"/>
    <cellStyle name="40% - Énfasis1 2 2" xfId="105"/>
    <cellStyle name="40% - Énfasis1 2 3" xfId="233"/>
    <cellStyle name="40% - Énfasis1 3" xfId="146"/>
    <cellStyle name="40% - Énfasis1 3 2" xfId="278"/>
    <cellStyle name="40% - Énfasis1 4" xfId="190"/>
    <cellStyle name="40% - Énfasis1 5" xfId="334"/>
    <cellStyle name="40% - Énfasis1 6" xfId="348"/>
    <cellStyle name="40% - Énfasis1 7" xfId="16"/>
    <cellStyle name="40% - Énfasis2 2" xfId="63"/>
    <cellStyle name="40% - Énfasis2 2 2" xfId="106"/>
    <cellStyle name="40% - Énfasis2 2 3" xfId="234"/>
    <cellStyle name="40% - Énfasis2 3" xfId="147"/>
    <cellStyle name="40% - Énfasis2 3 2" xfId="279"/>
    <cellStyle name="40% - Énfasis2 4" xfId="191"/>
    <cellStyle name="40% - Énfasis2 5" xfId="335"/>
    <cellStyle name="40% - Énfasis2 6" xfId="374"/>
    <cellStyle name="40% - Énfasis2 7" xfId="17"/>
    <cellStyle name="40% - Énfasis3 2" xfId="64"/>
    <cellStyle name="40% - Énfasis3 2 2" xfId="107"/>
    <cellStyle name="40% - Énfasis3 2 3" xfId="235"/>
    <cellStyle name="40% - Énfasis3 3" xfId="148"/>
    <cellStyle name="40% - Énfasis3 3 2" xfId="280"/>
    <cellStyle name="40% - Énfasis3 4" xfId="192"/>
    <cellStyle name="40% - Énfasis3 5" xfId="336"/>
    <cellStyle name="40% - Énfasis3 6" xfId="375"/>
    <cellStyle name="40% - Énfasis3 7" xfId="18"/>
    <cellStyle name="40% - Énfasis4 2" xfId="65"/>
    <cellStyle name="40% - Énfasis4 2 2" xfId="108"/>
    <cellStyle name="40% - Énfasis4 2 3" xfId="236"/>
    <cellStyle name="40% - Énfasis4 3" xfId="149"/>
    <cellStyle name="40% - Énfasis4 3 2" xfId="281"/>
    <cellStyle name="40% - Énfasis4 4" xfId="193"/>
    <cellStyle name="40% - Énfasis4 5" xfId="337"/>
    <cellStyle name="40% - Énfasis4 6" xfId="376"/>
    <cellStyle name="40% - Énfasis4 7" xfId="19"/>
    <cellStyle name="40% - Énfasis5 2" xfId="66"/>
    <cellStyle name="40% - Énfasis5 2 2" xfId="109"/>
    <cellStyle name="40% - Énfasis5 2 3" xfId="237"/>
    <cellStyle name="40% - Énfasis5 3" xfId="150"/>
    <cellStyle name="40% - Énfasis5 3 2" xfId="282"/>
    <cellStyle name="40% - Énfasis5 4" xfId="194"/>
    <cellStyle name="40% - Énfasis5 5" xfId="338"/>
    <cellStyle name="40% - Énfasis5 6" xfId="377"/>
    <cellStyle name="40% - Énfasis5 7" xfId="20"/>
    <cellStyle name="40% - Énfasis6 2" xfId="67"/>
    <cellStyle name="40% - Énfasis6 2 2" xfId="110"/>
    <cellStyle name="40% - Énfasis6 2 3" xfId="238"/>
    <cellStyle name="40% - Énfasis6 3" xfId="151"/>
    <cellStyle name="40% - Énfasis6 3 2" xfId="283"/>
    <cellStyle name="40% - Énfasis6 4" xfId="195"/>
    <cellStyle name="40% - Énfasis6 5" xfId="339"/>
    <cellStyle name="40% - Énfasis6 6" xfId="378"/>
    <cellStyle name="40% - Énfasis6 7" xfId="21"/>
    <cellStyle name="60% - Énfasis1 2" xfId="68"/>
    <cellStyle name="60% - Énfasis1 2 2" xfId="111"/>
    <cellStyle name="60% - Énfasis1 2 3" xfId="239"/>
    <cellStyle name="60% - Énfasis1 3" xfId="152"/>
    <cellStyle name="60% - Énfasis1 3 2" xfId="284"/>
    <cellStyle name="60% - Énfasis1 4" xfId="196"/>
    <cellStyle name="60% - Énfasis1 5" xfId="340"/>
    <cellStyle name="60% - Énfasis1 6" xfId="379"/>
    <cellStyle name="60% - Énfasis1 7" xfId="22"/>
    <cellStyle name="60% - Énfasis2 2" xfId="69"/>
    <cellStyle name="60% - Énfasis2 2 2" xfId="112"/>
    <cellStyle name="60% - Énfasis2 2 3" xfId="240"/>
    <cellStyle name="60% - Énfasis2 3" xfId="153"/>
    <cellStyle name="60% - Énfasis2 3 2" xfId="285"/>
    <cellStyle name="60% - Énfasis2 4" xfId="197"/>
    <cellStyle name="60% - Énfasis2 5" xfId="341"/>
    <cellStyle name="60% - Énfasis2 6" xfId="380"/>
    <cellStyle name="60% - Énfasis2 7" xfId="23"/>
    <cellStyle name="60% - Énfasis3 2" xfId="70"/>
    <cellStyle name="60% - Énfasis3 2 2" xfId="113"/>
    <cellStyle name="60% - Énfasis3 2 3" xfId="241"/>
    <cellStyle name="60% - Énfasis3 3" xfId="154"/>
    <cellStyle name="60% - Énfasis3 3 2" xfId="286"/>
    <cellStyle name="60% - Énfasis3 4" xfId="198"/>
    <cellStyle name="60% - Énfasis3 5" xfId="342"/>
    <cellStyle name="60% - Énfasis3 6" xfId="381"/>
    <cellStyle name="60% - Énfasis3 7" xfId="24"/>
    <cellStyle name="60% - Énfasis4 2" xfId="71"/>
    <cellStyle name="60% - Énfasis4 2 2" xfId="114"/>
    <cellStyle name="60% - Énfasis4 2 3" xfId="242"/>
    <cellStyle name="60% - Énfasis4 3" xfId="155"/>
    <cellStyle name="60% - Énfasis4 3 2" xfId="287"/>
    <cellStyle name="60% - Énfasis4 4" xfId="199"/>
    <cellStyle name="60% - Énfasis4 5" xfId="343"/>
    <cellStyle name="60% - Énfasis4 6" xfId="382"/>
    <cellStyle name="60% - Énfasis4 7" xfId="25"/>
    <cellStyle name="60% - Énfasis5 2" xfId="72"/>
    <cellStyle name="60% - Énfasis5 2 2" xfId="115"/>
    <cellStyle name="60% - Énfasis5 2 3" xfId="243"/>
    <cellStyle name="60% - Énfasis5 3" xfId="156"/>
    <cellStyle name="60% - Énfasis5 3 2" xfId="288"/>
    <cellStyle name="60% - Énfasis5 4" xfId="200"/>
    <cellStyle name="60% - Énfasis5 5" xfId="344"/>
    <cellStyle name="60% - Énfasis5 6" xfId="383"/>
    <cellStyle name="60% - Énfasis5 7" xfId="26"/>
    <cellStyle name="60% - Énfasis6 2" xfId="73"/>
    <cellStyle name="60% - Énfasis6 2 2" xfId="116"/>
    <cellStyle name="60% - Énfasis6 2 3" xfId="244"/>
    <cellStyle name="60% - Énfasis6 3" xfId="157"/>
    <cellStyle name="60% - Énfasis6 3 2" xfId="289"/>
    <cellStyle name="60% - Énfasis6 4" xfId="201"/>
    <cellStyle name="60% - Énfasis6 5" xfId="345"/>
    <cellStyle name="60% - Énfasis6 6" xfId="384"/>
    <cellStyle name="60% - Énfasis6 7" xfId="27"/>
    <cellStyle name="Buena 2" xfId="74"/>
    <cellStyle name="Buena 2 2" xfId="117"/>
    <cellStyle name="Buena 2 3" xfId="245"/>
    <cellStyle name="Buena 3" xfId="158"/>
    <cellStyle name="Buena 3 2" xfId="290"/>
    <cellStyle name="Buena 4" xfId="202"/>
    <cellStyle name="Buena 5" xfId="346"/>
    <cellStyle name="Buena 6" xfId="385"/>
    <cellStyle name="Buena 7" xfId="28"/>
    <cellStyle name="Cálculo 2" xfId="75"/>
    <cellStyle name="Cálculo 2 2" xfId="118"/>
    <cellStyle name="Cálculo 2 3" xfId="246"/>
    <cellStyle name="Cálculo 3" xfId="159"/>
    <cellStyle name="Cálculo 3 2" xfId="291"/>
    <cellStyle name="Cálculo 4" xfId="203"/>
    <cellStyle name="Cálculo 5" xfId="347"/>
    <cellStyle name="Cálculo 6" xfId="386"/>
    <cellStyle name="Cálculo 7" xfId="29"/>
    <cellStyle name="Cancel" xfId="318"/>
    <cellStyle name="Cancel 2" xfId="319"/>
    <cellStyle name="Cancel_Sistema BovedaVLD 16-07-2010contabilidad" xfId="321"/>
    <cellStyle name="Celda de comprobación 2" xfId="76"/>
    <cellStyle name="Celda de comprobación 2 2" xfId="119"/>
    <cellStyle name="Celda de comprobación 2 3" xfId="247"/>
    <cellStyle name="Celda de comprobación 3" xfId="160"/>
    <cellStyle name="Celda de comprobación 3 2" xfId="292"/>
    <cellStyle name="Celda de comprobación 4" xfId="204"/>
    <cellStyle name="Celda de comprobación 5" xfId="350"/>
    <cellStyle name="Celda de comprobación 6" xfId="387"/>
    <cellStyle name="Celda de comprobación 7" xfId="30"/>
    <cellStyle name="Celda vinculada 2" xfId="77"/>
    <cellStyle name="Celda vinculada 2 2" xfId="120"/>
    <cellStyle name="Celda vinculada 2 3" xfId="248"/>
    <cellStyle name="Celda vinculada 3" xfId="161"/>
    <cellStyle name="Celda vinculada 3 2" xfId="293"/>
    <cellStyle name="Celda vinculada 4" xfId="205"/>
    <cellStyle name="Celda vinculada 5" xfId="351"/>
    <cellStyle name="Celda vinculada 6" xfId="388"/>
    <cellStyle name="Celda vinculada 7" xfId="31"/>
    <cellStyle name="destacado interior" xfId="1"/>
    <cellStyle name="Encabezado 4 2" xfId="78"/>
    <cellStyle name="Encabezado 4 2 2" xfId="121"/>
    <cellStyle name="Encabezado 4 2 3" xfId="249"/>
    <cellStyle name="Encabezado 4 3" xfId="162"/>
    <cellStyle name="Encabezado 4 3 2" xfId="294"/>
    <cellStyle name="Encabezado 4 4" xfId="206"/>
    <cellStyle name="Encabezado 4 5" xfId="352"/>
    <cellStyle name="Encabezado 4 6" xfId="389"/>
    <cellStyle name="Encabezado 4 7" xfId="32"/>
    <cellStyle name="Énfasis1 2" xfId="79"/>
    <cellStyle name="Énfasis1 2 2" xfId="122"/>
    <cellStyle name="Énfasis1 2 3" xfId="250"/>
    <cellStyle name="Énfasis1 3" xfId="163"/>
    <cellStyle name="Énfasis1 3 2" xfId="295"/>
    <cellStyle name="Énfasis1 4" xfId="207"/>
    <cellStyle name="Énfasis1 5" xfId="353"/>
    <cellStyle name="Énfasis1 6" xfId="390"/>
    <cellStyle name="Énfasis1 7" xfId="33"/>
    <cellStyle name="Énfasis2 2" xfId="80"/>
    <cellStyle name="Énfasis2 2 2" xfId="123"/>
    <cellStyle name="Énfasis2 2 3" xfId="251"/>
    <cellStyle name="Énfasis2 3" xfId="164"/>
    <cellStyle name="Énfasis2 3 2" xfId="296"/>
    <cellStyle name="Énfasis2 4" xfId="208"/>
    <cellStyle name="Énfasis2 5" xfId="354"/>
    <cellStyle name="Énfasis2 6" xfId="391"/>
    <cellStyle name="Énfasis2 7" xfId="34"/>
    <cellStyle name="Énfasis3 2" xfId="81"/>
    <cellStyle name="Énfasis3 2 2" xfId="124"/>
    <cellStyle name="Énfasis3 2 3" xfId="252"/>
    <cellStyle name="Énfasis3 3" xfId="165"/>
    <cellStyle name="Énfasis3 3 2" xfId="297"/>
    <cellStyle name="Énfasis3 4" xfId="209"/>
    <cellStyle name="Énfasis3 5" xfId="355"/>
    <cellStyle name="Énfasis3 6" xfId="392"/>
    <cellStyle name="Énfasis3 7" xfId="35"/>
    <cellStyle name="Énfasis4 2" xfId="82"/>
    <cellStyle name="Énfasis4 2 2" xfId="125"/>
    <cellStyle name="Énfasis4 2 3" xfId="253"/>
    <cellStyle name="Énfasis4 3" xfId="166"/>
    <cellStyle name="Énfasis4 3 2" xfId="298"/>
    <cellStyle name="Énfasis4 4" xfId="210"/>
    <cellStyle name="Énfasis4 5" xfId="356"/>
    <cellStyle name="Énfasis4 6" xfId="393"/>
    <cellStyle name="Énfasis4 7" xfId="36"/>
    <cellStyle name="Énfasis5 2" xfId="83"/>
    <cellStyle name="Énfasis5 2 2" xfId="126"/>
    <cellStyle name="Énfasis5 2 3" xfId="254"/>
    <cellStyle name="Énfasis5 3" xfId="167"/>
    <cellStyle name="Énfasis5 3 2" xfId="299"/>
    <cellStyle name="Énfasis5 4" xfId="211"/>
    <cellStyle name="Énfasis5 5" xfId="357"/>
    <cellStyle name="Énfasis5 6" xfId="394"/>
    <cellStyle name="Énfasis5 7" xfId="37"/>
    <cellStyle name="Énfasis6 2" xfId="84"/>
    <cellStyle name="Énfasis6 2 2" xfId="127"/>
    <cellStyle name="Énfasis6 2 3" xfId="255"/>
    <cellStyle name="Énfasis6 3" xfId="168"/>
    <cellStyle name="Énfasis6 3 2" xfId="300"/>
    <cellStyle name="Énfasis6 4" xfId="212"/>
    <cellStyle name="Énfasis6 5" xfId="358"/>
    <cellStyle name="Énfasis6 6" xfId="395"/>
    <cellStyle name="Énfasis6 7" xfId="38"/>
    <cellStyle name="Entrada 2" xfId="85"/>
    <cellStyle name="Entrada 2 2" xfId="128"/>
    <cellStyle name="Entrada 2 3" xfId="256"/>
    <cellStyle name="Entrada 3" xfId="169"/>
    <cellStyle name="Entrada 3 2" xfId="301"/>
    <cellStyle name="Entrada 4" xfId="213"/>
    <cellStyle name="Entrada 5" xfId="359"/>
    <cellStyle name="Entrada 6" xfId="396"/>
    <cellStyle name="Entrada 7" xfId="39"/>
    <cellStyle name="Estilo 1" xfId="2"/>
    <cellStyle name="Estilo 1 2" xfId="320"/>
    <cellStyle name="Estilo 1 3" xfId="86"/>
    <cellStyle name="Estilo 2" xfId="3"/>
    <cellStyle name="Euro" xfId="40"/>
    <cellStyle name="Euro 2" xfId="409"/>
    <cellStyle name="Euro 3" xfId="322"/>
    <cellStyle name="Hipervínculo" xfId="4" builtinId="8"/>
    <cellStyle name="Hipervínculo 2" xfId="1291"/>
    <cellStyle name="Hipervínculo 2 2" xfId="1292"/>
    <cellStyle name="Incorrecto 2" xfId="87"/>
    <cellStyle name="Incorrecto 2 2" xfId="129"/>
    <cellStyle name="Incorrecto 2 3" xfId="257"/>
    <cellStyle name="Incorrecto 3" xfId="170"/>
    <cellStyle name="Incorrecto 3 2" xfId="302"/>
    <cellStyle name="Incorrecto 4" xfId="214"/>
    <cellStyle name="Incorrecto 5" xfId="361"/>
    <cellStyle name="Incorrecto 6" xfId="397"/>
    <cellStyle name="Incorrecto 7" xfId="41"/>
    <cellStyle name="Millares" xfId="5" builtinId="3"/>
    <cellStyle name="Millares 2" xfId="42"/>
    <cellStyle name="Millares 2 10" xfId="411"/>
    <cellStyle name="Millares 2 11" xfId="412"/>
    <cellStyle name="Millares 2 12" xfId="413"/>
    <cellStyle name="Millares 2 13" xfId="414"/>
    <cellStyle name="Millares 2 14" xfId="415"/>
    <cellStyle name="Millares 2 15" xfId="416"/>
    <cellStyle name="Millares 2 16" xfId="417"/>
    <cellStyle name="Millares 2 17" xfId="410"/>
    <cellStyle name="Millares 2 18" xfId="1335"/>
    <cellStyle name="Millares 2 2" xfId="324"/>
    <cellStyle name="Millares 2 2 2" xfId="418"/>
    <cellStyle name="Millares 2 2 2 2" xfId="1294"/>
    <cellStyle name="Millares 2 3" xfId="419"/>
    <cellStyle name="Millares 2 3 2" xfId="1295"/>
    <cellStyle name="Millares 2 4" xfId="420"/>
    <cellStyle name="Millares 2 4 2" xfId="1296"/>
    <cellStyle name="Millares 2 5" xfId="421"/>
    <cellStyle name="Millares 2 6" xfId="422"/>
    <cellStyle name="Millares 2 7" xfId="423"/>
    <cellStyle name="Millares 2 8" xfId="424"/>
    <cellStyle name="Millares 2 9" xfId="425"/>
    <cellStyle name="Millares 3" xfId="426"/>
    <cellStyle name="Millares 3 2" xfId="1298"/>
    <cellStyle name="Millares 3 3" xfId="1299"/>
    <cellStyle name="Millares 3 4" xfId="1297"/>
    <cellStyle name="Millares 4" xfId="1300"/>
    <cellStyle name="Millares 4 2" xfId="1301"/>
    <cellStyle name="Millares 5" xfId="1302"/>
    <cellStyle name="Millares 5 2" xfId="1303"/>
    <cellStyle name="Millares 6" xfId="1304"/>
    <cellStyle name="Millares 7" xfId="1293"/>
    <cellStyle name="Millares 8" xfId="1288"/>
    <cellStyle name="Moneda 2" xfId="1306"/>
    <cellStyle name="Moneda 2 2" xfId="325"/>
    <cellStyle name="Moneda 2 2 2" xfId="1308"/>
    <cellStyle name="Moneda 2 2 3" xfId="1307"/>
    <cellStyle name="Moneda 2 3" xfId="1309"/>
    <cellStyle name="Moneda 2 4" xfId="1336"/>
    <cellStyle name="Moneda 3" xfId="1310"/>
    <cellStyle name="Moneda 3 2" xfId="1311"/>
    <cellStyle name="Moneda 3 3" xfId="1312"/>
    <cellStyle name="Moneda 4" xfId="1313"/>
    <cellStyle name="Moneda 4 2" xfId="1314"/>
    <cellStyle name="Moneda 5" xfId="1315"/>
    <cellStyle name="Moneda 6" xfId="1305"/>
    <cellStyle name="Neutral 2" xfId="88"/>
    <cellStyle name="Neutral 2 2" xfId="130"/>
    <cellStyle name="Neutral 2 3" xfId="258"/>
    <cellStyle name="Neutral 3" xfId="171"/>
    <cellStyle name="Neutral 3 2" xfId="303"/>
    <cellStyle name="Neutral 4" xfId="215"/>
    <cellStyle name="Neutral 5" xfId="362"/>
    <cellStyle name="Neutral 6" xfId="398"/>
    <cellStyle name="Neutral 7" xfId="43"/>
    <cellStyle name="Normal" xfId="0" builtinId="0"/>
    <cellStyle name="Normal 10" xfId="427"/>
    <cellStyle name="Normal 10 10" xfId="428"/>
    <cellStyle name="Normal 10 11" xfId="429"/>
    <cellStyle name="Normal 10 12" xfId="430"/>
    <cellStyle name="Normal 10 13" xfId="431"/>
    <cellStyle name="Normal 10 14" xfId="432"/>
    <cellStyle name="Normal 10 15" xfId="433"/>
    <cellStyle name="Normal 10 2" xfId="434"/>
    <cellStyle name="Normal 10 3" xfId="435"/>
    <cellStyle name="Normal 10 4" xfId="436"/>
    <cellStyle name="Normal 10 5" xfId="437"/>
    <cellStyle name="Normal 10 6" xfId="438"/>
    <cellStyle name="Normal 10 7" xfId="439"/>
    <cellStyle name="Normal 10 8" xfId="440"/>
    <cellStyle name="Normal 10 9" xfId="441"/>
    <cellStyle name="Normal 11" xfId="442"/>
    <cellStyle name="Normal 11 10" xfId="443"/>
    <cellStyle name="Normal 11 11" xfId="444"/>
    <cellStyle name="Normal 11 12" xfId="445"/>
    <cellStyle name="Normal 11 13" xfId="446"/>
    <cellStyle name="Normal 11 14" xfId="447"/>
    <cellStyle name="Normal 11 15" xfId="448"/>
    <cellStyle name="Normal 11 2" xfId="449"/>
    <cellStyle name="Normal 11 3" xfId="450"/>
    <cellStyle name="Normal 11 4" xfId="451"/>
    <cellStyle name="Normal 11 5" xfId="452"/>
    <cellStyle name="Normal 11 6" xfId="453"/>
    <cellStyle name="Normal 11 7" xfId="454"/>
    <cellStyle name="Normal 11 8" xfId="455"/>
    <cellStyle name="Normal 11 9" xfId="456"/>
    <cellStyle name="Normal 12" xfId="457"/>
    <cellStyle name="Normal 12 10" xfId="458"/>
    <cellStyle name="Normal 12 11" xfId="459"/>
    <cellStyle name="Normal 12 12" xfId="460"/>
    <cellStyle name="Normal 12 13" xfId="461"/>
    <cellStyle name="Normal 12 14" xfId="462"/>
    <cellStyle name="Normal 12 15" xfId="463"/>
    <cellStyle name="Normal 12 2" xfId="464"/>
    <cellStyle name="Normal 12 3" xfId="465"/>
    <cellStyle name="Normal 12 4" xfId="466"/>
    <cellStyle name="Normal 12 5" xfId="467"/>
    <cellStyle name="Normal 12 6" xfId="468"/>
    <cellStyle name="Normal 12 7" xfId="469"/>
    <cellStyle name="Normal 12 8" xfId="470"/>
    <cellStyle name="Normal 12 9" xfId="471"/>
    <cellStyle name="Normal 13" xfId="472"/>
    <cellStyle name="Normal 13 10" xfId="473"/>
    <cellStyle name="Normal 13 11" xfId="474"/>
    <cellStyle name="Normal 13 12" xfId="475"/>
    <cellStyle name="Normal 13 13" xfId="476"/>
    <cellStyle name="Normal 13 14" xfId="477"/>
    <cellStyle name="Normal 13 15" xfId="478"/>
    <cellStyle name="Normal 13 2" xfId="479"/>
    <cellStyle name="Normal 13 3" xfId="480"/>
    <cellStyle name="Normal 13 4" xfId="481"/>
    <cellStyle name="Normal 13 5" xfId="482"/>
    <cellStyle name="Normal 13 6" xfId="483"/>
    <cellStyle name="Normal 13 7" xfId="484"/>
    <cellStyle name="Normal 13 8" xfId="485"/>
    <cellStyle name="Normal 13 9" xfId="486"/>
    <cellStyle name="Normal 14" xfId="487"/>
    <cellStyle name="Normal 14 10" xfId="488"/>
    <cellStyle name="Normal 14 11" xfId="489"/>
    <cellStyle name="Normal 14 12" xfId="490"/>
    <cellStyle name="Normal 14 13" xfId="491"/>
    <cellStyle name="Normal 14 14" xfId="492"/>
    <cellStyle name="Normal 14 15" xfId="493"/>
    <cellStyle name="Normal 14 2" xfId="494"/>
    <cellStyle name="Normal 14 3" xfId="495"/>
    <cellStyle name="Normal 14 4" xfId="496"/>
    <cellStyle name="Normal 14 5" xfId="497"/>
    <cellStyle name="Normal 14 6" xfId="498"/>
    <cellStyle name="Normal 14 7" xfId="499"/>
    <cellStyle name="Normal 14 8" xfId="500"/>
    <cellStyle name="Normal 14 9" xfId="501"/>
    <cellStyle name="Normal 15" xfId="502"/>
    <cellStyle name="Normal 15 10" xfId="503"/>
    <cellStyle name="Normal 15 11" xfId="504"/>
    <cellStyle name="Normal 15 12" xfId="505"/>
    <cellStyle name="Normal 15 13" xfId="506"/>
    <cellStyle name="Normal 15 14" xfId="507"/>
    <cellStyle name="Normal 15 15" xfId="508"/>
    <cellStyle name="Normal 15 2" xfId="509"/>
    <cellStyle name="Normal 15 3" xfId="510"/>
    <cellStyle name="Normal 15 4" xfId="511"/>
    <cellStyle name="Normal 15 5" xfId="512"/>
    <cellStyle name="Normal 15 6" xfId="513"/>
    <cellStyle name="Normal 15 7" xfId="514"/>
    <cellStyle name="Normal 15 8" xfId="515"/>
    <cellStyle name="Normal 15 9" xfId="516"/>
    <cellStyle name="Normal 16" xfId="517"/>
    <cellStyle name="Normal 16 10" xfId="518"/>
    <cellStyle name="Normal 16 11" xfId="519"/>
    <cellStyle name="Normal 16 12" xfId="520"/>
    <cellStyle name="Normal 16 13" xfId="521"/>
    <cellStyle name="Normal 16 14" xfId="522"/>
    <cellStyle name="Normal 16 15" xfId="523"/>
    <cellStyle name="Normal 16 2" xfId="524"/>
    <cellStyle name="Normal 16 3" xfId="525"/>
    <cellStyle name="Normal 16 4" xfId="526"/>
    <cellStyle name="Normal 16 5" xfId="527"/>
    <cellStyle name="Normal 16 6" xfId="528"/>
    <cellStyle name="Normal 16 7" xfId="529"/>
    <cellStyle name="Normal 16 8" xfId="530"/>
    <cellStyle name="Normal 16 9" xfId="531"/>
    <cellStyle name="Normal 17" xfId="532"/>
    <cellStyle name="Normal 17 10" xfId="533"/>
    <cellStyle name="Normal 17 11" xfId="534"/>
    <cellStyle name="Normal 17 12" xfId="535"/>
    <cellStyle name="Normal 17 13" xfId="536"/>
    <cellStyle name="Normal 17 14" xfId="537"/>
    <cellStyle name="Normal 17 15" xfId="538"/>
    <cellStyle name="Normal 17 2" xfId="539"/>
    <cellStyle name="Normal 17 3" xfId="540"/>
    <cellStyle name="Normal 17 4" xfId="541"/>
    <cellStyle name="Normal 17 5" xfId="542"/>
    <cellStyle name="Normal 17 6" xfId="543"/>
    <cellStyle name="Normal 17 7" xfId="544"/>
    <cellStyle name="Normal 17 8" xfId="545"/>
    <cellStyle name="Normal 17 9" xfId="546"/>
    <cellStyle name="Normal 18" xfId="408"/>
    <cellStyle name="Normal 19" xfId="547"/>
    <cellStyle name="Normal 19 10" xfId="548"/>
    <cellStyle name="Normal 19 11" xfId="549"/>
    <cellStyle name="Normal 19 12" xfId="550"/>
    <cellStyle name="Normal 19 13" xfId="551"/>
    <cellStyle name="Normal 19 14" xfId="552"/>
    <cellStyle name="Normal 19 15" xfId="553"/>
    <cellStyle name="Normal 19 2" xfId="554"/>
    <cellStyle name="Normal 19 3" xfId="555"/>
    <cellStyle name="Normal 19 4" xfId="556"/>
    <cellStyle name="Normal 19 5" xfId="557"/>
    <cellStyle name="Normal 19 6" xfId="558"/>
    <cellStyle name="Normal 19 7" xfId="559"/>
    <cellStyle name="Normal 19 8" xfId="560"/>
    <cellStyle name="Normal 19 9" xfId="561"/>
    <cellStyle name="Normal 2" xfId="54"/>
    <cellStyle name="Normal 2 2" xfId="89"/>
    <cellStyle name="Normal 2 2 2" xfId="182"/>
    <cellStyle name="Normal 2 2 2 2" xfId="183"/>
    <cellStyle name="Normal 2 2 2 2 2" xfId="313"/>
    <cellStyle name="Normal 2 2 2 2 2 2" xfId="314"/>
    <cellStyle name="Normal 2 2 2 2 3" xfId="317"/>
    <cellStyle name="Normal 2 2 2 3" xfId="259"/>
    <cellStyle name="Normal 2 2 2 3 2" xfId="316"/>
    <cellStyle name="Normal 2 2 3" xfId="226"/>
    <cellStyle name="Normal 2 2 3 2" xfId="270"/>
    <cellStyle name="Normal 2 2 4" xfId="269"/>
    <cellStyle name="Normal 2 3" xfId="172"/>
    <cellStyle name="Normal 2 3 2" xfId="1316"/>
    <cellStyle name="Normal 2 4" xfId="216"/>
    <cellStyle name="Normal 2 5" xfId="323"/>
    <cellStyle name="Normal 20" xfId="562"/>
    <cellStyle name="Normal 20 10" xfId="563"/>
    <cellStyle name="Normal 20 11" xfId="564"/>
    <cellStyle name="Normal 20 12" xfId="565"/>
    <cellStyle name="Normal 20 13" xfId="566"/>
    <cellStyle name="Normal 20 14" xfId="567"/>
    <cellStyle name="Normal 20 15" xfId="568"/>
    <cellStyle name="Normal 20 2" xfId="569"/>
    <cellStyle name="Normal 20 3" xfId="570"/>
    <cellStyle name="Normal 20 4" xfId="571"/>
    <cellStyle name="Normal 20 5" xfId="572"/>
    <cellStyle name="Normal 20 6" xfId="573"/>
    <cellStyle name="Normal 20 7" xfId="574"/>
    <cellStyle name="Normal 20 8" xfId="575"/>
    <cellStyle name="Normal 20 9" xfId="576"/>
    <cellStyle name="Normal 21" xfId="9"/>
    <cellStyle name="Normal 21 2" xfId="1290"/>
    <cellStyle name="Normal 22" xfId="577"/>
    <cellStyle name="Normal 22 10" xfId="578"/>
    <cellStyle name="Normal 22 11" xfId="579"/>
    <cellStyle name="Normal 22 12" xfId="580"/>
    <cellStyle name="Normal 22 13" xfId="581"/>
    <cellStyle name="Normal 22 14" xfId="582"/>
    <cellStyle name="Normal 22 15" xfId="583"/>
    <cellStyle name="Normal 22 2" xfId="584"/>
    <cellStyle name="Normal 22 3" xfId="585"/>
    <cellStyle name="Normal 22 4" xfId="586"/>
    <cellStyle name="Normal 22 5" xfId="587"/>
    <cellStyle name="Normal 22 6" xfId="588"/>
    <cellStyle name="Normal 22 7" xfId="589"/>
    <cellStyle name="Normal 22 8" xfId="590"/>
    <cellStyle name="Normal 22 9" xfId="591"/>
    <cellStyle name="Normal 23" xfId="1334"/>
    <cellStyle name="Normal 24" xfId="1287"/>
    <cellStyle name="Normal 25" xfId="592"/>
    <cellStyle name="Normal 25 10" xfId="593"/>
    <cellStyle name="Normal 25 11" xfId="594"/>
    <cellStyle name="Normal 25 12" xfId="595"/>
    <cellStyle name="Normal 25 13" xfId="596"/>
    <cellStyle name="Normal 25 14" xfId="597"/>
    <cellStyle name="Normal 25 15" xfId="598"/>
    <cellStyle name="Normal 25 2" xfId="599"/>
    <cellStyle name="Normal 25 3" xfId="600"/>
    <cellStyle name="Normal 25 4" xfId="601"/>
    <cellStyle name="Normal 25 5" xfId="602"/>
    <cellStyle name="Normal 25 6" xfId="603"/>
    <cellStyle name="Normal 25 7" xfId="604"/>
    <cellStyle name="Normal 25 8" xfId="605"/>
    <cellStyle name="Normal 25 9" xfId="606"/>
    <cellStyle name="Normal 26" xfId="607"/>
    <cellStyle name="Normal 26 10" xfId="608"/>
    <cellStyle name="Normal 26 11" xfId="609"/>
    <cellStyle name="Normal 26 12" xfId="610"/>
    <cellStyle name="Normal 26 13" xfId="611"/>
    <cellStyle name="Normal 26 14" xfId="612"/>
    <cellStyle name="Normal 26 15" xfId="613"/>
    <cellStyle name="Normal 26 2" xfId="614"/>
    <cellStyle name="Normal 26 3" xfId="615"/>
    <cellStyle name="Normal 26 4" xfId="616"/>
    <cellStyle name="Normal 26 5" xfId="617"/>
    <cellStyle name="Normal 26 6" xfId="618"/>
    <cellStyle name="Normal 26 7" xfId="619"/>
    <cellStyle name="Normal 26 8" xfId="620"/>
    <cellStyle name="Normal 26 9" xfId="621"/>
    <cellStyle name="Normal 27" xfId="622"/>
    <cellStyle name="Normal 27 10" xfId="623"/>
    <cellStyle name="Normal 27 11" xfId="624"/>
    <cellStyle name="Normal 27 12" xfId="625"/>
    <cellStyle name="Normal 27 13" xfId="626"/>
    <cellStyle name="Normal 27 14" xfId="627"/>
    <cellStyle name="Normal 27 15" xfId="628"/>
    <cellStyle name="Normal 27 2" xfId="629"/>
    <cellStyle name="Normal 27 3" xfId="630"/>
    <cellStyle name="Normal 27 4" xfId="631"/>
    <cellStyle name="Normal 27 5" xfId="632"/>
    <cellStyle name="Normal 27 6" xfId="633"/>
    <cellStyle name="Normal 27 7" xfId="634"/>
    <cellStyle name="Normal 27 8" xfId="635"/>
    <cellStyle name="Normal 27 9" xfId="636"/>
    <cellStyle name="Normal 28" xfId="637"/>
    <cellStyle name="Normal 28 10" xfId="638"/>
    <cellStyle name="Normal 28 11" xfId="639"/>
    <cellStyle name="Normal 28 12" xfId="640"/>
    <cellStyle name="Normal 28 13" xfId="641"/>
    <cellStyle name="Normal 28 14" xfId="642"/>
    <cellStyle name="Normal 28 15" xfId="643"/>
    <cellStyle name="Normal 28 2" xfId="644"/>
    <cellStyle name="Normal 28 3" xfId="645"/>
    <cellStyle name="Normal 28 4" xfId="646"/>
    <cellStyle name="Normal 28 5" xfId="647"/>
    <cellStyle name="Normal 28 6" xfId="648"/>
    <cellStyle name="Normal 28 7" xfId="649"/>
    <cellStyle name="Normal 28 8" xfId="650"/>
    <cellStyle name="Normal 28 9" xfId="651"/>
    <cellStyle name="Normal 29" xfId="652"/>
    <cellStyle name="Normal 29 10" xfId="653"/>
    <cellStyle name="Normal 29 11" xfId="654"/>
    <cellStyle name="Normal 29 12" xfId="655"/>
    <cellStyle name="Normal 29 13" xfId="656"/>
    <cellStyle name="Normal 29 14" xfId="657"/>
    <cellStyle name="Normal 29 15" xfId="658"/>
    <cellStyle name="Normal 29 2" xfId="659"/>
    <cellStyle name="Normal 29 3" xfId="660"/>
    <cellStyle name="Normal 29 4" xfId="661"/>
    <cellStyle name="Normal 29 5" xfId="662"/>
    <cellStyle name="Normal 29 6" xfId="663"/>
    <cellStyle name="Normal 29 7" xfId="664"/>
    <cellStyle name="Normal 29 8" xfId="665"/>
    <cellStyle name="Normal 29 9" xfId="666"/>
    <cellStyle name="Normal 3" xfId="667"/>
    <cellStyle name="Normal 3 10" xfId="668"/>
    <cellStyle name="Normal 3 11" xfId="669"/>
    <cellStyle name="Normal 3 12" xfId="670"/>
    <cellStyle name="Normal 3 13" xfId="671"/>
    <cellStyle name="Normal 3 14" xfId="672"/>
    <cellStyle name="Normal 3 15" xfId="673"/>
    <cellStyle name="Normal 3 16" xfId="674"/>
    <cellStyle name="Normal 3 17" xfId="675"/>
    <cellStyle name="Normal 3 18" xfId="676"/>
    <cellStyle name="Normal 3 19" xfId="677"/>
    <cellStyle name="Normal 3 2" xfId="271"/>
    <cellStyle name="Normal 3 2 2" xfId="678"/>
    <cellStyle name="Normal 3 2 3" xfId="1318"/>
    <cellStyle name="Normal 3 20" xfId="679"/>
    <cellStyle name="Normal 3 21" xfId="680"/>
    <cellStyle name="Normal 3 22" xfId="681"/>
    <cellStyle name="Normal 3 23" xfId="682"/>
    <cellStyle name="Normal 3 24" xfId="683"/>
    <cellStyle name="Normal 3 25" xfId="684"/>
    <cellStyle name="Normal 3 26" xfId="685"/>
    <cellStyle name="Normal 3 27" xfId="686"/>
    <cellStyle name="Normal 3 28" xfId="687"/>
    <cellStyle name="Normal 3 29" xfId="688"/>
    <cellStyle name="Normal 3 3" xfId="315"/>
    <cellStyle name="Normal 3 3 2" xfId="689"/>
    <cellStyle name="Normal 3 3 3" xfId="1319"/>
    <cellStyle name="Normal 3 30" xfId="690"/>
    <cellStyle name="Normal 3 31" xfId="691"/>
    <cellStyle name="Normal 3 32" xfId="692"/>
    <cellStyle name="Normal 3 33" xfId="1317"/>
    <cellStyle name="Normal 3 4" xfId="693"/>
    <cellStyle name="Normal 3 5" xfId="694"/>
    <cellStyle name="Normal 3 6" xfId="695"/>
    <cellStyle name="Normal 3 7" xfId="696"/>
    <cellStyle name="Normal 3 8" xfId="697"/>
    <cellStyle name="Normal 3 9" xfId="698"/>
    <cellStyle name="Normal 30" xfId="699"/>
    <cellStyle name="Normal 30 10" xfId="700"/>
    <cellStyle name="Normal 30 11" xfId="701"/>
    <cellStyle name="Normal 30 12" xfId="702"/>
    <cellStyle name="Normal 30 13" xfId="703"/>
    <cellStyle name="Normal 30 14" xfId="704"/>
    <cellStyle name="Normal 30 15" xfId="705"/>
    <cellStyle name="Normal 30 2" xfId="706"/>
    <cellStyle name="Normal 30 3" xfId="707"/>
    <cellStyle name="Normal 30 4" xfId="708"/>
    <cellStyle name="Normal 30 5" xfId="709"/>
    <cellStyle name="Normal 30 6" xfId="710"/>
    <cellStyle name="Normal 30 7" xfId="711"/>
    <cellStyle name="Normal 30 8" xfId="712"/>
    <cellStyle name="Normal 30 9" xfId="713"/>
    <cellStyle name="Normal 31" xfId="714"/>
    <cellStyle name="Normal 31 10" xfId="715"/>
    <cellStyle name="Normal 31 11" xfId="716"/>
    <cellStyle name="Normal 31 12" xfId="717"/>
    <cellStyle name="Normal 31 13" xfId="718"/>
    <cellStyle name="Normal 31 14" xfId="719"/>
    <cellStyle name="Normal 31 15" xfId="720"/>
    <cellStyle name="Normal 31 2" xfId="721"/>
    <cellStyle name="Normal 31 3" xfId="722"/>
    <cellStyle name="Normal 31 4" xfId="723"/>
    <cellStyle name="Normal 31 5" xfId="724"/>
    <cellStyle name="Normal 31 6" xfId="725"/>
    <cellStyle name="Normal 31 7" xfId="726"/>
    <cellStyle name="Normal 31 8" xfId="727"/>
    <cellStyle name="Normal 31 9" xfId="728"/>
    <cellStyle name="Normal 32" xfId="729"/>
    <cellStyle name="Normal 32 10" xfId="730"/>
    <cellStyle name="Normal 32 11" xfId="731"/>
    <cellStyle name="Normal 32 12" xfId="732"/>
    <cellStyle name="Normal 32 13" xfId="733"/>
    <cellStyle name="Normal 32 14" xfId="734"/>
    <cellStyle name="Normal 32 15" xfId="735"/>
    <cellStyle name="Normal 32 2" xfId="736"/>
    <cellStyle name="Normal 32 3" xfId="737"/>
    <cellStyle name="Normal 32 4" xfId="738"/>
    <cellStyle name="Normal 32 5" xfId="739"/>
    <cellStyle name="Normal 32 6" xfId="740"/>
    <cellStyle name="Normal 32 7" xfId="741"/>
    <cellStyle name="Normal 32 8" xfId="742"/>
    <cellStyle name="Normal 32 9" xfId="743"/>
    <cellStyle name="Normal 33" xfId="744"/>
    <cellStyle name="Normal 33 10" xfId="745"/>
    <cellStyle name="Normal 33 11" xfId="746"/>
    <cellStyle name="Normal 33 12" xfId="747"/>
    <cellStyle name="Normal 33 13" xfId="748"/>
    <cellStyle name="Normal 33 14" xfId="749"/>
    <cellStyle name="Normal 33 15" xfId="750"/>
    <cellStyle name="Normal 33 2" xfId="751"/>
    <cellStyle name="Normal 33 3" xfId="752"/>
    <cellStyle name="Normal 33 4" xfId="753"/>
    <cellStyle name="Normal 33 5" xfId="754"/>
    <cellStyle name="Normal 33 6" xfId="755"/>
    <cellStyle name="Normal 33 7" xfId="756"/>
    <cellStyle name="Normal 33 8" xfId="757"/>
    <cellStyle name="Normal 33 9" xfId="758"/>
    <cellStyle name="Normal 34" xfId="759"/>
    <cellStyle name="Normal 34 10" xfId="760"/>
    <cellStyle name="Normal 34 11" xfId="761"/>
    <cellStyle name="Normal 34 12" xfId="762"/>
    <cellStyle name="Normal 34 13" xfId="763"/>
    <cellStyle name="Normal 34 14" xfId="764"/>
    <cellStyle name="Normal 34 15" xfId="765"/>
    <cellStyle name="Normal 34 2" xfId="766"/>
    <cellStyle name="Normal 34 3" xfId="767"/>
    <cellStyle name="Normal 34 4" xfId="768"/>
    <cellStyle name="Normal 34 5" xfId="769"/>
    <cellStyle name="Normal 34 6" xfId="770"/>
    <cellStyle name="Normal 34 7" xfId="771"/>
    <cellStyle name="Normal 34 8" xfId="772"/>
    <cellStyle name="Normal 34 9" xfId="773"/>
    <cellStyle name="Normal 35" xfId="774"/>
    <cellStyle name="Normal 35 10" xfId="775"/>
    <cellStyle name="Normal 35 11" xfId="776"/>
    <cellStyle name="Normal 35 12" xfId="777"/>
    <cellStyle name="Normal 35 13" xfId="778"/>
    <cellStyle name="Normal 35 14" xfId="779"/>
    <cellStyle name="Normal 35 15" xfId="780"/>
    <cellStyle name="Normal 35 2" xfId="781"/>
    <cellStyle name="Normal 35 3" xfId="782"/>
    <cellStyle name="Normal 35 4" xfId="783"/>
    <cellStyle name="Normal 35 5" xfId="784"/>
    <cellStyle name="Normal 35 6" xfId="785"/>
    <cellStyle name="Normal 35 7" xfId="786"/>
    <cellStyle name="Normal 35 8" xfId="787"/>
    <cellStyle name="Normal 35 9" xfId="788"/>
    <cellStyle name="Normal 36" xfId="789"/>
    <cellStyle name="Normal 36 10" xfId="790"/>
    <cellStyle name="Normal 36 11" xfId="791"/>
    <cellStyle name="Normal 36 12" xfId="792"/>
    <cellStyle name="Normal 36 13" xfId="793"/>
    <cellStyle name="Normal 36 14" xfId="794"/>
    <cellStyle name="Normal 36 15" xfId="795"/>
    <cellStyle name="Normal 36 2" xfId="796"/>
    <cellStyle name="Normal 36 3" xfId="797"/>
    <cellStyle name="Normal 36 4" xfId="798"/>
    <cellStyle name="Normal 36 5" xfId="799"/>
    <cellStyle name="Normal 36 6" xfId="800"/>
    <cellStyle name="Normal 36 7" xfId="801"/>
    <cellStyle name="Normal 36 8" xfId="802"/>
    <cellStyle name="Normal 36 9" xfId="803"/>
    <cellStyle name="Normal 37" xfId="804"/>
    <cellStyle name="Normal 37 10" xfId="805"/>
    <cellStyle name="Normal 37 11" xfId="806"/>
    <cellStyle name="Normal 37 12" xfId="807"/>
    <cellStyle name="Normal 37 13" xfId="808"/>
    <cellStyle name="Normal 37 14" xfId="809"/>
    <cellStyle name="Normal 37 15" xfId="810"/>
    <cellStyle name="Normal 37 2" xfId="811"/>
    <cellStyle name="Normal 37 3" xfId="812"/>
    <cellStyle name="Normal 37 4" xfId="813"/>
    <cellStyle name="Normal 37 5" xfId="814"/>
    <cellStyle name="Normal 37 6" xfId="815"/>
    <cellStyle name="Normal 37 7" xfId="816"/>
    <cellStyle name="Normal 37 8" xfId="817"/>
    <cellStyle name="Normal 37 9" xfId="818"/>
    <cellStyle name="Normal 38" xfId="819"/>
    <cellStyle name="Normal 38 10" xfId="820"/>
    <cellStyle name="Normal 38 11" xfId="821"/>
    <cellStyle name="Normal 38 12" xfId="822"/>
    <cellStyle name="Normal 38 13" xfId="823"/>
    <cellStyle name="Normal 38 14" xfId="824"/>
    <cellStyle name="Normal 38 15" xfId="825"/>
    <cellStyle name="Normal 38 2" xfId="826"/>
    <cellStyle name="Normal 38 3" xfId="827"/>
    <cellStyle name="Normal 38 4" xfId="828"/>
    <cellStyle name="Normal 38 5" xfId="829"/>
    <cellStyle name="Normal 38 6" xfId="830"/>
    <cellStyle name="Normal 38 7" xfId="831"/>
    <cellStyle name="Normal 38 8" xfId="832"/>
    <cellStyle name="Normal 38 9" xfId="833"/>
    <cellStyle name="Normal 39" xfId="834"/>
    <cellStyle name="Normal 39 10" xfId="835"/>
    <cellStyle name="Normal 39 11" xfId="836"/>
    <cellStyle name="Normal 39 12" xfId="837"/>
    <cellStyle name="Normal 39 13" xfId="838"/>
    <cellStyle name="Normal 39 14" xfId="839"/>
    <cellStyle name="Normal 39 15" xfId="840"/>
    <cellStyle name="Normal 39 2" xfId="841"/>
    <cellStyle name="Normal 39 3" xfId="842"/>
    <cellStyle name="Normal 39 4" xfId="843"/>
    <cellStyle name="Normal 39 5" xfId="844"/>
    <cellStyle name="Normal 39 6" xfId="845"/>
    <cellStyle name="Normal 39 7" xfId="846"/>
    <cellStyle name="Normal 39 8" xfId="847"/>
    <cellStyle name="Normal 39 9" xfId="848"/>
    <cellStyle name="Normal 4" xfId="849"/>
    <cellStyle name="Normal 4 10" xfId="850"/>
    <cellStyle name="Normal 4 11" xfId="851"/>
    <cellStyle name="Normal 4 12" xfId="852"/>
    <cellStyle name="Normal 4 13" xfId="853"/>
    <cellStyle name="Normal 4 14" xfId="854"/>
    <cellStyle name="Normal 4 15" xfId="855"/>
    <cellStyle name="Normal 4 2" xfId="856"/>
    <cellStyle name="Normal 4 3" xfId="857"/>
    <cellStyle name="Normal 4 3 2" xfId="1320"/>
    <cellStyle name="Normal 4 4" xfId="858"/>
    <cellStyle name="Normal 4 5" xfId="859"/>
    <cellStyle name="Normal 4 6" xfId="860"/>
    <cellStyle name="Normal 4 7" xfId="861"/>
    <cellStyle name="Normal 4 8" xfId="862"/>
    <cellStyle name="Normal 4 9" xfId="863"/>
    <cellStyle name="Normal 40" xfId="864"/>
    <cellStyle name="Normal 40 10" xfId="865"/>
    <cellStyle name="Normal 40 11" xfId="866"/>
    <cellStyle name="Normal 40 12" xfId="867"/>
    <cellStyle name="Normal 40 13" xfId="868"/>
    <cellStyle name="Normal 40 14" xfId="869"/>
    <cellStyle name="Normal 40 15" xfId="870"/>
    <cellStyle name="Normal 40 2" xfId="871"/>
    <cellStyle name="Normal 40 3" xfId="872"/>
    <cellStyle name="Normal 40 4" xfId="873"/>
    <cellStyle name="Normal 40 5" xfId="874"/>
    <cellStyle name="Normal 40 6" xfId="875"/>
    <cellStyle name="Normal 40 7" xfId="876"/>
    <cellStyle name="Normal 40 8" xfId="877"/>
    <cellStyle name="Normal 40 9" xfId="878"/>
    <cellStyle name="Normal 41" xfId="879"/>
    <cellStyle name="Normal 41 10" xfId="880"/>
    <cellStyle name="Normal 41 11" xfId="881"/>
    <cellStyle name="Normal 41 12" xfId="882"/>
    <cellStyle name="Normal 41 13" xfId="883"/>
    <cellStyle name="Normal 41 14" xfId="884"/>
    <cellStyle name="Normal 41 15" xfId="885"/>
    <cellStyle name="Normal 41 2" xfId="886"/>
    <cellStyle name="Normal 41 3" xfId="887"/>
    <cellStyle name="Normal 41 4" xfId="888"/>
    <cellStyle name="Normal 41 5" xfId="889"/>
    <cellStyle name="Normal 41 6" xfId="890"/>
    <cellStyle name="Normal 41 7" xfId="891"/>
    <cellStyle name="Normal 41 8" xfId="892"/>
    <cellStyle name="Normal 41 9" xfId="893"/>
    <cellStyle name="Normal 42" xfId="894"/>
    <cellStyle name="Normal 42 10" xfId="895"/>
    <cellStyle name="Normal 42 11" xfId="896"/>
    <cellStyle name="Normal 42 12" xfId="897"/>
    <cellStyle name="Normal 42 13" xfId="898"/>
    <cellStyle name="Normal 42 14" xfId="899"/>
    <cellStyle name="Normal 42 15" xfId="900"/>
    <cellStyle name="Normal 42 2" xfId="901"/>
    <cellStyle name="Normal 42 3" xfId="902"/>
    <cellStyle name="Normal 42 4" xfId="903"/>
    <cellStyle name="Normal 42 5" xfId="904"/>
    <cellStyle name="Normal 42 6" xfId="905"/>
    <cellStyle name="Normal 42 7" xfId="906"/>
    <cellStyle name="Normal 42 8" xfId="907"/>
    <cellStyle name="Normal 42 9" xfId="908"/>
    <cellStyle name="Normal 43" xfId="909"/>
    <cellStyle name="Normal 43 10" xfId="910"/>
    <cellStyle name="Normal 43 11" xfId="911"/>
    <cellStyle name="Normal 43 12" xfId="912"/>
    <cellStyle name="Normal 43 13" xfId="913"/>
    <cellStyle name="Normal 43 14" xfId="914"/>
    <cellStyle name="Normal 43 15" xfId="915"/>
    <cellStyle name="Normal 43 2" xfId="916"/>
    <cellStyle name="Normal 43 3" xfId="917"/>
    <cellStyle name="Normal 43 4" xfId="918"/>
    <cellStyle name="Normal 43 5" xfId="919"/>
    <cellStyle name="Normal 43 6" xfId="920"/>
    <cellStyle name="Normal 43 7" xfId="921"/>
    <cellStyle name="Normal 43 8" xfId="922"/>
    <cellStyle name="Normal 43 9" xfId="923"/>
    <cellStyle name="Normal 44" xfId="924"/>
    <cellStyle name="Normal 44 10" xfId="925"/>
    <cellStyle name="Normal 44 11" xfId="926"/>
    <cellStyle name="Normal 44 12" xfId="927"/>
    <cellStyle name="Normal 44 13" xfId="928"/>
    <cellStyle name="Normal 44 14" xfId="929"/>
    <cellStyle name="Normal 44 15" xfId="930"/>
    <cellStyle name="Normal 44 2" xfId="931"/>
    <cellStyle name="Normal 44 3" xfId="932"/>
    <cellStyle name="Normal 44 4" xfId="933"/>
    <cellStyle name="Normal 44 5" xfId="934"/>
    <cellStyle name="Normal 44 6" xfId="935"/>
    <cellStyle name="Normal 44 7" xfId="936"/>
    <cellStyle name="Normal 44 8" xfId="937"/>
    <cellStyle name="Normal 44 9" xfId="938"/>
    <cellStyle name="Normal 45" xfId="939"/>
    <cellStyle name="Normal 45 10" xfId="940"/>
    <cellStyle name="Normal 45 11" xfId="941"/>
    <cellStyle name="Normal 45 12" xfId="942"/>
    <cellStyle name="Normal 45 13" xfId="943"/>
    <cellStyle name="Normal 45 14" xfId="944"/>
    <cellStyle name="Normal 45 15" xfId="945"/>
    <cellStyle name="Normal 45 2" xfId="946"/>
    <cellStyle name="Normal 45 3" xfId="947"/>
    <cellStyle name="Normal 45 4" xfId="948"/>
    <cellStyle name="Normal 45 5" xfId="949"/>
    <cellStyle name="Normal 45 6" xfId="950"/>
    <cellStyle name="Normal 45 7" xfId="951"/>
    <cellStyle name="Normal 45 8" xfId="952"/>
    <cellStyle name="Normal 45 9" xfId="953"/>
    <cellStyle name="Normal 46" xfId="954"/>
    <cellStyle name="Normal 46 10" xfId="955"/>
    <cellStyle name="Normal 46 11" xfId="956"/>
    <cellStyle name="Normal 46 12" xfId="957"/>
    <cellStyle name="Normal 46 13" xfId="958"/>
    <cellStyle name="Normal 46 14" xfId="959"/>
    <cellStyle name="Normal 46 15" xfId="960"/>
    <cellStyle name="Normal 46 2" xfId="961"/>
    <cellStyle name="Normal 46 3" xfId="962"/>
    <cellStyle name="Normal 46 4" xfId="963"/>
    <cellStyle name="Normal 46 5" xfId="964"/>
    <cellStyle name="Normal 46 6" xfId="965"/>
    <cellStyle name="Normal 46 7" xfId="966"/>
    <cellStyle name="Normal 46 8" xfId="967"/>
    <cellStyle name="Normal 46 9" xfId="968"/>
    <cellStyle name="Normal 47" xfId="969"/>
    <cellStyle name="Normal 47 10" xfId="970"/>
    <cellStyle name="Normal 47 11" xfId="971"/>
    <cellStyle name="Normal 47 12" xfId="972"/>
    <cellStyle name="Normal 47 13" xfId="973"/>
    <cellStyle name="Normal 47 14" xfId="974"/>
    <cellStyle name="Normal 47 15" xfId="975"/>
    <cellStyle name="Normal 47 2" xfId="976"/>
    <cellStyle name="Normal 47 3" xfId="977"/>
    <cellStyle name="Normal 47 4" xfId="978"/>
    <cellStyle name="Normal 47 5" xfId="979"/>
    <cellStyle name="Normal 47 6" xfId="980"/>
    <cellStyle name="Normal 47 7" xfId="981"/>
    <cellStyle name="Normal 47 8" xfId="982"/>
    <cellStyle name="Normal 47 9" xfId="983"/>
    <cellStyle name="Normal 49" xfId="984"/>
    <cellStyle name="Normal 49 10" xfId="985"/>
    <cellStyle name="Normal 49 11" xfId="986"/>
    <cellStyle name="Normal 49 12" xfId="987"/>
    <cellStyle name="Normal 49 13" xfId="988"/>
    <cellStyle name="Normal 49 14" xfId="989"/>
    <cellStyle name="Normal 49 15" xfId="990"/>
    <cellStyle name="Normal 49 2" xfId="991"/>
    <cellStyle name="Normal 49 3" xfId="992"/>
    <cellStyle name="Normal 49 4" xfId="993"/>
    <cellStyle name="Normal 49 5" xfId="994"/>
    <cellStyle name="Normal 49 6" xfId="995"/>
    <cellStyle name="Normal 49 7" xfId="996"/>
    <cellStyle name="Normal 49 8" xfId="997"/>
    <cellStyle name="Normal 49 9" xfId="998"/>
    <cellStyle name="Normal 5" xfId="999"/>
    <cellStyle name="Normal 5 10" xfId="1000"/>
    <cellStyle name="Normal 5 11" xfId="1001"/>
    <cellStyle name="Normal 5 12" xfId="1002"/>
    <cellStyle name="Normal 5 13" xfId="1003"/>
    <cellStyle name="Normal 5 14" xfId="1004"/>
    <cellStyle name="Normal 5 15" xfId="1005"/>
    <cellStyle name="Normal 5 16" xfId="1321"/>
    <cellStyle name="Normal 5 2" xfId="1006"/>
    <cellStyle name="Normal 5 3" xfId="1007"/>
    <cellStyle name="Normal 5 4" xfId="1008"/>
    <cellStyle name="Normal 5 5" xfId="1009"/>
    <cellStyle name="Normal 5 6" xfId="1010"/>
    <cellStyle name="Normal 5 7" xfId="1011"/>
    <cellStyle name="Normal 5 8" xfId="1012"/>
    <cellStyle name="Normal 5 9" xfId="1013"/>
    <cellStyle name="Normal 50" xfId="1014"/>
    <cellStyle name="Normal 50 10" xfId="1015"/>
    <cellStyle name="Normal 50 11" xfId="1016"/>
    <cellStyle name="Normal 50 12" xfId="1017"/>
    <cellStyle name="Normal 50 13" xfId="1018"/>
    <cellStyle name="Normal 50 14" xfId="1019"/>
    <cellStyle name="Normal 50 15" xfId="1020"/>
    <cellStyle name="Normal 50 2" xfId="1021"/>
    <cellStyle name="Normal 50 3" xfId="1022"/>
    <cellStyle name="Normal 50 4" xfId="1023"/>
    <cellStyle name="Normal 50 5" xfId="1024"/>
    <cellStyle name="Normal 50 6" xfId="1025"/>
    <cellStyle name="Normal 50 7" xfId="1026"/>
    <cellStyle name="Normal 50 8" xfId="1027"/>
    <cellStyle name="Normal 50 9" xfId="1028"/>
    <cellStyle name="Normal 51" xfId="1029"/>
    <cellStyle name="Normal 51 10" xfId="1030"/>
    <cellStyle name="Normal 51 11" xfId="1031"/>
    <cellStyle name="Normal 51 12" xfId="1032"/>
    <cellStyle name="Normal 51 13" xfId="1033"/>
    <cellStyle name="Normal 51 14" xfId="1034"/>
    <cellStyle name="Normal 51 15" xfId="1035"/>
    <cellStyle name="Normal 51 2" xfId="1036"/>
    <cellStyle name="Normal 51 3" xfId="1037"/>
    <cellStyle name="Normal 51 4" xfId="1038"/>
    <cellStyle name="Normal 51 5" xfId="1039"/>
    <cellStyle name="Normal 51 6" xfId="1040"/>
    <cellStyle name="Normal 51 7" xfId="1041"/>
    <cellStyle name="Normal 51 8" xfId="1042"/>
    <cellStyle name="Normal 51 9" xfId="1043"/>
    <cellStyle name="Normal 52" xfId="1044"/>
    <cellStyle name="Normal 52 10" xfId="1045"/>
    <cellStyle name="Normal 52 11" xfId="1046"/>
    <cellStyle name="Normal 52 12" xfId="1047"/>
    <cellStyle name="Normal 52 13" xfId="1048"/>
    <cellStyle name="Normal 52 14" xfId="1049"/>
    <cellStyle name="Normal 52 15" xfId="1050"/>
    <cellStyle name="Normal 52 2" xfId="1051"/>
    <cellStyle name="Normal 52 3" xfId="1052"/>
    <cellStyle name="Normal 52 4" xfId="1053"/>
    <cellStyle name="Normal 52 5" xfId="1054"/>
    <cellStyle name="Normal 52 6" xfId="1055"/>
    <cellStyle name="Normal 52 7" xfId="1056"/>
    <cellStyle name="Normal 52 8" xfId="1057"/>
    <cellStyle name="Normal 52 9" xfId="1058"/>
    <cellStyle name="Normal 53" xfId="1059"/>
    <cellStyle name="Normal 53 10" xfId="1060"/>
    <cellStyle name="Normal 53 11" xfId="1061"/>
    <cellStyle name="Normal 53 12" xfId="1062"/>
    <cellStyle name="Normal 53 13" xfId="1063"/>
    <cellStyle name="Normal 53 14" xfId="1064"/>
    <cellStyle name="Normal 53 15" xfId="1065"/>
    <cellStyle name="Normal 53 2" xfId="1066"/>
    <cellStyle name="Normal 53 3" xfId="1067"/>
    <cellStyle name="Normal 53 4" xfId="1068"/>
    <cellStyle name="Normal 53 5" xfId="1069"/>
    <cellStyle name="Normal 53 6" xfId="1070"/>
    <cellStyle name="Normal 53 7" xfId="1071"/>
    <cellStyle name="Normal 53 8" xfId="1072"/>
    <cellStyle name="Normal 53 9" xfId="1073"/>
    <cellStyle name="Normal 54" xfId="1074"/>
    <cellStyle name="Normal 54 10" xfId="1075"/>
    <cellStyle name="Normal 54 11" xfId="1076"/>
    <cellStyle name="Normal 54 12" xfId="1077"/>
    <cellStyle name="Normal 54 13" xfId="1078"/>
    <cellStyle name="Normal 54 14" xfId="1079"/>
    <cellStyle name="Normal 54 15" xfId="1080"/>
    <cellStyle name="Normal 54 2" xfId="1081"/>
    <cellStyle name="Normal 54 3" xfId="1082"/>
    <cellStyle name="Normal 54 4" xfId="1083"/>
    <cellStyle name="Normal 54 5" xfId="1084"/>
    <cellStyle name="Normal 54 6" xfId="1085"/>
    <cellStyle name="Normal 54 7" xfId="1086"/>
    <cellStyle name="Normal 54 8" xfId="1087"/>
    <cellStyle name="Normal 54 9" xfId="1088"/>
    <cellStyle name="Normal 55" xfId="1089"/>
    <cellStyle name="Normal 55 10" xfId="1090"/>
    <cellStyle name="Normal 55 11" xfId="1091"/>
    <cellStyle name="Normal 55 12" xfId="1092"/>
    <cellStyle name="Normal 55 13" xfId="1093"/>
    <cellStyle name="Normal 55 14" xfId="1094"/>
    <cellStyle name="Normal 55 15" xfId="1095"/>
    <cellStyle name="Normal 55 2" xfId="1096"/>
    <cellStyle name="Normal 55 3" xfId="1097"/>
    <cellStyle name="Normal 55 4" xfId="1098"/>
    <cellStyle name="Normal 55 5" xfId="1099"/>
    <cellStyle name="Normal 55 6" xfId="1100"/>
    <cellStyle name="Normal 55 7" xfId="1101"/>
    <cellStyle name="Normal 55 8" xfId="1102"/>
    <cellStyle name="Normal 55 9" xfId="1103"/>
    <cellStyle name="Normal 56" xfId="1104"/>
    <cellStyle name="Normal 56 10" xfId="1105"/>
    <cellStyle name="Normal 56 11" xfId="1106"/>
    <cellStyle name="Normal 56 12" xfId="1107"/>
    <cellStyle name="Normal 56 13" xfId="1108"/>
    <cellStyle name="Normal 56 14" xfId="1109"/>
    <cellStyle name="Normal 56 15" xfId="1110"/>
    <cellStyle name="Normal 56 2" xfId="1111"/>
    <cellStyle name="Normal 56 3" xfId="1112"/>
    <cellStyle name="Normal 56 4" xfId="1113"/>
    <cellStyle name="Normal 56 5" xfId="1114"/>
    <cellStyle name="Normal 56 6" xfId="1115"/>
    <cellStyle name="Normal 56 7" xfId="1116"/>
    <cellStyle name="Normal 56 8" xfId="1117"/>
    <cellStyle name="Normal 56 9" xfId="1118"/>
    <cellStyle name="Normal 57" xfId="1119"/>
    <cellStyle name="Normal 57 10" xfId="1120"/>
    <cellStyle name="Normal 57 11" xfId="1121"/>
    <cellStyle name="Normal 57 12" xfId="1122"/>
    <cellStyle name="Normal 57 13" xfId="1123"/>
    <cellStyle name="Normal 57 14" xfId="1124"/>
    <cellStyle name="Normal 57 15" xfId="1125"/>
    <cellStyle name="Normal 57 2" xfId="1126"/>
    <cellStyle name="Normal 57 3" xfId="1127"/>
    <cellStyle name="Normal 57 4" xfId="1128"/>
    <cellStyle name="Normal 57 5" xfId="1129"/>
    <cellStyle name="Normal 57 6" xfId="1130"/>
    <cellStyle name="Normal 57 7" xfId="1131"/>
    <cellStyle name="Normal 57 8" xfId="1132"/>
    <cellStyle name="Normal 57 9" xfId="1133"/>
    <cellStyle name="Normal 58" xfId="1134"/>
    <cellStyle name="Normal 58 10" xfId="1135"/>
    <cellStyle name="Normal 58 11" xfId="1136"/>
    <cellStyle name="Normal 58 12" xfId="1137"/>
    <cellStyle name="Normal 58 13" xfId="1138"/>
    <cellStyle name="Normal 58 14" xfId="1139"/>
    <cellStyle name="Normal 58 15" xfId="1140"/>
    <cellStyle name="Normal 58 2" xfId="1141"/>
    <cellStyle name="Normal 58 3" xfId="1142"/>
    <cellStyle name="Normal 58 4" xfId="1143"/>
    <cellStyle name="Normal 58 5" xfId="1144"/>
    <cellStyle name="Normal 58 6" xfId="1145"/>
    <cellStyle name="Normal 58 7" xfId="1146"/>
    <cellStyle name="Normal 58 8" xfId="1147"/>
    <cellStyle name="Normal 58 9" xfId="1148"/>
    <cellStyle name="Normal 59" xfId="1149"/>
    <cellStyle name="Normal 59 10" xfId="1150"/>
    <cellStyle name="Normal 59 11" xfId="1151"/>
    <cellStyle name="Normal 59 12" xfId="1152"/>
    <cellStyle name="Normal 59 13" xfId="1153"/>
    <cellStyle name="Normal 59 14" xfId="1154"/>
    <cellStyle name="Normal 59 15" xfId="1155"/>
    <cellStyle name="Normal 59 2" xfId="1156"/>
    <cellStyle name="Normal 59 3" xfId="1157"/>
    <cellStyle name="Normal 59 4" xfId="1158"/>
    <cellStyle name="Normal 59 5" xfId="1159"/>
    <cellStyle name="Normal 59 6" xfId="1160"/>
    <cellStyle name="Normal 59 7" xfId="1161"/>
    <cellStyle name="Normal 59 8" xfId="1162"/>
    <cellStyle name="Normal 59 9" xfId="1163"/>
    <cellStyle name="Normal 6" xfId="1164"/>
    <cellStyle name="Normal 6 10" xfId="1165"/>
    <cellStyle name="Normal 6 11" xfId="1166"/>
    <cellStyle name="Normal 6 12" xfId="1167"/>
    <cellStyle name="Normal 6 13" xfId="1168"/>
    <cellStyle name="Normal 6 14" xfId="1169"/>
    <cellStyle name="Normal 6 15" xfId="1170"/>
    <cellStyle name="Normal 6 2" xfId="1171"/>
    <cellStyle name="Normal 6 3" xfId="1172"/>
    <cellStyle name="Normal 6 4" xfId="1173"/>
    <cellStyle name="Normal 6 5" xfId="1174"/>
    <cellStyle name="Normal 6 6" xfId="1175"/>
    <cellStyle name="Normal 6 7" xfId="1176"/>
    <cellStyle name="Normal 6 8" xfId="1177"/>
    <cellStyle name="Normal 6 9" xfId="1178"/>
    <cellStyle name="Normal 60" xfId="1179"/>
    <cellStyle name="Normal 60 10" xfId="1180"/>
    <cellStyle name="Normal 60 11" xfId="1181"/>
    <cellStyle name="Normal 60 12" xfId="1182"/>
    <cellStyle name="Normal 60 13" xfId="1183"/>
    <cellStyle name="Normal 60 14" xfId="1184"/>
    <cellStyle name="Normal 60 15" xfId="1185"/>
    <cellStyle name="Normal 60 2" xfId="1186"/>
    <cellStyle name="Normal 60 3" xfId="1187"/>
    <cellStyle name="Normal 60 4" xfId="1188"/>
    <cellStyle name="Normal 60 5" xfId="1189"/>
    <cellStyle name="Normal 60 6" xfId="1190"/>
    <cellStyle name="Normal 60 7" xfId="1191"/>
    <cellStyle name="Normal 60 8" xfId="1192"/>
    <cellStyle name="Normal 60 9" xfId="1193"/>
    <cellStyle name="Normal 61" xfId="1194"/>
    <cellStyle name="Normal 61 10" xfId="1195"/>
    <cellStyle name="Normal 61 11" xfId="1196"/>
    <cellStyle name="Normal 61 12" xfId="1197"/>
    <cellStyle name="Normal 61 13" xfId="1198"/>
    <cellStyle name="Normal 61 14" xfId="1199"/>
    <cellStyle name="Normal 61 15" xfId="1200"/>
    <cellStyle name="Normal 61 2" xfId="1201"/>
    <cellStyle name="Normal 61 3" xfId="1202"/>
    <cellStyle name="Normal 61 4" xfId="1203"/>
    <cellStyle name="Normal 61 5" xfId="1204"/>
    <cellStyle name="Normal 61 6" xfId="1205"/>
    <cellStyle name="Normal 61 7" xfId="1206"/>
    <cellStyle name="Normal 61 8" xfId="1207"/>
    <cellStyle name="Normal 61 9" xfId="1208"/>
    <cellStyle name="Normal 62" xfId="1209"/>
    <cellStyle name="Normal 62 10" xfId="1210"/>
    <cellStyle name="Normal 62 11" xfId="1211"/>
    <cellStyle name="Normal 62 12" xfId="1212"/>
    <cellStyle name="Normal 62 13" xfId="1213"/>
    <cellStyle name="Normal 62 14" xfId="1214"/>
    <cellStyle name="Normal 62 15" xfId="1215"/>
    <cellStyle name="Normal 62 2" xfId="1216"/>
    <cellStyle name="Normal 62 3" xfId="1217"/>
    <cellStyle name="Normal 62 4" xfId="1218"/>
    <cellStyle name="Normal 62 5" xfId="1219"/>
    <cellStyle name="Normal 62 6" xfId="1220"/>
    <cellStyle name="Normal 62 7" xfId="1221"/>
    <cellStyle name="Normal 62 8" xfId="1222"/>
    <cellStyle name="Normal 62 9" xfId="1223"/>
    <cellStyle name="Normal 7" xfId="1224"/>
    <cellStyle name="Normal 7 10" xfId="1225"/>
    <cellStyle name="Normal 7 11" xfId="1226"/>
    <cellStyle name="Normal 7 12" xfId="1227"/>
    <cellStyle name="Normal 7 13" xfId="1228"/>
    <cellStyle name="Normal 7 14" xfId="1229"/>
    <cellStyle name="Normal 7 15" xfId="1230"/>
    <cellStyle name="Normal 7 2" xfId="1231"/>
    <cellStyle name="Normal 7 3" xfId="1232"/>
    <cellStyle name="Normal 7 4" xfId="1233"/>
    <cellStyle name="Normal 7 5" xfId="1234"/>
    <cellStyle name="Normal 7 6" xfId="1235"/>
    <cellStyle name="Normal 7 7" xfId="1236"/>
    <cellStyle name="Normal 7 8" xfId="1237"/>
    <cellStyle name="Normal 7 9" xfId="1238"/>
    <cellStyle name="Normal 74" xfId="1239"/>
    <cellStyle name="Normal 8" xfId="1240"/>
    <cellStyle name="Normal 8 10" xfId="1241"/>
    <cellStyle name="Normal 8 11" xfId="1242"/>
    <cellStyle name="Normal 8 12" xfId="1243"/>
    <cellStyle name="Normal 8 13" xfId="1244"/>
    <cellStyle name="Normal 8 14" xfId="1245"/>
    <cellStyle name="Normal 8 15" xfId="1246"/>
    <cellStyle name="Normal 8 2" xfId="1247"/>
    <cellStyle name="Normal 8 3" xfId="1248"/>
    <cellStyle name="Normal 8 4" xfId="1249"/>
    <cellStyle name="Normal 8 5" xfId="1250"/>
    <cellStyle name="Normal 8 6" xfId="1251"/>
    <cellStyle name="Normal 8 7" xfId="1252"/>
    <cellStyle name="Normal 8 8" xfId="1253"/>
    <cellStyle name="Normal 8 9" xfId="1254"/>
    <cellStyle name="Normal 9" xfId="1255"/>
    <cellStyle name="Normal 9 10" xfId="1256"/>
    <cellStyle name="Normal 9 11" xfId="1257"/>
    <cellStyle name="Normal 9 12" xfId="1258"/>
    <cellStyle name="Normal 9 13" xfId="1259"/>
    <cellStyle name="Normal 9 14" xfId="1260"/>
    <cellStyle name="Normal 9 15" xfId="1261"/>
    <cellStyle name="Normal 9 2" xfId="1262"/>
    <cellStyle name="Normal 9 3" xfId="1263"/>
    <cellStyle name="Normal 9 4" xfId="1264"/>
    <cellStyle name="Normal 9 5" xfId="1265"/>
    <cellStyle name="Normal 9 6" xfId="1266"/>
    <cellStyle name="Normal 9 7" xfId="1267"/>
    <cellStyle name="Normal 9 8" xfId="1268"/>
    <cellStyle name="Normal 9 9" xfId="1269"/>
    <cellStyle name="Notas 2" xfId="90"/>
    <cellStyle name="Notas 2 2" xfId="131"/>
    <cellStyle name="Notas 2 3" xfId="260"/>
    <cellStyle name="Notas 3" xfId="173"/>
    <cellStyle name="Notas 3 2" xfId="304"/>
    <cellStyle name="Notas 4" xfId="217"/>
    <cellStyle name="Notas 5" xfId="364"/>
    <cellStyle name="Notas 6" xfId="399"/>
    <cellStyle name="Notas 7" xfId="44"/>
    <cellStyle name="Porcentaje" xfId="6" builtinId="5"/>
    <cellStyle name="Porcentaje 2" xfId="45"/>
    <cellStyle name="Porcentaje 2 2" xfId="1323"/>
    <cellStyle name="Porcentaje 2 3" xfId="1337"/>
    <cellStyle name="Porcentaje 2 4" xfId="1322"/>
    <cellStyle name="Porcentaje 3" xfId="1324"/>
    <cellStyle name="Porcentaje 3 2" xfId="1325"/>
    <cellStyle name="Porcentaje 4" xfId="1326"/>
    <cellStyle name="Porcentaje 5" xfId="1289"/>
    <cellStyle name="Porcentual 2" xfId="1327"/>
    <cellStyle name="Porcentual 2 10" xfId="1271"/>
    <cellStyle name="Porcentual 2 11" xfId="1272"/>
    <cellStyle name="Porcentual 2 12" xfId="1273"/>
    <cellStyle name="Porcentual 2 13" xfId="1274"/>
    <cellStyle name="Porcentual 2 14" xfId="1275"/>
    <cellStyle name="Porcentual 2 15" xfId="1276"/>
    <cellStyle name="Porcentual 2 16" xfId="1277"/>
    <cellStyle name="Porcentual 2 17" xfId="1278"/>
    <cellStyle name="Porcentual 2 2" xfId="1270"/>
    <cellStyle name="Porcentual 2 2 2" xfId="1328"/>
    <cellStyle name="Porcentual 2 3" xfId="1279"/>
    <cellStyle name="Porcentual 2 4" xfId="1280"/>
    <cellStyle name="Porcentual 2 5" xfId="1281"/>
    <cellStyle name="Porcentual 2 6" xfId="1282"/>
    <cellStyle name="Porcentual 2 7" xfId="1283"/>
    <cellStyle name="Porcentual 2 8" xfId="1284"/>
    <cellStyle name="Porcentual 2 9" xfId="1285"/>
    <cellStyle name="Porcentual 3" xfId="1286"/>
    <cellStyle name="Porcentual 3 2" xfId="1329"/>
    <cellStyle name="Porcentual 4" xfId="1330"/>
    <cellStyle name="Porcentual 4 2" xfId="1331"/>
    <cellStyle name="Porcentual 5" xfId="1332"/>
    <cellStyle name="Porcentual_03 12 Diciembre 2008 Copiapó" xfId="1333"/>
    <cellStyle name="Salida 2" xfId="91"/>
    <cellStyle name="Salida 2 2" xfId="132"/>
    <cellStyle name="Salida 2 3" xfId="261"/>
    <cellStyle name="Salida 3" xfId="174"/>
    <cellStyle name="Salida 3 2" xfId="305"/>
    <cellStyle name="Salida 4" xfId="218"/>
    <cellStyle name="Salida 5" xfId="365"/>
    <cellStyle name="Salida 6" xfId="400"/>
    <cellStyle name="Salida 7" xfId="46"/>
    <cellStyle name="subtitulos tabla SCJ" xfId="7"/>
    <cellStyle name="Texto de advertencia 2" xfId="92"/>
    <cellStyle name="Texto de advertencia 2 2" xfId="133"/>
    <cellStyle name="Texto de advertencia 2 3" xfId="262"/>
    <cellStyle name="Texto de advertencia 3" xfId="175"/>
    <cellStyle name="Texto de advertencia 3 2" xfId="306"/>
    <cellStyle name="Texto de advertencia 4" xfId="219"/>
    <cellStyle name="Texto de advertencia 5" xfId="366"/>
    <cellStyle name="Texto de advertencia 6" xfId="401"/>
    <cellStyle name="Texto de advertencia 7" xfId="47"/>
    <cellStyle name="Texto explicativo 2" xfId="93"/>
    <cellStyle name="Texto explicativo 2 2" xfId="134"/>
    <cellStyle name="Texto explicativo 2 3" xfId="263"/>
    <cellStyle name="Texto explicativo 3" xfId="176"/>
    <cellStyle name="Texto explicativo 3 2" xfId="307"/>
    <cellStyle name="Texto explicativo 4" xfId="220"/>
    <cellStyle name="Texto explicativo 5" xfId="367"/>
    <cellStyle name="Texto explicativo 6" xfId="402"/>
    <cellStyle name="Texto explicativo 7" xfId="48"/>
    <cellStyle name="Título 1 2" xfId="95"/>
    <cellStyle name="Título 1 2 2" xfId="136"/>
    <cellStyle name="Título 1 2 3" xfId="265"/>
    <cellStyle name="Título 1 3" xfId="178"/>
    <cellStyle name="Título 1 3 2" xfId="309"/>
    <cellStyle name="Título 1 4" xfId="222"/>
    <cellStyle name="Título 1 5" xfId="369"/>
    <cellStyle name="Título 1 6" xfId="404"/>
    <cellStyle name="Título 1 7" xfId="50"/>
    <cellStyle name="Título 2 2" xfId="96"/>
    <cellStyle name="Título 2 2 2" xfId="137"/>
    <cellStyle name="Título 2 2 3" xfId="266"/>
    <cellStyle name="Título 2 3" xfId="179"/>
    <cellStyle name="Título 2 3 2" xfId="310"/>
    <cellStyle name="Título 2 4" xfId="223"/>
    <cellStyle name="Título 2 5" xfId="370"/>
    <cellStyle name="Título 2 6" xfId="405"/>
    <cellStyle name="Título 2 7" xfId="51"/>
    <cellStyle name="Título 3 2" xfId="97"/>
    <cellStyle name="Título 3 2 2" xfId="138"/>
    <cellStyle name="Título 3 2 3" xfId="267"/>
    <cellStyle name="Título 3 3" xfId="180"/>
    <cellStyle name="Título 3 3 2" xfId="311"/>
    <cellStyle name="Título 3 4" xfId="224"/>
    <cellStyle name="Título 3 5" xfId="371"/>
    <cellStyle name="Título 3 6" xfId="406"/>
    <cellStyle name="Título 3 7" xfId="52"/>
    <cellStyle name="Título 4" xfId="94"/>
    <cellStyle name="Título 4 2" xfId="135"/>
    <cellStyle name="Título 4 3" xfId="264"/>
    <cellStyle name="Título 5" xfId="177"/>
    <cellStyle name="Título 5 2" xfId="308"/>
    <cellStyle name="Título 6" xfId="221"/>
    <cellStyle name="Título 7" xfId="368"/>
    <cellStyle name="Título 8" xfId="403"/>
    <cellStyle name="Título 9" xfId="49"/>
    <cellStyle name="titulo tabla SCJ" xfId="8"/>
    <cellStyle name="Total 2" xfId="98"/>
    <cellStyle name="Total 2 2" xfId="139"/>
    <cellStyle name="Total 2 3" xfId="268"/>
    <cellStyle name="Total 3" xfId="181"/>
    <cellStyle name="Total 3 2" xfId="312"/>
    <cellStyle name="Total 4" xfId="225"/>
    <cellStyle name="Total 5" xfId="372"/>
    <cellStyle name="Total 6" xfId="407"/>
    <cellStyle name="Total 7" xfId="5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hyperlink" Target="#Indice!A1"/><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hyperlink" Target="#Indice!A1"/><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3" Type="http://schemas.openxmlformats.org/officeDocument/2006/relationships/hyperlink" Target="#Indice!A1"/><Relationship Id="rId2" Type="http://schemas.openxmlformats.org/officeDocument/2006/relationships/image" Target="../media/image1.jpeg"/><Relationship Id="rId1" Type="http://schemas.openxmlformats.org/officeDocument/2006/relationships/image" Target="../media/image2.jpeg"/><Relationship Id="rId4" Type="http://schemas.openxmlformats.org/officeDocument/2006/relationships/image" Target="../media/image3.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Indice!A1"/><Relationship Id="rId1" Type="http://schemas.openxmlformats.org/officeDocument/2006/relationships/image" Target="../media/image2.jpeg"/><Relationship Id="rId4" Type="http://schemas.openxmlformats.org/officeDocument/2006/relationships/image" Target="../media/image1.jpeg"/></Relationships>
</file>

<file path=xl/drawings/_rels/drawing5.xml.rels><?xml version="1.0" encoding="UTF-8" standalone="yes"?>
<Relationships xmlns="http://schemas.openxmlformats.org/package/2006/relationships"><Relationship Id="rId3" Type="http://schemas.openxmlformats.org/officeDocument/2006/relationships/hyperlink" Target="#Indice!A1"/><Relationship Id="rId2" Type="http://schemas.openxmlformats.org/officeDocument/2006/relationships/image" Target="../media/image2.jpeg"/><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hyperlink" Target="#Indice!A1"/><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hyperlink" Target="#Indice!A1"/><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3" Type="http://schemas.openxmlformats.org/officeDocument/2006/relationships/hyperlink" Target="#Indice!A1"/><Relationship Id="rId2" Type="http://schemas.openxmlformats.org/officeDocument/2006/relationships/image" Target="../media/image1.jpeg"/><Relationship Id="rId1" Type="http://schemas.openxmlformats.org/officeDocument/2006/relationships/image" Target="../media/image2.jpeg"/><Relationship Id="rId4" Type="http://schemas.openxmlformats.org/officeDocument/2006/relationships/image" Target="../media/image4.gif"/></Relationships>
</file>

<file path=xl/drawings/_rels/drawing9.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hyperlink" Target="#Indice!A1"/><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2</xdr:col>
      <xdr:colOff>4351345</xdr:colOff>
      <xdr:row>10</xdr:row>
      <xdr:rowOff>28250</xdr:rowOff>
    </xdr:from>
    <xdr:ext cx="1056251" cy="509948"/>
    <xdr:sp macro="" textlink="">
      <xdr:nvSpPr>
        <xdr:cNvPr id="9" name="8 Rectángulo"/>
        <xdr:cNvSpPr/>
      </xdr:nvSpPr>
      <xdr:spPr>
        <a:xfrm>
          <a:off x="5103820" y="1990400"/>
          <a:ext cx="1056251" cy="509948"/>
        </a:xfrm>
        <a:prstGeom prst="rect">
          <a:avLst/>
        </a:prstGeom>
        <a:noFill/>
      </xdr:spPr>
      <xdr:txBody>
        <a:bodyPr wrap="none" lIns="91440" tIns="45720" rIns="91440" bIns="45720">
          <a:spAutoFit/>
        </a:bodyPr>
        <a:lstStyle/>
        <a:p>
          <a:pPr algn="ctr"/>
          <a:r>
            <a:rPr lang="es-ES" sz="2000" b="1" cap="all" spc="0" baseline="0">
              <a:ln w="0"/>
              <a:solidFill>
                <a:schemeClr val="tx2">
                  <a:lumMod val="75000"/>
                </a:schemeClr>
              </a:solidFill>
              <a:effectLst/>
              <a:latin typeface="Optima" pitchFamily="2" charset="0"/>
              <a:ea typeface="+mn-ea"/>
              <a:cs typeface="Arial" pitchFamily="34" charset="0"/>
            </a:rPr>
            <a:t>AÑO</a:t>
          </a:r>
          <a:r>
            <a:rPr lang="es-ES" sz="2000" b="1" cap="all" spc="0" baseline="0">
              <a:ln w="0"/>
              <a:gradFill flip="none">
                <a:gsLst>
                  <a:gs pos="0">
                    <a:schemeClr val="accent1">
                      <a:tint val="75000"/>
                      <a:shade val="75000"/>
                      <a:satMod val="170000"/>
                    </a:schemeClr>
                  </a:gs>
                  <a:gs pos="49000">
                    <a:schemeClr val="accent1">
                      <a:tint val="88000"/>
                      <a:shade val="65000"/>
                      <a:satMod val="172000"/>
                    </a:schemeClr>
                  </a:gs>
                  <a:gs pos="50000">
                    <a:schemeClr val="accent1">
                      <a:shade val="65000"/>
                      <a:satMod val="130000"/>
                    </a:schemeClr>
                  </a:gs>
                  <a:gs pos="92000">
                    <a:schemeClr val="accent1">
                      <a:shade val="50000"/>
                      <a:satMod val="120000"/>
                    </a:schemeClr>
                  </a:gs>
                  <a:gs pos="100000">
                    <a:schemeClr val="accent1">
                      <a:shade val="48000"/>
                      <a:satMod val="120000"/>
                    </a:schemeClr>
                  </a:gs>
                </a:gsLst>
                <a:lin ang="5400000"/>
              </a:gradFill>
              <a:effectLst/>
              <a:latin typeface="Optima" pitchFamily="2" charset="0"/>
              <a:ea typeface="+mn-ea"/>
              <a:cs typeface="Arial" pitchFamily="34" charset="0"/>
            </a:rPr>
            <a:t> </a:t>
          </a:r>
          <a:r>
            <a:rPr lang="es-ES" sz="2400" b="1" cap="all" spc="0" baseline="0">
              <a:ln w="0"/>
              <a:solidFill>
                <a:schemeClr val="tx2">
                  <a:lumMod val="75000"/>
                </a:schemeClr>
              </a:solidFill>
              <a:effectLst/>
              <a:latin typeface="Optima" pitchFamily="2" charset="0"/>
              <a:ea typeface="+mn-ea"/>
              <a:cs typeface="Arial" pitchFamily="34" charset="0"/>
            </a:rPr>
            <a:t>2013</a:t>
          </a:r>
        </a:p>
      </xdr:txBody>
    </xdr:sp>
    <xdr:clientData/>
  </xdr:oneCellAnchor>
  <xdr:twoCellAnchor editAs="absolute">
    <xdr:from>
      <xdr:col>2</xdr:col>
      <xdr:colOff>2266950</xdr:colOff>
      <xdr:row>7</xdr:row>
      <xdr:rowOff>113975</xdr:rowOff>
    </xdr:from>
    <xdr:to>
      <xdr:col>4</xdr:col>
      <xdr:colOff>2476500</xdr:colOff>
      <xdr:row>10</xdr:row>
      <xdr:rowOff>42923</xdr:rowOff>
    </xdr:to>
    <xdr:sp macro="" textlink="">
      <xdr:nvSpPr>
        <xdr:cNvPr id="7" name="6 Rectángulo"/>
        <xdr:cNvSpPr/>
      </xdr:nvSpPr>
      <xdr:spPr>
        <a:xfrm>
          <a:off x="3019425" y="1380800"/>
          <a:ext cx="5372100" cy="624273"/>
        </a:xfrm>
        <a:prstGeom prst="rect">
          <a:avLst/>
        </a:prstGeom>
        <a:noFill/>
      </xdr:spPr>
      <xdr:txBody>
        <a:bodyPr wrap="square" lIns="91440" tIns="45720" rIns="91440" bIns="45720">
          <a:spAutoFit/>
        </a:bodyPr>
        <a:lstStyle/>
        <a:p>
          <a:pPr algn="ctr"/>
          <a:r>
            <a:rPr lang="es-ES" sz="3400" b="1" cap="all" spc="0" baseline="0">
              <a:ln w="0"/>
              <a:solidFill>
                <a:schemeClr val="tx2">
                  <a:lumMod val="75000"/>
                </a:schemeClr>
              </a:solidFill>
              <a:effectLst/>
              <a:latin typeface="Optima" pitchFamily="2" charset="0"/>
              <a:ea typeface="+mn-ea"/>
              <a:cs typeface="Arial" pitchFamily="34" charset="0"/>
            </a:rPr>
            <a:t>BOLETÍN ESTADÍSTICO</a:t>
          </a:r>
        </a:p>
      </xdr:txBody>
    </xdr:sp>
    <xdr:clientData/>
  </xdr:twoCellAnchor>
  <xdr:twoCellAnchor>
    <xdr:from>
      <xdr:col>4</xdr:col>
      <xdr:colOff>245046</xdr:colOff>
      <xdr:row>11</xdr:row>
      <xdr:rowOff>102249</xdr:rowOff>
    </xdr:from>
    <xdr:to>
      <xdr:col>4</xdr:col>
      <xdr:colOff>4638675</xdr:colOff>
      <xdr:row>11</xdr:row>
      <xdr:rowOff>104775</xdr:rowOff>
    </xdr:to>
    <xdr:cxnSp macro="">
      <xdr:nvCxnSpPr>
        <xdr:cNvPr id="13" name="12 Conector recto"/>
        <xdr:cNvCxnSpPr>
          <a:stCxn id="9" idx="3"/>
        </xdr:cNvCxnSpPr>
      </xdr:nvCxnSpPr>
      <xdr:spPr>
        <a:xfrm>
          <a:off x="6160071" y="2245374"/>
          <a:ext cx="4393629" cy="2526"/>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104775</xdr:colOff>
      <xdr:row>11</xdr:row>
      <xdr:rowOff>102249</xdr:rowOff>
    </xdr:from>
    <xdr:to>
      <xdr:col>2</xdr:col>
      <xdr:colOff>4351345</xdr:colOff>
      <xdr:row>11</xdr:row>
      <xdr:rowOff>104775</xdr:rowOff>
    </xdr:to>
    <xdr:cxnSp macro="">
      <xdr:nvCxnSpPr>
        <xdr:cNvPr id="14" name="13 Conector recto"/>
        <xdr:cNvCxnSpPr>
          <a:endCxn id="9" idx="1"/>
        </xdr:cNvCxnSpPr>
      </xdr:nvCxnSpPr>
      <xdr:spPr>
        <a:xfrm flipV="1">
          <a:off x="857250" y="2245374"/>
          <a:ext cx="4246570" cy="2526"/>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443686</xdr:colOff>
      <xdr:row>14</xdr:row>
      <xdr:rowOff>123829</xdr:rowOff>
    </xdr:from>
    <xdr:to>
      <xdr:col>1</xdr:col>
      <xdr:colOff>534792</xdr:colOff>
      <xdr:row>14</xdr:row>
      <xdr:rowOff>219075</xdr:rowOff>
    </xdr:to>
    <xdr:sp macro="" textlink="">
      <xdr:nvSpPr>
        <xdr:cNvPr id="20" name="19 Extracto"/>
        <xdr:cNvSpPr/>
      </xdr:nvSpPr>
      <xdr:spPr>
        <a:xfrm rot="5400000">
          <a:off x="594016" y="2859574"/>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434161</xdr:colOff>
      <xdr:row>16</xdr:row>
      <xdr:rowOff>142879</xdr:rowOff>
    </xdr:from>
    <xdr:to>
      <xdr:col>1</xdr:col>
      <xdr:colOff>525267</xdr:colOff>
      <xdr:row>16</xdr:row>
      <xdr:rowOff>238125</xdr:rowOff>
    </xdr:to>
    <xdr:sp macro="" textlink="">
      <xdr:nvSpPr>
        <xdr:cNvPr id="21" name="20 Extracto"/>
        <xdr:cNvSpPr/>
      </xdr:nvSpPr>
      <xdr:spPr>
        <a:xfrm rot="5400000">
          <a:off x="584491" y="3545374"/>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443686</xdr:colOff>
      <xdr:row>17</xdr:row>
      <xdr:rowOff>138116</xdr:rowOff>
    </xdr:from>
    <xdr:to>
      <xdr:col>1</xdr:col>
      <xdr:colOff>534792</xdr:colOff>
      <xdr:row>17</xdr:row>
      <xdr:rowOff>233362</xdr:rowOff>
    </xdr:to>
    <xdr:sp macro="" textlink="">
      <xdr:nvSpPr>
        <xdr:cNvPr id="22" name="21 Extracto"/>
        <xdr:cNvSpPr/>
      </xdr:nvSpPr>
      <xdr:spPr>
        <a:xfrm rot="5400000">
          <a:off x="594016" y="3873986"/>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443686</xdr:colOff>
      <xdr:row>18</xdr:row>
      <xdr:rowOff>147641</xdr:rowOff>
    </xdr:from>
    <xdr:to>
      <xdr:col>1</xdr:col>
      <xdr:colOff>534792</xdr:colOff>
      <xdr:row>18</xdr:row>
      <xdr:rowOff>242887</xdr:rowOff>
    </xdr:to>
    <xdr:sp macro="" textlink="">
      <xdr:nvSpPr>
        <xdr:cNvPr id="23" name="22 Extracto"/>
        <xdr:cNvSpPr/>
      </xdr:nvSpPr>
      <xdr:spPr>
        <a:xfrm rot="5400000">
          <a:off x="594016" y="4216886"/>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443686</xdr:colOff>
      <xdr:row>19</xdr:row>
      <xdr:rowOff>142878</xdr:rowOff>
    </xdr:from>
    <xdr:to>
      <xdr:col>1</xdr:col>
      <xdr:colOff>534792</xdr:colOff>
      <xdr:row>19</xdr:row>
      <xdr:rowOff>238124</xdr:rowOff>
    </xdr:to>
    <xdr:sp macro="" textlink="">
      <xdr:nvSpPr>
        <xdr:cNvPr id="24" name="23 Extracto"/>
        <xdr:cNvSpPr/>
      </xdr:nvSpPr>
      <xdr:spPr>
        <a:xfrm rot="5400000">
          <a:off x="594016" y="4545498"/>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443686</xdr:colOff>
      <xdr:row>20</xdr:row>
      <xdr:rowOff>128591</xdr:rowOff>
    </xdr:from>
    <xdr:to>
      <xdr:col>1</xdr:col>
      <xdr:colOff>534792</xdr:colOff>
      <xdr:row>20</xdr:row>
      <xdr:rowOff>223837</xdr:rowOff>
    </xdr:to>
    <xdr:sp macro="" textlink="">
      <xdr:nvSpPr>
        <xdr:cNvPr id="25" name="24 Extracto"/>
        <xdr:cNvSpPr/>
      </xdr:nvSpPr>
      <xdr:spPr>
        <a:xfrm rot="5400000">
          <a:off x="594016" y="4864586"/>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443686</xdr:colOff>
      <xdr:row>21</xdr:row>
      <xdr:rowOff>142879</xdr:rowOff>
    </xdr:from>
    <xdr:to>
      <xdr:col>1</xdr:col>
      <xdr:colOff>534792</xdr:colOff>
      <xdr:row>21</xdr:row>
      <xdr:rowOff>238125</xdr:rowOff>
    </xdr:to>
    <xdr:sp macro="" textlink="">
      <xdr:nvSpPr>
        <xdr:cNvPr id="26" name="25 Extracto"/>
        <xdr:cNvSpPr/>
      </xdr:nvSpPr>
      <xdr:spPr>
        <a:xfrm rot="5400000">
          <a:off x="594016" y="5212249"/>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14</xdr:row>
      <xdr:rowOff>123828</xdr:rowOff>
    </xdr:from>
    <xdr:to>
      <xdr:col>3</xdr:col>
      <xdr:colOff>410967</xdr:colOff>
      <xdr:row>14</xdr:row>
      <xdr:rowOff>219074</xdr:rowOff>
    </xdr:to>
    <xdr:sp macro="" textlink="">
      <xdr:nvSpPr>
        <xdr:cNvPr id="28" name="27 Extracto"/>
        <xdr:cNvSpPr/>
      </xdr:nvSpPr>
      <xdr:spPr>
        <a:xfrm rot="5400000">
          <a:off x="6451891" y="2859573"/>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15</xdr:row>
      <xdr:rowOff>109541</xdr:rowOff>
    </xdr:from>
    <xdr:to>
      <xdr:col>3</xdr:col>
      <xdr:colOff>410967</xdr:colOff>
      <xdr:row>15</xdr:row>
      <xdr:rowOff>204787</xdr:rowOff>
    </xdr:to>
    <xdr:sp macro="" textlink="">
      <xdr:nvSpPr>
        <xdr:cNvPr id="29" name="28 Extracto"/>
        <xdr:cNvSpPr/>
      </xdr:nvSpPr>
      <xdr:spPr>
        <a:xfrm rot="5400000">
          <a:off x="5775616" y="3178661"/>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editAs="oneCell">
    <xdr:from>
      <xdr:col>0</xdr:col>
      <xdr:colOff>19050</xdr:colOff>
      <xdr:row>27</xdr:row>
      <xdr:rowOff>95250</xdr:rowOff>
    </xdr:from>
    <xdr:to>
      <xdr:col>4</xdr:col>
      <xdr:colOff>1873250</xdr:colOff>
      <xdr:row>34</xdr:row>
      <xdr:rowOff>19050</xdr:rowOff>
    </xdr:to>
    <xdr:pic>
      <xdr:nvPicPr>
        <xdr:cNvPr id="8216" name="35 Imagen" descr="onda.jpg"/>
        <xdr:cNvPicPr>
          <a:picLocks noChangeAspect="1"/>
        </xdr:cNvPicPr>
      </xdr:nvPicPr>
      <xdr:blipFill>
        <a:blip xmlns:r="http://schemas.openxmlformats.org/officeDocument/2006/relationships" r:embed="rId1" cstate="print"/>
        <a:srcRect/>
        <a:stretch>
          <a:fillRect/>
        </a:stretch>
      </xdr:blipFill>
      <xdr:spPr bwMode="auto">
        <a:xfrm>
          <a:off x="19050" y="7162800"/>
          <a:ext cx="7769225" cy="1190625"/>
        </a:xfrm>
        <a:prstGeom prst="rect">
          <a:avLst/>
        </a:prstGeom>
        <a:noFill/>
        <a:ln w="9525">
          <a:noFill/>
          <a:miter lim="800000"/>
          <a:headEnd/>
          <a:tailEnd/>
        </a:ln>
      </xdr:spPr>
    </xdr:pic>
    <xdr:clientData/>
  </xdr:twoCellAnchor>
  <xdr:twoCellAnchor editAs="oneCell">
    <xdr:from>
      <xdr:col>0</xdr:col>
      <xdr:colOff>0</xdr:colOff>
      <xdr:row>0</xdr:row>
      <xdr:rowOff>0</xdr:rowOff>
    </xdr:from>
    <xdr:to>
      <xdr:col>4</xdr:col>
      <xdr:colOff>1930400</xdr:colOff>
      <xdr:row>7</xdr:row>
      <xdr:rowOff>141762</xdr:rowOff>
    </xdr:to>
    <xdr:pic>
      <xdr:nvPicPr>
        <xdr:cNvPr id="18" name="17 Imagen" descr="encabezado3.jpg"/>
        <xdr:cNvPicPr>
          <a:picLocks noChangeAspect="1"/>
        </xdr:cNvPicPr>
      </xdr:nvPicPr>
      <xdr:blipFill>
        <a:blip xmlns:r="http://schemas.openxmlformats.org/officeDocument/2006/relationships" r:embed="rId2" cstate="print"/>
        <a:stretch>
          <a:fillRect/>
        </a:stretch>
      </xdr:blipFill>
      <xdr:spPr>
        <a:xfrm>
          <a:off x="0" y="0"/>
          <a:ext cx="7829550" cy="1408587"/>
        </a:xfrm>
        <a:prstGeom prst="rect">
          <a:avLst/>
        </a:prstGeom>
      </xdr:spPr>
    </xdr:pic>
    <xdr:clientData/>
  </xdr:twoCellAnchor>
  <xdr:twoCellAnchor>
    <xdr:from>
      <xdr:col>1</xdr:col>
      <xdr:colOff>1186636</xdr:colOff>
      <xdr:row>15</xdr:row>
      <xdr:rowOff>128591</xdr:rowOff>
    </xdr:from>
    <xdr:to>
      <xdr:col>2</xdr:col>
      <xdr:colOff>1392</xdr:colOff>
      <xdr:row>15</xdr:row>
      <xdr:rowOff>223837</xdr:rowOff>
    </xdr:to>
    <xdr:sp macro="" textlink="">
      <xdr:nvSpPr>
        <xdr:cNvPr id="30" name="29 Extracto"/>
        <xdr:cNvSpPr/>
      </xdr:nvSpPr>
      <xdr:spPr>
        <a:xfrm rot="5400000">
          <a:off x="1336966" y="5864711"/>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438150</xdr:colOff>
      <xdr:row>15</xdr:row>
      <xdr:rowOff>114300</xdr:rowOff>
    </xdr:from>
    <xdr:to>
      <xdr:col>1</xdr:col>
      <xdr:colOff>529256</xdr:colOff>
      <xdr:row>15</xdr:row>
      <xdr:rowOff>209546</xdr:rowOff>
    </xdr:to>
    <xdr:sp macro="" textlink="">
      <xdr:nvSpPr>
        <xdr:cNvPr id="31" name="30 Extracto"/>
        <xdr:cNvSpPr/>
      </xdr:nvSpPr>
      <xdr:spPr>
        <a:xfrm rot="5400000">
          <a:off x="588480" y="3183420"/>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16</xdr:row>
      <xdr:rowOff>104778</xdr:rowOff>
    </xdr:from>
    <xdr:to>
      <xdr:col>3</xdr:col>
      <xdr:colOff>410967</xdr:colOff>
      <xdr:row>16</xdr:row>
      <xdr:rowOff>200024</xdr:rowOff>
    </xdr:to>
    <xdr:sp macro="" textlink="">
      <xdr:nvSpPr>
        <xdr:cNvPr id="32" name="31 Extracto"/>
        <xdr:cNvSpPr/>
      </xdr:nvSpPr>
      <xdr:spPr>
        <a:xfrm rot="5400000">
          <a:off x="5775616" y="3507273"/>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17</xdr:row>
      <xdr:rowOff>123828</xdr:rowOff>
    </xdr:from>
    <xdr:to>
      <xdr:col>3</xdr:col>
      <xdr:colOff>410967</xdr:colOff>
      <xdr:row>17</xdr:row>
      <xdr:rowOff>219074</xdr:rowOff>
    </xdr:to>
    <xdr:sp macro="" textlink="">
      <xdr:nvSpPr>
        <xdr:cNvPr id="33" name="32 Extracto"/>
        <xdr:cNvSpPr/>
      </xdr:nvSpPr>
      <xdr:spPr>
        <a:xfrm rot="5400000">
          <a:off x="5775616" y="3859698"/>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18</xdr:row>
      <xdr:rowOff>95253</xdr:rowOff>
    </xdr:from>
    <xdr:to>
      <xdr:col>3</xdr:col>
      <xdr:colOff>410967</xdr:colOff>
      <xdr:row>18</xdr:row>
      <xdr:rowOff>190499</xdr:rowOff>
    </xdr:to>
    <xdr:sp macro="" textlink="">
      <xdr:nvSpPr>
        <xdr:cNvPr id="34" name="33 Extracto"/>
        <xdr:cNvSpPr/>
      </xdr:nvSpPr>
      <xdr:spPr>
        <a:xfrm rot="5400000">
          <a:off x="5775616" y="4164498"/>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19</xdr:row>
      <xdr:rowOff>114303</xdr:rowOff>
    </xdr:from>
    <xdr:to>
      <xdr:col>3</xdr:col>
      <xdr:colOff>410967</xdr:colOff>
      <xdr:row>19</xdr:row>
      <xdr:rowOff>209549</xdr:rowOff>
    </xdr:to>
    <xdr:sp macro="" textlink="">
      <xdr:nvSpPr>
        <xdr:cNvPr id="35" name="34 Extracto"/>
        <xdr:cNvSpPr/>
      </xdr:nvSpPr>
      <xdr:spPr>
        <a:xfrm rot="5400000">
          <a:off x="5775616" y="4516923"/>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20</xdr:row>
      <xdr:rowOff>114303</xdr:rowOff>
    </xdr:from>
    <xdr:to>
      <xdr:col>3</xdr:col>
      <xdr:colOff>410967</xdr:colOff>
      <xdr:row>20</xdr:row>
      <xdr:rowOff>209549</xdr:rowOff>
    </xdr:to>
    <xdr:sp macro="" textlink="">
      <xdr:nvSpPr>
        <xdr:cNvPr id="36" name="35 Extracto"/>
        <xdr:cNvSpPr/>
      </xdr:nvSpPr>
      <xdr:spPr>
        <a:xfrm rot="5400000">
          <a:off x="5775616" y="4850298"/>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1186636</xdr:colOff>
      <xdr:row>16</xdr:row>
      <xdr:rowOff>128591</xdr:rowOff>
    </xdr:from>
    <xdr:to>
      <xdr:col>2</xdr:col>
      <xdr:colOff>1392</xdr:colOff>
      <xdr:row>16</xdr:row>
      <xdr:rowOff>223837</xdr:rowOff>
    </xdr:to>
    <xdr:sp macro="" textlink="">
      <xdr:nvSpPr>
        <xdr:cNvPr id="40" name="39 Extracto"/>
        <xdr:cNvSpPr/>
      </xdr:nvSpPr>
      <xdr:spPr>
        <a:xfrm rot="5400000">
          <a:off x="5866104" y="3240573"/>
          <a:ext cx="95246" cy="5381"/>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1186636</xdr:colOff>
      <xdr:row>17</xdr:row>
      <xdr:rowOff>128591</xdr:rowOff>
    </xdr:from>
    <xdr:to>
      <xdr:col>2</xdr:col>
      <xdr:colOff>1392</xdr:colOff>
      <xdr:row>17</xdr:row>
      <xdr:rowOff>223837</xdr:rowOff>
    </xdr:to>
    <xdr:sp macro="" textlink="">
      <xdr:nvSpPr>
        <xdr:cNvPr id="41" name="40 Extracto"/>
        <xdr:cNvSpPr/>
      </xdr:nvSpPr>
      <xdr:spPr>
        <a:xfrm rot="5400000">
          <a:off x="5866104" y="3573948"/>
          <a:ext cx="95246" cy="5381"/>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1186636</xdr:colOff>
      <xdr:row>20</xdr:row>
      <xdr:rowOff>128591</xdr:rowOff>
    </xdr:from>
    <xdr:to>
      <xdr:col>4</xdr:col>
      <xdr:colOff>1392</xdr:colOff>
      <xdr:row>20</xdr:row>
      <xdr:rowOff>223837</xdr:rowOff>
    </xdr:to>
    <xdr:sp macro="" textlink="">
      <xdr:nvSpPr>
        <xdr:cNvPr id="27" name="26 Extracto"/>
        <xdr:cNvSpPr/>
      </xdr:nvSpPr>
      <xdr:spPr>
        <a:xfrm rot="5400000">
          <a:off x="703554" y="3573948"/>
          <a:ext cx="95246" cy="5381"/>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wsDr>
</file>

<file path=xl/drawings/drawing10.xml><?xml version="1.0" encoding="utf-8"?>
<xdr:wsDr xmlns:xdr="http://schemas.openxmlformats.org/drawingml/2006/spreadsheetDrawing" xmlns:a="http://schemas.openxmlformats.org/drawingml/2006/main">
  <xdr:twoCellAnchor editAs="absolute">
    <xdr:from>
      <xdr:col>0</xdr:col>
      <xdr:colOff>61912</xdr:colOff>
      <xdr:row>21</xdr:row>
      <xdr:rowOff>136517</xdr:rowOff>
    </xdr:from>
    <xdr:to>
      <xdr:col>3</xdr:col>
      <xdr:colOff>5072062</xdr:colOff>
      <xdr:row>30</xdr:row>
      <xdr:rowOff>12692</xdr:rowOff>
    </xdr:to>
    <xdr:pic>
      <xdr:nvPicPr>
        <xdr:cNvPr id="7545" name="4 Imagen" descr="onda.jpg"/>
        <xdr:cNvPicPr>
          <a:picLocks noChangeAspect="1"/>
        </xdr:cNvPicPr>
      </xdr:nvPicPr>
      <xdr:blipFill>
        <a:blip xmlns:r="http://schemas.openxmlformats.org/officeDocument/2006/relationships" r:embed="rId1" cstate="print"/>
        <a:srcRect/>
        <a:stretch>
          <a:fillRect/>
        </a:stretch>
      </xdr:blipFill>
      <xdr:spPr bwMode="auto">
        <a:xfrm>
          <a:off x="61912" y="6556367"/>
          <a:ext cx="7772400" cy="1162050"/>
        </a:xfrm>
        <a:prstGeom prst="rect">
          <a:avLst/>
        </a:prstGeom>
        <a:noFill/>
        <a:ln w="9525">
          <a:noFill/>
          <a:miter lim="800000"/>
          <a:headEnd/>
          <a:tailEnd/>
        </a:ln>
      </xdr:spPr>
    </xdr:pic>
    <xdr:clientData/>
  </xdr:twoCellAnchor>
  <xdr:twoCellAnchor editAs="absolute">
    <xdr:from>
      <xdr:col>3</xdr:col>
      <xdr:colOff>1384298</xdr:colOff>
      <xdr:row>19</xdr:row>
      <xdr:rowOff>41996</xdr:rowOff>
    </xdr:from>
    <xdr:to>
      <xdr:col>3</xdr:col>
      <xdr:colOff>2190749</xdr:colOff>
      <xdr:row>20</xdr:row>
      <xdr:rowOff>109536</xdr:rowOff>
    </xdr:to>
    <xdr:sp macro="" textlink="">
      <xdr:nvSpPr>
        <xdr:cNvPr id="2" name="1 Rectángulo redondeado">
          <a:hlinkClick xmlns:r="http://schemas.openxmlformats.org/officeDocument/2006/relationships" r:id="rId2"/>
        </xdr:cNvPr>
        <xdr:cNvSpPr/>
      </xdr:nvSpPr>
      <xdr:spPr>
        <a:xfrm>
          <a:off x="4146548" y="6176096"/>
          <a:ext cx="806451" cy="210415"/>
        </a:xfrm>
        <a:prstGeom prst="roundRect">
          <a:avLst/>
        </a:prstGeom>
        <a:solidFill>
          <a:schemeClr val="tx2">
            <a:lumMod val="75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twoCellAnchor editAs="oneCell">
    <xdr:from>
      <xdr:col>0</xdr:col>
      <xdr:colOff>0</xdr:colOff>
      <xdr:row>0</xdr:row>
      <xdr:rowOff>0</xdr:rowOff>
    </xdr:from>
    <xdr:to>
      <xdr:col>3</xdr:col>
      <xdr:colOff>5065712</xdr:colOff>
      <xdr:row>6</xdr:row>
      <xdr:rowOff>594199</xdr:rowOff>
    </xdr:to>
    <xdr:pic>
      <xdr:nvPicPr>
        <xdr:cNvPr id="5" name="4 Imagen" descr="encabezado3.jpg"/>
        <xdr:cNvPicPr>
          <a:picLocks noChangeAspect="1"/>
        </xdr:cNvPicPr>
      </xdr:nvPicPr>
      <xdr:blipFill>
        <a:blip xmlns:r="http://schemas.openxmlformats.org/officeDocument/2006/relationships" r:embed="rId3" cstate="print"/>
        <a:stretch>
          <a:fillRect/>
        </a:stretch>
      </xdr:blipFill>
      <xdr:spPr>
        <a:xfrm>
          <a:off x="0" y="0"/>
          <a:ext cx="7829550" cy="140858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323850</xdr:colOff>
      <xdr:row>6</xdr:row>
      <xdr:rowOff>608487</xdr:rowOff>
    </xdr:to>
    <xdr:pic>
      <xdr:nvPicPr>
        <xdr:cNvPr id="11" name="10 Imagen" descr="encabezado3.jpg"/>
        <xdr:cNvPicPr>
          <a:picLocks noChangeAspect="1"/>
        </xdr:cNvPicPr>
      </xdr:nvPicPr>
      <xdr:blipFill>
        <a:blip xmlns:r="http://schemas.openxmlformats.org/officeDocument/2006/relationships" r:embed="rId1" cstate="print"/>
        <a:stretch>
          <a:fillRect/>
        </a:stretch>
      </xdr:blipFill>
      <xdr:spPr>
        <a:xfrm>
          <a:off x="0" y="0"/>
          <a:ext cx="7829550" cy="1408587"/>
        </a:xfrm>
        <a:prstGeom prst="rect">
          <a:avLst/>
        </a:prstGeom>
      </xdr:spPr>
    </xdr:pic>
    <xdr:clientData/>
  </xdr:twoCellAnchor>
  <xdr:twoCellAnchor>
    <xdr:from>
      <xdr:col>3</xdr:col>
      <xdr:colOff>895350</xdr:colOff>
      <xdr:row>30</xdr:row>
      <xdr:rowOff>76200</xdr:rowOff>
    </xdr:from>
    <xdr:to>
      <xdr:col>5</xdr:col>
      <xdr:colOff>65086</xdr:colOff>
      <xdr:row>31</xdr:row>
      <xdr:rowOff>133351</xdr:rowOff>
    </xdr:to>
    <xdr:sp macro="" textlink="">
      <xdr:nvSpPr>
        <xdr:cNvPr id="12" name="11 Rectángulo redondeado">
          <a:hlinkClick xmlns:r="http://schemas.openxmlformats.org/officeDocument/2006/relationships" r:id="rId2"/>
        </xdr:cNvPr>
        <xdr:cNvSpPr/>
      </xdr:nvSpPr>
      <xdr:spPr>
        <a:xfrm>
          <a:off x="3524250" y="4924425"/>
          <a:ext cx="1017586" cy="238126"/>
        </a:xfrm>
        <a:prstGeom prst="roundRect">
          <a:avLst/>
        </a:prstGeom>
        <a:solidFill>
          <a:schemeClr val="tx2">
            <a:lumMod val="75000"/>
          </a:schemeClr>
        </a:solidFill>
        <a:ln w="19050">
          <a:solidFill>
            <a:schemeClr val="tx2">
              <a:lumMod val="60000"/>
              <a:lumOff val="40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twoCellAnchor editAs="absolute">
    <xdr:from>
      <xdr:col>0</xdr:col>
      <xdr:colOff>0</xdr:colOff>
      <xdr:row>31</xdr:row>
      <xdr:rowOff>76200</xdr:rowOff>
    </xdr:from>
    <xdr:to>
      <xdr:col>9</xdr:col>
      <xdr:colOff>266700</xdr:colOff>
      <xdr:row>37</xdr:row>
      <xdr:rowOff>177240</xdr:rowOff>
    </xdr:to>
    <xdr:pic>
      <xdr:nvPicPr>
        <xdr:cNvPr id="13" name="12 Imagen" descr="onda.jpg"/>
        <xdr:cNvPicPr>
          <a:picLocks noChangeAspect="1"/>
        </xdr:cNvPicPr>
      </xdr:nvPicPr>
      <xdr:blipFill>
        <a:blip xmlns:r="http://schemas.openxmlformats.org/officeDocument/2006/relationships" r:embed="rId3" cstate="print"/>
        <a:srcRect/>
        <a:stretch>
          <a:fillRect/>
        </a:stretch>
      </xdr:blipFill>
      <xdr:spPr bwMode="auto">
        <a:xfrm>
          <a:off x="0" y="5105400"/>
          <a:ext cx="7772400" cy="118689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379902</xdr:colOff>
      <xdr:row>6</xdr:row>
      <xdr:rowOff>503712</xdr:rowOff>
    </xdr:to>
    <xdr:pic>
      <xdr:nvPicPr>
        <xdr:cNvPr id="2" name="1 Imagen" descr="encabezado3.jpg"/>
        <xdr:cNvPicPr>
          <a:picLocks noChangeAspect="1"/>
        </xdr:cNvPicPr>
      </xdr:nvPicPr>
      <xdr:blipFill>
        <a:blip xmlns:r="http://schemas.openxmlformats.org/officeDocument/2006/relationships" r:embed="rId1" cstate="print"/>
        <a:stretch>
          <a:fillRect/>
        </a:stretch>
      </xdr:blipFill>
      <xdr:spPr>
        <a:xfrm>
          <a:off x="0" y="0"/>
          <a:ext cx="7815263" cy="1399062"/>
        </a:xfrm>
        <a:prstGeom prst="rect">
          <a:avLst/>
        </a:prstGeom>
      </xdr:spPr>
    </xdr:pic>
    <xdr:clientData/>
  </xdr:twoCellAnchor>
  <xdr:twoCellAnchor editAs="oneCell">
    <xdr:from>
      <xdr:col>0</xdr:col>
      <xdr:colOff>0</xdr:colOff>
      <xdr:row>0</xdr:row>
      <xdr:rowOff>0</xdr:rowOff>
    </xdr:from>
    <xdr:to>
      <xdr:col>11</xdr:col>
      <xdr:colOff>332277</xdr:colOff>
      <xdr:row>6</xdr:row>
      <xdr:rowOff>571499</xdr:rowOff>
    </xdr:to>
    <xdr:pic>
      <xdr:nvPicPr>
        <xdr:cNvPr id="3" name="2 Imagen" descr="encabezado3.jpg"/>
        <xdr:cNvPicPr>
          <a:picLocks noChangeAspect="1"/>
        </xdr:cNvPicPr>
      </xdr:nvPicPr>
      <xdr:blipFill>
        <a:blip xmlns:r="http://schemas.openxmlformats.org/officeDocument/2006/relationships" r:embed="rId1" cstate="print"/>
        <a:stretch>
          <a:fillRect/>
        </a:stretch>
      </xdr:blipFill>
      <xdr:spPr>
        <a:xfrm>
          <a:off x="0" y="0"/>
          <a:ext cx="7815263" cy="1400174"/>
        </a:xfrm>
        <a:prstGeom prst="rect">
          <a:avLst/>
        </a:prstGeom>
      </xdr:spPr>
    </xdr:pic>
    <xdr:clientData/>
  </xdr:twoCellAnchor>
  <xdr:twoCellAnchor editAs="absolute">
    <xdr:from>
      <xdr:col>0</xdr:col>
      <xdr:colOff>0</xdr:colOff>
      <xdr:row>33</xdr:row>
      <xdr:rowOff>28575</xdr:rowOff>
    </xdr:from>
    <xdr:to>
      <xdr:col>11</xdr:col>
      <xdr:colOff>289414</xdr:colOff>
      <xdr:row>39</xdr:row>
      <xdr:rowOff>76200</xdr:rowOff>
    </xdr:to>
    <xdr:pic>
      <xdr:nvPicPr>
        <xdr:cNvPr id="5" name="4 Imagen" descr="onda.jpg"/>
        <xdr:cNvPicPr>
          <a:picLocks noChangeAspect="1"/>
        </xdr:cNvPicPr>
      </xdr:nvPicPr>
      <xdr:blipFill>
        <a:blip xmlns:r="http://schemas.openxmlformats.org/officeDocument/2006/relationships" r:embed="rId2" cstate="print"/>
        <a:srcRect/>
        <a:stretch>
          <a:fillRect/>
        </a:stretch>
      </xdr:blipFill>
      <xdr:spPr bwMode="auto">
        <a:xfrm>
          <a:off x="0" y="5143500"/>
          <a:ext cx="7772400" cy="1133475"/>
        </a:xfrm>
        <a:prstGeom prst="rect">
          <a:avLst/>
        </a:prstGeom>
        <a:noFill/>
        <a:ln w="9525">
          <a:noFill/>
          <a:miter lim="800000"/>
          <a:headEnd/>
          <a:tailEnd/>
        </a:ln>
      </xdr:spPr>
    </xdr:pic>
    <xdr:clientData/>
  </xdr:twoCellAnchor>
  <xdr:twoCellAnchor editAs="oneCell">
    <xdr:from>
      <xdr:col>6</xdr:col>
      <xdr:colOff>666750</xdr:colOff>
      <xdr:row>32</xdr:row>
      <xdr:rowOff>104775</xdr:rowOff>
    </xdr:from>
    <xdr:to>
      <xdr:col>8</xdr:col>
      <xdr:colOff>247342</xdr:colOff>
      <xdr:row>34</xdr:row>
      <xdr:rowOff>23265</xdr:rowOff>
    </xdr:to>
    <xdr:pic>
      <xdr:nvPicPr>
        <xdr:cNvPr id="4" name="3 Imagen">
          <a:hlinkClick xmlns:r="http://schemas.openxmlformats.org/officeDocument/2006/relationships" r:id="rId3"/>
        </xdr:cNvPr>
        <xdr:cNvPicPr>
          <a:picLocks noChangeAspect="1"/>
        </xdr:cNvPicPr>
      </xdr:nvPicPr>
      <xdr:blipFill>
        <a:blip xmlns:r="http://schemas.openxmlformats.org/officeDocument/2006/relationships" r:embed="rId4" cstate="print"/>
        <a:stretch>
          <a:fillRect/>
        </a:stretch>
      </xdr:blipFill>
      <xdr:spPr>
        <a:xfrm>
          <a:off x="4457700" y="4810125"/>
          <a:ext cx="847417" cy="28044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857250</xdr:colOff>
      <xdr:row>6</xdr:row>
      <xdr:rowOff>608487</xdr:rowOff>
    </xdr:to>
    <xdr:pic>
      <xdr:nvPicPr>
        <xdr:cNvPr id="2" name="1 Imagen" descr="encabezado3.jpg"/>
        <xdr:cNvPicPr>
          <a:picLocks noChangeAspect="1"/>
        </xdr:cNvPicPr>
      </xdr:nvPicPr>
      <xdr:blipFill>
        <a:blip xmlns:r="http://schemas.openxmlformats.org/officeDocument/2006/relationships" r:embed="rId1" cstate="print"/>
        <a:stretch>
          <a:fillRect/>
        </a:stretch>
      </xdr:blipFill>
      <xdr:spPr>
        <a:xfrm>
          <a:off x="0" y="0"/>
          <a:ext cx="7829550" cy="1408587"/>
        </a:xfrm>
        <a:prstGeom prst="rect">
          <a:avLst/>
        </a:prstGeom>
      </xdr:spPr>
    </xdr:pic>
    <xdr:clientData/>
  </xdr:twoCellAnchor>
  <xdr:twoCellAnchor>
    <xdr:from>
      <xdr:col>4</xdr:col>
      <xdr:colOff>161925</xdr:colOff>
      <xdr:row>200</xdr:row>
      <xdr:rowOff>152400</xdr:rowOff>
    </xdr:from>
    <xdr:to>
      <xdr:col>5</xdr:col>
      <xdr:colOff>255586</xdr:colOff>
      <xdr:row>202</xdr:row>
      <xdr:rowOff>28576</xdr:rowOff>
    </xdr:to>
    <xdr:sp macro="" textlink="">
      <xdr:nvSpPr>
        <xdr:cNvPr id="3" name="2 Rectángulo redondeado">
          <a:hlinkClick xmlns:r="http://schemas.openxmlformats.org/officeDocument/2006/relationships" r:id="rId2"/>
        </xdr:cNvPr>
        <xdr:cNvSpPr/>
      </xdr:nvSpPr>
      <xdr:spPr>
        <a:xfrm>
          <a:off x="3714750" y="33366075"/>
          <a:ext cx="1017586" cy="238126"/>
        </a:xfrm>
        <a:prstGeom prst="roundRect">
          <a:avLst/>
        </a:prstGeom>
        <a:solidFill>
          <a:schemeClr val="tx2">
            <a:lumMod val="75000"/>
          </a:schemeClr>
        </a:solidFill>
        <a:ln w="19050">
          <a:solidFill>
            <a:schemeClr val="tx2">
              <a:lumMod val="60000"/>
              <a:lumOff val="40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twoCellAnchor editAs="oneCell">
    <xdr:from>
      <xdr:col>4</xdr:col>
      <xdr:colOff>79863</xdr:colOff>
      <xdr:row>73</xdr:row>
      <xdr:rowOff>106240</xdr:rowOff>
    </xdr:from>
    <xdr:to>
      <xdr:col>5</xdr:col>
      <xdr:colOff>4088</xdr:colOff>
      <xdr:row>75</xdr:row>
      <xdr:rowOff>24729</xdr:rowOff>
    </xdr:to>
    <xdr:pic>
      <xdr:nvPicPr>
        <xdr:cNvPr id="4" name="3 Imagen">
          <a:hlinkClick xmlns:r="http://schemas.openxmlformats.org/officeDocument/2006/relationships" r:id="rId2"/>
        </xdr:cNvPr>
        <xdr:cNvPicPr>
          <a:picLocks noChangeAspect="1"/>
        </xdr:cNvPicPr>
      </xdr:nvPicPr>
      <xdr:blipFill>
        <a:blip xmlns:r="http://schemas.openxmlformats.org/officeDocument/2006/relationships" r:embed="rId3" cstate="print"/>
        <a:stretch>
          <a:fillRect/>
        </a:stretch>
      </xdr:blipFill>
      <xdr:spPr>
        <a:xfrm>
          <a:off x="3632688" y="11250490"/>
          <a:ext cx="848150" cy="280439"/>
        </a:xfrm>
        <a:prstGeom prst="rect">
          <a:avLst/>
        </a:prstGeom>
      </xdr:spPr>
    </xdr:pic>
    <xdr:clientData/>
  </xdr:twoCellAnchor>
  <xdr:twoCellAnchor editAs="absolute">
    <xdr:from>
      <xdr:col>0</xdr:col>
      <xdr:colOff>52753</xdr:colOff>
      <xdr:row>75</xdr:row>
      <xdr:rowOff>30773</xdr:rowOff>
    </xdr:from>
    <xdr:to>
      <xdr:col>8</xdr:col>
      <xdr:colOff>576628</xdr:colOff>
      <xdr:row>81</xdr:row>
      <xdr:rowOff>78398</xdr:rowOff>
    </xdr:to>
    <xdr:pic>
      <xdr:nvPicPr>
        <xdr:cNvPr id="5" name="4 Imagen" descr="onda.jpg"/>
        <xdr:cNvPicPr>
          <a:picLocks noChangeAspect="1"/>
        </xdr:cNvPicPr>
      </xdr:nvPicPr>
      <xdr:blipFill>
        <a:blip xmlns:r="http://schemas.openxmlformats.org/officeDocument/2006/relationships" r:embed="rId4" cstate="print"/>
        <a:srcRect/>
        <a:stretch>
          <a:fillRect/>
        </a:stretch>
      </xdr:blipFill>
      <xdr:spPr bwMode="auto">
        <a:xfrm>
          <a:off x="52753" y="11687908"/>
          <a:ext cx="7770202" cy="1146663"/>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absolute">
    <xdr:from>
      <xdr:col>0</xdr:col>
      <xdr:colOff>19050</xdr:colOff>
      <xdr:row>63</xdr:row>
      <xdr:rowOff>28575</xdr:rowOff>
    </xdr:from>
    <xdr:to>
      <xdr:col>10</xdr:col>
      <xdr:colOff>204107</xdr:colOff>
      <xdr:row>73</xdr:row>
      <xdr:rowOff>72465</xdr:rowOff>
    </xdr:to>
    <xdr:pic>
      <xdr:nvPicPr>
        <xdr:cNvPr id="5" name="4 Imagen" descr="onda.jpg"/>
        <xdr:cNvPicPr>
          <a:picLocks noChangeAspect="1"/>
        </xdr:cNvPicPr>
      </xdr:nvPicPr>
      <xdr:blipFill>
        <a:blip xmlns:r="http://schemas.openxmlformats.org/officeDocument/2006/relationships" r:embed="rId1" cstate="print"/>
        <a:srcRect/>
        <a:stretch>
          <a:fillRect/>
        </a:stretch>
      </xdr:blipFill>
      <xdr:spPr bwMode="auto">
        <a:xfrm>
          <a:off x="19050" y="8782050"/>
          <a:ext cx="7772400" cy="1186890"/>
        </a:xfrm>
        <a:prstGeom prst="rect">
          <a:avLst/>
        </a:prstGeom>
        <a:noFill/>
        <a:ln w="9525">
          <a:noFill/>
          <a:miter lim="800000"/>
          <a:headEnd/>
          <a:tailEnd/>
        </a:ln>
      </xdr:spPr>
    </xdr:pic>
    <xdr:clientData/>
  </xdr:twoCellAnchor>
  <xdr:twoCellAnchor editAs="oneCell">
    <xdr:from>
      <xdr:col>0</xdr:col>
      <xdr:colOff>0</xdr:colOff>
      <xdr:row>0</xdr:row>
      <xdr:rowOff>0</xdr:rowOff>
    </xdr:from>
    <xdr:to>
      <xdr:col>10</xdr:col>
      <xdr:colOff>242207</xdr:colOff>
      <xdr:row>6</xdr:row>
      <xdr:rowOff>608487</xdr:rowOff>
    </xdr:to>
    <xdr:pic>
      <xdr:nvPicPr>
        <xdr:cNvPr id="10" name="9 Imagen" descr="encabezado3.jpg"/>
        <xdr:cNvPicPr>
          <a:picLocks noChangeAspect="1"/>
        </xdr:cNvPicPr>
      </xdr:nvPicPr>
      <xdr:blipFill>
        <a:blip xmlns:r="http://schemas.openxmlformats.org/officeDocument/2006/relationships" r:embed="rId2" cstate="print"/>
        <a:stretch>
          <a:fillRect/>
        </a:stretch>
      </xdr:blipFill>
      <xdr:spPr>
        <a:xfrm>
          <a:off x="0" y="0"/>
          <a:ext cx="7829550" cy="1408587"/>
        </a:xfrm>
        <a:prstGeom prst="rect">
          <a:avLst/>
        </a:prstGeom>
      </xdr:spPr>
    </xdr:pic>
    <xdr:clientData/>
  </xdr:twoCellAnchor>
  <xdr:twoCellAnchor>
    <xdr:from>
      <xdr:col>6</xdr:col>
      <xdr:colOff>30163</xdr:colOff>
      <xdr:row>31</xdr:row>
      <xdr:rowOff>142875</xdr:rowOff>
    </xdr:from>
    <xdr:to>
      <xdr:col>7</xdr:col>
      <xdr:colOff>133349</xdr:colOff>
      <xdr:row>33</xdr:row>
      <xdr:rowOff>1</xdr:rowOff>
    </xdr:to>
    <xdr:sp macro="" textlink="">
      <xdr:nvSpPr>
        <xdr:cNvPr id="2" name="1 Rectángulo redondeado">
          <a:hlinkClick xmlns:r="http://schemas.openxmlformats.org/officeDocument/2006/relationships" r:id="rId3"/>
        </xdr:cNvPr>
        <xdr:cNvSpPr/>
      </xdr:nvSpPr>
      <xdr:spPr>
        <a:xfrm>
          <a:off x="4402138" y="8420100"/>
          <a:ext cx="817561" cy="238126"/>
        </a:xfrm>
        <a:prstGeom prst="roundRect">
          <a:avLst/>
        </a:prstGeom>
        <a:solidFill>
          <a:schemeClr val="tx2">
            <a:lumMod val="75000"/>
          </a:schemeClr>
        </a:solidFill>
        <a:ln w="19050">
          <a:solidFill>
            <a:schemeClr val="tx2">
              <a:lumMod val="60000"/>
              <a:lumOff val="40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wsDr>
</file>

<file path=xl/drawings/drawing6.xml><?xml version="1.0" encoding="utf-8"?>
<xdr:wsDr xmlns:xdr="http://schemas.openxmlformats.org/drawingml/2006/spreadsheetDrawing" xmlns:a="http://schemas.openxmlformats.org/drawingml/2006/main">
  <xdr:twoCellAnchor editAs="absolute">
    <xdr:from>
      <xdr:col>0</xdr:col>
      <xdr:colOff>9525</xdr:colOff>
      <xdr:row>54</xdr:row>
      <xdr:rowOff>168017</xdr:rowOff>
    </xdr:from>
    <xdr:to>
      <xdr:col>11</xdr:col>
      <xdr:colOff>57149</xdr:colOff>
      <xdr:row>61</xdr:row>
      <xdr:rowOff>21407</xdr:rowOff>
    </xdr:to>
    <xdr:pic>
      <xdr:nvPicPr>
        <xdr:cNvPr id="4506" name="4 Imagen" descr="onda.jpg"/>
        <xdr:cNvPicPr>
          <a:picLocks noChangeAspect="1"/>
        </xdr:cNvPicPr>
      </xdr:nvPicPr>
      <xdr:blipFill>
        <a:blip xmlns:r="http://schemas.openxmlformats.org/officeDocument/2006/relationships" r:embed="rId1" cstate="print"/>
        <a:srcRect/>
        <a:stretch>
          <a:fillRect/>
        </a:stretch>
      </xdr:blipFill>
      <xdr:spPr bwMode="auto">
        <a:xfrm>
          <a:off x="9525" y="8346328"/>
          <a:ext cx="7772400" cy="1186890"/>
        </a:xfrm>
        <a:prstGeom prst="rect">
          <a:avLst/>
        </a:prstGeom>
        <a:noFill/>
        <a:ln w="9525">
          <a:noFill/>
          <a:miter lim="800000"/>
          <a:headEnd/>
          <a:tailEnd/>
        </a:ln>
      </xdr:spPr>
    </xdr:pic>
    <xdr:clientData/>
  </xdr:twoCellAnchor>
  <xdr:twoCellAnchor editAs="absolute">
    <xdr:from>
      <xdr:col>5</xdr:col>
      <xdr:colOff>574684</xdr:colOff>
      <xdr:row>53</xdr:row>
      <xdr:rowOff>52350</xdr:rowOff>
    </xdr:from>
    <xdr:to>
      <xdr:col>7</xdr:col>
      <xdr:colOff>0</xdr:colOff>
      <xdr:row>54</xdr:row>
      <xdr:rowOff>96673</xdr:rowOff>
    </xdr:to>
    <xdr:sp macro="" textlink="">
      <xdr:nvSpPr>
        <xdr:cNvPr id="3" name="2 Rectángulo redondeado">
          <a:hlinkClick xmlns:r="http://schemas.openxmlformats.org/officeDocument/2006/relationships" r:id="rId2"/>
        </xdr:cNvPr>
        <xdr:cNvSpPr/>
      </xdr:nvSpPr>
      <xdr:spPr>
        <a:xfrm>
          <a:off x="4212502" y="8040161"/>
          <a:ext cx="804932" cy="234823"/>
        </a:xfrm>
        <a:prstGeom prst="roundRect">
          <a:avLst/>
        </a:prstGeom>
        <a:solidFill>
          <a:schemeClr val="tx2">
            <a:lumMod val="75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twoCellAnchor editAs="oneCell">
    <xdr:from>
      <xdr:col>0</xdr:col>
      <xdr:colOff>0</xdr:colOff>
      <xdr:row>0</xdr:row>
      <xdr:rowOff>0</xdr:rowOff>
    </xdr:from>
    <xdr:to>
      <xdr:col>11</xdr:col>
      <xdr:colOff>131310</xdr:colOff>
      <xdr:row>6</xdr:row>
      <xdr:rowOff>625296</xdr:rowOff>
    </xdr:to>
    <xdr:pic>
      <xdr:nvPicPr>
        <xdr:cNvPr id="5" name="4 Imagen" descr="encabezado3.jpg"/>
        <xdr:cNvPicPr>
          <a:picLocks noChangeAspect="1"/>
        </xdr:cNvPicPr>
      </xdr:nvPicPr>
      <xdr:blipFill>
        <a:blip xmlns:r="http://schemas.openxmlformats.org/officeDocument/2006/relationships" r:embed="rId3" cstate="print"/>
        <a:stretch>
          <a:fillRect/>
        </a:stretch>
      </xdr:blipFill>
      <xdr:spPr>
        <a:xfrm>
          <a:off x="0" y="0"/>
          <a:ext cx="7829550" cy="140858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absolute">
    <xdr:from>
      <xdr:col>0</xdr:col>
      <xdr:colOff>0</xdr:colOff>
      <xdr:row>77</xdr:row>
      <xdr:rowOff>76567</xdr:rowOff>
    </xdr:from>
    <xdr:to>
      <xdr:col>11</xdr:col>
      <xdr:colOff>104775</xdr:colOff>
      <xdr:row>83</xdr:row>
      <xdr:rowOff>124193</xdr:rowOff>
    </xdr:to>
    <xdr:pic>
      <xdr:nvPicPr>
        <xdr:cNvPr id="5529" name="4 Imagen" descr="onda.jpg"/>
        <xdr:cNvPicPr>
          <a:picLocks noChangeAspect="1"/>
        </xdr:cNvPicPr>
      </xdr:nvPicPr>
      <xdr:blipFill>
        <a:blip xmlns:r="http://schemas.openxmlformats.org/officeDocument/2006/relationships" r:embed="rId1" cstate="print"/>
        <a:srcRect/>
        <a:stretch>
          <a:fillRect/>
        </a:stretch>
      </xdr:blipFill>
      <xdr:spPr bwMode="auto">
        <a:xfrm>
          <a:off x="0" y="11433298"/>
          <a:ext cx="7782658" cy="1146664"/>
        </a:xfrm>
        <a:prstGeom prst="rect">
          <a:avLst/>
        </a:prstGeom>
        <a:noFill/>
        <a:ln w="9525">
          <a:noFill/>
          <a:miter lim="800000"/>
          <a:headEnd/>
          <a:tailEnd/>
        </a:ln>
      </xdr:spPr>
    </xdr:pic>
    <xdr:clientData/>
  </xdr:twoCellAnchor>
  <xdr:twoCellAnchor editAs="absolute">
    <xdr:from>
      <xdr:col>5</xdr:col>
      <xdr:colOff>520402</xdr:colOff>
      <xdr:row>75</xdr:row>
      <xdr:rowOff>26989</xdr:rowOff>
    </xdr:from>
    <xdr:to>
      <xdr:col>6</xdr:col>
      <xdr:colOff>662844</xdr:colOff>
      <xdr:row>76</xdr:row>
      <xdr:rowOff>52389</xdr:rowOff>
    </xdr:to>
    <xdr:sp macro="" textlink="">
      <xdr:nvSpPr>
        <xdr:cNvPr id="3" name="2 Rectángulo redondeado">
          <a:hlinkClick xmlns:r="http://schemas.openxmlformats.org/officeDocument/2006/relationships" r:id="rId2"/>
        </xdr:cNvPr>
        <xdr:cNvSpPr/>
      </xdr:nvSpPr>
      <xdr:spPr>
        <a:xfrm>
          <a:off x="4191190" y="11017374"/>
          <a:ext cx="809192" cy="208573"/>
        </a:xfrm>
        <a:prstGeom prst="roundRect">
          <a:avLst/>
        </a:prstGeom>
        <a:solidFill>
          <a:schemeClr val="tx2">
            <a:lumMod val="75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twoCellAnchor editAs="oneCell">
    <xdr:from>
      <xdr:col>0</xdr:col>
      <xdr:colOff>0</xdr:colOff>
      <xdr:row>0</xdr:row>
      <xdr:rowOff>0</xdr:rowOff>
    </xdr:from>
    <xdr:to>
      <xdr:col>11</xdr:col>
      <xdr:colOff>161925</xdr:colOff>
      <xdr:row>6</xdr:row>
      <xdr:rowOff>598962</xdr:rowOff>
    </xdr:to>
    <xdr:pic>
      <xdr:nvPicPr>
        <xdr:cNvPr id="6" name="5 Imagen" descr="encabezado3.jpg"/>
        <xdr:cNvPicPr>
          <a:picLocks noChangeAspect="1"/>
        </xdr:cNvPicPr>
      </xdr:nvPicPr>
      <xdr:blipFill>
        <a:blip xmlns:r="http://schemas.openxmlformats.org/officeDocument/2006/relationships" r:embed="rId3" cstate="print"/>
        <a:stretch>
          <a:fillRect/>
        </a:stretch>
      </xdr:blipFill>
      <xdr:spPr>
        <a:xfrm>
          <a:off x="0" y="0"/>
          <a:ext cx="7829550" cy="1399062"/>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71438</xdr:colOff>
      <xdr:row>6</xdr:row>
      <xdr:rowOff>570387</xdr:rowOff>
    </xdr:to>
    <xdr:pic>
      <xdr:nvPicPr>
        <xdr:cNvPr id="6" name="5 Imagen" descr="encabezado3.jpg"/>
        <xdr:cNvPicPr>
          <a:picLocks noChangeAspect="1"/>
        </xdr:cNvPicPr>
      </xdr:nvPicPr>
      <xdr:blipFill>
        <a:blip xmlns:r="http://schemas.openxmlformats.org/officeDocument/2006/relationships" r:embed="rId1" cstate="print"/>
        <a:stretch>
          <a:fillRect/>
        </a:stretch>
      </xdr:blipFill>
      <xdr:spPr>
        <a:xfrm>
          <a:off x="0" y="0"/>
          <a:ext cx="7829550" cy="1408587"/>
        </a:xfrm>
        <a:prstGeom prst="rect">
          <a:avLst/>
        </a:prstGeom>
      </xdr:spPr>
    </xdr:pic>
    <xdr:clientData/>
  </xdr:twoCellAnchor>
  <xdr:twoCellAnchor editAs="absolute">
    <xdr:from>
      <xdr:col>0</xdr:col>
      <xdr:colOff>47625</xdr:colOff>
      <xdr:row>55</xdr:row>
      <xdr:rowOff>46038</xdr:rowOff>
    </xdr:from>
    <xdr:to>
      <xdr:col>10</xdr:col>
      <xdr:colOff>76200</xdr:colOff>
      <xdr:row>61</xdr:row>
      <xdr:rowOff>93663</xdr:rowOff>
    </xdr:to>
    <xdr:pic>
      <xdr:nvPicPr>
        <xdr:cNvPr id="7" name="4 Imagen" descr="onda.jpg"/>
        <xdr:cNvPicPr>
          <a:picLocks noChangeAspect="1"/>
        </xdr:cNvPicPr>
      </xdr:nvPicPr>
      <xdr:blipFill>
        <a:blip xmlns:r="http://schemas.openxmlformats.org/officeDocument/2006/relationships" r:embed="rId2" cstate="print"/>
        <a:srcRect/>
        <a:stretch>
          <a:fillRect/>
        </a:stretch>
      </xdr:blipFill>
      <xdr:spPr bwMode="auto">
        <a:xfrm>
          <a:off x="47625" y="8561388"/>
          <a:ext cx="7762875" cy="1133475"/>
        </a:xfrm>
        <a:prstGeom prst="rect">
          <a:avLst/>
        </a:prstGeom>
        <a:noFill/>
        <a:ln w="9525">
          <a:noFill/>
          <a:miter lim="800000"/>
          <a:headEnd/>
          <a:tailEnd/>
        </a:ln>
      </xdr:spPr>
    </xdr:pic>
    <xdr:clientData/>
  </xdr:twoCellAnchor>
  <xdr:twoCellAnchor editAs="absolute">
    <xdr:from>
      <xdr:col>5</xdr:col>
      <xdr:colOff>451570</xdr:colOff>
      <xdr:row>53</xdr:row>
      <xdr:rowOff>158010</xdr:rowOff>
    </xdr:from>
    <xdr:to>
      <xdr:col>6</xdr:col>
      <xdr:colOff>533398</xdr:colOff>
      <xdr:row>55</xdr:row>
      <xdr:rowOff>39687</xdr:rowOff>
    </xdr:to>
    <xdr:sp macro="" textlink="">
      <xdr:nvSpPr>
        <xdr:cNvPr id="5" name="4 Rectángulo redondeado">
          <a:hlinkClick xmlns:r="http://schemas.openxmlformats.org/officeDocument/2006/relationships" r:id="rId3"/>
        </xdr:cNvPr>
        <xdr:cNvSpPr/>
      </xdr:nvSpPr>
      <xdr:spPr>
        <a:xfrm>
          <a:off x="4413970" y="8311410"/>
          <a:ext cx="834303" cy="243627"/>
        </a:xfrm>
        <a:prstGeom prst="roundRect">
          <a:avLst/>
        </a:prstGeom>
        <a:solidFill>
          <a:schemeClr val="tx2">
            <a:lumMod val="75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i="0">
              <a:solidFill>
                <a:schemeClr val="bg1"/>
              </a:solidFill>
              <a:latin typeface="Optima" pitchFamily="2" charset="0"/>
            </a:rPr>
            <a:t>VOLVER</a:t>
          </a:r>
        </a:p>
      </xdr:txBody>
    </xdr:sp>
    <xdr:clientData/>
  </xdr:twoCellAnchor>
  <xdr:twoCellAnchor editAs="oneCell">
    <xdr:from>
      <xdr:col>1</xdr:col>
      <xdr:colOff>0</xdr:colOff>
      <xdr:row>64</xdr:row>
      <xdr:rowOff>0</xdr:rowOff>
    </xdr:from>
    <xdr:to>
      <xdr:col>1</xdr:col>
      <xdr:colOff>7620</xdr:colOff>
      <xdr:row>64</xdr:row>
      <xdr:rowOff>7620</xdr:rowOff>
    </xdr:to>
    <xdr:pic>
      <xdr:nvPicPr>
        <xdr:cNvPr id="8" name="7 Imagen" descr="http://www.bbvaprovida.cl/SitioWeb/images/block.gif"/>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1940" y="1018794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absolute">
    <xdr:from>
      <xdr:col>0</xdr:col>
      <xdr:colOff>0</xdr:colOff>
      <xdr:row>51</xdr:row>
      <xdr:rowOff>101600</xdr:rowOff>
    </xdr:from>
    <xdr:to>
      <xdr:col>10</xdr:col>
      <xdr:colOff>138113</xdr:colOff>
      <xdr:row>57</xdr:row>
      <xdr:rowOff>158750</xdr:rowOff>
    </xdr:to>
    <xdr:pic>
      <xdr:nvPicPr>
        <xdr:cNvPr id="2454" name="4 Imagen" descr="onda.jpg"/>
        <xdr:cNvPicPr>
          <a:picLocks noChangeAspect="1"/>
        </xdr:cNvPicPr>
      </xdr:nvPicPr>
      <xdr:blipFill>
        <a:blip xmlns:r="http://schemas.openxmlformats.org/officeDocument/2006/relationships" r:embed="rId1" cstate="print"/>
        <a:srcRect/>
        <a:stretch>
          <a:fillRect/>
        </a:stretch>
      </xdr:blipFill>
      <xdr:spPr bwMode="auto">
        <a:xfrm>
          <a:off x="0" y="9588500"/>
          <a:ext cx="7800975" cy="1143000"/>
        </a:xfrm>
        <a:prstGeom prst="rect">
          <a:avLst/>
        </a:prstGeom>
        <a:noFill/>
        <a:ln w="9525">
          <a:noFill/>
          <a:miter lim="800000"/>
          <a:headEnd/>
          <a:tailEnd/>
        </a:ln>
      </xdr:spPr>
    </xdr:pic>
    <xdr:clientData/>
  </xdr:twoCellAnchor>
  <xdr:twoCellAnchor editAs="absolute">
    <xdr:from>
      <xdr:col>5</xdr:col>
      <xdr:colOff>517525</xdr:colOff>
      <xdr:row>49</xdr:row>
      <xdr:rowOff>20637</xdr:rowOff>
    </xdr:from>
    <xdr:to>
      <xdr:col>6</xdr:col>
      <xdr:colOff>655636</xdr:colOff>
      <xdr:row>50</xdr:row>
      <xdr:rowOff>68262</xdr:rowOff>
    </xdr:to>
    <xdr:sp macro="" textlink="">
      <xdr:nvSpPr>
        <xdr:cNvPr id="2" name="1 Rectángulo redondeado">
          <a:hlinkClick xmlns:r="http://schemas.openxmlformats.org/officeDocument/2006/relationships" r:id="rId2"/>
        </xdr:cNvPr>
        <xdr:cNvSpPr/>
      </xdr:nvSpPr>
      <xdr:spPr>
        <a:xfrm>
          <a:off x="4637087" y="9145587"/>
          <a:ext cx="850899" cy="228600"/>
        </a:xfrm>
        <a:prstGeom prst="roundRect">
          <a:avLst/>
        </a:prstGeom>
        <a:solidFill>
          <a:schemeClr val="tx2">
            <a:lumMod val="75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twoCellAnchor editAs="oneCell">
    <xdr:from>
      <xdr:col>0</xdr:col>
      <xdr:colOff>0</xdr:colOff>
      <xdr:row>0</xdr:row>
      <xdr:rowOff>0</xdr:rowOff>
    </xdr:from>
    <xdr:to>
      <xdr:col>10</xdr:col>
      <xdr:colOff>192088</xdr:colOff>
      <xdr:row>6</xdr:row>
      <xdr:rowOff>595787</xdr:rowOff>
    </xdr:to>
    <xdr:pic>
      <xdr:nvPicPr>
        <xdr:cNvPr id="5" name="4 Imagen" descr="encabezado3.jpg"/>
        <xdr:cNvPicPr>
          <a:picLocks noChangeAspect="1"/>
        </xdr:cNvPicPr>
      </xdr:nvPicPr>
      <xdr:blipFill>
        <a:blip xmlns:r="http://schemas.openxmlformats.org/officeDocument/2006/relationships" r:embed="rId3" cstate="print"/>
        <a:stretch>
          <a:fillRect/>
        </a:stretch>
      </xdr:blipFill>
      <xdr:spPr>
        <a:xfrm>
          <a:off x="0" y="0"/>
          <a:ext cx="7831138" cy="139588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7"/>
  <sheetViews>
    <sheetView tabSelected="1" zoomScaleNormal="100" workbookViewId="0"/>
  </sheetViews>
  <sheetFormatPr baseColWidth="10" defaultColWidth="11.42578125" defaultRowHeight="14.25"/>
  <cols>
    <col min="1" max="1" width="2.28515625" style="12" customWidth="1"/>
    <col min="2" max="2" width="9" style="12" customWidth="1"/>
    <col min="3" max="3" width="70.5703125" style="19" customWidth="1"/>
    <col min="4" max="4" width="6.85546875" style="12" customWidth="1"/>
    <col min="5" max="5" width="70.5703125" style="12" customWidth="1"/>
    <col min="6" max="16384" width="11.42578125" style="12"/>
  </cols>
  <sheetData>
    <row r="1" spans="1:5">
      <c r="A1" s="231"/>
    </row>
    <row r="9" spans="1:5" ht="20.25">
      <c r="D9" s="11"/>
    </row>
    <row r="10" spans="1:5" ht="20.25">
      <c r="D10" s="18"/>
    </row>
    <row r="12" spans="1:5" ht="15">
      <c r="D12" s="15"/>
    </row>
    <row r="13" spans="1:5">
      <c r="D13" s="13"/>
    </row>
    <row r="14" spans="1:5" ht="17.25" customHeight="1" thickBot="1">
      <c r="D14" s="14"/>
    </row>
    <row r="15" spans="1:5" ht="26.25" customHeight="1" thickTop="1" thickBot="1">
      <c r="C15" s="33" t="s">
        <v>133</v>
      </c>
      <c r="D15" s="20"/>
      <c r="E15" s="33" t="s">
        <v>66</v>
      </c>
    </row>
    <row r="16" spans="1:5" ht="26.25" customHeight="1" thickTop="1" thickBot="1">
      <c r="C16" s="33" t="s">
        <v>97</v>
      </c>
      <c r="D16" s="20"/>
      <c r="E16" s="33" t="s">
        <v>67</v>
      </c>
    </row>
    <row r="17" spans="3:5" ht="26.25" customHeight="1" thickTop="1" thickBot="1">
      <c r="C17" s="33" t="s">
        <v>127</v>
      </c>
      <c r="D17" s="20"/>
      <c r="E17" s="33" t="s">
        <v>68</v>
      </c>
    </row>
    <row r="18" spans="3:5" ht="26.25" customHeight="1" thickTop="1" thickBot="1">
      <c r="C18" s="33" t="s">
        <v>134</v>
      </c>
      <c r="D18" s="20"/>
      <c r="E18" s="33" t="s">
        <v>69</v>
      </c>
    </row>
    <row r="19" spans="3:5" ht="26.25" customHeight="1" thickTop="1" thickBot="1">
      <c r="C19" s="33" t="s">
        <v>63</v>
      </c>
      <c r="D19" s="20"/>
      <c r="E19" s="33" t="s">
        <v>70</v>
      </c>
    </row>
    <row r="20" spans="3:5" ht="26.25" customHeight="1" thickTop="1" thickBot="1">
      <c r="C20" s="33" t="s">
        <v>72</v>
      </c>
      <c r="D20" s="20"/>
      <c r="E20" s="33" t="s">
        <v>142</v>
      </c>
    </row>
    <row r="21" spans="3:5" ht="26.25" customHeight="1" thickTop="1" thickBot="1">
      <c r="C21" s="33" t="s">
        <v>64</v>
      </c>
      <c r="D21" s="20"/>
      <c r="E21" s="34" t="s">
        <v>71</v>
      </c>
    </row>
    <row r="22" spans="3:5" ht="26.25" customHeight="1" thickTop="1" thickBot="1">
      <c r="C22" s="33" t="s">
        <v>65</v>
      </c>
      <c r="D22" s="20"/>
    </row>
    <row r="23" spans="3:5" ht="26.25" customHeight="1" thickTop="1">
      <c r="D23" s="20"/>
      <c r="E23" s="20"/>
    </row>
    <row r="24" spans="3:5" ht="26.25" customHeight="1">
      <c r="D24" s="20"/>
    </row>
    <row r="25" spans="3:5" ht="26.25" customHeight="1">
      <c r="D25" s="20"/>
    </row>
    <row r="26" spans="3:5" ht="26.25" customHeight="1">
      <c r="D26" s="20"/>
    </row>
    <row r="27" spans="3:5" ht="26.25" customHeight="1">
      <c r="D27" s="20"/>
    </row>
  </sheetData>
  <hyperlinks>
    <hyperlink ref="C19" location="'Ingresos Brutos del Juego'!A1" display="Ingresos Brutos del Juego o Win "/>
    <hyperlink ref="C20" location="Impuestos!A1" display="Impuesto Específico al Juego "/>
    <hyperlink ref="C21" location="Impuestos!A1" display="   IVA al Juego "/>
    <hyperlink ref="C22" location="Visitas!A1" display="   Número de Visitas "/>
    <hyperlink ref="E15" location="Visitas!A1" display="   Impuesto por Entradas "/>
    <hyperlink ref="E16" location="Visitas!A1" display="   Gasto Promedio por Visita "/>
    <hyperlink ref="E17" location="'Retorno Máquinas'!A1" display="   Monto Total Apostado en Máquinas de Azar "/>
    <hyperlink ref="E18" location="'Retorno Máquinas'!A1" display="   Porcentaje de Retorno Real a Clientes en Máquinas de Azar "/>
    <hyperlink ref="E19" location="'Resumen Industria'!A1" display="   Resumen de Resultados de la Industria de Casinos de Juego"/>
    <hyperlink ref="C16" location="'Parque de Máquinas'!A1" display="   Número de Máquinas de Azar por Fabricante y Procedencia "/>
    <hyperlink ref="C15" location="'Oferta de Juegos'!A1" display="   Oferta de Juegos por Categoría de Juego"/>
    <hyperlink ref="C17" location="'Posiciones de Juego'!A1" display="   Posiciones de Juego por Categoría de Juego"/>
    <hyperlink ref="C18" location="'Posiciones de Juego'!A1" display="   Win Diario por Posición y Categoría de Juego"/>
    <hyperlink ref="E20" location="'Resumen Industria'!A1" display="   Resumen de Resultados de la Industria de Casinos de Juego"/>
    <hyperlink ref="E21" location="Glosario!A1" display="   Glosario"/>
  </hyperlinks>
  <printOptions horizontalCentered="1"/>
  <pageMargins left="0.19685039370078741" right="0.39370078740157483" top="0.39370078740157483" bottom="0.78740157480314965" header="0.31496062992125984" footer="0.31496062992125984"/>
  <pageSetup scale="83" orientation="landscape" r:id="rId1"/>
  <headerFooter>
    <oddFooter>&amp;L&amp;9www.scj.cl
&amp;D</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5"/>
  <sheetViews>
    <sheetView zoomScaleNormal="100" workbookViewId="0"/>
  </sheetViews>
  <sheetFormatPr baseColWidth="10" defaultColWidth="11.42578125" defaultRowHeight="11.25"/>
  <cols>
    <col min="1" max="1" width="4.140625" style="73" customWidth="1"/>
    <col min="2" max="2" width="34.85546875" style="52" customWidth="1"/>
    <col min="3" max="3" width="2.42578125" style="52" customWidth="1"/>
    <col min="4" max="4" width="89.85546875" style="52" customWidth="1"/>
    <col min="5" max="5" width="7.140625" style="52" customWidth="1"/>
    <col min="6" max="6" width="26.140625" style="52" customWidth="1"/>
    <col min="7" max="16384" width="11.42578125" style="52"/>
  </cols>
  <sheetData>
    <row r="1" spans="1:5" ht="10.5" customHeight="1">
      <c r="A1" s="72"/>
    </row>
    <row r="2" spans="1:5" ht="10.5" customHeight="1"/>
    <row r="3" spans="1:5" ht="10.5" customHeight="1"/>
    <row r="4" spans="1:5" ht="10.5" customHeight="1"/>
    <row r="5" spans="1:5" ht="10.5" customHeight="1">
      <c r="D5" s="84"/>
    </row>
    <row r="6" spans="1:5" ht="10.5" customHeight="1">
      <c r="D6" s="84"/>
      <c r="E6" s="84"/>
    </row>
    <row r="7" spans="1:5" ht="49.5" customHeight="1">
      <c r="D7" s="84"/>
      <c r="E7" s="84"/>
    </row>
    <row r="8" spans="1:5" ht="22.5" customHeight="1">
      <c r="A8" s="65"/>
      <c r="B8" s="277" t="s">
        <v>56</v>
      </c>
      <c r="C8" s="277"/>
      <c r="D8" s="278"/>
    </row>
    <row r="9" spans="1:5" ht="42" customHeight="1">
      <c r="A9" s="65"/>
      <c r="B9" s="85" t="s">
        <v>73</v>
      </c>
      <c r="C9" s="86"/>
      <c r="D9" s="87" t="s">
        <v>20</v>
      </c>
    </row>
    <row r="10" spans="1:5" ht="48" customHeight="1">
      <c r="A10" s="65"/>
      <c r="B10" s="85" t="s">
        <v>61</v>
      </c>
      <c r="C10" s="86"/>
      <c r="D10" s="87" t="s">
        <v>21</v>
      </c>
    </row>
    <row r="11" spans="1:5" ht="39.75" customHeight="1">
      <c r="A11" s="65"/>
      <c r="B11" s="85" t="s">
        <v>22</v>
      </c>
      <c r="C11" s="86"/>
      <c r="D11" s="87" t="s">
        <v>23</v>
      </c>
    </row>
    <row r="12" spans="1:5" ht="37.5" customHeight="1">
      <c r="A12" s="65"/>
      <c r="B12" s="85" t="s">
        <v>62</v>
      </c>
      <c r="C12" s="88"/>
      <c r="D12" s="87" t="s">
        <v>24</v>
      </c>
    </row>
    <row r="13" spans="1:5" ht="56.25" customHeight="1">
      <c r="A13" s="65"/>
      <c r="B13" s="85" t="s">
        <v>131</v>
      </c>
      <c r="C13" s="88"/>
      <c r="D13" s="192" t="s">
        <v>132</v>
      </c>
    </row>
    <row r="14" spans="1:5" ht="39.75" customHeight="1">
      <c r="A14" s="65"/>
      <c r="B14" s="85" t="s">
        <v>135</v>
      </c>
      <c r="C14" s="86"/>
      <c r="D14" s="87" t="s">
        <v>137</v>
      </c>
    </row>
    <row r="15" spans="1:5" ht="39.75" customHeight="1">
      <c r="A15" s="65"/>
      <c r="B15" s="85" t="s">
        <v>136</v>
      </c>
      <c r="C15" s="86"/>
      <c r="D15" s="87" t="s">
        <v>138</v>
      </c>
    </row>
  </sheetData>
  <mergeCells count="1">
    <mergeCell ref="B8:D8"/>
  </mergeCells>
  <printOptions horizontalCentered="1"/>
  <pageMargins left="0.39370078740157483" right="0.39370078740157483" top="0.39370078740157483" bottom="0.78740157480314965" header="0.31496062992125984" footer="0.31496062992125984"/>
  <pageSetup scale="94" orientation="landscape" r:id="rId1"/>
  <headerFooter>
    <oddFooter>&amp;L&amp;9www.scj.cl
&amp;D&amp;R&amp;8División de Estudios</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N29"/>
  <sheetViews>
    <sheetView zoomScaleNormal="100" workbookViewId="0">
      <selection activeCell="N29" sqref="N29"/>
    </sheetView>
  </sheetViews>
  <sheetFormatPr baseColWidth="10" defaultColWidth="11.42578125" defaultRowHeight="14.25"/>
  <cols>
    <col min="1" max="1" width="4.140625" style="16" customWidth="1"/>
    <col min="2" max="2" width="21.42578125" style="16" customWidth="1"/>
    <col min="3" max="8" width="13.85546875" style="16" customWidth="1"/>
    <col min="9" max="9" width="3.85546875" style="16" customWidth="1"/>
    <col min="10" max="10" width="12.5703125" style="16" bestFit="1" customWidth="1"/>
    <col min="11" max="16384" width="11.42578125" style="16"/>
  </cols>
  <sheetData>
    <row r="1" spans="2:10" ht="10.5" customHeight="1"/>
    <row r="2" spans="2:10" ht="10.5" customHeight="1"/>
    <row r="3" spans="2:10" ht="10.5" customHeight="1"/>
    <row r="4" spans="2:10" ht="10.5" customHeight="1"/>
    <row r="5" spans="2:10" ht="10.5" customHeight="1"/>
    <row r="6" spans="2:10" ht="10.5" customHeight="1"/>
    <row r="7" spans="2:10" ht="49.5" customHeight="1"/>
    <row r="8" spans="2:10" s="52" customFormat="1" ht="22.5" customHeight="1">
      <c r="B8" s="235" t="s">
        <v>157</v>
      </c>
      <c r="C8" s="235"/>
      <c r="D8" s="235"/>
      <c r="E8" s="235"/>
      <c r="F8" s="235"/>
      <c r="G8" s="235"/>
      <c r="H8" s="236"/>
      <c r="I8" s="157"/>
      <c r="J8" s="58"/>
    </row>
    <row r="9" spans="2:10" s="52" customFormat="1" ht="15" customHeight="1">
      <c r="B9" s="237" t="s">
        <v>12</v>
      </c>
      <c r="C9" s="238" t="s">
        <v>107</v>
      </c>
      <c r="D9" s="239" t="s">
        <v>108</v>
      </c>
      <c r="E9" s="240"/>
      <c r="F9" s="241"/>
      <c r="G9" s="242" t="s">
        <v>109</v>
      </c>
      <c r="H9" s="243" t="s">
        <v>110</v>
      </c>
      <c r="I9" s="157"/>
      <c r="J9" s="58"/>
    </row>
    <row r="10" spans="2:10" s="52" customFormat="1" ht="24" customHeight="1">
      <c r="B10" s="237"/>
      <c r="C10" s="238"/>
      <c r="D10" s="159" t="s">
        <v>100</v>
      </c>
      <c r="E10" s="161" t="s">
        <v>101</v>
      </c>
      <c r="F10" s="160" t="s">
        <v>102</v>
      </c>
      <c r="G10" s="242"/>
      <c r="H10" s="243"/>
      <c r="I10" s="157"/>
    </row>
    <row r="11" spans="2:10" s="52" customFormat="1" ht="9" customHeight="1">
      <c r="B11" s="103" t="s">
        <v>35</v>
      </c>
      <c r="C11" s="39" t="s">
        <v>111</v>
      </c>
      <c r="D11" s="162">
        <v>6</v>
      </c>
      <c r="E11" s="162">
        <v>14</v>
      </c>
      <c r="F11" s="162">
        <v>1</v>
      </c>
      <c r="G11" s="162">
        <v>450</v>
      </c>
      <c r="H11" s="162">
        <v>136</v>
      </c>
      <c r="I11" s="157"/>
    </row>
    <row r="12" spans="2:10" s="52" customFormat="1" ht="9" customHeight="1">
      <c r="B12" s="102" t="s">
        <v>3</v>
      </c>
      <c r="C12" s="114" t="s">
        <v>112</v>
      </c>
      <c r="D12" s="164">
        <v>10</v>
      </c>
      <c r="E12" s="164">
        <v>29</v>
      </c>
      <c r="F12" s="164">
        <v>2</v>
      </c>
      <c r="G12" s="164">
        <v>776</v>
      </c>
      <c r="H12" s="164">
        <v>248</v>
      </c>
      <c r="I12" s="157"/>
    </row>
    <row r="13" spans="2:10" s="52" customFormat="1" ht="9" customHeight="1">
      <c r="B13" s="165" t="s">
        <v>77</v>
      </c>
      <c r="C13" s="39" t="s">
        <v>113</v>
      </c>
      <c r="D13" s="162">
        <v>5</v>
      </c>
      <c r="E13" s="162">
        <v>17</v>
      </c>
      <c r="F13" s="162">
        <v>1</v>
      </c>
      <c r="G13" s="162">
        <v>385</v>
      </c>
      <c r="H13" s="162">
        <v>179</v>
      </c>
      <c r="I13" s="157"/>
    </row>
    <row r="14" spans="2:10" s="52" customFormat="1" ht="9" customHeight="1">
      <c r="B14" s="102" t="s">
        <v>36</v>
      </c>
      <c r="C14" s="114" t="s">
        <v>114</v>
      </c>
      <c r="D14" s="164">
        <v>7</v>
      </c>
      <c r="E14" s="164">
        <v>10</v>
      </c>
      <c r="F14" s="164">
        <v>1</v>
      </c>
      <c r="G14" s="164">
        <v>338</v>
      </c>
      <c r="H14" s="164">
        <v>148</v>
      </c>
      <c r="I14" s="157"/>
      <c r="J14" s="53"/>
    </row>
    <row r="15" spans="2:10" s="52" customFormat="1" ht="9" customHeight="1">
      <c r="B15" s="103" t="s">
        <v>126</v>
      </c>
      <c r="C15" s="39" t="s">
        <v>115</v>
      </c>
      <c r="D15" s="162">
        <v>14</v>
      </c>
      <c r="E15" s="162">
        <v>42</v>
      </c>
      <c r="F15" s="162">
        <v>1</v>
      </c>
      <c r="G15" s="162">
        <v>1421</v>
      </c>
      <c r="H15" s="162">
        <v>100</v>
      </c>
      <c r="I15" s="157"/>
      <c r="J15" s="53"/>
    </row>
    <row r="16" spans="2:10" s="52" customFormat="1" ht="9" customHeight="1">
      <c r="B16" s="102" t="s">
        <v>17</v>
      </c>
      <c r="C16" s="114" t="s">
        <v>116</v>
      </c>
      <c r="D16" s="164">
        <v>30</v>
      </c>
      <c r="E16" s="164">
        <v>52</v>
      </c>
      <c r="F16" s="164">
        <v>1</v>
      </c>
      <c r="G16" s="164">
        <v>1918</v>
      </c>
      <c r="H16" s="164">
        <v>300</v>
      </c>
      <c r="I16" s="157"/>
      <c r="J16" s="53"/>
    </row>
    <row r="17" spans="1:248" s="52" customFormat="1" ht="9" customHeight="1">
      <c r="B17" s="103" t="s">
        <v>4</v>
      </c>
      <c r="C17" s="39" t="s">
        <v>117</v>
      </c>
      <c r="D17" s="162">
        <v>5</v>
      </c>
      <c r="E17" s="162">
        <v>14</v>
      </c>
      <c r="F17" s="162">
        <v>2</v>
      </c>
      <c r="G17" s="162">
        <v>238</v>
      </c>
      <c r="H17" s="162">
        <v>60</v>
      </c>
      <c r="I17" s="157"/>
    </row>
    <row r="18" spans="1:248" s="52" customFormat="1" ht="9" customHeight="1">
      <c r="B18" s="102" t="s">
        <v>5</v>
      </c>
      <c r="C18" s="114" t="s">
        <v>118</v>
      </c>
      <c r="D18" s="164">
        <v>4</v>
      </c>
      <c r="E18" s="164">
        <v>12</v>
      </c>
      <c r="F18" s="164">
        <v>1</v>
      </c>
      <c r="G18" s="164">
        <v>450</v>
      </c>
      <c r="H18" s="164">
        <v>30</v>
      </c>
      <c r="I18" s="157"/>
    </row>
    <row r="19" spans="1:248" s="52" customFormat="1" ht="9" customHeight="1">
      <c r="B19" s="103" t="s">
        <v>6</v>
      </c>
      <c r="C19" s="39" t="s">
        <v>119</v>
      </c>
      <c r="D19" s="162">
        <v>3</v>
      </c>
      <c r="E19" s="162">
        <v>10</v>
      </c>
      <c r="F19" s="162">
        <v>1</v>
      </c>
      <c r="G19" s="162">
        <v>100</v>
      </c>
      <c r="H19" s="162">
        <v>80</v>
      </c>
      <c r="I19" s="157"/>
    </row>
    <row r="20" spans="1:248" s="52" customFormat="1" ht="9" customHeight="1">
      <c r="B20" s="102" t="s">
        <v>7</v>
      </c>
      <c r="C20" s="114" t="s">
        <v>120</v>
      </c>
      <c r="D20" s="164">
        <v>15</v>
      </c>
      <c r="E20" s="164">
        <v>34</v>
      </c>
      <c r="F20" s="164">
        <v>1</v>
      </c>
      <c r="G20" s="164">
        <v>1371</v>
      </c>
      <c r="H20" s="164">
        <v>168</v>
      </c>
      <c r="I20" s="157"/>
    </row>
    <row r="21" spans="1:248" s="52" customFormat="1" ht="9" customHeight="1">
      <c r="B21" s="103" t="s">
        <v>13</v>
      </c>
      <c r="C21" s="59" t="s">
        <v>121</v>
      </c>
      <c r="D21" s="163">
        <v>4</v>
      </c>
      <c r="E21" s="163">
        <v>5</v>
      </c>
      <c r="F21" s="163">
        <v>1</v>
      </c>
      <c r="G21" s="163">
        <v>200</v>
      </c>
      <c r="H21" s="163">
        <v>40</v>
      </c>
      <c r="I21" s="157"/>
    </row>
    <row r="22" spans="1:248" s="52" customFormat="1" ht="9" customHeight="1">
      <c r="B22" s="102" t="s">
        <v>14</v>
      </c>
      <c r="C22" s="114" t="s">
        <v>122</v>
      </c>
      <c r="D22" s="164">
        <v>7</v>
      </c>
      <c r="E22" s="164">
        <v>26</v>
      </c>
      <c r="F22" s="164">
        <v>3</v>
      </c>
      <c r="G22" s="164">
        <v>620</v>
      </c>
      <c r="H22" s="164">
        <v>176</v>
      </c>
      <c r="I22" s="157"/>
    </row>
    <row r="23" spans="1:248" s="52" customFormat="1" ht="9" customHeight="1">
      <c r="B23" s="103" t="s">
        <v>15</v>
      </c>
      <c r="C23" s="39" t="s">
        <v>123</v>
      </c>
      <c r="D23" s="162">
        <v>5</v>
      </c>
      <c r="E23" s="162">
        <v>15</v>
      </c>
      <c r="F23" s="162">
        <v>2</v>
      </c>
      <c r="G23" s="162">
        <v>380</v>
      </c>
      <c r="H23" s="162">
        <v>200</v>
      </c>
      <c r="I23" s="157"/>
    </row>
    <row r="24" spans="1:248" s="52" customFormat="1" ht="9" customHeight="1">
      <c r="B24" s="102" t="s">
        <v>39</v>
      </c>
      <c r="C24" s="114" t="s">
        <v>124</v>
      </c>
      <c r="D24" s="164">
        <v>6</v>
      </c>
      <c r="E24" s="164">
        <v>14</v>
      </c>
      <c r="F24" s="164">
        <v>1</v>
      </c>
      <c r="G24" s="164">
        <v>331</v>
      </c>
      <c r="H24" s="164">
        <v>60</v>
      </c>
      <c r="I24" s="157"/>
    </row>
    <row r="25" spans="1:248" s="52" customFormat="1" ht="9" customHeight="1">
      <c r="B25" s="165" t="s">
        <v>150</v>
      </c>
      <c r="C25" s="39" t="s">
        <v>151</v>
      </c>
      <c r="D25" s="162">
        <v>7</v>
      </c>
      <c r="E25" s="162">
        <v>11</v>
      </c>
      <c r="F25" s="162">
        <v>1</v>
      </c>
      <c r="G25" s="162">
        <v>230</v>
      </c>
      <c r="H25" s="162">
        <v>72</v>
      </c>
      <c r="I25" s="157"/>
    </row>
    <row r="26" spans="1:248" s="52" customFormat="1" ht="9" customHeight="1">
      <c r="B26" s="102" t="s">
        <v>148</v>
      </c>
      <c r="C26" s="114" t="s">
        <v>149</v>
      </c>
      <c r="D26" s="164">
        <v>4</v>
      </c>
      <c r="E26" s="164">
        <v>6</v>
      </c>
      <c r="F26" s="164">
        <v>1</v>
      </c>
      <c r="G26" s="164">
        <v>150</v>
      </c>
      <c r="H26" s="164">
        <v>38</v>
      </c>
      <c r="I26" s="157"/>
    </row>
    <row r="27" spans="1:248" s="52" customFormat="1" ht="9" customHeight="1">
      <c r="B27" s="165" t="s">
        <v>16</v>
      </c>
      <c r="C27" s="39" t="s">
        <v>125</v>
      </c>
      <c r="D27" s="162">
        <v>5</v>
      </c>
      <c r="E27" s="162">
        <v>13</v>
      </c>
      <c r="F27" s="162">
        <v>2</v>
      </c>
      <c r="G27" s="162">
        <v>421</v>
      </c>
      <c r="H27" s="162">
        <v>150</v>
      </c>
      <c r="I27" s="157"/>
    </row>
    <row r="28" spans="1:248" s="158" customFormat="1" ht="18" customHeight="1">
      <c r="A28" s="80"/>
      <c r="B28" s="166" t="s">
        <v>2</v>
      </c>
      <c r="C28" s="167"/>
      <c r="D28" s="168">
        <f t="shared" ref="D28:H28" si="0">SUM(D11:D27)</f>
        <v>137</v>
      </c>
      <c r="E28" s="168">
        <f t="shared" si="0"/>
        <v>324</v>
      </c>
      <c r="F28" s="168">
        <f t="shared" si="0"/>
        <v>23</v>
      </c>
      <c r="G28" s="168">
        <f t="shared" si="0"/>
        <v>9779</v>
      </c>
      <c r="H28" s="169">
        <f t="shared" si="0"/>
        <v>2185</v>
      </c>
      <c r="I28" s="63"/>
      <c r="J28" s="52"/>
      <c r="K28" s="52"/>
      <c r="L28" s="52"/>
      <c r="M28" s="52"/>
      <c r="N28" s="52"/>
      <c r="O28" s="52"/>
      <c r="P28" s="52"/>
      <c r="Q28" s="52"/>
      <c r="R28" s="52"/>
      <c r="S28" s="52"/>
      <c r="T28" s="52"/>
      <c r="U28" s="52"/>
      <c r="V28" s="52"/>
      <c r="W28" s="52"/>
      <c r="X28" s="52"/>
      <c r="Y28" s="52"/>
      <c r="Z28" s="52"/>
      <c r="AA28" s="52"/>
      <c r="AB28" s="52"/>
      <c r="AC28" s="52"/>
      <c r="AD28" s="52"/>
      <c r="AE28" s="52"/>
      <c r="AF28" s="52"/>
      <c r="AG28" s="52"/>
      <c r="AH28" s="52"/>
      <c r="AI28" s="52"/>
      <c r="AJ28" s="52"/>
      <c r="AK28" s="52"/>
      <c r="AL28" s="52"/>
      <c r="AM28" s="52"/>
      <c r="AN28" s="52"/>
      <c r="AO28" s="52"/>
      <c r="AP28" s="52"/>
      <c r="AQ28" s="52"/>
      <c r="AR28" s="52"/>
      <c r="AS28" s="52"/>
      <c r="AT28" s="52"/>
      <c r="AU28" s="52"/>
      <c r="AV28" s="52"/>
      <c r="AW28" s="52"/>
      <c r="AX28" s="52"/>
      <c r="AY28" s="52"/>
      <c r="AZ28" s="52"/>
      <c r="BA28" s="52"/>
      <c r="BB28" s="52"/>
      <c r="BC28" s="52"/>
      <c r="BD28" s="52"/>
      <c r="BE28" s="52"/>
      <c r="BF28" s="52"/>
      <c r="BG28" s="52"/>
      <c r="BH28" s="52"/>
      <c r="BI28" s="52"/>
      <c r="BJ28" s="52"/>
      <c r="BK28" s="52"/>
      <c r="BL28" s="52"/>
      <c r="BM28" s="52"/>
      <c r="BN28" s="52"/>
      <c r="BO28" s="52"/>
      <c r="BP28" s="52"/>
      <c r="BQ28" s="52"/>
      <c r="BR28" s="52"/>
      <c r="BS28" s="52"/>
      <c r="BT28" s="52"/>
      <c r="BU28" s="52"/>
      <c r="BV28" s="52"/>
      <c r="BW28" s="52"/>
      <c r="BX28" s="52"/>
      <c r="BY28" s="52"/>
      <c r="BZ28" s="52"/>
      <c r="CA28" s="52"/>
      <c r="CB28" s="52"/>
      <c r="CC28" s="52"/>
      <c r="CD28" s="52"/>
      <c r="CE28" s="52"/>
      <c r="CF28" s="52"/>
      <c r="CG28" s="52"/>
      <c r="CH28" s="52"/>
      <c r="CI28" s="52"/>
      <c r="CJ28" s="52"/>
      <c r="CK28" s="52"/>
      <c r="CL28" s="52"/>
      <c r="CM28" s="52"/>
      <c r="CN28" s="52"/>
      <c r="CO28" s="52"/>
      <c r="CP28" s="52"/>
      <c r="CQ28" s="52"/>
      <c r="CR28" s="52"/>
      <c r="CS28" s="52"/>
      <c r="CT28" s="52"/>
      <c r="CU28" s="52"/>
      <c r="CV28" s="52"/>
      <c r="CW28" s="52"/>
      <c r="CX28" s="52"/>
      <c r="CY28" s="52"/>
      <c r="CZ28" s="52"/>
      <c r="DA28" s="52"/>
      <c r="DB28" s="52"/>
      <c r="DC28" s="52"/>
      <c r="DD28" s="52"/>
      <c r="DE28" s="52"/>
      <c r="DF28" s="52"/>
      <c r="DG28" s="52"/>
      <c r="DH28" s="52"/>
      <c r="DI28" s="52"/>
      <c r="DJ28" s="52"/>
      <c r="DK28" s="52"/>
      <c r="DL28" s="52"/>
      <c r="DM28" s="52"/>
      <c r="DN28" s="52"/>
      <c r="DO28" s="52"/>
      <c r="DP28" s="52"/>
      <c r="DQ28" s="52"/>
      <c r="DR28" s="52"/>
      <c r="DS28" s="52"/>
      <c r="DT28" s="52"/>
      <c r="DU28" s="52"/>
      <c r="DV28" s="52"/>
      <c r="DW28" s="52"/>
      <c r="DX28" s="52"/>
      <c r="DY28" s="52"/>
      <c r="DZ28" s="52"/>
      <c r="EA28" s="52"/>
      <c r="EB28" s="52"/>
      <c r="EC28" s="52"/>
      <c r="ED28" s="52"/>
      <c r="EE28" s="52"/>
      <c r="EF28" s="52"/>
      <c r="EG28" s="52"/>
      <c r="EH28" s="52"/>
      <c r="EI28" s="52"/>
      <c r="EJ28" s="52"/>
      <c r="EK28" s="52"/>
      <c r="EL28" s="52"/>
      <c r="EM28" s="52"/>
      <c r="EN28" s="52"/>
      <c r="EO28" s="52"/>
      <c r="EP28" s="52"/>
      <c r="EQ28" s="52"/>
      <c r="ER28" s="52"/>
      <c r="ES28" s="52"/>
      <c r="ET28" s="52"/>
      <c r="EU28" s="52"/>
      <c r="EV28" s="52"/>
      <c r="EW28" s="52"/>
      <c r="EX28" s="52"/>
      <c r="EY28" s="52"/>
      <c r="EZ28" s="52"/>
      <c r="FA28" s="52"/>
      <c r="FB28" s="52"/>
      <c r="FC28" s="52"/>
      <c r="FD28" s="52"/>
      <c r="FE28" s="52"/>
      <c r="FF28" s="52"/>
      <c r="FG28" s="52"/>
      <c r="FH28" s="52"/>
      <c r="FI28" s="52"/>
      <c r="FJ28" s="52"/>
      <c r="FK28" s="52"/>
      <c r="FL28" s="52"/>
      <c r="FM28" s="52"/>
      <c r="FN28" s="52"/>
      <c r="FO28" s="52"/>
      <c r="FP28" s="52"/>
      <c r="FQ28" s="52"/>
      <c r="FR28" s="52"/>
      <c r="FS28" s="52"/>
      <c r="FT28" s="52"/>
      <c r="FU28" s="52"/>
      <c r="FV28" s="52"/>
      <c r="FW28" s="52"/>
      <c r="FX28" s="52"/>
      <c r="FY28" s="52"/>
      <c r="FZ28" s="52"/>
      <c r="GA28" s="52"/>
      <c r="GB28" s="52"/>
      <c r="GC28" s="52"/>
      <c r="GD28" s="52"/>
      <c r="GE28" s="52"/>
      <c r="GF28" s="52"/>
      <c r="GG28" s="52"/>
      <c r="GH28" s="52"/>
      <c r="GI28" s="52"/>
      <c r="GJ28" s="52"/>
      <c r="GK28" s="52"/>
      <c r="GL28" s="52"/>
      <c r="GM28" s="52"/>
      <c r="GN28" s="52"/>
      <c r="GO28" s="52"/>
      <c r="GP28" s="52"/>
      <c r="GQ28" s="52"/>
      <c r="GR28" s="52"/>
      <c r="GS28" s="52"/>
      <c r="GT28" s="52"/>
      <c r="GU28" s="52"/>
      <c r="GV28" s="52"/>
      <c r="GW28" s="52"/>
      <c r="GX28" s="52"/>
      <c r="GY28" s="52"/>
      <c r="GZ28" s="52"/>
      <c r="HA28" s="52"/>
      <c r="HB28" s="52"/>
      <c r="HC28" s="52"/>
      <c r="HD28" s="52"/>
      <c r="HE28" s="52"/>
      <c r="HF28" s="52"/>
      <c r="HG28" s="52"/>
      <c r="HH28" s="52"/>
      <c r="HI28" s="52"/>
      <c r="HJ28" s="52"/>
      <c r="HK28" s="52"/>
      <c r="HL28" s="52"/>
      <c r="HM28" s="52"/>
      <c r="HN28" s="52"/>
      <c r="HO28" s="52"/>
      <c r="HP28" s="52"/>
      <c r="HQ28" s="52"/>
      <c r="HR28" s="52"/>
      <c r="HS28" s="52"/>
      <c r="HT28" s="52"/>
      <c r="HU28" s="52"/>
      <c r="HV28" s="52"/>
      <c r="HW28" s="52"/>
      <c r="HX28" s="52"/>
      <c r="HY28" s="52"/>
      <c r="HZ28" s="52"/>
      <c r="IA28" s="52"/>
      <c r="IB28" s="52"/>
      <c r="IC28" s="52"/>
      <c r="ID28" s="52"/>
      <c r="IE28" s="52"/>
      <c r="IF28" s="52"/>
      <c r="IG28" s="52"/>
      <c r="IH28" s="52"/>
      <c r="II28" s="52"/>
      <c r="IJ28" s="52"/>
      <c r="IK28" s="52"/>
      <c r="IL28" s="52"/>
      <c r="IM28" s="52"/>
      <c r="IN28" s="52"/>
    </row>
    <row r="29" spans="1:248" ht="22.5" customHeight="1">
      <c r="B29" s="191" t="s">
        <v>158</v>
      </c>
      <c r="J29" s="57"/>
    </row>
  </sheetData>
  <mergeCells count="6">
    <mergeCell ref="B8:H8"/>
    <mergeCell ref="B9:B10"/>
    <mergeCell ref="C9:C10"/>
    <mergeCell ref="D9:F9"/>
    <mergeCell ref="G9:G10"/>
    <mergeCell ref="H9:H10"/>
  </mergeCells>
  <pageMargins left="0.70866141732283472" right="0.70866141732283472" top="0.74803149606299213" bottom="0.74803149606299213" header="0.31496062992125984" footer="0.31496062992125984"/>
  <pageSetup scale="90" orientation="landscape" r:id="rId1"/>
  <headerFooter>
    <oddFooter xml:space="preserve">&amp;L&amp;9www.scj.cl
&amp;D&amp;R&amp;8División de Estudios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S32"/>
  <sheetViews>
    <sheetView zoomScaleNormal="100" zoomScaleSheetLayoutView="100" workbookViewId="0">
      <selection activeCell="V20" sqref="V20"/>
    </sheetView>
  </sheetViews>
  <sheetFormatPr baseColWidth="10" defaultColWidth="11.42578125" defaultRowHeight="14.25"/>
  <cols>
    <col min="1" max="1" width="4.140625" style="16" customWidth="1"/>
    <col min="2" max="2" width="19.28515625" style="16" customWidth="1"/>
    <col min="3" max="3" width="9.5703125" style="16" bestFit="1" customWidth="1"/>
    <col min="4" max="4" width="10.85546875" style="16" bestFit="1" customWidth="1"/>
    <col min="5" max="5" width="10.85546875" style="16" customWidth="1"/>
    <col min="6" max="6" width="11" style="16" bestFit="1" customWidth="1"/>
    <col min="7" max="7" width="9.5703125" style="16" customWidth="1"/>
    <col min="8" max="8" width="9" style="16" bestFit="1" customWidth="1"/>
    <col min="9" max="9" width="9.140625" style="16" bestFit="1" customWidth="1"/>
    <col min="10" max="10" width="9.85546875" style="16" bestFit="1" customWidth="1"/>
    <col min="11" max="11" width="9" style="16" customWidth="1"/>
    <col min="12" max="12" width="8.85546875" style="16" bestFit="1" customWidth="1"/>
    <col min="13" max="13" width="8.28515625" style="16" customWidth="1"/>
    <col min="14" max="14" width="0.85546875" style="16" hidden="1" customWidth="1"/>
    <col min="15" max="15" width="9.85546875" style="16" bestFit="1" customWidth="1"/>
    <col min="16" max="16" width="7.85546875" style="16" customWidth="1"/>
    <col min="17" max="17" width="8.42578125" style="16" customWidth="1"/>
    <col min="18" max="19" width="7.7109375" style="16" customWidth="1"/>
    <col min="20" max="20" width="1" style="16" customWidth="1"/>
    <col min="21" max="21" width="12.5703125" style="16" bestFit="1" customWidth="1"/>
    <col min="22" max="16384" width="11.42578125" style="16"/>
  </cols>
  <sheetData>
    <row r="1" spans="2:19" ht="10.5" customHeight="1"/>
    <row r="2" spans="2:19" ht="10.5" customHeight="1"/>
    <row r="3" spans="2:19" ht="10.5" customHeight="1"/>
    <row r="4" spans="2:19" ht="10.5" customHeight="1"/>
    <row r="5" spans="2:19" ht="10.5" customHeight="1"/>
    <row r="6" spans="2:19" ht="12.75" customHeight="1"/>
    <row r="7" spans="2:19" ht="49.5" customHeight="1"/>
    <row r="8" spans="2:19" ht="22.5" customHeight="1">
      <c r="B8" s="244" t="s">
        <v>159</v>
      </c>
      <c r="C8" s="245"/>
      <c r="D8" s="245"/>
      <c r="E8" s="245"/>
      <c r="F8" s="245"/>
      <c r="G8" s="245"/>
      <c r="H8" s="245"/>
      <c r="I8" s="245"/>
      <c r="J8" s="245"/>
      <c r="K8" s="245"/>
      <c r="L8" s="245"/>
      <c r="M8" s="245"/>
      <c r="N8" s="245"/>
      <c r="O8" s="245"/>
      <c r="P8" s="245"/>
      <c r="Q8" s="245"/>
      <c r="R8" s="245"/>
      <c r="S8" s="246"/>
    </row>
    <row r="9" spans="2:19" ht="11.25" customHeight="1">
      <c r="B9" s="237" t="s">
        <v>25</v>
      </c>
      <c r="C9" s="47" t="s">
        <v>80</v>
      </c>
      <c r="D9" s="47" t="s">
        <v>81</v>
      </c>
      <c r="E9" s="47" t="s">
        <v>143</v>
      </c>
      <c r="F9" s="47" t="s">
        <v>145</v>
      </c>
      <c r="G9" s="47" t="s">
        <v>82</v>
      </c>
      <c r="H9" s="47" t="s">
        <v>152</v>
      </c>
      <c r="I9" s="47" t="s">
        <v>140</v>
      </c>
      <c r="J9" s="47" t="s">
        <v>83</v>
      </c>
      <c r="K9" s="47" t="s">
        <v>84</v>
      </c>
      <c r="L9" s="47" t="s">
        <v>85</v>
      </c>
      <c r="M9" s="47" t="s">
        <v>86</v>
      </c>
      <c r="N9" s="208" t="s">
        <v>146</v>
      </c>
      <c r="O9" s="47" t="s">
        <v>87</v>
      </c>
      <c r="P9" s="47" t="s">
        <v>88</v>
      </c>
      <c r="Q9" s="47" t="s">
        <v>147</v>
      </c>
      <c r="R9" s="247" t="s">
        <v>98</v>
      </c>
      <c r="S9" s="248"/>
    </row>
    <row r="10" spans="2:19" ht="11.25" customHeight="1">
      <c r="B10" s="237"/>
      <c r="C10" s="47" t="s">
        <v>89</v>
      </c>
      <c r="D10" s="47" t="s">
        <v>90</v>
      </c>
      <c r="E10" s="47" t="s">
        <v>144</v>
      </c>
      <c r="F10" s="47" t="s">
        <v>91</v>
      </c>
      <c r="G10" s="47" t="s">
        <v>92</v>
      </c>
      <c r="H10" s="47" t="s">
        <v>141</v>
      </c>
      <c r="I10" s="47" t="s">
        <v>141</v>
      </c>
      <c r="J10" s="47" t="s">
        <v>92</v>
      </c>
      <c r="K10" s="47" t="s">
        <v>92</v>
      </c>
      <c r="L10" s="47" t="s">
        <v>93</v>
      </c>
      <c r="M10" s="47" t="s">
        <v>94</v>
      </c>
      <c r="N10" s="47" t="s">
        <v>92</v>
      </c>
      <c r="O10" s="47" t="s">
        <v>95</v>
      </c>
      <c r="P10" s="47" t="s">
        <v>96</v>
      </c>
      <c r="Q10" s="47" t="s">
        <v>92</v>
      </c>
      <c r="R10" s="247"/>
      <c r="S10" s="248"/>
    </row>
    <row r="11" spans="2:19" ht="9" customHeight="1">
      <c r="B11" s="103" t="s">
        <v>35</v>
      </c>
      <c r="C11" s="39"/>
      <c r="D11" s="39">
        <v>6</v>
      </c>
      <c r="E11" s="39"/>
      <c r="F11" s="39">
        <v>88</v>
      </c>
      <c r="G11" s="39">
        <v>118</v>
      </c>
      <c r="H11" s="39"/>
      <c r="I11" s="39"/>
      <c r="J11" s="39"/>
      <c r="K11" s="39">
        <v>84</v>
      </c>
      <c r="L11" s="39">
        <v>52</v>
      </c>
      <c r="M11" s="39"/>
      <c r="N11" s="39"/>
      <c r="O11" s="39">
        <v>24</v>
      </c>
      <c r="P11" s="39"/>
      <c r="Q11" s="39">
        <v>78</v>
      </c>
      <c r="R11" s="82">
        <f>SUM(C11:Q11)</f>
        <v>450</v>
      </c>
      <c r="S11" s="148">
        <f t="shared" ref="S11:S27" si="0">R11/$R$28</f>
        <v>4.6016975150833417E-2</v>
      </c>
    </row>
    <row r="12" spans="2:19" ht="9" customHeight="1">
      <c r="B12" s="102" t="s">
        <v>3</v>
      </c>
      <c r="C12" s="114"/>
      <c r="D12" s="114">
        <v>58</v>
      </c>
      <c r="E12" s="114"/>
      <c r="F12" s="114">
        <v>164</v>
      </c>
      <c r="G12" s="114">
        <v>154</v>
      </c>
      <c r="H12" s="114"/>
      <c r="I12" s="114"/>
      <c r="J12" s="114"/>
      <c r="K12" s="114">
        <v>134</v>
      </c>
      <c r="L12" s="114">
        <v>62</v>
      </c>
      <c r="M12" s="114"/>
      <c r="N12" s="114"/>
      <c r="O12" s="114">
        <v>8</v>
      </c>
      <c r="P12" s="114"/>
      <c r="Q12" s="114">
        <v>196</v>
      </c>
      <c r="R12" s="114">
        <f>SUM(C12:Q12)</f>
        <v>776</v>
      </c>
      <c r="S12" s="149">
        <f t="shared" si="0"/>
        <v>7.9353717148992739E-2</v>
      </c>
    </row>
    <row r="13" spans="2:19" ht="9" customHeight="1">
      <c r="B13" s="96" t="s">
        <v>77</v>
      </c>
      <c r="C13" s="39">
        <v>10</v>
      </c>
      <c r="D13" s="39">
        <v>26</v>
      </c>
      <c r="E13" s="39"/>
      <c r="F13" s="39">
        <v>57</v>
      </c>
      <c r="G13" s="39">
        <v>58</v>
      </c>
      <c r="H13" s="39"/>
      <c r="I13" s="39">
        <v>16</v>
      </c>
      <c r="J13" s="39"/>
      <c r="K13" s="39">
        <v>55</v>
      </c>
      <c r="L13" s="39">
        <v>44</v>
      </c>
      <c r="M13" s="39"/>
      <c r="N13" s="39"/>
      <c r="O13" s="39">
        <v>40</v>
      </c>
      <c r="P13" s="39">
        <v>18</v>
      </c>
      <c r="Q13" s="39">
        <v>61</v>
      </c>
      <c r="R13" s="82">
        <f t="shared" ref="R13:R27" si="1">SUM(C13:Q13)</f>
        <v>385</v>
      </c>
      <c r="S13" s="148">
        <f t="shared" si="0"/>
        <v>3.937007874015748E-2</v>
      </c>
    </row>
    <row r="14" spans="2:19" ht="9" customHeight="1">
      <c r="B14" s="102" t="s">
        <v>36</v>
      </c>
      <c r="C14" s="114"/>
      <c r="D14" s="114">
        <v>16</v>
      </c>
      <c r="E14" s="114"/>
      <c r="F14" s="114">
        <v>76</v>
      </c>
      <c r="G14" s="114">
        <v>104</v>
      </c>
      <c r="H14" s="114"/>
      <c r="I14" s="114"/>
      <c r="J14" s="114"/>
      <c r="K14" s="114">
        <v>16</v>
      </c>
      <c r="L14" s="114">
        <v>12</v>
      </c>
      <c r="M14" s="114"/>
      <c r="N14" s="114"/>
      <c r="O14" s="114"/>
      <c r="P14" s="114"/>
      <c r="Q14" s="114">
        <v>114</v>
      </c>
      <c r="R14" s="114">
        <f t="shared" si="1"/>
        <v>338</v>
      </c>
      <c r="S14" s="149">
        <f t="shared" si="0"/>
        <v>3.4563861335514881E-2</v>
      </c>
    </row>
    <row r="15" spans="2:19" ht="9" customHeight="1">
      <c r="B15" s="103" t="s">
        <v>126</v>
      </c>
      <c r="C15" s="39">
        <v>18</v>
      </c>
      <c r="D15" s="39">
        <v>128</v>
      </c>
      <c r="E15" s="39"/>
      <c r="F15" s="39">
        <v>150</v>
      </c>
      <c r="G15" s="39">
        <v>354</v>
      </c>
      <c r="H15" s="39">
        <v>12</v>
      </c>
      <c r="I15" s="39"/>
      <c r="J15" s="39"/>
      <c r="K15" s="39">
        <v>318</v>
      </c>
      <c r="L15" s="39">
        <v>186</v>
      </c>
      <c r="M15" s="39"/>
      <c r="N15" s="39"/>
      <c r="O15" s="39">
        <v>34</v>
      </c>
      <c r="P15" s="39"/>
      <c r="Q15" s="39">
        <v>221</v>
      </c>
      <c r="R15" s="82">
        <f t="shared" si="1"/>
        <v>1421</v>
      </c>
      <c r="S15" s="148">
        <f t="shared" si="0"/>
        <v>0.14531138153185397</v>
      </c>
    </row>
    <row r="16" spans="2:19" ht="9" customHeight="1">
      <c r="B16" s="102" t="s">
        <v>17</v>
      </c>
      <c r="C16" s="114"/>
      <c r="D16" s="114">
        <v>189</v>
      </c>
      <c r="E16" s="114">
        <v>10</v>
      </c>
      <c r="F16" s="114">
        <v>53</v>
      </c>
      <c r="G16" s="114">
        <v>328</v>
      </c>
      <c r="H16" s="114"/>
      <c r="I16" s="114"/>
      <c r="J16" s="114"/>
      <c r="K16" s="114">
        <v>414</v>
      </c>
      <c r="L16" s="114">
        <v>60</v>
      </c>
      <c r="M16" s="114"/>
      <c r="N16" s="114"/>
      <c r="O16" s="114">
        <v>626</v>
      </c>
      <c r="P16" s="114"/>
      <c r="Q16" s="114">
        <v>238</v>
      </c>
      <c r="R16" s="114">
        <f t="shared" si="1"/>
        <v>1918</v>
      </c>
      <c r="S16" s="149">
        <f t="shared" si="0"/>
        <v>0.19613457408732998</v>
      </c>
    </row>
    <row r="17" spans="2:19" ht="9" customHeight="1">
      <c r="B17" s="103" t="s">
        <v>4</v>
      </c>
      <c r="C17" s="39"/>
      <c r="D17" s="39">
        <v>62</v>
      </c>
      <c r="E17" s="39"/>
      <c r="F17" s="39">
        <v>44</v>
      </c>
      <c r="G17" s="39">
        <v>46</v>
      </c>
      <c r="H17" s="39"/>
      <c r="I17" s="39"/>
      <c r="J17" s="39"/>
      <c r="K17" s="39">
        <v>20</v>
      </c>
      <c r="L17" s="39">
        <v>8</v>
      </c>
      <c r="M17" s="39"/>
      <c r="N17" s="39"/>
      <c r="O17" s="39"/>
      <c r="P17" s="39"/>
      <c r="Q17" s="39">
        <v>58</v>
      </c>
      <c r="R17" s="82">
        <f t="shared" si="1"/>
        <v>238</v>
      </c>
      <c r="S17" s="148">
        <f t="shared" si="0"/>
        <v>2.4337866857551897E-2</v>
      </c>
    </row>
    <row r="18" spans="2:19" ht="9" customHeight="1">
      <c r="B18" s="102" t="s">
        <v>5</v>
      </c>
      <c r="C18" s="114"/>
      <c r="D18" s="114"/>
      <c r="E18" s="114"/>
      <c r="F18" s="114">
        <v>242</v>
      </c>
      <c r="G18" s="114">
        <v>55</v>
      </c>
      <c r="H18" s="114"/>
      <c r="I18" s="114"/>
      <c r="J18" s="114"/>
      <c r="K18" s="114"/>
      <c r="L18" s="114"/>
      <c r="M18" s="114">
        <v>20</v>
      </c>
      <c r="N18" s="114"/>
      <c r="O18" s="114">
        <v>50</v>
      </c>
      <c r="P18" s="114"/>
      <c r="Q18" s="114">
        <v>83</v>
      </c>
      <c r="R18" s="114">
        <f t="shared" si="1"/>
        <v>450</v>
      </c>
      <c r="S18" s="149">
        <f t="shared" si="0"/>
        <v>4.6016975150833417E-2</v>
      </c>
    </row>
    <row r="19" spans="2:19" ht="9" customHeight="1">
      <c r="B19" s="103" t="s">
        <v>6</v>
      </c>
      <c r="C19" s="39"/>
      <c r="D19" s="39"/>
      <c r="E19" s="39"/>
      <c r="F19" s="39">
        <v>52</v>
      </c>
      <c r="G19" s="39">
        <v>48</v>
      </c>
      <c r="H19" s="39"/>
      <c r="I19" s="39"/>
      <c r="J19" s="39"/>
      <c r="K19" s="39"/>
      <c r="L19" s="39"/>
      <c r="M19" s="39"/>
      <c r="N19" s="39"/>
      <c r="O19" s="39"/>
      <c r="P19" s="39"/>
      <c r="Q19" s="39"/>
      <c r="R19" s="82">
        <f t="shared" si="1"/>
        <v>100</v>
      </c>
      <c r="S19" s="148">
        <f t="shared" si="0"/>
        <v>1.0225994477962982E-2</v>
      </c>
    </row>
    <row r="20" spans="2:19" ht="9" customHeight="1">
      <c r="B20" s="102" t="s">
        <v>7</v>
      </c>
      <c r="C20" s="114"/>
      <c r="D20" s="114">
        <v>174</v>
      </c>
      <c r="E20" s="114"/>
      <c r="F20" s="114">
        <v>170</v>
      </c>
      <c r="G20" s="114">
        <v>317</v>
      </c>
      <c r="H20" s="114">
        <v>10</v>
      </c>
      <c r="I20" s="114"/>
      <c r="J20" s="114"/>
      <c r="K20" s="114">
        <v>280</v>
      </c>
      <c r="L20" s="114">
        <v>108</v>
      </c>
      <c r="M20" s="114"/>
      <c r="N20" s="114"/>
      <c r="O20" s="114"/>
      <c r="P20" s="114"/>
      <c r="Q20" s="114">
        <v>312</v>
      </c>
      <c r="R20" s="114">
        <f t="shared" si="1"/>
        <v>1371</v>
      </c>
      <c r="S20" s="149">
        <f t="shared" si="0"/>
        <v>0.14019838429287249</v>
      </c>
    </row>
    <row r="21" spans="2:19" ht="9" customHeight="1">
      <c r="B21" s="103" t="s">
        <v>13</v>
      </c>
      <c r="C21" s="59"/>
      <c r="D21" s="59"/>
      <c r="E21" s="59"/>
      <c r="F21" s="59">
        <v>64</v>
      </c>
      <c r="G21" s="59">
        <v>28</v>
      </c>
      <c r="H21" s="59"/>
      <c r="I21" s="59"/>
      <c r="J21" s="59"/>
      <c r="K21" s="59">
        <v>8</v>
      </c>
      <c r="L21" s="59"/>
      <c r="M21" s="59"/>
      <c r="N21" s="59"/>
      <c r="O21" s="59">
        <v>50</v>
      </c>
      <c r="P21" s="59"/>
      <c r="Q21" s="59">
        <v>50</v>
      </c>
      <c r="R21" s="82">
        <f t="shared" si="1"/>
        <v>200</v>
      </c>
      <c r="S21" s="148">
        <f t="shared" si="0"/>
        <v>2.0451988955925964E-2</v>
      </c>
    </row>
    <row r="22" spans="2:19" ht="9" customHeight="1">
      <c r="B22" s="102" t="s">
        <v>14</v>
      </c>
      <c r="C22" s="114">
        <v>8</v>
      </c>
      <c r="D22" s="114">
        <v>144</v>
      </c>
      <c r="E22" s="114"/>
      <c r="F22" s="114">
        <v>164</v>
      </c>
      <c r="G22" s="114">
        <v>71</v>
      </c>
      <c r="H22" s="114"/>
      <c r="I22" s="114"/>
      <c r="J22" s="114">
        <v>3</v>
      </c>
      <c r="K22" s="114">
        <v>110</v>
      </c>
      <c r="L22" s="114">
        <v>8</v>
      </c>
      <c r="M22" s="114"/>
      <c r="N22" s="114"/>
      <c r="O22" s="114">
        <v>12</v>
      </c>
      <c r="P22" s="114"/>
      <c r="Q22" s="114">
        <v>100</v>
      </c>
      <c r="R22" s="114">
        <f t="shared" si="1"/>
        <v>620</v>
      </c>
      <c r="S22" s="149">
        <f t="shared" si="0"/>
        <v>6.3401165763370487E-2</v>
      </c>
    </row>
    <row r="23" spans="2:19" ht="9" customHeight="1">
      <c r="B23" s="103" t="s">
        <v>15</v>
      </c>
      <c r="C23" s="39"/>
      <c r="D23" s="39">
        <v>84</v>
      </c>
      <c r="E23" s="39"/>
      <c r="F23" s="39">
        <v>84</v>
      </c>
      <c r="G23" s="39">
        <v>56</v>
      </c>
      <c r="H23" s="39"/>
      <c r="I23" s="39"/>
      <c r="J23" s="39">
        <v>8</v>
      </c>
      <c r="K23" s="39">
        <v>68</v>
      </c>
      <c r="L23" s="39">
        <v>4</v>
      </c>
      <c r="M23" s="39"/>
      <c r="N23" s="39"/>
      <c r="O23" s="39">
        <v>12</v>
      </c>
      <c r="P23" s="39"/>
      <c r="Q23" s="39">
        <v>64</v>
      </c>
      <c r="R23" s="82">
        <f t="shared" si="1"/>
        <v>380</v>
      </c>
      <c r="S23" s="148">
        <f t="shared" si="0"/>
        <v>3.885877901625933E-2</v>
      </c>
    </row>
    <row r="24" spans="2:19" ht="9" customHeight="1">
      <c r="B24" s="102" t="s">
        <v>39</v>
      </c>
      <c r="C24" s="114"/>
      <c r="D24" s="114"/>
      <c r="E24" s="114"/>
      <c r="F24" s="114">
        <v>80</v>
      </c>
      <c r="G24" s="114">
        <v>95</v>
      </c>
      <c r="H24" s="114"/>
      <c r="I24" s="114"/>
      <c r="J24" s="114"/>
      <c r="K24" s="114">
        <v>84</v>
      </c>
      <c r="L24" s="114">
        <v>8</v>
      </c>
      <c r="M24" s="114"/>
      <c r="N24" s="114"/>
      <c r="O24" s="114"/>
      <c r="P24" s="114"/>
      <c r="Q24" s="114">
        <v>64</v>
      </c>
      <c r="R24" s="114">
        <f t="shared" si="1"/>
        <v>331</v>
      </c>
      <c r="S24" s="149">
        <f t="shared" si="0"/>
        <v>3.3848041722057472E-2</v>
      </c>
    </row>
    <row r="25" spans="2:19" ht="9" customHeight="1">
      <c r="B25" s="103" t="s">
        <v>150</v>
      </c>
      <c r="C25" s="39"/>
      <c r="D25" s="39">
        <v>22</v>
      </c>
      <c r="E25" s="39"/>
      <c r="F25" s="39">
        <v>56</v>
      </c>
      <c r="G25" s="39">
        <v>46</v>
      </c>
      <c r="H25" s="39"/>
      <c r="I25" s="39"/>
      <c r="J25" s="39"/>
      <c r="K25" s="39">
        <v>38</v>
      </c>
      <c r="L25" s="39">
        <v>34</v>
      </c>
      <c r="M25" s="39"/>
      <c r="N25" s="39"/>
      <c r="O25" s="39">
        <v>10</v>
      </c>
      <c r="P25" s="39"/>
      <c r="Q25" s="39">
        <v>24</v>
      </c>
      <c r="R25" s="82">
        <f t="shared" si="1"/>
        <v>230</v>
      </c>
      <c r="S25" s="148">
        <f t="shared" si="0"/>
        <v>2.3519787299314858E-2</v>
      </c>
    </row>
    <row r="26" spans="2:19" ht="9" customHeight="1">
      <c r="B26" s="102" t="s">
        <v>148</v>
      </c>
      <c r="C26" s="114"/>
      <c r="D26" s="114">
        <v>20</v>
      </c>
      <c r="E26" s="114"/>
      <c r="F26" s="114">
        <v>42</v>
      </c>
      <c r="G26" s="114">
        <v>20</v>
      </c>
      <c r="H26" s="114"/>
      <c r="I26" s="114"/>
      <c r="J26" s="114"/>
      <c r="K26" s="114">
        <v>24</v>
      </c>
      <c r="L26" s="114"/>
      <c r="M26" s="114"/>
      <c r="N26" s="114"/>
      <c r="O26" s="114">
        <v>24</v>
      </c>
      <c r="P26" s="114"/>
      <c r="Q26" s="114">
        <v>20</v>
      </c>
      <c r="R26" s="114">
        <f t="shared" si="1"/>
        <v>150</v>
      </c>
      <c r="S26" s="149">
        <f t="shared" si="0"/>
        <v>1.5338991716944472E-2</v>
      </c>
    </row>
    <row r="27" spans="2:19" ht="9" customHeight="1">
      <c r="B27" s="103" t="s">
        <v>16</v>
      </c>
      <c r="C27" s="39">
        <v>4</v>
      </c>
      <c r="D27" s="39">
        <v>81</v>
      </c>
      <c r="E27" s="39"/>
      <c r="F27" s="39">
        <v>98</v>
      </c>
      <c r="G27" s="39">
        <v>80</v>
      </c>
      <c r="H27" s="39"/>
      <c r="I27" s="39"/>
      <c r="J27" s="39"/>
      <c r="K27" s="39">
        <v>70</v>
      </c>
      <c r="L27" s="39">
        <v>16</v>
      </c>
      <c r="M27" s="39"/>
      <c r="N27" s="39"/>
      <c r="O27" s="39">
        <v>24</v>
      </c>
      <c r="P27" s="39"/>
      <c r="Q27" s="39">
        <v>48</v>
      </c>
      <c r="R27" s="82">
        <f t="shared" si="1"/>
        <v>421</v>
      </c>
      <c r="S27" s="148">
        <f t="shared" si="0"/>
        <v>4.3051436752224156E-2</v>
      </c>
    </row>
    <row r="28" spans="2:19" ht="18" customHeight="1">
      <c r="B28" s="150" t="s">
        <v>78</v>
      </c>
      <c r="C28" s="146">
        <f t="shared" ref="C28:M28" si="2">SUM(C11:C27)</f>
        <v>40</v>
      </c>
      <c r="D28" s="146">
        <f t="shared" si="2"/>
        <v>1010</v>
      </c>
      <c r="E28" s="146">
        <f t="shared" ref="E28" si="3">SUM(E11:E27)</f>
        <v>10</v>
      </c>
      <c r="F28" s="146">
        <f t="shared" si="2"/>
        <v>1684</v>
      </c>
      <c r="G28" s="146">
        <f t="shared" si="2"/>
        <v>1978</v>
      </c>
      <c r="H28" s="146">
        <f t="shared" ref="H28" si="4">SUM(H11:H27)</f>
        <v>22</v>
      </c>
      <c r="I28" s="146">
        <f t="shared" ref="I28" si="5">SUM(I11:I27)</f>
        <v>16</v>
      </c>
      <c r="J28" s="146">
        <f t="shared" si="2"/>
        <v>11</v>
      </c>
      <c r="K28" s="146">
        <f t="shared" si="2"/>
        <v>1723</v>
      </c>
      <c r="L28" s="146">
        <f t="shared" si="2"/>
        <v>602</v>
      </c>
      <c r="M28" s="146">
        <f t="shared" si="2"/>
        <v>20</v>
      </c>
      <c r="N28" s="146">
        <f t="shared" ref="N28" si="6">SUM(N11:N27)</f>
        <v>0</v>
      </c>
      <c r="O28" s="146">
        <f>SUM(O11:O27)</f>
        <v>914</v>
      </c>
      <c r="P28" s="146">
        <f>SUM(P11:P27)</f>
        <v>18</v>
      </c>
      <c r="Q28" s="146">
        <f>SUM(Q11:Q27)</f>
        <v>1731</v>
      </c>
      <c r="R28" s="146">
        <f t="shared" ref="R28:R29" si="7">SUM(C28:Q28)</f>
        <v>9779</v>
      </c>
      <c r="S28" s="206">
        <f>SUM(S11:S27)</f>
        <v>1</v>
      </c>
    </row>
    <row r="29" spans="2:19" ht="12.75" customHeight="1">
      <c r="B29" s="151" t="s">
        <v>79</v>
      </c>
      <c r="C29" s="113">
        <f t="shared" ref="C29:H29" si="8">C28/$R$28</f>
        <v>4.0903977911851928E-3</v>
      </c>
      <c r="D29" s="113">
        <f t="shared" si="8"/>
        <v>0.10328254422742612</v>
      </c>
      <c r="E29" s="113">
        <f t="shared" si="8"/>
        <v>1.0225994477962982E-3</v>
      </c>
      <c r="F29" s="113">
        <f t="shared" si="8"/>
        <v>0.17220574700889663</v>
      </c>
      <c r="G29" s="113">
        <f t="shared" si="8"/>
        <v>0.20227017077410778</v>
      </c>
      <c r="H29" s="113">
        <f t="shared" si="8"/>
        <v>2.2497187851518562E-3</v>
      </c>
      <c r="I29" s="113">
        <f t="shared" ref="I29" si="9">I28/$R$28</f>
        <v>1.636159116474077E-3</v>
      </c>
      <c r="J29" s="113">
        <f t="shared" ref="J29:Q29" si="10">J28/$R$28</f>
        <v>1.1248593925759281E-3</v>
      </c>
      <c r="K29" s="113">
        <f t="shared" si="10"/>
        <v>0.17619388485530219</v>
      </c>
      <c r="L29" s="113">
        <f t="shared" si="10"/>
        <v>6.1560486757337149E-2</v>
      </c>
      <c r="M29" s="113">
        <f t="shared" si="10"/>
        <v>2.0451988955925964E-3</v>
      </c>
      <c r="N29" s="113">
        <f t="shared" ref="N29" si="11">N28/$R$28</f>
        <v>0</v>
      </c>
      <c r="O29" s="113">
        <f t="shared" si="10"/>
        <v>9.3465589528581652E-2</v>
      </c>
      <c r="P29" s="113">
        <f t="shared" si="10"/>
        <v>1.8406790060333368E-3</v>
      </c>
      <c r="Q29" s="113">
        <f t="shared" si="10"/>
        <v>0.17701196441353922</v>
      </c>
      <c r="R29" s="145">
        <f t="shared" si="7"/>
        <v>1</v>
      </c>
      <c r="S29" s="147"/>
    </row>
    <row r="30" spans="2:19" ht="15" customHeight="1">
      <c r="B30" s="190" t="str">
        <f>'Oferta de Juegos'!B29</f>
        <v>Al 31-10-2013</v>
      </c>
    </row>
    <row r="31" spans="2:19" ht="15" customHeight="1"/>
    <row r="32" spans="2:19" ht="15" customHeight="1"/>
  </sheetData>
  <mergeCells count="3">
    <mergeCell ref="B8:S8"/>
    <mergeCell ref="B9:B10"/>
    <mergeCell ref="R9:S10"/>
  </mergeCells>
  <pageMargins left="0.39370078740157483" right="0.39370078740157483" top="0.39370078740157483" bottom="0.78740157480314965" header="0.31496062992125984" footer="0.31496062992125984"/>
  <pageSetup scale="76" orientation="landscape" r:id="rId1"/>
  <headerFooter>
    <oddFooter>&amp;L&amp;9www.scj.cl
&amp;D&amp;R&amp;8División de Estudios</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M73"/>
  <sheetViews>
    <sheetView zoomScaleNormal="100" workbookViewId="0">
      <selection activeCell="D63" sqref="D63"/>
    </sheetView>
  </sheetViews>
  <sheetFormatPr baseColWidth="10" defaultColWidth="11.42578125" defaultRowHeight="14.25"/>
  <cols>
    <col min="1" max="1" width="4.140625" style="16" customWidth="1"/>
    <col min="2" max="2" width="21.42578125" style="16" customWidth="1"/>
    <col min="3" max="8" width="13.85546875" style="16" customWidth="1"/>
    <col min="9" max="9" width="15.7109375" style="16" customWidth="1"/>
    <col min="10" max="10" width="3.140625" style="16" customWidth="1"/>
    <col min="11" max="16384" width="11.42578125" style="16"/>
  </cols>
  <sheetData>
    <row r="1" spans="2:11" ht="10.5" customHeight="1"/>
    <row r="2" spans="2:11" ht="10.5" customHeight="1"/>
    <row r="3" spans="2:11" ht="10.5" customHeight="1"/>
    <row r="4" spans="2:11" ht="10.5" customHeight="1"/>
    <row r="5" spans="2:11" ht="10.5" customHeight="1"/>
    <row r="6" spans="2:11" ht="10.5" customHeight="1"/>
    <row r="7" spans="2:11" ht="49.5" customHeight="1"/>
    <row r="8" spans="2:11" s="52" customFormat="1" ht="22.5" customHeight="1">
      <c r="B8" s="250" t="s">
        <v>160</v>
      </c>
      <c r="C8" s="251"/>
      <c r="D8" s="251"/>
      <c r="E8" s="251"/>
      <c r="F8" s="251"/>
      <c r="G8" s="251"/>
      <c r="H8" s="251"/>
      <c r="I8" s="251"/>
      <c r="K8" s="58"/>
    </row>
    <row r="9" spans="2:11" s="52" customFormat="1" ht="15" customHeight="1">
      <c r="B9" s="237" t="s">
        <v>12</v>
      </c>
      <c r="C9" s="238" t="s">
        <v>107</v>
      </c>
      <c r="D9" s="239" t="s">
        <v>128</v>
      </c>
      <c r="E9" s="240"/>
      <c r="F9" s="241"/>
      <c r="G9" s="242" t="s">
        <v>129</v>
      </c>
      <c r="H9" s="238" t="s">
        <v>104</v>
      </c>
      <c r="I9" s="242" t="s">
        <v>130</v>
      </c>
      <c r="K9" s="58"/>
    </row>
    <row r="10" spans="2:11" s="52" customFormat="1" ht="24" customHeight="1">
      <c r="B10" s="237"/>
      <c r="C10" s="238"/>
      <c r="D10" s="159" t="s">
        <v>100</v>
      </c>
      <c r="E10" s="161" t="s">
        <v>101</v>
      </c>
      <c r="F10" s="160" t="s">
        <v>102</v>
      </c>
      <c r="G10" s="242"/>
      <c r="H10" s="238"/>
      <c r="I10" s="242"/>
    </row>
    <row r="11" spans="2:11" s="52" customFormat="1" ht="9" customHeight="1">
      <c r="B11" s="103" t="s">
        <v>35</v>
      </c>
      <c r="C11" s="39" t="s">
        <v>111</v>
      </c>
      <c r="D11" s="162">
        <v>42</v>
      </c>
      <c r="E11" s="162">
        <v>96</v>
      </c>
      <c r="F11" s="162">
        <v>10</v>
      </c>
      <c r="G11" s="162">
        <v>450</v>
      </c>
      <c r="H11" s="162">
        <v>136</v>
      </c>
      <c r="I11" s="162">
        <f>SUM(D11:H11)</f>
        <v>734</v>
      </c>
    </row>
    <row r="12" spans="2:11" s="52" customFormat="1" ht="9" customHeight="1">
      <c r="B12" s="102" t="s">
        <v>3</v>
      </c>
      <c r="C12" s="114" t="s">
        <v>112</v>
      </c>
      <c r="D12" s="164">
        <v>70</v>
      </c>
      <c r="E12" s="164">
        <v>226</v>
      </c>
      <c r="F12" s="164">
        <v>14</v>
      </c>
      <c r="G12" s="164">
        <v>776</v>
      </c>
      <c r="H12" s="164">
        <v>248</v>
      </c>
      <c r="I12" s="164">
        <f t="shared" ref="I12:I27" si="0">SUM(D12:H12)</f>
        <v>1334</v>
      </c>
    </row>
    <row r="13" spans="2:11" s="52" customFormat="1" ht="9" customHeight="1">
      <c r="B13" s="165" t="s">
        <v>77</v>
      </c>
      <c r="C13" s="39" t="s">
        <v>113</v>
      </c>
      <c r="D13" s="162">
        <v>35</v>
      </c>
      <c r="E13" s="162">
        <v>142</v>
      </c>
      <c r="F13" s="162">
        <v>7</v>
      </c>
      <c r="G13" s="162">
        <v>385</v>
      </c>
      <c r="H13" s="162">
        <v>179</v>
      </c>
      <c r="I13" s="162">
        <f t="shared" si="0"/>
        <v>748</v>
      </c>
    </row>
    <row r="14" spans="2:11" s="52" customFormat="1" ht="9" customHeight="1">
      <c r="B14" s="102" t="s">
        <v>36</v>
      </c>
      <c r="C14" s="114" t="s">
        <v>114</v>
      </c>
      <c r="D14" s="164">
        <v>49</v>
      </c>
      <c r="E14" s="164">
        <v>72</v>
      </c>
      <c r="F14" s="164">
        <v>10</v>
      </c>
      <c r="G14" s="164">
        <v>338</v>
      </c>
      <c r="H14" s="164">
        <v>148</v>
      </c>
      <c r="I14" s="164">
        <f t="shared" si="0"/>
        <v>617</v>
      </c>
    </row>
    <row r="15" spans="2:11" s="52" customFormat="1" ht="9" customHeight="1">
      <c r="B15" s="103" t="s">
        <v>126</v>
      </c>
      <c r="C15" s="39" t="s">
        <v>115</v>
      </c>
      <c r="D15" s="162">
        <v>98</v>
      </c>
      <c r="E15" s="162">
        <v>329</v>
      </c>
      <c r="F15" s="162">
        <v>10</v>
      </c>
      <c r="G15" s="162">
        <v>1421</v>
      </c>
      <c r="H15" s="162">
        <v>100</v>
      </c>
      <c r="I15" s="162">
        <f t="shared" si="0"/>
        <v>1958</v>
      </c>
    </row>
    <row r="16" spans="2:11" s="52" customFormat="1" ht="9" customHeight="1">
      <c r="B16" s="102" t="s">
        <v>17</v>
      </c>
      <c r="C16" s="114" t="s">
        <v>116</v>
      </c>
      <c r="D16" s="164">
        <v>210</v>
      </c>
      <c r="E16" s="164">
        <v>363</v>
      </c>
      <c r="F16" s="164">
        <v>10</v>
      </c>
      <c r="G16" s="164">
        <v>1918</v>
      </c>
      <c r="H16" s="164">
        <v>300</v>
      </c>
      <c r="I16" s="164">
        <f t="shared" si="0"/>
        <v>2801</v>
      </c>
    </row>
    <row r="17" spans="1:247" s="52" customFormat="1" ht="9" customHeight="1">
      <c r="B17" s="103" t="s">
        <v>4</v>
      </c>
      <c r="C17" s="39" t="s">
        <v>117</v>
      </c>
      <c r="D17" s="162">
        <v>35</v>
      </c>
      <c r="E17" s="162">
        <v>106</v>
      </c>
      <c r="F17" s="162">
        <v>14</v>
      </c>
      <c r="G17" s="162">
        <v>238</v>
      </c>
      <c r="H17" s="162">
        <v>60</v>
      </c>
      <c r="I17" s="162">
        <f t="shared" si="0"/>
        <v>453</v>
      </c>
    </row>
    <row r="18" spans="1:247" s="52" customFormat="1" ht="9" customHeight="1">
      <c r="B18" s="102" t="s">
        <v>5</v>
      </c>
      <c r="C18" s="114" t="s">
        <v>118</v>
      </c>
      <c r="D18" s="164">
        <v>28</v>
      </c>
      <c r="E18" s="164">
        <v>85</v>
      </c>
      <c r="F18" s="164">
        <v>10</v>
      </c>
      <c r="G18" s="164">
        <v>450</v>
      </c>
      <c r="H18" s="164">
        <v>30</v>
      </c>
      <c r="I18" s="164">
        <f t="shared" si="0"/>
        <v>603</v>
      </c>
    </row>
    <row r="19" spans="1:247" s="52" customFormat="1" ht="9" customHeight="1">
      <c r="B19" s="103" t="s">
        <v>6</v>
      </c>
      <c r="C19" s="39" t="s">
        <v>119</v>
      </c>
      <c r="D19" s="162">
        <v>21</v>
      </c>
      <c r="E19" s="162">
        <v>72</v>
      </c>
      <c r="F19" s="162">
        <v>10</v>
      </c>
      <c r="G19" s="162">
        <v>100</v>
      </c>
      <c r="H19" s="162">
        <v>80</v>
      </c>
      <c r="I19" s="162">
        <f t="shared" si="0"/>
        <v>283</v>
      </c>
    </row>
    <row r="20" spans="1:247" s="52" customFormat="1" ht="9" customHeight="1">
      <c r="B20" s="102" t="s">
        <v>7</v>
      </c>
      <c r="C20" s="114" t="s">
        <v>120</v>
      </c>
      <c r="D20" s="164">
        <v>105</v>
      </c>
      <c r="E20" s="164">
        <v>248</v>
      </c>
      <c r="F20" s="164">
        <v>10</v>
      </c>
      <c r="G20" s="164">
        <v>1371</v>
      </c>
      <c r="H20" s="164">
        <v>168</v>
      </c>
      <c r="I20" s="164">
        <f t="shared" si="0"/>
        <v>1902</v>
      </c>
    </row>
    <row r="21" spans="1:247" s="52" customFormat="1" ht="9" customHeight="1">
      <c r="B21" s="103" t="s">
        <v>13</v>
      </c>
      <c r="C21" s="59" t="s">
        <v>121</v>
      </c>
      <c r="D21" s="163">
        <v>28</v>
      </c>
      <c r="E21" s="163">
        <v>41</v>
      </c>
      <c r="F21" s="163">
        <v>7</v>
      </c>
      <c r="G21" s="163">
        <v>200</v>
      </c>
      <c r="H21" s="163">
        <v>40</v>
      </c>
      <c r="I21" s="163">
        <f t="shared" si="0"/>
        <v>316</v>
      </c>
    </row>
    <row r="22" spans="1:247" s="52" customFormat="1" ht="9" customHeight="1">
      <c r="B22" s="102" t="s">
        <v>14</v>
      </c>
      <c r="C22" s="114" t="s">
        <v>122</v>
      </c>
      <c r="D22" s="164">
        <v>49</v>
      </c>
      <c r="E22" s="164">
        <v>186</v>
      </c>
      <c r="F22" s="164">
        <v>24</v>
      </c>
      <c r="G22" s="164">
        <v>620</v>
      </c>
      <c r="H22" s="164">
        <v>176</v>
      </c>
      <c r="I22" s="164">
        <f t="shared" si="0"/>
        <v>1055</v>
      </c>
    </row>
    <row r="23" spans="1:247" s="52" customFormat="1" ht="9" customHeight="1">
      <c r="B23" s="103" t="s">
        <v>15</v>
      </c>
      <c r="C23" s="39" t="s">
        <v>123</v>
      </c>
      <c r="D23" s="162">
        <v>35</v>
      </c>
      <c r="E23" s="162">
        <v>114</v>
      </c>
      <c r="F23" s="162">
        <v>17</v>
      </c>
      <c r="G23" s="162">
        <v>380</v>
      </c>
      <c r="H23" s="162">
        <v>200</v>
      </c>
      <c r="I23" s="162">
        <f t="shared" si="0"/>
        <v>746</v>
      </c>
    </row>
    <row r="24" spans="1:247" s="52" customFormat="1" ht="9" customHeight="1">
      <c r="B24" s="102" t="s">
        <v>39</v>
      </c>
      <c r="C24" s="114" t="s">
        <v>124</v>
      </c>
      <c r="D24" s="164">
        <v>42</v>
      </c>
      <c r="E24" s="164">
        <v>102</v>
      </c>
      <c r="F24" s="164">
        <v>10</v>
      </c>
      <c r="G24" s="164">
        <v>331</v>
      </c>
      <c r="H24" s="164">
        <v>60</v>
      </c>
      <c r="I24" s="164">
        <f t="shared" si="0"/>
        <v>545</v>
      </c>
    </row>
    <row r="25" spans="1:247" s="52" customFormat="1" ht="9" customHeight="1">
      <c r="B25" s="103" t="s">
        <v>150</v>
      </c>
      <c r="C25" s="39" t="s">
        <v>151</v>
      </c>
      <c r="D25" s="162">
        <v>49</v>
      </c>
      <c r="E25" s="162">
        <v>79</v>
      </c>
      <c r="F25" s="162">
        <v>7</v>
      </c>
      <c r="G25" s="162">
        <v>230</v>
      </c>
      <c r="H25" s="162">
        <v>72</v>
      </c>
      <c r="I25" s="162">
        <f t="shared" si="0"/>
        <v>437</v>
      </c>
    </row>
    <row r="26" spans="1:247" s="52" customFormat="1" ht="9" customHeight="1">
      <c r="B26" s="102" t="s">
        <v>148</v>
      </c>
      <c r="C26" s="114" t="s">
        <v>149</v>
      </c>
      <c r="D26" s="164">
        <v>28</v>
      </c>
      <c r="E26" s="164">
        <v>39</v>
      </c>
      <c r="F26" s="164">
        <v>7</v>
      </c>
      <c r="G26" s="164">
        <v>150</v>
      </c>
      <c r="H26" s="164">
        <v>38</v>
      </c>
      <c r="I26" s="164">
        <f t="shared" si="0"/>
        <v>262</v>
      </c>
    </row>
    <row r="27" spans="1:247" s="52" customFormat="1" ht="9" customHeight="1">
      <c r="B27" s="103" t="s">
        <v>16</v>
      </c>
      <c r="C27" s="39" t="s">
        <v>125</v>
      </c>
      <c r="D27" s="162">
        <v>35</v>
      </c>
      <c r="E27" s="162">
        <v>97</v>
      </c>
      <c r="F27" s="162">
        <v>14</v>
      </c>
      <c r="G27" s="162">
        <v>421</v>
      </c>
      <c r="H27" s="162">
        <v>150</v>
      </c>
      <c r="I27" s="162">
        <f t="shared" si="0"/>
        <v>717</v>
      </c>
    </row>
    <row r="28" spans="1:247" s="158" customFormat="1" ht="18" customHeight="1">
      <c r="A28" s="80"/>
      <c r="B28" s="166" t="s">
        <v>2</v>
      </c>
      <c r="C28" s="167"/>
      <c r="D28" s="168">
        <f t="shared" ref="D28:H28" si="1">SUM(D11:D27)</f>
        <v>959</v>
      </c>
      <c r="E28" s="168">
        <f t="shared" si="1"/>
        <v>2397</v>
      </c>
      <c r="F28" s="168">
        <f t="shared" si="1"/>
        <v>191</v>
      </c>
      <c r="G28" s="168">
        <f t="shared" si="1"/>
        <v>9779</v>
      </c>
      <c r="H28" s="169">
        <f t="shared" si="1"/>
        <v>2185</v>
      </c>
      <c r="I28" s="169">
        <f>SUM(I11:I27)</f>
        <v>15511</v>
      </c>
      <c r="J28" s="52"/>
      <c r="K28" s="52"/>
      <c r="L28" s="52"/>
      <c r="M28" s="52"/>
      <c r="N28" s="52"/>
      <c r="O28" s="52"/>
      <c r="P28" s="52"/>
      <c r="Q28" s="52"/>
      <c r="R28" s="52"/>
      <c r="S28" s="52"/>
      <c r="T28" s="52"/>
      <c r="U28" s="52"/>
      <c r="V28" s="52"/>
      <c r="W28" s="52"/>
      <c r="X28" s="52"/>
      <c r="Y28" s="52"/>
      <c r="Z28" s="52"/>
      <c r="AA28" s="52"/>
      <c r="AB28" s="52"/>
      <c r="AC28" s="52"/>
      <c r="AD28" s="52"/>
      <c r="AE28" s="52"/>
      <c r="AF28" s="52"/>
      <c r="AG28" s="52"/>
      <c r="AH28" s="52"/>
      <c r="AI28" s="52"/>
      <c r="AJ28" s="52"/>
      <c r="AK28" s="52"/>
      <c r="AL28" s="52"/>
      <c r="AM28" s="52"/>
      <c r="AN28" s="52"/>
      <c r="AO28" s="52"/>
      <c r="AP28" s="52"/>
      <c r="AQ28" s="52"/>
      <c r="AR28" s="52"/>
      <c r="AS28" s="52"/>
      <c r="AT28" s="52"/>
      <c r="AU28" s="52"/>
      <c r="AV28" s="52"/>
      <c r="AW28" s="52"/>
      <c r="AX28" s="52"/>
      <c r="AY28" s="52"/>
      <c r="AZ28" s="52"/>
      <c r="BA28" s="52"/>
      <c r="BB28" s="52"/>
      <c r="BC28" s="52"/>
      <c r="BD28" s="52"/>
      <c r="BE28" s="52"/>
      <c r="BF28" s="52"/>
      <c r="BG28" s="52"/>
      <c r="BH28" s="52"/>
      <c r="BI28" s="52"/>
      <c r="BJ28" s="52"/>
      <c r="BK28" s="52"/>
      <c r="BL28" s="52"/>
      <c r="BM28" s="52"/>
      <c r="BN28" s="52"/>
      <c r="BO28" s="52"/>
      <c r="BP28" s="52"/>
      <c r="BQ28" s="52"/>
      <c r="BR28" s="52"/>
      <c r="BS28" s="52"/>
      <c r="BT28" s="52"/>
      <c r="BU28" s="52"/>
      <c r="BV28" s="52"/>
      <c r="BW28" s="52"/>
      <c r="BX28" s="52"/>
      <c r="BY28" s="52"/>
      <c r="BZ28" s="52"/>
      <c r="CA28" s="52"/>
      <c r="CB28" s="52"/>
      <c r="CC28" s="52"/>
      <c r="CD28" s="52"/>
      <c r="CE28" s="52"/>
      <c r="CF28" s="52"/>
      <c r="CG28" s="52"/>
      <c r="CH28" s="52"/>
      <c r="CI28" s="52"/>
      <c r="CJ28" s="52"/>
      <c r="CK28" s="52"/>
      <c r="CL28" s="52"/>
      <c r="CM28" s="52"/>
      <c r="CN28" s="52"/>
      <c r="CO28" s="52"/>
      <c r="CP28" s="52"/>
      <c r="CQ28" s="52"/>
      <c r="CR28" s="52"/>
      <c r="CS28" s="52"/>
      <c r="CT28" s="52"/>
      <c r="CU28" s="52"/>
      <c r="CV28" s="52"/>
      <c r="CW28" s="52"/>
      <c r="CX28" s="52"/>
      <c r="CY28" s="52"/>
      <c r="CZ28" s="52"/>
      <c r="DA28" s="52"/>
      <c r="DB28" s="52"/>
      <c r="DC28" s="52"/>
      <c r="DD28" s="52"/>
      <c r="DE28" s="52"/>
      <c r="DF28" s="52"/>
      <c r="DG28" s="52"/>
      <c r="DH28" s="52"/>
      <c r="DI28" s="52"/>
      <c r="DJ28" s="52"/>
      <c r="DK28" s="52"/>
      <c r="DL28" s="52"/>
      <c r="DM28" s="52"/>
      <c r="DN28" s="52"/>
      <c r="DO28" s="52"/>
      <c r="DP28" s="52"/>
      <c r="DQ28" s="52"/>
      <c r="DR28" s="52"/>
      <c r="DS28" s="52"/>
      <c r="DT28" s="52"/>
      <c r="DU28" s="52"/>
      <c r="DV28" s="52"/>
      <c r="DW28" s="52"/>
      <c r="DX28" s="52"/>
      <c r="DY28" s="52"/>
      <c r="DZ28" s="52"/>
      <c r="EA28" s="52"/>
      <c r="EB28" s="52"/>
      <c r="EC28" s="52"/>
      <c r="ED28" s="52"/>
      <c r="EE28" s="52"/>
      <c r="EF28" s="52"/>
      <c r="EG28" s="52"/>
      <c r="EH28" s="52"/>
      <c r="EI28" s="52"/>
      <c r="EJ28" s="52"/>
      <c r="EK28" s="52"/>
      <c r="EL28" s="52"/>
      <c r="EM28" s="52"/>
      <c r="EN28" s="52"/>
      <c r="EO28" s="52"/>
      <c r="EP28" s="52"/>
      <c r="EQ28" s="52"/>
      <c r="ER28" s="52"/>
      <c r="ES28" s="52"/>
      <c r="ET28" s="52"/>
      <c r="EU28" s="52"/>
      <c r="EV28" s="52"/>
      <c r="EW28" s="52"/>
      <c r="EX28" s="52"/>
      <c r="EY28" s="52"/>
      <c r="EZ28" s="52"/>
      <c r="FA28" s="52"/>
      <c r="FB28" s="52"/>
      <c r="FC28" s="52"/>
      <c r="FD28" s="52"/>
      <c r="FE28" s="52"/>
      <c r="FF28" s="52"/>
      <c r="FG28" s="52"/>
      <c r="FH28" s="52"/>
      <c r="FI28" s="52"/>
      <c r="FJ28" s="52"/>
      <c r="FK28" s="52"/>
      <c r="FL28" s="52"/>
      <c r="FM28" s="52"/>
      <c r="FN28" s="52"/>
      <c r="FO28" s="52"/>
      <c r="FP28" s="52"/>
      <c r="FQ28" s="52"/>
      <c r="FR28" s="52"/>
      <c r="FS28" s="52"/>
      <c r="FT28" s="52"/>
      <c r="FU28" s="52"/>
      <c r="FV28" s="52"/>
      <c r="FW28" s="52"/>
      <c r="FX28" s="52"/>
      <c r="FY28" s="52"/>
      <c r="FZ28" s="52"/>
      <c r="GA28" s="52"/>
      <c r="GB28" s="52"/>
      <c r="GC28" s="52"/>
      <c r="GD28" s="52"/>
      <c r="GE28" s="52"/>
      <c r="GF28" s="52"/>
      <c r="GG28" s="52"/>
      <c r="GH28" s="52"/>
      <c r="GI28" s="52"/>
      <c r="GJ28" s="52"/>
      <c r="GK28" s="52"/>
      <c r="GL28" s="52"/>
      <c r="GM28" s="52"/>
      <c r="GN28" s="52"/>
      <c r="GO28" s="52"/>
      <c r="GP28" s="52"/>
      <c r="GQ28" s="52"/>
      <c r="GR28" s="52"/>
      <c r="GS28" s="52"/>
      <c r="GT28" s="52"/>
      <c r="GU28" s="52"/>
      <c r="GV28" s="52"/>
      <c r="GW28" s="52"/>
      <c r="GX28" s="52"/>
      <c r="GY28" s="52"/>
      <c r="GZ28" s="52"/>
      <c r="HA28" s="52"/>
      <c r="HB28" s="52"/>
      <c r="HC28" s="52"/>
      <c r="HD28" s="52"/>
      <c r="HE28" s="52"/>
      <c r="HF28" s="52"/>
      <c r="HG28" s="52"/>
      <c r="HH28" s="52"/>
      <c r="HI28" s="52"/>
      <c r="HJ28" s="52"/>
      <c r="HK28" s="52"/>
      <c r="HL28" s="52"/>
      <c r="HM28" s="52"/>
      <c r="HN28" s="52"/>
      <c r="HO28" s="52"/>
      <c r="HP28" s="52"/>
      <c r="HQ28" s="52"/>
      <c r="HR28" s="52"/>
      <c r="HS28" s="52"/>
      <c r="HT28" s="52"/>
      <c r="HU28" s="52"/>
      <c r="HV28" s="52"/>
      <c r="HW28" s="52"/>
      <c r="HX28" s="52"/>
      <c r="HY28" s="52"/>
      <c r="HZ28" s="52"/>
      <c r="IA28" s="52"/>
      <c r="IB28" s="52"/>
      <c r="IC28" s="52"/>
      <c r="ID28" s="52"/>
      <c r="IE28" s="52"/>
      <c r="IF28" s="52"/>
      <c r="IG28" s="52"/>
      <c r="IH28" s="52"/>
      <c r="II28" s="52"/>
      <c r="IJ28" s="52"/>
      <c r="IK28" s="52"/>
      <c r="IL28" s="52"/>
      <c r="IM28" s="52"/>
    </row>
    <row r="29" spans="1:247" ht="22.5" customHeight="1">
      <c r="B29" s="191" t="str">
        <f>'Oferta de Juegos'!B29</f>
        <v>Al 31-10-2013</v>
      </c>
      <c r="I29" s="57"/>
    </row>
    <row r="30" spans="1:247" s="52" customFormat="1" ht="22.5" customHeight="1">
      <c r="B30" s="250" t="s">
        <v>161</v>
      </c>
      <c r="C30" s="251"/>
      <c r="D30" s="251"/>
      <c r="E30" s="251"/>
      <c r="F30" s="251"/>
      <c r="G30" s="251"/>
      <c r="H30" s="251"/>
      <c r="I30" s="199"/>
      <c r="J30" s="58"/>
    </row>
    <row r="31" spans="1:247" s="52" customFormat="1" ht="15" customHeight="1">
      <c r="B31" s="252" t="s">
        <v>12</v>
      </c>
      <c r="C31" s="238" t="s">
        <v>107</v>
      </c>
      <c r="D31" s="239" t="s">
        <v>128</v>
      </c>
      <c r="E31" s="240"/>
      <c r="F31" s="241"/>
      <c r="G31" s="238" t="s">
        <v>129</v>
      </c>
      <c r="H31" s="238" t="s">
        <v>104</v>
      </c>
      <c r="I31" s="249"/>
      <c r="J31" s="58"/>
    </row>
    <row r="32" spans="1:247" s="52" customFormat="1" ht="24" customHeight="1">
      <c r="B32" s="252"/>
      <c r="C32" s="238"/>
      <c r="D32" s="159" t="s">
        <v>100</v>
      </c>
      <c r="E32" s="161" t="s">
        <v>101</v>
      </c>
      <c r="F32" s="160" t="s">
        <v>102</v>
      </c>
      <c r="G32" s="238"/>
      <c r="H32" s="238"/>
      <c r="I32" s="249"/>
      <c r="J32" s="58"/>
    </row>
    <row r="33" spans="2:9" s="52" customFormat="1" ht="9" customHeight="1">
      <c r="B33" s="103" t="s">
        <v>35</v>
      </c>
      <c r="C33" s="39" t="s">
        <v>111</v>
      </c>
      <c r="D33" s="162">
        <v>60202.38</v>
      </c>
      <c r="E33" s="162">
        <v>37045.85</v>
      </c>
      <c r="F33" s="162">
        <v>37374.19</v>
      </c>
      <c r="G33" s="162">
        <v>58106.64</v>
      </c>
      <c r="H33" s="162">
        <v>126.48</v>
      </c>
      <c r="I33" s="198"/>
    </row>
    <row r="34" spans="2:9" s="52" customFormat="1" ht="9" customHeight="1">
      <c r="B34" s="102" t="s">
        <v>3</v>
      </c>
      <c r="C34" s="114" t="s">
        <v>112</v>
      </c>
      <c r="D34" s="164">
        <v>62683.41</v>
      </c>
      <c r="E34" s="164">
        <v>30346.47</v>
      </c>
      <c r="F34" s="164">
        <v>11310.14</v>
      </c>
      <c r="G34" s="164">
        <v>63873.599999999999</v>
      </c>
      <c r="H34" s="164">
        <v>1324.64</v>
      </c>
      <c r="I34" s="200"/>
    </row>
    <row r="35" spans="2:9" s="52" customFormat="1" ht="9" customHeight="1">
      <c r="B35" s="165" t="s">
        <v>77</v>
      </c>
      <c r="C35" s="39" t="s">
        <v>113</v>
      </c>
      <c r="D35" s="162">
        <v>56835.02</v>
      </c>
      <c r="E35" s="162">
        <v>14270.06</v>
      </c>
      <c r="F35" s="162">
        <v>-13091.71</v>
      </c>
      <c r="G35" s="162">
        <v>51668.11</v>
      </c>
      <c r="H35" s="162">
        <v>0</v>
      </c>
      <c r="I35" s="198"/>
    </row>
    <row r="36" spans="2:9" s="52" customFormat="1" ht="9" customHeight="1">
      <c r="B36" s="102" t="s">
        <v>36</v>
      </c>
      <c r="C36" s="114" t="s">
        <v>114</v>
      </c>
      <c r="D36" s="164">
        <v>12099.9</v>
      </c>
      <c r="E36" s="164">
        <v>8201.77</v>
      </c>
      <c r="F36" s="164">
        <v>14699.19</v>
      </c>
      <c r="G36" s="164">
        <v>30936.87</v>
      </c>
      <c r="H36" s="164">
        <v>0</v>
      </c>
      <c r="I36" s="200"/>
    </row>
    <row r="37" spans="2:9" s="52" customFormat="1" ht="9" customHeight="1">
      <c r="B37" s="103" t="s">
        <v>126</v>
      </c>
      <c r="C37" s="39" t="s">
        <v>115</v>
      </c>
      <c r="D37" s="162">
        <v>54463.63</v>
      </c>
      <c r="E37" s="162">
        <v>30872.880000000001</v>
      </c>
      <c r="F37" s="162">
        <v>48379.68</v>
      </c>
      <c r="G37" s="162">
        <v>36539.550000000003</v>
      </c>
      <c r="H37" s="162">
        <v>579.77</v>
      </c>
      <c r="I37" s="198"/>
    </row>
    <row r="38" spans="2:9" s="52" customFormat="1" ht="9" customHeight="1">
      <c r="B38" s="102" t="s">
        <v>17</v>
      </c>
      <c r="C38" s="114" t="s">
        <v>116</v>
      </c>
      <c r="D38" s="164">
        <v>54823.5</v>
      </c>
      <c r="E38" s="164">
        <v>92617.25</v>
      </c>
      <c r="F38" s="164">
        <v>78422.58</v>
      </c>
      <c r="G38" s="164">
        <v>72652.460000000006</v>
      </c>
      <c r="H38" s="164">
        <v>585.66999999999996</v>
      </c>
      <c r="I38" s="200"/>
    </row>
    <row r="39" spans="2:9" s="52" customFormat="1" ht="9" customHeight="1">
      <c r="B39" s="103" t="s">
        <v>4</v>
      </c>
      <c r="C39" s="39" t="s">
        <v>117</v>
      </c>
      <c r="D39" s="162">
        <v>28667.279999999999</v>
      </c>
      <c r="E39" s="162">
        <v>25561.5</v>
      </c>
      <c r="F39" s="162">
        <v>8353.69</v>
      </c>
      <c r="G39" s="162">
        <v>43646.82</v>
      </c>
      <c r="H39" s="162">
        <v>667.42</v>
      </c>
      <c r="I39" s="198"/>
    </row>
    <row r="40" spans="2:9" s="52" customFormat="1" ht="9" customHeight="1">
      <c r="B40" s="102" t="s">
        <v>5</v>
      </c>
      <c r="C40" s="114" t="s">
        <v>118</v>
      </c>
      <c r="D40" s="164">
        <v>35017.86</v>
      </c>
      <c r="E40" s="164">
        <v>24713.47</v>
      </c>
      <c r="F40" s="164">
        <v>28029.03</v>
      </c>
      <c r="G40" s="164">
        <v>45083.7</v>
      </c>
      <c r="H40" s="164">
        <v>0</v>
      </c>
      <c r="I40" s="200"/>
    </row>
    <row r="41" spans="2:9" s="52" customFormat="1" ht="9" customHeight="1">
      <c r="B41" s="103" t="s">
        <v>6</v>
      </c>
      <c r="C41" s="39" t="s">
        <v>119</v>
      </c>
      <c r="D41" s="162">
        <v>1269.8399999999999</v>
      </c>
      <c r="E41" s="162">
        <v>1094.9100000000001</v>
      </c>
      <c r="F41" s="162">
        <v>0</v>
      </c>
      <c r="G41" s="162">
        <v>104.88</v>
      </c>
      <c r="H41" s="162">
        <v>0</v>
      </c>
      <c r="I41" s="198"/>
    </row>
    <row r="42" spans="2:9" s="52" customFormat="1" ht="9" customHeight="1">
      <c r="B42" s="102" t="s">
        <v>7</v>
      </c>
      <c r="C42" s="114" t="s">
        <v>120</v>
      </c>
      <c r="D42" s="164">
        <v>15376.28</v>
      </c>
      <c r="E42" s="164">
        <v>27178.080000000002</v>
      </c>
      <c r="F42" s="164">
        <v>31403.55</v>
      </c>
      <c r="G42" s="164">
        <v>44350.16</v>
      </c>
      <c r="H42" s="164">
        <v>365.88</v>
      </c>
      <c r="I42" s="200"/>
    </row>
    <row r="43" spans="2:9" s="52" customFormat="1" ht="9" customHeight="1">
      <c r="B43" s="103" t="s">
        <v>13</v>
      </c>
      <c r="C43" s="59" t="s">
        <v>121</v>
      </c>
      <c r="D43" s="163">
        <v>31448.16</v>
      </c>
      <c r="E43" s="163">
        <v>36686.660000000003</v>
      </c>
      <c r="F43" s="163">
        <v>18341.009999999998</v>
      </c>
      <c r="G43" s="163">
        <v>38791.71</v>
      </c>
      <c r="H43" s="163">
        <v>1133.3499999999999</v>
      </c>
      <c r="I43" s="198"/>
    </row>
    <row r="44" spans="2:9" s="52" customFormat="1" ht="9" customHeight="1">
      <c r="B44" s="102" t="s">
        <v>14</v>
      </c>
      <c r="C44" s="114" t="s">
        <v>122</v>
      </c>
      <c r="D44" s="164">
        <v>26866.03</v>
      </c>
      <c r="E44" s="164">
        <v>20632.63</v>
      </c>
      <c r="F44" s="164">
        <v>3347.98</v>
      </c>
      <c r="G44" s="164">
        <v>55700.17</v>
      </c>
      <c r="H44" s="164">
        <v>30.38</v>
      </c>
      <c r="I44" s="200"/>
    </row>
    <row r="45" spans="2:9" s="52" customFormat="1" ht="9" customHeight="1">
      <c r="B45" s="103" t="s">
        <v>15</v>
      </c>
      <c r="C45" s="39" t="s">
        <v>123</v>
      </c>
      <c r="D45" s="162">
        <v>16340.55</v>
      </c>
      <c r="E45" s="162">
        <v>10964.88</v>
      </c>
      <c r="F45" s="162">
        <v>1316.51</v>
      </c>
      <c r="G45" s="162">
        <v>45017.31</v>
      </c>
      <c r="H45" s="162">
        <v>0</v>
      </c>
      <c r="I45" s="198"/>
    </row>
    <row r="46" spans="2:9" s="52" customFormat="1" ht="9" customHeight="1">
      <c r="B46" s="102" t="s">
        <v>39</v>
      </c>
      <c r="C46" s="114" t="s">
        <v>124</v>
      </c>
      <c r="D46" s="164">
        <v>18721.39</v>
      </c>
      <c r="E46" s="164">
        <v>11270.78</v>
      </c>
      <c r="F46" s="164">
        <v>2006.45</v>
      </c>
      <c r="G46" s="164">
        <v>39000.300000000003</v>
      </c>
      <c r="H46" s="164">
        <v>0</v>
      </c>
      <c r="I46" s="200"/>
    </row>
    <row r="47" spans="2:9" s="52" customFormat="1" ht="9" customHeight="1">
      <c r="B47" s="103" t="s">
        <v>150</v>
      </c>
      <c r="C47" s="39" t="s">
        <v>151</v>
      </c>
      <c r="D47" s="162">
        <v>14463.79</v>
      </c>
      <c r="E47" s="162">
        <v>22581.16</v>
      </c>
      <c r="F47" s="162">
        <v>3532.26</v>
      </c>
      <c r="G47" s="162">
        <v>19432.05</v>
      </c>
      <c r="H47" s="162">
        <v>42.34</v>
      </c>
      <c r="I47" s="200"/>
    </row>
    <row r="48" spans="2:9" s="52" customFormat="1" ht="9" customHeight="1">
      <c r="B48" s="102" t="s">
        <v>148</v>
      </c>
      <c r="C48" s="114" t="s">
        <v>149</v>
      </c>
      <c r="D48" s="164">
        <v>18737.900000000001</v>
      </c>
      <c r="E48" s="164">
        <v>23850.58</v>
      </c>
      <c r="F48" s="164">
        <v>4658.99</v>
      </c>
      <c r="G48" s="164">
        <v>42238.69</v>
      </c>
      <c r="H48" s="164">
        <v>0</v>
      </c>
      <c r="I48" s="200"/>
    </row>
    <row r="49" spans="1:247" s="52" customFormat="1" ht="9" customHeight="1">
      <c r="B49" s="103" t="s">
        <v>16</v>
      </c>
      <c r="C49" s="39" t="s">
        <v>125</v>
      </c>
      <c r="D49" s="162">
        <v>16914.29</v>
      </c>
      <c r="E49" s="162">
        <v>21161.11</v>
      </c>
      <c r="F49" s="162">
        <v>9432.9500000000007</v>
      </c>
      <c r="G49" s="162">
        <v>70218.91</v>
      </c>
      <c r="H49" s="162">
        <v>1106.03</v>
      </c>
      <c r="I49" s="200"/>
    </row>
    <row r="50" spans="1:247" s="158" customFormat="1" ht="18" customHeight="1">
      <c r="A50" s="80"/>
      <c r="B50" s="166" t="s">
        <v>2</v>
      </c>
      <c r="C50" s="167"/>
      <c r="D50" s="168">
        <v>36840.839999999997</v>
      </c>
      <c r="E50" s="168">
        <v>33740.06</v>
      </c>
      <c r="F50" s="168">
        <v>15745.12</v>
      </c>
      <c r="G50" s="169">
        <v>51282.25</v>
      </c>
      <c r="H50" s="168">
        <v>412.15</v>
      </c>
      <c r="I50" s="201"/>
      <c r="J50" s="52"/>
      <c r="L50" s="52"/>
      <c r="M50" s="52"/>
      <c r="N50" s="52"/>
      <c r="O50" s="52"/>
      <c r="P50" s="52"/>
      <c r="Q50" s="52"/>
      <c r="R50" s="52"/>
      <c r="S50" s="52"/>
      <c r="T50" s="52"/>
      <c r="U50" s="52"/>
      <c r="V50" s="52"/>
      <c r="W50" s="52"/>
      <c r="X50" s="52"/>
      <c r="Y50" s="52"/>
      <c r="Z50" s="52"/>
      <c r="AA50" s="52"/>
      <c r="AB50" s="52"/>
      <c r="AC50" s="52"/>
      <c r="AD50" s="52"/>
      <c r="AE50" s="52"/>
      <c r="AF50" s="52"/>
      <c r="AG50" s="52"/>
      <c r="AH50" s="52"/>
      <c r="AI50" s="52"/>
      <c r="AJ50" s="52"/>
      <c r="AK50" s="52"/>
      <c r="AL50" s="52"/>
      <c r="AM50" s="52"/>
      <c r="AN50" s="52"/>
      <c r="AO50" s="52"/>
      <c r="AP50" s="52"/>
      <c r="AQ50" s="52"/>
      <c r="AR50" s="52"/>
      <c r="AS50" s="52"/>
      <c r="AT50" s="52"/>
      <c r="AU50" s="52"/>
      <c r="AV50" s="52"/>
      <c r="AW50" s="52"/>
      <c r="AX50" s="52"/>
      <c r="AY50" s="52"/>
      <c r="AZ50" s="52"/>
      <c r="BA50" s="52"/>
      <c r="BB50" s="52"/>
      <c r="BC50" s="52"/>
      <c r="BD50" s="52"/>
      <c r="BE50" s="52"/>
      <c r="BF50" s="52"/>
      <c r="BG50" s="52"/>
      <c r="BH50" s="52"/>
      <c r="BI50" s="52"/>
      <c r="BJ50" s="52"/>
      <c r="BK50" s="52"/>
      <c r="BL50" s="52"/>
      <c r="BM50" s="52"/>
      <c r="BN50" s="52"/>
      <c r="BO50" s="52"/>
      <c r="BP50" s="52"/>
      <c r="BQ50" s="52"/>
      <c r="BR50" s="52"/>
      <c r="BS50" s="52"/>
      <c r="BT50" s="52"/>
      <c r="BU50" s="52"/>
      <c r="BV50" s="52"/>
      <c r="BW50" s="52"/>
      <c r="BX50" s="52"/>
      <c r="BY50" s="52"/>
      <c r="BZ50" s="52"/>
      <c r="CA50" s="52"/>
      <c r="CB50" s="52"/>
      <c r="CC50" s="52"/>
      <c r="CD50" s="52"/>
      <c r="CE50" s="52"/>
      <c r="CF50" s="52"/>
      <c r="CG50" s="52"/>
      <c r="CH50" s="52"/>
      <c r="CI50" s="52"/>
      <c r="CJ50" s="52"/>
      <c r="CK50" s="52"/>
      <c r="CL50" s="52"/>
      <c r="CM50" s="52"/>
      <c r="CN50" s="52"/>
      <c r="CO50" s="52"/>
      <c r="CP50" s="52"/>
      <c r="CQ50" s="52"/>
      <c r="CR50" s="52"/>
      <c r="CS50" s="52"/>
      <c r="CT50" s="52"/>
      <c r="CU50" s="52"/>
      <c r="CV50" s="52"/>
      <c r="CW50" s="52"/>
      <c r="CX50" s="52"/>
      <c r="CY50" s="52"/>
      <c r="CZ50" s="52"/>
      <c r="DA50" s="52"/>
      <c r="DB50" s="52"/>
      <c r="DC50" s="52"/>
      <c r="DD50" s="52"/>
      <c r="DE50" s="52"/>
      <c r="DF50" s="52"/>
      <c r="DG50" s="52"/>
      <c r="DH50" s="52"/>
      <c r="DI50" s="52"/>
      <c r="DJ50" s="52"/>
      <c r="DK50" s="52"/>
      <c r="DL50" s="52"/>
      <c r="DM50" s="52"/>
      <c r="DN50" s="52"/>
      <c r="DO50" s="52"/>
      <c r="DP50" s="52"/>
      <c r="DQ50" s="52"/>
      <c r="DR50" s="52"/>
      <c r="DS50" s="52"/>
      <c r="DT50" s="52"/>
      <c r="DU50" s="52"/>
      <c r="DV50" s="52"/>
      <c r="DW50" s="52"/>
      <c r="DX50" s="52"/>
      <c r="DY50" s="52"/>
      <c r="DZ50" s="52"/>
      <c r="EA50" s="52"/>
      <c r="EB50" s="52"/>
      <c r="EC50" s="52"/>
      <c r="ED50" s="52"/>
      <c r="EE50" s="52"/>
      <c r="EF50" s="52"/>
      <c r="EG50" s="52"/>
      <c r="EH50" s="52"/>
      <c r="EI50" s="52"/>
      <c r="EJ50" s="52"/>
      <c r="EK50" s="52"/>
      <c r="EL50" s="52"/>
      <c r="EM50" s="52"/>
      <c r="EN50" s="52"/>
      <c r="EO50" s="52"/>
      <c r="EP50" s="52"/>
      <c r="EQ50" s="52"/>
      <c r="ER50" s="52"/>
      <c r="ES50" s="52"/>
      <c r="ET50" s="52"/>
      <c r="EU50" s="52"/>
      <c r="EV50" s="52"/>
      <c r="EW50" s="52"/>
      <c r="EX50" s="52"/>
      <c r="EY50" s="52"/>
      <c r="EZ50" s="52"/>
      <c r="FA50" s="52"/>
      <c r="FB50" s="52"/>
      <c r="FC50" s="52"/>
      <c r="FD50" s="52"/>
      <c r="FE50" s="52"/>
      <c r="FF50" s="52"/>
      <c r="FG50" s="52"/>
      <c r="FH50" s="52"/>
      <c r="FI50" s="52"/>
      <c r="FJ50" s="52"/>
      <c r="FK50" s="52"/>
      <c r="FL50" s="52"/>
      <c r="FM50" s="52"/>
      <c r="FN50" s="52"/>
      <c r="FO50" s="52"/>
      <c r="FP50" s="52"/>
      <c r="FQ50" s="52"/>
      <c r="FR50" s="52"/>
      <c r="FS50" s="52"/>
      <c r="FT50" s="52"/>
      <c r="FU50" s="52"/>
      <c r="FV50" s="52"/>
      <c r="FW50" s="52"/>
      <c r="FX50" s="52"/>
      <c r="FY50" s="52"/>
      <c r="FZ50" s="52"/>
      <c r="GA50" s="52"/>
      <c r="GB50" s="52"/>
      <c r="GC50" s="52"/>
      <c r="GD50" s="52"/>
      <c r="GE50" s="52"/>
      <c r="GF50" s="52"/>
      <c r="GG50" s="52"/>
      <c r="GH50" s="52"/>
      <c r="GI50" s="52"/>
      <c r="GJ50" s="52"/>
      <c r="GK50" s="52"/>
      <c r="GL50" s="52"/>
      <c r="GM50" s="52"/>
      <c r="GN50" s="52"/>
      <c r="GO50" s="52"/>
      <c r="GP50" s="52"/>
      <c r="GQ50" s="52"/>
      <c r="GR50" s="52"/>
      <c r="GS50" s="52"/>
      <c r="GT50" s="52"/>
      <c r="GU50" s="52"/>
      <c r="GV50" s="52"/>
      <c r="GW50" s="52"/>
      <c r="GX50" s="52"/>
      <c r="GY50" s="52"/>
      <c r="GZ50" s="52"/>
      <c r="HA50" s="52"/>
      <c r="HB50" s="52"/>
      <c r="HC50" s="52"/>
      <c r="HD50" s="52"/>
      <c r="HE50" s="52"/>
      <c r="HF50" s="52"/>
      <c r="HG50" s="52"/>
      <c r="HH50" s="52"/>
      <c r="HI50" s="52"/>
      <c r="HJ50" s="52"/>
      <c r="HK50" s="52"/>
      <c r="HL50" s="52"/>
      <c r="HM50" s="52"/>
      <c r="HN50" s="52"/>
      <c r="HO50" s="52"/>
      <c r="HP50" s="52"/>
      <c r="HQ50" s="52"/>
      <c r="HR50" s="52"/>
      <c r="HS50" s="52"/>
      <c r="HT50" s="52"/>
      <c r="HU50" s="52"/>
      <c r="HV50" s="52"/>
      <c r="HW50" s="52"/>
      <c r="HX50" s="52"/>
      <c r="HY50" s="52"/>
      <c r="HZ50" s="52"/>
      <c r="IA50" s="52"/>
      <c r="IB50" s="52"/>
      <c r="IC50" s="52"/>
      <c r="ID50" s="52"/>
      <c r="IE50" s="52"/>
      <c r="IF50" s="52"/>
      <c r="IG50" s="52"/>
      <c r="IH50" s="52"/>
      <c r="II50" s="52"/>
      <c r="IJ50" s="52"/>
      <c r="IK50" s="52"/>
      <c r="IL50" s="52"/>
      <c r="IM50" s="52"/>
    </row>
    <row r="51" spans="1:247" ht="22.5" customHeight="1">
      <c r="B51" s="191" t="s">
        <v>162</v>
      </c>
    </row>
    <row r="52" spans="1:247" s="52" customFormat="1" ht="22.5" customHeight="1">
      <c r="B52" s="250" t="s">
        <v>163</v>
      </c>
      <c r="C52" s="251"/>
      <c r="D52" s="251"/>
      <c r="E52" s="251"/>
      <c r="F52" s="251"/>
      <c r="G52" s="251"/>
      <c r="H52" s="251"/>
      <c r="I52" s="199"/>
    </row>
    <row r="53" spans="1:247" s="52" customFormat="1" ht="15" customHeight="1">
      <c r="B53" s="252" t="s">
        <v>12</v>
      </c>
      <c r="C53" s="238" t="s">
        <v>107</v>
      </c>
      <c r="D53" s="239" t="s">
        <v>128</v>
      </c>
      <c r="E53" s="240"/>
      <c r="F53" s="241"/>
      <c r="G53" s="238" t="s">
        <v>129</v>
      </c>
      <c r="H53" s="238" t="s">
        <v>104</v>
      </c>
      <c r="I53" s="249"/>
      <c r="J53" s="58"/>
    </row>
    <row r="54" spans="1:247" s="52" customFormat="1" ht="24" customHeight="1">
      <c r="B54" s="252"/>
      <c r="C54" s="238"/>
      <c r="D54" s="159" t="s">
        <v>100</v>
      </c>
      <c r="E54" s="161" t="s">
        <v>101</v>
      </c>
      <c r="F54" s="160" t="s">
        <v>102</v>
      </c>
      <c r="G54" s="238"/>
      <c r="H54" s="238"/>
      <c r="I54" s="249"/>
    </row>
    <row r="55" spans="1:247" s="52" customFormat="1" ht="9" customHeight="1">
      <c r="B55" s="103" t="s">
        <v>35</v>
      </c>
      <c r="C55" s="39" t="s">
        <v>111</v>
      </c>
      <c r="D55" s="193">
        <v>120.21</v>
      </c>
      <c r="E55" s="193">
        <v>73.97</v>
      </c>
      <c r="F55" s="193">
        <v>74.63</v>
      </c>
      <c r="G55" s="193">
        <v>116.03</v>
      </c>
      <c r="H55" s="193">
        <v>0.25</v>
      </c>
      <c r="I55" s="203"/>
    </row>
    <row r="56" spans="1:247" s="52" customFormat="1" ht="9" customHeight="1">
      <c r="B56" s="102" t="s">
        <v>3</v>
      </c>
      <c r="C56" s="114" t="s">
        <v>112</v>
      </c>
      <c r="D56" s="194">
        <v>125.16</v>
      </c>
      <c r="E56" s="194">
        <v>60.6</v>
      </c>
      <c r="F56" s="194">
        <v>22.58</v>
      </c>
      <c r="G56" s="194">
        <v>127.54</v>
      </c>
      <c r="H56" s="194">
        <v>2.65</v>
      </c>
      <c r="I56" s="202"/>
    </row>
    <row r="57" spans="1:247" s="52" customFormat="1" ht="9" customHeight="1">
      <c r="B57" s="165" t="s">
        <v>77</v>
      </c>
      <c r="C57" s="39" t="s">
        <v>113</v>
      </c>
      <c r="D57" s="193">
        <v>113.49</v>
      </c>
      <c r="E57" s="193">
        <v>28.49</v>
      </c>
      <c r="F57" s="193">
        <v>-26.14</v>
      </c>
      <c r="G57" s="193">
        <v>103.17</v>
      </c>
      <c r="H57" s="193">
        <v>0</v>
      </c>
      <c r="I57" s="203"/>
    </row>
    <row r="58" spans="1:247" s="52" customFormat="1" ht="9" customHeight="1">
      <c r="B58" s="102" t="s">
        <v>36</v>
      </c>
      <c r="C58" s="114" t="s">
        <v>114</v>
      </c>
      <c r="D58" s="194">
        <v>24.16</v>
      </c>
      <c r="E58" s="194">
        <v>16.38</v>
      </c>
      <c r="F58" s="194">
        <v>29.35</v>
      </c>
      <c r="G58" s="194">
        <v>61.77</v>
      </c>
      <c r="H58" s="194">
        <v>0</v>
      </c>
      <c r="I58" s="202"/>
    </row>
    <row r="59" spans="1:247" s="52" customFormat="1" ht="9" customHeight="1">
      <c r="B59" s="103" t="s">
        <v>126</v>
      </c>
      <c r="C59" s="39" t="s">
        <v>115</v>
      </c>
      <c r="D59" s="193">
        <v>108.75</v>
      </c>
      <c r="E59" s="193">
        <v>61.65</v>
      </c>
      <c r="F59" s="193">
        <v>96.6</v>
      </c>
      <c r="G59" s="193">
        <v>72.959999999999994</v>
      </c>
      <c r="H59" s="193">
        <v>1.1599999999999999</v>
      </c>
      <c r="I59" s="203"/>
    </row>
    <row r="60" spans="1:247" s="52" customFormat="1" ht="9" customHeight="1">
      <c r="B60" s="102" t="s">
        <v>17</v>
      </c>
      <c r="C60" s="114" t="s">
        <v>116</v>
      </c>
      <c r="D60" s="194">
        <v>109.47</v>
      </c>
      <c r="E60" s="194">
        <v>184.94</v>
      </c>
      <c r="F60" s="194">
        <v>156.59</v>
      </c>
      <c r="G60" s="194">
        <v>145.07</v>
      </c>
      <c r="H60" s="194">
        <v>1.17</v>
      </c>
      <c r="I60" s="202"/>
    </row>
    <row r="61" spans="1:247" s="52" customFormat="1" ht="9" customHeight="1">
      <c r="B61" s="103" t="s">
        <v>4</v>
      </c>
      <c r="C61" s="39" t="s">
        <v>117</v>
      </c>
      <c r="D61" s="193">
        <v>57.24</v>
      </c>
      <c r="E61" s="193">
        <v>51.04</v>
      </c>
      <c r="F61" s="193">
        <v>16.68</v>
      </c>
      <c r="G61" s="193">
        <v>87.15</v>
      </c>
      <c r="H61" s="193">
        <v>1.33</v>
      </c>
      <c r="I61" s="203"/>
    </row>
    <row r="62" spans="1:247" s="52" customFormat="1" ht="9" customHeight="1">
      <c r="B62" s="102" t="s">
        <v>5</v>
      </c>
      <c r="C62" s="114" t="s">
        <v>118</v>
      </c>
      <c r="D62" s="194">
        <v>69.92</v>
      </c>
      <c r="E62" s="194">
        <v>49.35</v>
      </c>
      <c r="F62" s="194">
        <v>55.97</v>
      </c>
      <c r="G62" s="194">
        <v>90.02</v>
      </c>
      <c r="H62" s="194">
        <v>0</v>
      </c>
      <c r="I62" s="202"/>
    </row>
    <row r="63" spans="1:247" s="52" customFormat="1" ht="9" customHeight="1">
      <c r="B63" s="103" t="s">
        <v>6</v>
      </c>
      <c r="C63" s="39" t="s">
        <v>119</v>
      </c>
      <c r="D63" s="193">
        <v>2.54</v>
      </c>
      <c r="E63" s="193">
        <v>2.19</v>
      </c>
      <c r="F63" s="193">
        <v>0</v>
      </c>
      <c r="G63" s="193">
        <v>0.21</v>
      </c>
      <c r="H63" s="193">
        <v>0</v>
      </c>
      <c r="I63" s="203"/>
    </row>
    <row r="64" spans="1:247" s="52" customFormat="1" ht="9" customHeight="1">
      <c r="B64" s="102" t="s">
        <v>7</v>
      </c>
      <c r="C64" s="114" t="s">
        <v>120</v>
      </c>
      <c r="D64" s="194">
        <v>30.7</v>
      </c>
      <c r="E64" s="194">
        <v>54.27</v>
      </c>
      <c r="F64" s="194">
        <v>62.71</v>
      </c>
      <c r="G64" s="194">
        <v>88.56</v>
      </c>
      <c r="H64" s="194">
        <v>0.73</v>
      </c>
      <c r="I64" s="202"/>
    </row>
    <row r="65" spans="1:247" s="52" customFormat="1" ht="9" customHeight="1">
      <c r="B65" s="103" t="s">
        <v>13</v>
      </c>
      <c r="C65" s="59" t="s">
        <v>121</v>
      </c>
      <c r="D65" s="195">
        <v>62.8</v>
      </c>
      <c r="E65" s="195">
        <v>73.260000000000005</v>
      </c>
      <c r="F65" s="195">
        <v>36.619999999999997</v>
      </c>
      <c r="G65" s="195">
        <v>77.459999999999994</v>
      </c>
      <c r="H65" s="195">
        <v>2.2599999999999998</v>
      </c>
      <c r="I65" s="203"/>
    </row>
    <row r="66" spans="1:247" s="52" customFormat="1" ht="9" customHeight="1">
      <c r="B66" s="102" t="s">
        <v>14</v>
      </c>
      <c r="C66" s="114" t="s">
        <v>122</v>
      </c>
      <c r="D66" s="194">
        <v>53.65</v>
      </c>
      <c r="E66" s="194">
        <v>41.2</v>
      </c>
      <c r="F66" s="194">
        <v>6.69</v>
      </c>
      <c r="G66" s="194">
        <v>111.22</v>
      </c>
      <c r="H66" s="194">
        <v>0.06</v>
      </c>
      <c r="I66" s="202"/>
    </row>
    <row r="67" spans="1:247" s="52" customFormat="1" ht="9" customHeight="1">
      <c r="B67" s="103" t="s">
        <v>15</v>
      </c>
      <c r="C67" s="39" t="s">
        <v>123</v>
      </c>
      <c r="D67" s="193">
        <v>32.630000000000003</v>
      </c>
      <c r="E67" s="193">
        <v>21.89</v>
      </c>
      <c r="F67" s="193">
        <v>2.63</v>
      </c>
      <c r="G67" s="193">
        <v>89.89</v>
      </c>
      <c r="H67" s="193">
        <v>0</v>
      </c>
      <c r="I67" s="203"/>
    </row>
    <row r="68" spans="1:247" s="52" customFormat="1" ht="9" customHeight="1">
      <c r="B68" s="102" t="s">
        <v>39</v>
      </c>
      <c r="C68" s="114" t="s">
        <v>124</v>
      </c>
      <c r="D68" s="194">
        <v>37.380000000000003</v>
      </c>
      <c r="E68" s="194">
        <v>22.51</v>
      </c>
      <c r="F68" s="194">
        <v>4.01</v>
      </c>
      <c r="G68" s="194">
        <v>77.88</v>
      </c>
      <c r="H68" s="194">
        <v>0</v>
      </c>
      <c r="I68" s="202"/>
    </row>
    <row r="69" spans="1:247" s="52" customFormat="1" ht="9" customHeight="1">
      <c r="B69" s="103" t="s">
        <v>150</v>
      </c>
      <c r="C69" s="39" t="s">
        <v>151</v>
      </c>
      <c r="D69" s="193">
        <v>28.88</v>
      </c>
      <c r="E69" s="193">
        <v>45.09</v>
      </c>
      <c r="F69" s="193">
        <v>7.05</v>
      </c>
      <c r="G69" s="193">
        <v>38.799999999999997</v>
      </c>
      <c r="H69" s="193">
        <v>0.08</v>
      </c>
      <c r="I69" s="202"/>
    </row>
    <row r="70" spans="1:247" s="52" customFormat="1" ht="9" customHeight="1">
      <c r="B70" s="102" t="s">
        <v>148</v>
      </c>
      <c r="C70" s="114" t="s">
        <v>149</v>
      </c>
      <c r="D70" s="194">
        <v>37.42</v>
      </c>
      <c r="E70" s="194">
        <v>47.62</v>
      </c>
      <c r="F70" s="194">
        <v>9.3000000000000007</v>
      </c>
      <c r="G70" s="194">
        <v>84.34</v>
      </c>
      <c r="H70" s="194">
        <v>0</v>
      </c>
      <c r="I70" s="202"/>
    </row>
    <row r="71" spans="1:247" s="52" customFormat="1" ht="9" customHeight="1">
      <c r="B71" s="103" t="s">
        <v>16</v>
      </c>
      <c r="C71" s="39" t="s">
        <v>125</v>
      </c>
      <c r="D71" s="193">
        <v>33.770000000000003</v>
      </c>
      <c r="E71" s="193">
        <v>42.25</v>
      </c>
      <c r="F71" s="193">
        <v>18.84</v>
      </c>
      <c r="G71" s="193">
        <v>140.21</v>
      </c>
      <c r="H71" s="193">
        <v>2.21</v>
      </c>
      <c r="I71" s="203"/>
    </row>
    <row r="72" spans="1:247" s="158" customFormat="1" ht="18" customHeight="1">
      <c r="A72" s="80"/>
      <c r="B72" s="166" t="s">
        <v>2</v>
      </c>
      <c r="C72" s="167"/>
      <c r="D72" s="196">
        <v>73.56</v>
      </c>
      <c r="E72" s="196">
        <v>67.37</v>
      </c>
      <c r="F72" s="196">
        <v>31.44</v>
      </c>
      <c r="G72" s="197">
        <v>102.4</v>
      </c>
      <c r="H72" s="196">
        <v>0.82</v>
      </c>
      <c r="I72" s="204"/>
      <c r="J72" s="52"/>
      <c r="L72" s="52"/>
      <c r="M72" s="52"/>
      <c r="N72" s="52"/>
      <c r="O72" s="52"/>
      <c r="P72" s="52"/>
      <c r="Q72" s="52"/>
      <c r="R72" s="52"/>
      <c r="S72" s="52"/>
      <c r="T72" s="52"/>
      <c r="U72" s="52"/>
      <c r="V72" s="52"/>
      <c r="W72" s="52"/>
      <c r="X72" s="52"/>
      <c r="Y72" s="52"/>
      <c r="Z72" s="52"/>
      <c r="AA72" s="52"/>
      <c r="AB72" s="52"/>
      <c r="AC72" s="52"/>
      <c r="AD72" s="52"/>
      <c r="AE72" s="52"/>
      <c r="AF72" s="52"/>
      <c r="AG72" s="52"/>
      <c r="AH72" s="52"/>
      <c r="AI72" s="52"/>
      <c r="AJ72" s="52"/>
      <c r="AK72" s="52"/>
      <c r="AL72" s="52"/>
      <c r="AM72" s="52"/>
      <c r="AN72" s="52"/>
      <c r="AO72" s="52"/>
      <c r="AP72" s="52"/>
      <c r="AQ72" s="52"/>
      <c r="AR72" s="52"/>
      <c r="AS72" s="52"/>
      <c r="AT72" s="52"/>
      <c r="AU72" s="52"/>
      <c r="AV72" s="52"/>
      <c r="AW72" s="52"/>
      <c r="AX72" s="52"/>
      <c r="AY72" s="52"/>
      <c r="AZ72" s="52"/>
      <c r="BA72" s="52"/>
      <c r="BB72" s="52"/>
      <c r="BC72" s="52"/>
      <c r="BD72" s="52"/>
      <c r="BE72" s="52"/>
      <c r="BF72" s="52"/>
      <c r="BG72" s="52"/>
      <c r="BH72" s="52"/>
      <c r="BI72" s="52"/>
      <c r="BJ72" s="52"/>
      <c r="BK72" s="52"/>
      <c r="BL72" s="52"/>
      <c r="BM72" s="52"/>
      <c r="BN72" s="52"/>
      <c r="BO72" s="52"/>
      <c r="BP72" s="52"/>
      <c r="BQ72" s="52"/>
      <c r="BR72" s="52"/>
      <c r="BS72" s="52"/>
      <c r="BT72" s="52"/>
      <c r="BU72" s="52"/>
      <c r="BV72" s="52"/>
      <c r="BW72" s="52"/>
      <c r="BX72" s="52"/>
      <c r="BY72" s="52"/>
      <c r="BZ72" s="52"/>
      <c r="CA72" s="52"/>
      <c r="CB72" s="52"/>
      <c r="CC72" s="52"/>
      <c r="CD72" s="52"/>
      <c r="CE72" s="52"/>
      <c r="CF72" s="52"/>
      <c r="CG72" s="52"/>
      <c r="CH72" s="52"/>
      <c r="CI72" s="52"/>
      <c r="CJ72" s="52"/>
      <c r="CK72" s="52"/>
      <c r="CL72" s="52"/>
      <c r="CM72" s="52"/>
      <c r="CN72" s="52"/>
      <c r="CO72" s="52"/>
      <c r="CP72" s="52"/>
      <c r="CQ72" s="52"/>
      <c r="CR72" s="52"/>
      <c r="CS72" s="52"/>
      <c r="CT72" s="52"/>
      <c r="CU72" s="52"/>
      <c r="CV72" s="52"/>
      <c r="CW72" s="52"/>
      <c r="CX72" s="52"/>
      <c r="CY72" s="52"/>
      <c r="CZ72" s="52"/>
      <c r="DA72" s="52"/>
      <c r="DB72" s="52"/>
      <c r="DC72" s="52"/>
      <c r="DD72" s="52"/>
      <c r="DE72" s="52"/>
      <c r="DF72" s="52"/>
      <c r="DG72" s="52"/>
      <c r="DH72" s="52"/>
      <c r="DI72" s="52"/>
      <c r="DJ72" s="52"/>
      <c r="DK72" s="52"/>
      <c r="DL72" s="52"/>
      <c r="DM72" s="52"/>
      <c r="DN72" s="52"/>
      <c r="DO72" s="52"/>
      <c r="DP72" s="52"/>
      <c r="DQ72" s="52"/>
      <c r="DR72" s="52"/>
      <c r="DS72" s="52"/>
      <c r="DT72" s="52"/>
      <c r="DU72" s="52"/>
      <c r="DV72" s="52"/>
      <c r="DW72" s="52"/>
      <c r="DX72" s="52"/>
      <c r="DY72" s="52"/>
      <c r="DZ72" s="52"/>
      <c r="EA72" s="52"/>
      <c r="EB72" s="52"/>
      <c r="EC72" s="52"/>
      <c r="ED72" s="52"/>
      <c r="EE72" s="52"/>
      <c r="EF72" s="52"/>
      <c r="EG72" s="52"/>
      <c r="EH72" s="52"/>
      <c r="EI72" s="52"/>
      <c r="EJ72" s="52"/>
      <c r="EK72" s="52"/>
      <c r="EL72" s="52"/>
      <c r="EM72" s="52"/>
      <c r="EN72" s="52"/>
      <c r="EO72" s="52"/>
      <c r="EP72" s="52"/>
      <c r="EQ72" s="52"/>
      <c r="ER72" s="52"/>
      <c r="ES72" s="52"/>
      <c r="ET72" s="52"/>
      <c r="EU72" s="52"/>
      <c r="EV72" s="52"/>
      <c r="EW72" s="52"/>
      <c r="EX72" s="52"/>
      <c r="EY72" s="52"/>
      <c r="EZ72" s="52"/>
      <c r="FA72" s="52"/>
      <c r="FB72" s="52"/>
      <c r="FC72" s="52"/>
      <c r="FD72" s="52"/>
      <c r="FE72" s="52"/>
      <c r="FF72" s="52"/>
      <c r="FG72" s="52"/>
      <c r="FH72" s="52"/>
      <c r="FI72" s="52"/>
      <c r="FJ72" s="52"/>
      <c r="FK72" s="52"/>
      <c r="FL72" s="52"/>
      <c r="FM72" s="52"/>
      <c r="FN72" s="52"/>
      <c r="FO72" s="52"/>
      <c r="FP72" s="52"/>
      <c r="FQ72" s="52"/>
      <c r="FR72" s="52"/>
      <c r="FS72" s="52"/>
      <c r="FT72" s="52"/>
      <c r="FU72" s="52"/>
      <c r="FV72" s="52"/>
      <c r="FW72" s="52"/>
      <c r="FX72" s="52"/>
      <c r="FY72" s="52"/>
      <c r="FZ72" s="52"/>
      <c r="GA72" s="52"/>
      <c r="GB72" s="52"/>
      <c r="GC72" s="52"/>
      <c r="GD72" s="52"/>
      <c r="GE72" s="52"/>
      <c r="GF72" s="52"/>
      <c r="GG72" s="52"/>
      <c r="GH72" s="52"/>
      <c r="GI72" s="52"/>
      <c r="GJ72" s="52"/>
      <c r="GK72" s="52"/>
      <c r="GL72" s="52"/>
      <c r="GM72" s="52"/>
      <c r="GN72" s="52"/>
      <c r="GO72" s="52"/>
      <c r="GP72" s="52"/>
      <c r="GQ72" s="52"/>
      <c r="GR72" s="52"/>
      <c r="GS72" s="52"/>
      <c r="GT72" s="52"/>
      <c r="GU72" s="52"/>
      <c r="GV72" s="52"/>
      <c r="GW72" s="52"/>
      <c r="GX72" s="52"/>
      <c r="GY72" s="52"/>
      <c r="GZ72" s="52"/>
      <c r="HA72" s="52"/>
      <c r="HB72" s="52"/>
      <c r="HC72" s="52"/>
      <c r="HD72" s="52"/>
      <c r="HE72" s="52"/>
      <c r="HF72" s="52"/>
      <c r="HG72" s="52"/>
      <c r="HH72" s="52"/>
      <c r="HI72" s="52"/>
      <c r="HJ72" s="52"/>
      <c r="HK72" s="52"/>
      <c r="HL72" s="52"/>
      <c r="HM72" s="52"/>
      <c r="HN72" s="52"/>
      <c r="HO72" s="52"/>
      <c r="HP72" s="52"/>
      <c r="HQ72" s="52"/>
      <c r="HR72" s="52"/>
      <c r="HS72" s="52"/>
      <c r="HT72" s="52"/>
      <c r="HU72" s="52"/>
      <c r="HV72" s="52"/>
      <c r="HW72" s="52"/>
      <c r="HX72" s="52"/>
      <c r="HY72" s="52"/>
      <c r="HZ72" s="52"/>
      <c r="IA72" s="52"/>
      <c r="IB72" s="52"/>
      <c r="IC72" s="52"/>
      <c r="ID72" s="52"/>
      <c r="IE72" s="52"/>
      <c r="IF72" s="52"/>
      <c r="IG72" s="52"/>
      <c r="IH72" s="52"/>
      <c r="II72" s="52"/>
      <c r="IJ72" s="52"/>
      <c r="IK72" s="52"/>
      <c r="IL72" s="52"/>
      <c r="IM72" s="52"/>
    </row>
    <row r="73" spans="1:247" ht="22.5" customHeight="1">
      <c r="B73" s="191" t="str">
        <f>B51</f>
        <v>Win Octubre 2013 y posiciones de juego al 31-10-2013</v>
      </c>
    </row>
  </sheetData>
  <mergeCells count="21">
    <mergeCell ref="I31:I32"/>
    <mergeCell ref="I9:I10"/>
    <mergeCell ref="B8:I8"/>
    <mergeCell ref="B31:B32"/>
    <mergeCell ref="C31:C32"/>
    <mergeCell ref="D31:F31"/>
    <mergeCell ref="G31:G32"/>
    <mergeCell ref="H31:H32"/>
    <mergeCell ref="B9:B10"/>
    <mergeCell ref="C9:C10"/>
    <mergeCell ref="D9:F9"/>
    <mergeCell ref="G9:G10"/>
    <mergeCell ref="H9:H10"/>
    <mergeCell ref="B30:H30"/>
    <mergeCell ref="I53:I54"/>
    <mergeCell ref="B52:H52"/>
    <mergeCell ref="B53:B54"/>
    <mergeCell ref="C53:C54"/>
    <mergeCell ref="D53:F53"/>
    <mergeCell ref="G53:G54"/>
    <mergeCell ref="H53:H54"/>
  </mergeCells>
  <printOptions horizontalCentered="1"/>
  <pageMargins left="0.31496062992125984" right="0.39370078740157483" top="0.74803149606299213" bottom="0.74803149606299213" header="0.31496062992125984" footer="0.31496062992125984"/>
  <pageSetup scale="70" orientation="portrait" r:id="rId1"/>
  <headerFooter>
    <oddFooter>&amp;Lwww.scj.cl   
18-02-2011&amp;RDivisión de Estudios</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33"/>
  <sheetViews>
    <sheetView showGridLines="0" topLeftCell="A4" zoomScaleNormal="100" workbookViewId="0">
      <selection activeCell="P27" sqref="P27"/>
    </sheetView>
  </sheetViews>
  <sheetFormatPr baseColWidth="10" defaultColWidth="11.42578125" defaultRowHeight="9"/>
  <cols>
    <col min="1" max="1" width="4.140625" style="6" customWidth="1"/>
    <col min="2" max="2" width="21.42578125" style="1" customWidth="1"/>
    <col min="3" max="8" width="11" style="1" customWidth="1"/>
    <col min="9" max="9" width="11.140625" style="1" customWidth="1"/>
    <col min="10" max="10" width="11" style="1" customWidth="1"/>
    <col min="11" max="11" width="10.7109375" style="1" customWidth="1"/>
    <col min="12" max="12" width="10.5703125" style="1" customWidth="1"/>
    <col min="13" max="14" width="10.28515625" style="1" hidden="1" customWidth="1"/>
    <col min="15" max="15" width="11.85546875" style="1" customWidth="1"/>
    <col min="16" max="16" width="11.28515625" style="1" customWidth="1"/>
    <col min="17" max="17" width="1" style="6" customWidth="1"/>
    <col min="18" max="18" width="1.85546875" style="6" bestFit="1" customWidth="1"/>
    <col min="19" max="19" width="5.28515625" style="1" customWidth="1"/>
    <col min="20" max="16384" width="11.42578125" style="1"/>
  </cols>
  <sheetData>
    <row r="1" spans="1:21" ht="10.5" customHeight="1"/>
    <row r="2" spans="1:21" ht="10.5" customHeight="1"/>
    <row r="3" spans="1:21" ht="10.5" customHeight="1"/>
    <row r="4" spans="1:21" ht="10.5" customHeight="1"/>
    <row r="5" spans="1:21" ht="10.5" customHeight="1"/>
    <row r="6" spans="1:21" ht="10.5" customHeight="1"/>
    <row r="7" spans="1:21" ht="49.5" customHeight="1"/>
    <row r="8" spans="1:21" ht="22.5" customHeight="1">
      <c r="A8" s="21"/>
      <c r="B8" s="253" t="s">
        <v>59</v>
      </c>
      <c r="C8" s="254"/>
      <c r="D8" s="254"/>
      <c r="E8" s="254"/>
      <c r="F8" s="254"/>
      <c r="G8" s="254"/>
      <c r="H8" s="254"/>
      <c r="I8" s="254"/>
      <c r="J8" s="254"/>
      <c r="K8" s="254"/>
      <c r="L8" s="254"/>
      <c r="M8" s="254"/>
      <c r="N8" s="254"/>
      <c r="O8" s="254"/>
      <c r="P8" s="255"/>
      <c r="Q8" s="23"/>
      <c r="S8" s="2"/>
    </row>
    <row r="9" spans="1:21" ht="11.25">
      <c r="A9" s="21"/>
      <c r="B9" s="124" t="s">
        <v>12</v>
      </c>
      <c r="C9" s="25" t="s">
        <v>41</v>
      </c>
      <c r="D9" s="25" t="s">
        <v>42</v>
      </c>
      <c r="E9" s="25" t="s">
        <v>43</v>
      </c>
      <c r="F9" s="25" t="s">
        <v>44</v>
      </c>
      <c r="G9" s="25" t="s">
        <v>45</v>
      </c>
      <c r="H9" s="25" t="s">
        <v>46</v>
      </c>
      <c r="I9" s="25" t="s">
        <v>47</v>
      </c>
      <c r="J9" s="25" t="s">
        <v>48</v>
      </c>
      <c r="K9" s="25" t="s">
        <v>49</v>
      </c>
      <c r="L9" s="25" t="s">
        <v>74</v>
      </c>
      <c r="M9" s="25" t="s">
        <v>75</v>
      </c>
      <c r="N9" s="25" t="s">
        <v>76</v>
      </c>
      <c r="O9" s="25" t="s">
        <v>33</v>
      </c>
      <c r="P9" s="125" t="s">
        <v>34</v>
      </c>
      <c r="Q9" s="23"/>
    </row>
    <row r="10" spans="1:21">
      <c r="A10" s="21"/>
      <c r="B10" s="96" t="s">
        <v>35</v>
      </c>
      <c r="C10" s="27">
        <v>1238032444.1399999</v>
      </c>
      <c r="D10" s="27">
        <v>977787496</v>
      </c>
      <c r="E10" s="27">
        <v>951616982</v>
      </c>
      <c r="F10" s="27">
        <v>986630982</v>
      </c>
      <c r="G10" s="27">
        <v>1029000902</v>
      </c>
      <c r="H10" s="27">
        <v>913441749</v>
      </c>
      <c r="I10" s="27">
        <v>1014286841</v>
      </c>
      <c r="J10" s="27">
        <v>904893476</v>
      </c>
      <c r="K10" s="27">
        <v>936835827</v>
      </c>
      <c r="L10" s="27">
        <v>1011338825</v>
      </c>
      <c r="M10" s="27"/>
      <c r="N10" s="27"/>
      <c r="O10" s="27">
        <f>SUM(C10:N10)</f>
        <v>9963865524.1399994</v>
      </c>
      <c r="P10" s="31">
        <v>20405159.27</v>
      </c>
      <c r="Q10" s="23"/>
      <c r="T10" s="121"/>
      <c r="U10" s="106"/>
    </row>
    <row r="11" spans="1:21" s="3" customFormat="1">
      <c r="A11" s="21"/>
      <c r="B11" s="97" t="s">
        <v>3</v>
      </c>
      <c r="C11" s="26">
        <v>2326993534</v>
      </c>
      <c r="D11" s="26">
        <v>2262252715</v>
      </c>
      <c r="E11" s="26">
        <v>1820556061</v>
      </c>
      <c r="F11" s="26">
        <v>1671718815</v>
      </c>
      <c r="G11" s="26">
        <v>1664362822</v>
      </c>
      <c r="H11" s="26">
        <v>1702763646</v>
      </c>
      <c r="I11" s="26">
        <v>1631153058</v>
      </c>
      <c r="J11" s="26">
        <v>1570282684</v>
      </c>
      <c r="K11" s="26">
        <v>1540932397</v>
      </c>
      <c r="L11" s="26">
        <v>1900266221</v>
      </c>
      <c r="M11" s="26"/>
      <c r="N11" s="26"/>
      <c r="O11" s="26">
        <f t="shared" ref="O11:O26" si="0">SUM(C11:N11)</f>
        <v>18091281953</v>
      </c>
      <c r="P11" s="32">
        <v>37104788.189999998</v>
      </c>
      <c r="Q11" s="22"/>
      <c r="R11" s="4"/>
      <c r="T11" s="121"/>
      <c r="U11" s="106"/>
    </row>
    <row r="12" spans="1:21" s="3" customFormat="1">
      <c r="A12" s="21"/>
      <c r="B12" s="96" t="s">
        <v>77</v>
      </c>
      <c r="C12" s="27">
        <v>877595902.11000001</v>
      </c>
      <c r="D12" s="27">
        <v>874252367</v>
      </c>
      <c r="E12" s="27">
        <v>803418893</v>
      </c>
      <c r="F12" s="27">
        <v>755410497</v>
      </c>
      <c r="G12" s="27">
        <v>752339842</v>
      </c>
      <c r="H12" s="27">
        <v>687177933</v>
      </c>
      <c r="I12" s="27">
        <v>654162641</v>
      </c>
      <c r="J12" s="27">
        <v>767008343</v>
      </c>
      <c r="K12" s="27">
        <v>676229347</v>
      </c>
      <c r="L12" s="27">
        <v>738300848</v>
      </c>
      <c r="M12" s="27"/>
      <c r="N12" s="27"/>
      <c r="O12" s="27">
        <f t="shared" si="0"/>
        <v>7585896613.1100006</v>
      </c>
      <c r="P12" s="31">
        <v>15549363.66</v>
      </c>
      <c r="Q12" s="22"/>
      <c r="R12" s="4"/>
      <c r="T12" s="121"/>
      <c r="U12" s="106"/>
    </row>
    <row r="13" spans="1:21" s="3" customFormat="1">
      <c r="A13" s="21"/>
      <c r="B13" s="98" t="s">
        <v>36</v>
      </c>
      <c r="C13" s="28">
        <v>659124839</v>
      </c>
      <c r="D13" s="28">
        <v>704532198</v>
      </c>
      <c r="E13" s="28">
        <v>469887609</v>
      </c>
      <c r="F13" s="28">
        <v>329617168</v>
      </c>
      <c r="G13" s="28">
        <v>370896641</v>
      </c>
      <c r="H13" s="28">
        <v>297517553</v>
      </c>
      <c r="I13" s="28">
        <v>447634564</v>
      </c>
      <c r="J13" s="28">
        <v>395389170</v>
      </c>
      <c r="K13" s="28">
        <v>401114267</v>
      </c>
      <c r="L13" s="28">
        <v>365399413</v>
      </c>
      <c r="M13" s="28"/>
      <c r="N13" s="28"/>
      <c r="O13" s="28">
        <f t="shared" si="0"/>
        <v>4441113422</v>
      </c>
      <c r="P13" s="32">
        <v>9126067.6199999992</v>
      </c>
      <c r="Q13" s="22"/>
      <c r="R13" s="4"/>
      <c r="T13" s="121"/>
      <c r="U13" s="106"/>
    </row>
    <row r="14" spans="1:21" s="3" customFormat="1">
      <c r="A14" s="21"/>
      <c r="B14" s="96" t="s">
        <v>126</v>
      </c>
      <c r="C14" s="29">
        <v>3346580197</v>
      </c>
      <c r="D14" s="29">
        <v>2702852530</v>
      </c>
      <c r="E14" s="29">
        <v>2682152396</v>
      </c>
      <c r="F14" s="29">
        <v>2570664028</v>
      </c>
      <c r="G14" s="29">
        <v>2661642775</v>
      </c>
      <c r="H14" s="29">
        <v>2546297355</v>
      </c>
      <c r="I14" s="29">
        <v>2112798769</v>
      </c>
      <c r="J14" s="29">
        <v>2293603237</v>
      </c>
      <c r="K14" s="29">
        <v>2135566488</v>
      </c>
      <c r="L14" s="29">
        <v>2106731727</v>
      </c>
      <c r="M14" s="29"/>
      <c r="N14" s="29"/>
      <c r="O14" s="29">
        <f t="shared" si="0"/>
        <v>25158889502</v>
      </c>
      <c r="P14" s="31">
        <v>51634707.200000003</v>
      </c>
      <c r="Q14" s="22"/>
      <c r="R14" s="4"/>
      <c r="T14" s="121"/>
      <c r="U14" s="106"/>
    </row>
    <row r="15" spans="1:21" s="3" customFormat="1">
      <c r="A15" s="21"/>
      <c r="B15" s="98" t="s">
        <v>17</v>
      </c>
      <c r="C15" s="30">
        <v>6582423165</v>
      </c>
      <c r="D15" s="30">
        <v>5917650827</v>
      </c>
      <c r="E15" s="30">
        <v>5139275907</v>
      </c>
      <c r="F15" s="30">
        <v>4233083428</v>
      </c>
      <c r="G15" s="30">
        <v>5120745783</v>
      </c>
      <c r="H15" s="30">
        <v>5277414202</v>
      </c>
      <c r="I15" s="30">
        <v>5190828476</v>
      </c>
      <c r="J15" s="30">
        <v>5388492832</v>
      </c>
      <c r="K15" s="30">
        <v>5162213905</v>
      </c>
      <c r="L15" s="30">
        <v>5748650915</v>
      </c>
      <c r="M15" s="30"/>
      <c r="N15" s="30"/>
      <c r="O15" s="30">
        <f t="shared" si="0"/>
        <v>53760779440</v>
      </c>
      <c r="P15" s="32">
        <v>109970404.73999999</v>
      </c>
      <c r="Q15" s="22"/>
      <c r="R15" s="4"/>
      <c r="T15" s="121"/>
      <c r="U15" s="106"/>
    </row>
    <row r="16" spans="1:21" s="3" customFormat="1">
      <c r="A16" s="21"/>
      <c r="B16" s="96" t="s">
        <v>4</v>
      </c>
      <c r="C16" s="27">
        <v>500082227</v>
      </c>
      <c r="D16" s="27">
        <v>473075987</v>
      </c>
      <c r="E16" s="27">
        <v>413711047</v>
      </c>
      <c r="F16" s="27">
        <v>400535235</v>
      </c>
      <c r="G16" s="27">
        <v>458323649</v>
      </c>
      <c r="H16" s="27">
        <v>374130335</v>
      </c>
      <c r="I16" s="27">
        <v>487096657</v>
      </c>
      <c r="J16" s="27">
        <v>411859188</v>
      </c>
      <c r="K16" s="27">
        <v>409114220</v>
      </c>
      <c r="L16" s="27">
        <v>441992269</v>
      </c>
      <c r="M16" s="27"/>
      <c r="N16" s="27"/>
      <c r="O16" s="27">
        <f t="shared" si="0"/>
        <v>4369920814</v>
      </c>
      <c r="P16" s="31">
        <v>8944602.6600000001</v>
      </c>
      <c r="Q16" s="22"/>
      <c r="R16" s="4"/>
      <c r="T16" s="121"/>
      <c r="U16" s="106"/>
    </row>
    <row r="17" spans="1:21" s="3" customFormat="1">
      <c r="A17" s="21"/>
      <c r="B17" s="98" t="s">
        <v>5</v>
      </c>
      <c r="C17" s="30">
        <v>906776430</v>
      </c>
      <c r="D17" s="30">
        <v>836371621</v>
      </c>
      <c r="E17" s="30">
        <v>688716224</v>
      </c>
      <c r="F17" s="30">
        <v>622233631</v>
      </c>
      <c r="G17" s="30">
        <v>877973274</v>
      </c>
      <c r="H17" s="30">
        <v>815673050</v>
      </c>
      <c r="I17" s="30">
        <v>856693164</v>
      </c>
      <c r="J17" s="30">
        <v>838844214</v>
      </c>
      <c r="K17" s="30">
        <v>790356358</v>
      </c>
      <c r="L17" s="30">
        <v>733122162</v>
      </c>
      <c r="M17" s="30"/>
      <c r="N17" s="30"/>
      <c r="O17" s="30">
        <f t="shared" si="0"/>
        <v>7966760128</v>
      </c>
      <c r="P17" s="32">
        <v>16280624.199999999</v>
      </c>
      <c r="Q17" s="22"/>
      <c r="R17" s="4"/>
      <c r="T17" s="121"/>
      <c r="U17" s="106"/>
    </row>
    <row r="18" spans="1:21" s="3" customFormat="1">
      <c r="A18" s="21"/>
      <c r="B18" s="96" t="s">
        <v>6</v>
      </c>
      <c r="C18" s="27">
        <v>15800908.199999999</v>
      </c>
      <c r="D18" s="27">
        <v>33485279</v>
      </c>
      <c r="E18" s="27">
        <v>20557727</v>
      </c>
      <c r="F18" s="27">
        <v>2972805</v>
      </c>
      <c r="G18" s="27">
        <v>11902220</v>
      </c>
      <c r="H18" s="27">
        <v>8553201</v>
      </c>
      <c r="I18" s="27">
        <v>21222424</v>
      </c>
      <c r="J18" s="27">
        <v>26502860.800000001</v>
      </c>
      <c r="K18" s="27">
        <v>18943696</v>
      </c>
      <c r="L18" s="27">
        <v>347964</v>
      </c>
      <c r="M18" s="27"/>
      <c r="N18" s="27"/>
      <c r="O18" s="27">
        <f t="shared" si="0"/>
        <v>160289085</v>
      </c>
      <c r="P18" s="31">
        <v>327923.21999999997</v>
      </c>
      <c r="Q18" s="22"/>
      <c r="R18" s="4"/>
      <c r="T18" s="121"/>
      <c r="U18" s="106"/>
    </row>
    <row r="19" spans="1:21" s="3" customFormat="1">
      <c r="A19" s="21"/>
      <c r="B19" s="98" t="s">
        <v>7</v>
      </c>
      <c r="C19" s="30">
        <v>2992583851</v>
      </c>
      <c r="D19" s="30">
        <v>2622992588</v>
      </c>
      <c r="E19" s="30">
        <v>2254540883</v>
      </c>
      <c r="F19" s="30">
        <v>2057488865</v>
      </c>
      <c r="G19" s="30">
        <v>2246034206</v>
      </c>
      <c r="H19" s="30">
        <v>2059767208</v>
      </c>
      <c r="I19" s="30">
        <v>2253635040</v>
      </c>
      <c r="J19" s="30">
        <v>2348326763</v>
      </c>
      <c r="K19" s="30">
        <v>2168032732</v>
      </c>
      <c r="L19" s="30">
        <v>2155561766</v>
      </c>
      <c r="M19" s="30"/>
      <c r="N19" s="30"/>
      <c r="O19" s="30">
        <f t="shared" si="0"/>
        <v>23158963902</v>
      </c>
      <c r="P19" s="32">
        <v>47438219.43</v>
      </c>
      <c r="Q19" s="22"/>
      <c r="R19" s="4"/>
      <c r="T19" s="121"/>
      <c r="U19" s="106"/>
    </row>
    <row r="20" spans="1:21" s="3" customFormat="1">
      <c r="A20" s="21"/>
      <c r="B20" s="96" t="s">
        <v>40</v>
      </c>
      <c r="C20" s="27">
        <v>270873066</v>
      </c>
      <c r="D20" s="27">
        <v>273915413</v>
      </c>
      <c r="E20" s="27">
        <v>329856731</v>
      </c>
      <c r="F20" s="27">
        <v>241403727</v>
      </c>
      <c r="G20" s="27">
        <v>271739887</v>
      </c>
      <c r="H20" s="27">
        <v>297167016</v>
      </c>
      <c r="I20" s="27">
        <v>349389407</v>
      </c>
      <c r="J20" s="27">
        <v>373775490</v>
      </c>
      <c r="K20" s="27">
        <v>342899578</v>
      </c>
      <c r="L20" s="27">
        <v>319819710</v>
      </c>
      <c r="M20" s="27"/>
      <c r="N20" s="27"/>
      <c r="O20" s="27">
        <f t="shared" si="0"/>
        <v>3070840025</v>
      </c>
      <c r="P20" s="31">
        <v>6259233.0099999998</v>
      </c>
      <c r="Q20" s="22"/>
      <c r="R20" s="4"/>
      <c r="T20" s="121"/>
      <c r="U20" s="106"/>
    </row>
    <row r="21" spans="1:21" s="3" customFormat="1">
      <c r="A21" s="21"/>
      <c r="B21" s="98" t="s">
        <v>14</v>
      </c>
      <c r="C21" s="30">
        <v>1552712294</v>
      </c>
      <c r="D21" s="30">
        <v>1666143211</v>
      </c>
      <c r="E21" s="30">
        <v>1446088082</v>
      </c>
      <c r="F21" s="30">
        <v>1241010099</v>
      </c>
      <c r="G21" s="30">
        <v>1431658318</v>
      </c>
      <c r="H21" s="30">
        <v>1368516985</v>
      </c>
      <c r="I21" s="30">
        <v>1415104678</v>
      </c>
      <c r="J21" s="30">
        <v>1331387808</v>
      </c>
      <c r="K21" s="30">
        <v>1296125145</v>
      </c>
      <c r="L21" s="30">
        <v>1232991241</v>
      </c>
      <c r="M21" s="30"/>
      <c r="N21" s="30"/>
      <c r="O21" s="30">
        <f t="shared" si="0"/>
        <v>13981737861</v>
      </c>
      <c r="P21" s="32">
        <v>28638509.620000001</v>
      </c>
      <c r="Q21" s="22"/>
      <c r="R21" s="4"/>
      <c r="T21" s="121"/>
      <c r="U21" s="106"/>
    </row>
    <row r="22" spans="1:21" s="3" customFormat="1">
      <c r="A22" s="21"/>
      <c r="B22" s="96" t="s">
        <v>15</v>
      </c>
      <c r="C22" s="27">
        <v>870205460.07999992</v>
      </c>
      <c r="D22" s="27">
        <v>955529714</v>
      </c>
      <c r="E22" s="27">
        <v>711737932</v>
      </c>
      <c r="F22" s="27">
        <v>545468740</v>
      </c>
      <c r="G22" s="27">
        <v>566278975</v>
      </c>
      <c r="H22" s="27">
        <v>556881497</v>
      </c>
      <c r="I22" s="27">
        <v>619357055</v>
      </c>
      <c r="J22" s="27">
        <v>587136926</v>
      </c>
      <c r="K22" s="27">
        <v>588592180</v>
      </c>
      <c r="L22" s="27">
        <v>587477079</v>
      </c>
      <c r="M22" s="27"/>
      <c r="N22" s="27"/>
      <c r="O22" s="27">
        <f t="shared" si="0"/>
        <v>6588665558.0799999</v>
      </c>
      <c r="P22" s="31">
        <v>13525360.810000001</v>
      </c>
      <c r="Q22" s="22"/>
      <c r="R22" s="4"/>
      <c r="T22" s="121"/>
      <c r="U22" s="106"/>
    </row>
    <row r="23" spans="1:21" s="3" customFormat="1">
      <c r="A23" s="21"/>
      <c r="B23" s="98" t="s">
        <v>39</v>
      </c>
      <c r="C23" s="30">
        <v>646699977</v>
      </c>
      <c r="D23" s="30">
        <v>610560106</v>
      </c>
      <c r="E23" s="30">
        <v>441771856</v>
      </c>
      <c r="F23" s="30">
        <v>427805855</v>
      </c>
      <c r="G23" s="30">
        <v>509353127</v>
      </c>
      <c r="H23" s="30">
        <v>482960921</v>
      </c>
      <c r="I23" s="30">
        <v>514472971</v>
      </c>
      <c r="J23" s="30">
        <v>465306573</v>
      </c>
      <c r="K23" s="30">
        <v>506686840</v>
      </c>
      <c r="L23" s="30">
        <v>460817481</v>
      </c>
      <c r="M23" s="30"/>
      <c r="N23" s="30"/>
      <c r="O23" s="30">
        <f t="shared" si="0"/>
        <v>5066435707</v>
      </c>
      <c r="P23" s="32">
        <v>10375279.24</v>
      </c>
      <c r="Q23" s="22"/>
      <c r="R23" s="4"/>
      <c r="T23" s="121"/>
      <c r="U23" s="106"/>
    </row>
    <row r="24" spans="1:21" s="3" customFormat="1">
      <c r="A24" s="21"/>
      <c r="B24" s="96" t="s">
        <v>150</v>
      </c>
      <c r="C24" s="27">
        <v>241530465</v>
      </c>
      <c r="D24" s="27">
        <v>325764047</v>
      </c>
      <c r="E24" s="27">
        <v>234202370</v>
      </c>
      <c r="F24" s="27">
        <v>173584874</v>
      </c>
      <c r="G24" s="27">
        <v>220411793</v>
      </c>
      <c r="H24" s="27">
        <v>204471730</v>
      </c>
      <c r="I24" s="27">
        <v>205684423</v>
      </c>
      <c r="J24" s="27">
        <v>213337783</v>
      </c>
      <c r="K24" s="27">
        <v>195533562</v>
      </c>
      <c r="L24" s="27">
        <v>216683249</v>
      </c>
      <c r="M24" s="27"/>
      <c r="N24" s="27"/>
      <c r="O24" s="27">
        <f t="shared" si="0"/>
        <v>2231204296</v>
      </c>
      <c r="P24" s="31">
        <v>4573901.97</v>
      </c>
      <c r="Q24" s="22"/>
      <c r="R24" s="4"/>
      <c r="T24" s="121"/>
      <c r="U24" s="106"/>
    </row>
    <row r="25" spans="1:21" s="3" customFormat="1">
      <c r="A25" s="21"/>
      <c r="B25" s="98" t="s">
        <v>148</v>
      </c>
      <c r="C25" s="30">
        <v>308647679.57999998</v>
      </c>
      <c r="D25" s="30">
        <v>311122956</v>
      </c>
      <c r="E25" s="30">
        <v>263384337</v>
      </c>
      <c r="F25" s="30">
        <v>251106884</v>
      </c>
      <c r="G25" s="30">
        <v>263755770</v>
      </c>
      <c r="H25" s="30">
        <v>250932703</v>
      </c>
      <c r="I25" s="30">
        <v>259309373</v>
      </c>
      <c r="J25" s="30">
        <v>267988802</v>
      </c>
      <c r="K25" s="30">
        <v>199793455</v>
      </c>
      <c r="L25" s="30">
        <v>242520736</v>
      </c>
      <c r="M25" s="30"/>
      <c r="N25" s="30"/>
      <c r="O25" s="30">
        <f t="shared" si="0"/>
        <v>2618562695.5799999</v>
      </c>
      <c r="P25" s="32">
        <v>5366470.3499999996</v>
      </c>
      <c r="Q25" s="22"/>
      <c r="R25" s="4"/>
      <c r="T25" s="121"/>
      <c r="U25" s="106"/>
    </row>
    <row r="26" spans="1:21" s="3" customFormat="1">
      <c r="A26" s="21"/>
      <c r="B26" s="96" t="s">
        <v>16</v>
      </c>
      <c r="C26" s="27">
        <v>1211057050.7500002</v>
      </c>
      <c r="D26" s="27">
        <v>1066567906</v>
      </c>
      <c r="E26" s="27">
        <v>1047725069</v>
      </c>
      <c r="F26" s="27">
        <v>950930785</v>
      </c>
      <c r="G26" s="27">
        <v>946483888</v>
      </c>
      <c r="H26" s="27">
        <v>997285533</v>
      </c>
      <c r="I26" s="27">
        <v>1027852607</v>
      </c>
      <c r="J26" s="27">
        <v>993005530</v>
      </c>
      <c r="K26" s="27">
        <v>1033350958</v>
      </c>
      <c r="L26" s="27">
        <v>1007647372</v>
      </c>
      <c r="M26" s="27"/>
      <c r="N26" s="27"/>
      <c r="O26" s="27">
        <f t="shared" si="0"/>
        <v>10281906698.75</v>
      </c>
      <c r="P26" s="31">
        <v>21041173.809999999</v>
      </c>
      <c r="Q26" s="22"/>
      <c r="R26" s="4"/>
      <c r="T26" s="121"/>
      <c r="U26" s="106"/>
    </row>
    <row r="27" spans="1:21" s="3" customFormat="1" ht="18" customHeight="1">
      <c r="A27" s="21"/>
      <c r="B27" s="89" t="s">
        <v>8</v>
      </c>
      <c r="C27" s="89">
        <f t="shared" ref="C27:N27" si="1">SUM(C10:C26)</f>
        <v>24547719489.860001</v>
      </c>
      <c r="D27" s="89">
        <f t="shared" si="1"/>
        <v>22614856961</v>
      </c>
      <c r="E27" s="89">
        <f t="shared" si="1"/>
        <v>19719200106</v>
      </c>
      <c r="F27" s="89">
        <f t="shared" si="1"/>
        <v>17461666418</v>
      </c>
      <c r="G27" s="89">
        <f t="shared" si="1"/>
        <v>19402903872</v>
      </c>
      <c r="H27" s="89">
        <f t="shared" si="1"/>
        <v>18840952617</v>
      </c>
      <c r="I27" s="89">
        <f t="shared" si="1"/>
        <v>19060682148</v>
      </c>
      <c r="J27" s="89">
        <f t="shared" si="1"/>
        <v>19177141679.799999</v>
      </c>
      <c r="K27" s="89">
        <f t="shared" si="1"/>
        <v>18402320955</v>
      </c>
      <c r="L27" s="89">
        <f t="shared" si="1"/>
        <v>19269668978</v>
      </c>
      <c r="M27" s="89">
        <f t="shared" si="1"/>
        <v>0</v>
      </c>
      <c r="N27" s="89">
        <f t="shared" si="1"/>
        <v>0</v>
      </c>
      <c r="O27" s="89">
        <f t="shared" ref="O27" si="2">SUM(C27:N27)</f>
        <v>198497113224.65997</v>
      </c>
      <c r="P27" s="89">
        <f>SUM(P10:P26)</f>
        <v>406561789.00000012</v>
      </c>
      <c r="Q27" s="22"/>
      <c r="R27" s="4"/>
      <c r="U27" s="106"/>
    </row>
    <row r="28" spans="1:21" ht="18" customHeight="1">
      <c r="A28" s="21"/>
      <c r="B28" s="89" t="s">
        <v>9</v>
      </c>
      <c r="C28" s="89">
        <f t="shared" ref="C28:L28" si="3">C27/C29</f>
        <v>51934160.17487888</v>
      </c>
      <c r="D28" s="89">
        <f t="shared" si="3"/>
        <v>47878343.906931452</v>
      </c>
      <c r="E28" s="89">
        <f t="shared" si="3"/>
        <v>41733756.83809524</v>
      </c>
      <c r="F28" s="89">
        <f t="shared" si="3"/>
        <v>36984086.114288136</v>
      </c>
      <c r="G28" s="89">
        <f t="shared" si="3"/>
        <v>40458117.252596021</v>
      </c>
      <c r="H28" s="89">
        <f t="shared" si="3"/>
        <v>37465653.482101306</v>
      </c>
      <c r="I28" s="89">
        <f t="shared" si="3"/>
        <v>37746745.009393133</v>
      </c>
      <c r="J28" s="89">
        <f t="shared" si="3"/>
        <v>37412347.345852427</v>
      </c>
      <c r="K28" s="89">
        <f t="shared" si="3"/>
        <v>36471294.280278273</v>
      </c>
      <c r="L28" s="89">
        <f t="shared" si="3"/>
        <v>38477284.589761607</v>
      </c>
      <c r="M28" s="89"/>
      <c r="N28" s="89"/>
      <c r="O28" s="89">
        <f>SUM(C28:N28)</f>
        <v>406561788.99417651</v>
      </c>
      <c r="P28" s="89"/>
      <c r="Q28" s="23"/>
    </row>
    <row r="29" spans="1:21" ht="16.5" customHeight="1">
      <c r="A29" s="21"/>
      <c r="B29" s="89" t="s">
        <v>31</v>
      </c>
      <c r="C29" s="107">
        <v>472.67</v>
      </c>
      <c r="D29" s="107">
        <v>472.34</v>
      </c>
      <c r="E29" s="107">
        <v>472.5</v>
      </c>
      <c r="F29" s="90">
        <v>472.14</v>
      </c>
      <c r="G29" s="90">
        <v>479.58</v>
      </c>
      <c r="H29" s="90">
        <v>502.88600000000002</v>
      </c>
      <c r="I29" s="90">
        <v>504.96227272727282</v>
      </c>
      <c r="J29" s="90">
        <v>512.58857142857141</v>
      </c>
      <c r="K29" s="90">
        <v>504.56999999999982</v>
      </c>
      <c r="L29" s="90">
        <v>500.80636363636353</v>
      </c>
      <c r="M29" s="90"/>
      <c r="N29" s="90"/>
      <c r="O29" s="90"/>
      <c r="P29" s="90"/>
      <c r="Q29" s="24"/>
    </row>
    <row r="30" spans="1:21" ht="22.5" customHeight="1"/>
    <row r="31" spans="1:21" ht="15" customHeight="1">
      <c r="O31" s="209"/>
    </row>
    <row r="32" spans="1:21" ht="15" customHeight="1">
      <c r="O32" s="210"/>
    </row>
    <row r="33" ht="15" customHeight="1"/>
  </sheetData>
  <mergeCells count="1">
    <mergeCell ref="B8:P8"/>
  </mergeCells>
  <printOptions horizontalCentered="1"/>
  <pageMargins left="0.39370078740157483" right="0.39370078740157483" top="0.39370078740157483" bottom="0.78740157480314965" header="0.31496062992125984" footer="0.31496062992125984"/>
  <pageSetup scale="71" orientation="landscape" r:id="rId1"/>
  <headerFooter>
    <oddFooter>&amp;L&amp;9www.scj.cl
&amp;D&amp;R&amp;8División de Estudios</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54"/>
  <sheetViews>
    <sheetView showGridLines="0" topLeftCell="A19" zoomScaleNormal="100" zoomScalePageLayoutView="90" workbookViewId="0">
      <selection activeCell="P27" sqref="P27"/>
    </sheetView>
  </sheetViews>
  <sheetFormatPr baseColWidth="10" defaultRowHeight="15"/>
  <cols>
    <col min="1" max="1" width="4.140625" style="35" customWidth="1"/>
    <col min="2" max="2" width="19.42578125" bestFit="1" customWidth="1"/>
    <col min="3" max="9" width="10.28515625" customWidth="1"/>
    <col min="10" max="12" width="10" customWidth="1"/>
    <col min="13" max="14" width="10" hidden="1" customWidth="1"/>
    <col min="15" max="15" width="11.140625" bestFit="1" customWidth="1"/>
    <col min="16" max="16" width="10" customWidth="1"/>
    <col min="17" max="17" width="1" customWidth="1"/>
  </cols>
  <sheetData>
    <row r="1" spans="1:19" ht="10.5" customHeight="1"/>
    <row r="2" spans="1:19" ht="10.5" customHeight="1"/>
    <row r="3" spans="1:19" ht="10.5" customHeight="1"/>
    <row r="4" spans="1:19" ht="10.5" customHeight="1"/>
    <row r="5" spans="1:19" ht="10.5" customHeight="1"/>
    <row r="6" spans="1:19" ht="10.5" customHeight="1"/>
    <row r="7" spans="1:19" ht="49.5" customHeight="1"/>
    <row r="8" spans="1:19" s="5" customFormat="1" ht="22.5" customHeight="1">
      <c r="A8" s="6"/>
      <c r="B8" s="256" t="s">
        <v>57</v>
      </c>
      <c r="C8" s="257"/>
      <c r="D8" s="257"/>
      <c r="E8" s="257"/>
      <c r="F8" s="257"/>
      <c r="G8" s="257"/>
      <c r="H8" s="257"/>
      <c r="I8" s="257"/>
      <c r="J8" s="257"/>
      <c r="K8" s="257"/>
      <c r="L8" s="257"/>
      <c r="M8" s="257"/>
      <c r="N8" s="257"/>
      <c r="O8" s="257"/>
      <c r="P8" s="258"/>
      <c r="Q8" s="40"/>
      <c r="R8" s="7"/>
    </row>
    <row r="9" spans="1:19" s="1" customFormat="1" ht="11.25" customHeight="1">
      <c r="A9" s="6"/>
      <c r="B9" s="42" t="s">
        <v>12</v>
      </c>
      <c r="C9" s="43" t="s">
        <v>41</v>
      </c>
      <c r="D9" s="43" t="s">
        <v>42</v>
      </c>
      <c r="E9" s="43" t="s">
        <v>43</v>
      </c>
      <c r="F9" s="43" t="s">
        <v>44</v>
      </c>
      <c r="G9" s="43" t="s">
        <v>45</v>
      </c>
      <c r="H9" s="43" t="s">
        <v>46</v>
      </c>
      <c r="I9" s="43" t="s">
        <v>47</v>
      </c>
      <c r="J9" s="43" t="s">
        <v>48</v>
      </c>
      <c r="K9" s="43" t="s">
        <v>49</v>
      </c>
      <c r="L9" s="43" t="s">
        <v>74</v>
      </c>
      <c r="M9" s="43" t="s">
        <v>0</v>
      </c>
      <c r="N9" s="43" t="s">
        <v>1</v>
      </c>
      <c r="O9" s="43" t="s">
        <v>33</v>
      </c>
      <c r="P9" s="44" t="s">
        <v>34</v>
      </c>
      <c r="Q9" s="23"/>
      <c r="R9" s="6"/>
    </row>
    <row r="10" spans="1:19" s="1" customFormat="1" ht="9">
      <c r="A10" s="6"/>
      <c r="B10" s="99" t="s">
        <v>35</v>
      </c>
      <c r="C10" s="39">
        <v>205804687.47880235</v>
      </c>
      <c r="D10" s="39">
        <v>162542792</v>
      </c>
      <c r="E10" s="39">
        <v>158192329</v>
      </c>
      <c r="F10" s="39">
        <v>164012892</v>
      </c>
      <c r="G10" s="39">
        <v>171056268</v>
      </c>
      <c r="H10" s="39">
        <v>151846258</v>
      </c>
      <c r="I10" s="39">
        <v>168610271</v>
      </c>
      <c r="J10" s="39">
        <v>150425233</v>
      </c>
      <c r="K10" s="39">
        <v>155735179</v>
      </c>
      <c r="L10" s="39">
        <v>168120207</v>
      </c>
      <c r="M10" s="39"/>
      <c r="N10" s="39"/>
      <c r="O10" s="39">
        <f>SUM(C10:N10)</f>
        <v>1656346116.4788022</v>
      </c>
      <c r="P10" s="39">
        <v>3392057.64</v>
      </c>
      <c r="Q10" s="23"/>
      <c r="R10" s="6"/>
    </row>
    <row r="11" spans="1:19" s="3" customFormat="1" ht="9">
      <c r="A11" s="6"/>
      <c r="B11" s="100" t="s">
        <v>3</v>
      </c>
      <c r="C11" s="41">
        <v>386789345.39932775</v>
      </c>
      <c r="D11" s="41">
        <v>376028224</v>
      </c>
      <c r="E11" s="41">
        <v>302610075</v>
      </c>
      <c r="F11" s="41">
        <v>272532311</v>
      </c>
      <c r="G11" s="41">
        <v>271333099</v>
      </c>
      <c r="H11" s="41">
        <v>277593401</v>
      </c>
      <c r="I11" s="41">
        <v>265919070</v>
      </c>
      <c r="J11" s="41">
        <v>255995665</v>
      </c>
      <c r="K11" s="41">
        <v>251210828</v>
      </c>
      <c r="L11" s="41">
        <v>309791300</v>
      </c>
      <c r="M11" s="41"/>
      <c r="N11" s="41"/>
      <c r="O11" s="41">
        <f t="shared" ref="O11:O26" si="0">SUM(C11:N11)</f>
        <v>2969803318.3993278</v>
      </c>
      <c r="P11" s="41">
        <v>6092334.5099999998</v>
      </c>
      <c r="Q11" s="22"/>
      <c r="R11" s="6"/>
      <c r="S11" s="1"/>
    </row>
    <row r="12" spans="1:19" s="3" customFormat="1" ht="9">
      <c r="A12" s="6"/>
      <c r="B12" s="96" t="s">
        <v>77</v>
      </c>
      <c r="C12" s="39">
        <v>136314980.29076675</v>
      </c>
      <c r="D12" s="39">
        <v>135795637</v>
      </c>
      <c r="E12" s="39">
        <v>124793234</v>
      </c>
      <c r="F12" s="39">
        <v>118097957</v>
      </c>
      <c r="G12" s="39">
        <v>117617903</v>
      </c>
      <c r="H12" s="39">
        <v>107430742</v>
      </c>
      <c r="I12" s="39">
        <v>102269259</v>
      </c>
      <c r="J12" s="39">
        <v>119911119</v>
      </c>
      <c r="K12" s="39">
        <v>105719082</v>
      </c>
      <c r="L12" s="39">
        <v>115423101</v>
      </c>
      <c r="M12" s="39"/>
      <c r="N12" s="39"/>
      <c r="O12" s="39">
        <f t="shared" si="0"/>
        <v>1183373014.2907667</v>
      </c>
      <c r="P12" s="39">
        <v>2425474.02</v>
      </c>
      <c r="Q12" s="22"/>
      <c r="R12" s="6"/>
      <c r="S12" s="1"/>
    </row>
    <row r="13" spans="1:19" s="3" customFormat="1" ht="9">
      <c r="A13" s="6"/>
      <c r="B13" s="100" t="s">
        <v>36</v>
      </c>
      <c r="C13" s="41">
        <v>110777283.86554623</v>
      </c>
      <c r="D13" s="41">
        <v>118408773</v>
      </c>
      <c r="E13" s="41">
        <v>78972707</v>
      </c>
      <c r="F13" s="41">
        <v>55397843</v>
      </c>
      <c r="G13" s="41">
        <v>62335570</v>
      </c>
      <c r="H13" s="41">
        <v>50002950</v>
      </c>
      <c r="I13" s="41">
        <v>75232700</v>
      </c>
      <c r="J13" s="41">
        <v>66451961</v>
      </c>
      <c r="K13" s="41">
        <v>67414163</v>
      </c>
      <c r="L13" s="41">
        <v>61411666</v>
      </c>
      <c r="M13" s="41"/>
      <c r="N13" s="41"/>
      <c r="O13" s="41">
        <f t="shared" si="0"/>
        <v>746405616.86554623</v>
      </c>
      <c r="P13" s="41">
        <v>1533792.88</v>
      </c>
      <c r="Q13" s="22"/>
      <c r="R13" s="6"/>
      <c r="S13" s="1"/>
    </row>
    <row r="14" spans="1:19" s="3" customFormat="1" ht="9">
      <c r="A14" s="6"/>
      <c r="B14" s="103" t="s">
        <v>126</v>
      </c>
      <c r="C14" s="39">
        <v>562450453.27731097</v>
      </c>
      <c r="D14" s="39">
        <v>454260929</v>
      </c>
      <c r="E14" s="39">
        <v>450781915</v>
      </c>
      <c r="F14" s="39">
        <v>432044374</v>
      </c>
      <c r="G14" s="39">
        <v>447334920</v>
      </c>
      <c r="H14" s="39">
        <v>427949135</v>
      </c>
      <c r="I14" s="39">
        <v>355092230</v>
      </c>
      <c r="J14" s="39">
        <v>385479536</v>
      </c>
      <c r="K14" s="39">
        <v>358918737</v>
      </c>
      <c r="L14" s="39">
        <v>354072559</v>
      </c>
      <c r="M14" s="39"/>
      <c r="N14" s="39"/>
      <c r="O14" s="39">
        <f t="shared" si="0"/>
        <v>4228384788.2773108</v>
      </c>
      <c r="P14" s="39">
        <v>8678102.0500000007</v>
      </c>
      <c r="Q14" s="22"/>
      <c r="R14" s="6"/>
      <c r="S14" s="1"/>
    </row>
    <row r="15" spans="1:19" s="3" customFormat="1" ht="9">
      <c r="A15" s="6"/>
      <c r="B15" s="100" t="s">
        <v>17</v>
      </c>
      <c r="C15" s="41">
        <v>1106289607.5630252</v>
      </c>
      <c r="D15" s="41">
        <v>994563164</v>
      </c>
      <c r="E15" s="41">
        <v>863743850</v>
      </c>
      <c r="F15" s="41">
        <v>711442593</v>
      </c>
      <c r="G15" s="41">
        <v>860629543</v>
      </c>
      <c r="H15" s="41">
        <v>886960370</v>
      </c>
      <c r="I15" s="41">
        <v>872408147</v>
      </c>
      <c r="J15" s="41">
        <v>905629047</v>
      </c>
      <c r="K15" s="41">
        <v>867598976</v>
      </c>
      <c r="L15" s="41">
        <v>966159818</v>
      </c>
      <c r="M15" s="41"/>
      <c r="N15" s="41"/>
      <c r="O15" s="41">
        <f t="shared" si="0"/>
        <v>9035425115.5630264</v>
      </c>
      <c r="P15" s="41">
        <v>18482420.969999999</v>
      </c>
      <c r="Q15" s="22"/>
      <c r="R15" s="6"/>
      <c r="S15" s="1"/>
    </row>
    <row r="16" spans="1:19" s="3" customFormat="1" ht="9">
      <c r="A16" s="6"/>
      <c r="B16" s="99" t="s">
        <v>4</v>
      </c>
      <c r="C16" s="39">
        <v>84047433.109243706</v>
      </c>
      <c r="D16" s="39">
        <v>79508569</v>
      </c>
      <c r="E16" s="39">
        <v>69531268</v>
      </c>
      <c r="F16" s="39">
        <v>67316846</v>
      </c>
      <c r="G16" s="39">
        <v>77029185</v>
      </c>
      <c r="H16" s="39">
        <v>62879048</v>
      </c>
      <c r="I16" s="39">
        <v>81864984</v>
      </c>
      <c r="J16" s="39">
        <v>69220032</v>
      </c>
      <c r="K16" s="39">
        <v>68758692</v>
      </c>
      <c r="L16" s="39">
        <v>74284415</v>
      </c>
      <c r="M16" s="39"/>
      <c r="N16" s="39"/>
      <c r="O16" s="39">
        <f t="shared" si="0"/>
        <v>734440472.10924363</v>
      </c>
      <c r="P16" s="39">
        <v>1503294.56</v>
      </c>
      <c r="Q16" s="22"/>
      <c r="R16" s="6"/>
      <c r="S16" s="1"/>
    </row>
    <row r="17" spans="1:19" s="3" customFormat="1" ht="9">
      <c r="A17" s="6"/>
      <c r="B17" s="100" t="s">
        <v>5</v>
      </c>
      <c r="C17" s="41">
        <v>152399400</v>
      </c>
      <c r="D17" s="41">
        <v>140566659</v>
      </c>
      <c r="E17" s="41">
        <v>115750626</v>
      </c>
      <c r="F17" s="41">
        <v>103531310</v>
      </c>
      <c r="G17" s="41">
        <v>146082948</v>
      </c>
      <c r="H17" s="41">
        <v>135717028</v>
      </c>
      <c r="I17" s="41">
        <v>142542224</v>
      </c>
      <c r="J17" s="41">
        <v>139572399</v>
      </c>
      <c r="K17" s="41">
        <v>131504671</v>
      </c>
      <c r="L17" s="41">
        <v>121981671</v>
      </c>
      <c r="M17" s="41"/>
      <c r="N17" s="41"/>
      <c r="O17" s="41">
        <f t="shared" si="0"/>
        <v>1329648936</v>
      </c>
      <c r="P17" s="41">
        <v>2717526.91</v>
      </c>
      <c r="Q17" s="22"/>
      <c r="R17" s="6"/>
      <c r="S17" s="1"/>
    </row>
    <row r="18" spans="1:19" s="3" customFormat="1" ht="9">
      <c r="A18" s="6"/>
      <c r="B18" s="99" t="s">
        <v>6</v>
      </c>
      <c r="C18" s="39">
        <v>2655614.823529412</v>
      </c>
      <c r="D18" s="39">
        <v>5627778</v>
      </c>
      <c r="E18" s="39">
        <v>3455080</v>
      </c>
      <c r="F18" s="39">
        <v>499631</v>
      </c>
      <c r="G18" s="39">
        <v>2000373</v>
      </c>
      <c r="H18" s="39">
        <v>1437513</v>
      </c>
      <c r="I18" s="39">
        <v>3566794</v>
      </c>
      <c r="J18" s="39">
        <v>4454262</v>
      </c>
      <c r="K18" s="39">
        <v>3183771</v>
      </c>
      <c r="L18" s="39">
        <v>58481</v>
      </c>
      <c r="M18" s="39"/>
      <c r="N18" s="39"/>
      <c r="O18" s="39">
        <f t="shared" si="0"/>
        <v>26939297.823529411</v>
      </c>
      <c r="P18" s="39">
        <v>55113.07</v>
      </c>
      <c r="Q18" s="22"/>
      <c r="R18" s="6"/>
      <c r="S18" s="1"/>
    </row>
    <row r="19" spans="1:19" s="3" customFormat="1" ht="9">
      <c r="A19" s="6"/>
      <c r="B19" s="100" t="s">
        <v>7</v>
      </c>
      <c r="C19" s="41">
        <v>477304550.35277313</v>
      </c>
      <c r="D19" s="41">
        <v>418356297</v>
      </c>
      <c r="E19" s="41">
        <v>359589798</v>
      </c>
      <c r="F19" s="41">
        <v>331964590</v>
      </c>
      <c r="G19" s="41">
        <v>362385351</v>
      </c>
      <c r="H19" s="41">
        <v>332332188</v>
      </c>
      <c r="I19" s="41">
        <v>363611704</v>
      </c>
      <c r="J19" s="41">
        <v>378889696</v>
      </c>
      <c r="K19" s="41">
        <v>349800239</v>
      </c>
      <c r="L19" s="41">
        <v>347788117</v>
      </c>
      <c r="M19" s="41"/>
      <c r="N19" s="41"/>
      <c r="O19" s="41">
        <f t="shared" si="0"/>
        <v>3722022530.3527732</v>
      </c>
      <c r="P19" s="41">
        <v>7623105.0999999996</v>
      </c>
      <c r="Q19" s="22"/>
      <c r="R19" s="6"/>
      <c r="S19" s="1"/>
    </row>
    <row r="20" spans="1:19" s="3" customFormat="1" ht="9">
      <c r="A20" s="6"/>
      <c r="B20" s="99" t="s">
        <v>13</v>
      </c>
      <c r="C20" s="39">
        <v>45069636.191596642</v>
      </c>
      <c r="D20" s="39">
        <v>45575842</v>
      </c>
      <c r="E20" s="39">
        <v>54883725</v>
      </c>
      <c r="F20" s="39">
        <v>40166334</v>
      </c>
      <c r="G20" s="39">
        <v>45213864</v>
      </c>
      <c r="H20" s="39">
        <v>49444596</v>
      </c>
      <c r="I20" s="39">
        <v>58133700</v>
      </c>
      <c r="J20" s="39">
        <v>62191216</v>
      </c>
      <c r="K20" s="39">
        <v>57053879</v>
      </c>
      <c r="L20" s="39">
        <v>53213700</v>
      </c>
      <c r="M20" s="39"/>
      <c r="N20" s="39"/>
      <c r="O20" s="39">
        <f t="shared" si="0"/>
        <v>510946492.19159663</v>
      </c>
      <c r="P20" s="39">
        <v>1041452.22</v>
      </c>
      <c r="Q20" s="22"/>
      <c r="R20" s="6"/>
      <c r="S20" s="1"/>
    </row>
    <row r="21" spans="1:19" s="3" customFormat="1" ht="9">
      <c r="A21" s="6"/>
      <c r="B21" s="100" t="s">
        <v>14</v>
      </c>
      <c r="C21" s="41">
        <v>258350449</v>
      </c>
      <c r="D21" s="41">
        <v>277233828</v>
      </c>
      <c r="E21" s="41">
        <v>240609614</v>
      </c>
      <c r="F21" s="41">
        <v>206487395</v>
      </c>
      <c r="G21" s="41">
        <v>235321317</v>
      </c>
      <c r="H21" s="41">
        <v>224942792</v>
      </c>
      <c r="I21" s="41">
        <v>232600399</v>
      </c>
      <c r="J21" s="41">
        <v>218839878</v>
      </c>
      <c r="K21" s="41">
        <v>213043763</v>
      </c>
      <c r="L21" s="41">
        <v>202666459</v>
      </c>
      <c r="M21" s="41"/>
      <c r="N21" s="41"/>
      <c r="O21" s="41">
        <f t="shared" si="0"/>
        <v>2310095894</v>
      </c>
      <c r="P21" s="41">
        <v>4732538.67</v>
      </c>
      <c r="Q21" s="22"/>
      <c r="R21" s="6"/>
      <c r="S21" s="1"/>
    </row>
    <row r="22" spans="1:19" s="3" customFormat="1" ht="9">
      <c r="A22" s="6"/>
      <c r="B22" s="99" t="s">
        <v>15</v>
      </c>
      <c r="C22" s="39">
        <v>144790488.31583193</v>
      </c>
      <c r="D22" s="39">
        <v>158987297</v>
      </c>
      <c r="E22" s="39">
        <v>118423622</v>
      </c>
      <c r="F22" s="39">
        <v>91675418</v>
      </c>
      <c r="G22" s="39">
        <v>95271256</v>
      </c>
      <c r="H22" s="39">
        <v>93593529</v>
      </c>
      <c r="I22" s="39">
        <v>104093623</v>
      </c>
      <c r="J22" s="39">
        <v>98678475</v>
      </c>
      <c r="K22" s="39">
        <v>98923055</v>
      </c>
      <c r="L22" s="39">
        <v>98735644</v>
      </c>
      <c r="M22" s="39"/>
      <c r="N22" s="39"/>
      <c r="O22" s="39">
        <f t="shared" si="0"/>
        <v>1103172407.3158319</v>
      </c>
      <c r="P22" s="39">
        <v>2264349.11</v>
      </c>
      <c r="Q22" s="22"/>
      <c r="R22" s="6"/>
      <c r="S22" s="1"/>
    </row>
    <row r="23" spans="1:19" s="3" customFormat="1" ht="9">
      <c r="A23" s="6"/>
      <c r="B23" s="100" t="s">
        <v>39</v>
      </c>
      <c r="C23" s="41">
        <v>108689071.7647059</v>
      </c>
      <c r="D23" s="41">
        <v>102615144</v>
      </c>
      <c r="E23" s="41">
        <v>74247371</v>
      </c>
      <c r="F23" s="41">
        <v>71181142</v>
      </c>
      <c r="G23" s="41">
        <v>84749512</v>
      </c>
      <c r="H23" s="41">
        <v>80358204</v>
      </c>
      <c r="I23" s="41">
        <v>85601385</v>
      </c>
      <c r="J23" s="41">
        <v>77420758</v>
      </c>
      <c r="K23" s="41">
        <v>84305878</v>
      </c>
      <c r="L23" s="41">
        <v>76673833</v>
      </c>
      <c r="M23" s="41"/>
      <c r="N23" s="41"/>
      <c r="O23" s="41">
        <f t="shared" si="0"/>
        <v>845842298.7647059</v>
      </c>
      <c r="P23" s="41">
        <v>1732350.3</v>
      </c>
      <c r="Q23" s="22"/>
      <c r="R23" s="6"/>
      <c r="S23" s="1"/>
    </row>
    <row r="24" spans="1:19" s="3" customFormat="1" ht="9">
      <c r="A24" s="6"/>
      <c r="B24" s="99" t="s">
        <v>150</v>
      </c>
      <c r="C24" s="39">
        <v>40593355.462184876</v>
      </c>
      <c r="D24" s="39">
        <v>54750260</v>
      </c>
      <c r="E24" s="39">
        <v>39361743</v>
      </c>
      <c r="F24" s="39">
        <v>29173928</v>
      </c>
      <c r="G24" s="39">
        <v>37043999</v>
      </c>
      <c r="H24" s="39">
        <v>34364997</v>
      </c>
      <c r="I24" s="39">
        <v>34568811</v>
      </c>
      <c r="J24" s="39">
        <v>35855090</v>
      </c>
      <c r="K24" s="39">
        <v>32862784</v>
      </c>
      <c r="L24" s="39">
        <v>36417353</v>
      </c>
      <c r="M24" s="39"/>
      <c r="N24" s="39"/>
      <c r="O24" s="39">
        <f t="shared" si="0"/>
        <v>374992320.46218491</v>
      </c>
      <c r="P24" s="39">
        <v>768723.03</v>
      </c>
      <c r="Q24" s="22"/>
      <c r="R24" s="6"/>
      <c r="S24" s="1"/>
    </row>
    <row r="25" spans="1:19" s="3" customFormat="1" ht="9">
      <c r="A25" s="6"/>
      <c r="B25" s="100" t="s">
        <v>148</v>
      </c>
      <c r="C25" s="41">
        <v>51354823.997344539</v>
      </c>
      <c r="D25" s="41">
        <v>51766677</v>
      </c>
      <c r="E25" s="41">
        <v>43823612</v>
      </c>
      <c r="F25" s="41">
        <v>42202838</v>
      </c>
      <c r="G25" s="41">
        <v>44328701</v>
      </c>
      <c r="H25" s="41">
        <v>42173564</v>
      </c>
      <c r="I25" s="41">
        <v>43581407</v>
      </c>
      <c r="J25" s="41">
        <v>45040135</v>
      </c>
      <c r="K25" s="41">
        <v>33578732</v>
      </c>
      <c r="L25" s="41">
        <v>40759788</v>
      </c>
      <c r="M25" s="41"/>
      <c r="N25" s="41"/>
      <c r="O25" s="41">
        <f t="shared" si="0"/>
        <v>438610277.99734455</v>
      </c>
      <c r="P25" s="41">
        <v>898786.45</v>
      </c>
      <c r="Q25" s="22"/>
      <c r="R25" s="6"/>
      <c r="S25" s="1"/>
    </row>
    <row r="26" spans="1:19" s="3" customFormat="1" ht="9">
      <c r="A26" s="6"/>
      <c r="B26" s="99" t="s">
        <v>16</v>
      </c>
      <c r="C26" s="39">
        <v>202521305.12542021</v>
      </c>
      <c r="D26" s="39">
        <v>178358835</v>
      </c>
      <c r="E26" s="39">
        <v>175207806</v>
      </c>
      <c r="F26" s="39">
        <v>152308746</v>
      </c>
      <c r="G26" s="39">
        <v>151596495</v>
      </c>
      <c r="H26" s="39">
        <v>159733296</v>
      </c>
      <c r="I26" s="39">
        <v>164629166</v>
      </c>
      <c r="J26" s="39">
        <v>159047777</v>
      </c>
      <c r="K26" s="39">
        <v>165509826</v>
      </c>
      <c r="L26" s="39">
        <v>161392932</v>
      </c>
      <c r="M26" s="39"/>
      <c r="N26" s="39"/>
      <c r="O26" s="39">
        <f t="shared" si="0"/>
        <v>1670306184.1254201</v>
      </c>
      <c r="P26" s="39">
        <v>3419801.46</v>
      </c>
      <c r="Q26" s="22"/>
      <c r="R26" s="6"/>
      <c r="S26" s="1"/>
    </row>
    <row r="27" spans="1:19" s="3" customFormat="1" ht="18" customHeight="1">
      <c r="A27" s="6"/>
      <c r="B27" s="91" t="s">
        <v>2</v>
      </c>
      <c r="C27" s="91">
        <f t="shared" ref="C27:K27" si="1">SUM(C10:C26)</f>
        <v>4076202486.0174093</v>
      </c>
      <c r="D27" s="91">
        <f t="shared" si="1"/>
        <v>3754946705</v>
      </c>
      <c r="E27" s="91">
        <f t="shared" si="1"/>
        <v>3273978375</v>
      </c>
      <c r="F27" s="91">
        <f t="shared" si="1"/>
        <v>2890036148</v>
      </c>
      <c r="G27" s="91">
        <f t="shared" si="1"/>
        <v>3211330304</v>
      </c>
      <c r="H27" s="91">
        <f t="shared" si="1"/>
        <v>3118759611</v>
      </c>
      <c r="I27" s="91">
        <f t="shared" si="1"/>
        <v>3154325874</v>
      </c>
      <c r="J27" s="91">
        <f t="shared" si="1"/>
        <v>3173102279</v>
      </c>
      <c r="K27" s="91">
        <f t="shared" si="1"/>
        <v>3045122255</v>
      </c>
      <c r="L27" s="91">
        <f t="shared" ref="L27:O27" si="2">SUM(L10:L26)</f>
        <v>3188951044</v>
      </c>
      <c r="M27" s="91">
        <f t="shared" si="2"/>
        <v>0</v>
      </c>
      <c r="N27" s="91">
        <f t="shared" si="2"/>
        <v>0</v>
      </c>
      <c r="O27" s="91">
        <f t="shared" si="2"/>
        <v>32886755081.017406</v>
      </c>
      <c r="P27" s="91">
        <f>SUM(P10:P26)</f>
        <v>67361222.950000003</v>
      </c>
      <c r="Q27" s="22"/>
      <c r="R27" s="6"/>
      <c r="S27" s="1"/>
    </row>
    <row r="28" spans="1:19" s="1" customFormat="1" ht="18" customHeight="1">
      <c r="A28" s="6"/>
      <c r="B28" s="91" t="s">
        <v>9</v>
      </c>
      <c r="C28" s="91">
        <f t="shared" ref="C28:L28" si="3">C27/C29</f>
        <v>8623780.8323299754</v>
      </c>
      <c r="D28" s="91">
        <f t="shared" si="3"/>
        <v>7949669.1048820773</v>
      </c>
      <c r="E28" s="91">
        <f t="shared" si="3"/>
        <v>6929054.7619047621</v>
      </c>
      <c r="F28" s="91">
        <f t="shared" si="3"/>
        <v>6121142.34760876</v>
      </c>
      <c r="G28" s="91">
        <f t="shared" si="3"/>
        <v>6696130.5809249766</v>
      </c>
      <c r="H28" s="91">
        <f t="shared" si="3"/>
        <v>6201722.877550777</v>
      </c>
      <c r="I28" s="91">
        <f t="shared" si="3"/>
        <v>6246656.5214142902</v>
      </c>
      <c r="J28" s="91">
        <f t="shared" si="3"/>
        <v>6190349.250582478</v>
      </c>
      <c r="K28" s="91">
        <f t="shared" si="3"/>
        <v>6035083.8436688688</v>
      </c>
      <c r="L28" s="91">
        <f t="shared" si="3"/>
        <v>6367632.832867722</v>
      </c>
      <c r="M28" s="91"/>
      <c r="N28" s="91"/>
      <c r="O28" s="91">
        <f t="shared" ref="O28" si="4">SUM(C28:N28)</f>
        <v>67361222.953734681</v>
      </c>
      <c r="P28" s="91"/>
      <c r="Q28" s="23"/>
      <c r="R28" s="6"/>
    </row>
    <row r="29" spans="1:19" s="1" customFormat="1" ht="16.5" customHeight="1">
      <c r="A29" s="6"/>
      <c r="B29" s="91" t="s">
        <v>31</v>
      </c>
      <c r="C29" s="107">
        <f>'Ingresos Brutos del Juego'!C29</f>
        <v>472.67</v>
      </c>
      <c r="D29" s="107">
        <f>'Ingresos Brutos del Juego'!D29</f>
        <v>472.34</v>
      </c>
      <c r="E29" s="107">
        <f>'Ingresos Brutos del Juego'!E29</f>
        <v>472.5</v>
      </c>
      <c r="F29" s="107">
        <f>'Ingresos Brutos del Juego'!F29</f>
        <v>472.14</v>
      </c>
      <c r="G29" s="107">
        <f>'Ingresos Brutos del Juego'!G29</f>
        <v>479.58</v>
      </c>
      <c r="H29" s="107">
        <f>'Ingresos Brutos del Juego'!H29</f>
        <v>502.88600000000002</v>
      </c>
      <c r="I29" s="107">
        <f>'Ingresos Brutos del Juego'!I29</f>
        <v>504.96227272727282</v>
      </c>
      <c r="J29" s="107">
        <f>'Ingresos Brutos del Juego'!J29</f>
        <v>512.58857142857141</v>
      </c>
      <c r="K29" s="107">
        <f>'Ingresos Brutos del Juego'!K29</f>
        <v>504.56999999999982</v>
      </c>
      <c r="L29" s="107">
        <f>'Ingresos Brutos del Juego'!L29</f>
        <v>500.80636363636353</v>
      </c>
      <c r="M29" s="107">
        <f>'Ingresos Brutos del Juego'!M29</f>
        <v>0</v>
      </c>
      <c r="N29" s="107">
        <f>'Ingresos Brutos del Juego'!N29</f>
        <v>0</v>
      </c>
      <c r="O29" s="91"/>
      <c r="P29" s="91"/>
      <c r="Q29" s="24"/>
      <c r="R29" s="6"/>
    </row>
    <row r="30" spans="1:19" s="1" customFormat="1" ht="22.5" customHeight="1">
      <c r="A30" s="36"/>
      <c r="B30" s="8"/>
      <c r="C30" s="9"/>
      <c r="D30" s="9"/>
      <c r="E30" s="9"/>
      <c r="F30" s="9"/>
      <c r="G30" s="9"/>
      <c r="H30" s="9"/>
      <c r="I30" s="9"/>
      <c r="J30" s="9"/>
      <c r="K30" s="9"/>
      <c r="L30" s="9"/>
      <c r="M30" s="9"/>
      <c r="N30" s="9"/>
      <c r="O30" s="10"/>
      <c r="P30" s="9"/>
      <c r="Q30" s="9"/>
      <c r="R30" s="6"/>
    </row>
    <row r="31" spans="1:19" s="1" customFormat="1" ht="22.5" customHeight="1">
      <c r="A31" s="6"/>
      <c r="B31" s="259" t="s">
        <v>50</v>
      </c>
      <c r="C31" s="259"/>
      <c r="D31" s="259"/>
      <c r="E31" s="259"/>
      <c r="F31" s="259"/>
      <c r="G31" s="259"/>
      <c r="H31" s="259"/>
      <c r="I31" s="259"/>
      <c r="J31" s="259"/>
      <c r="K31" s="259"/>
      <c r="L31" s="259"/>
      <c r="M31" s="259"/>
      <c r="N31" s="259"/>
      <c r="O31" s="259"/>
      <c r="P31" s="259"/>
      <c r="Q31" s="23"/>
      <c r="R31" s="6"/>
    </row>
    <row r="32" spans="1:19" s="1" customFormat="1" ht="11.25">
      <c r="A32" s="6"/>
      <c r="B32" s="46" t="s">
        <v>12</v>
      </c>
      <c r="C32" s="47" t="s">
        <v>41</v>
      </c>
      <c r="D32" s="47" t="s">
        <v>42</v>
      </c>
      <c r="E32" s="47" t="s">
        <v>43</v>
      </c>
      <c r="F32" s="47" t="s">
        <v>44</v>
      </c>
      <c r="G32" s="47" t="s">
        <v>45</v>
      </c>
      <c r="H32" s="47" t="s">
        <v>46</v>
      </c>
      <c r="I32" s="47" t="s">
        <v>47</v>
      </c>
      <c r="J32" s="47" t="s">
        <v>48</v>
      </c>
      <c r="K32" s="47" t="s">
        <v>49</v>
      </c>
      <c r="L32" s="43" t="s">
        <v>74</v>
      </c>
      <c r="M32" s="47" t="s">
        <v>0</v>
      </c>
      <c r="N32" s="47" t="s">
        <v>1</v>
      </c>
      <c r="O32" s="47" t="s">
        <v>33</v>
      </c>
      <c r="P32" s="48" t="s">
        <v>34</v>
      </c>
      <c r="Q32" s="23"/>
      <c r="R32" s="6"/>
    </row>
    <row r="33" spans="1:19" s="1" customFormat="1" ht="9">
      <c r="A33" s="6"/>
      <c r="B33" s="101" t="s">
        <v>35</v>
      </c>
      <c r="C33" s="38">
        <v>197669045.7030251</v>
      </c>
      <c r="D33" s="38">
        <v>156117331</v>
      </c>
      <c r="E33" s="38">
        <v>151938846</v>
      </c>
      <c r="F33" s="38">
        <v>157529316.45378149</v>
      </c>
      <c r="G33" s="38">
        <v>164294262</v>
      </c>
      <c r="H33" s="38">
        <v>145843641</v>
      </c>
      <c r="I33" s="38">
        <v>161944958</v>
      </c>
      <c r="J33" s="38">
        <v>144478790</v>
      </c>
      <c r="K33" s="38">
        <v>149578830</v>
      </c>
      <c r="L33" s="38">
        <v>161474266</v>
      </c>
      <c r="M33" s="38"/>
      <c r="N33" s="38"/>
      <c r="O33" s="116">
        <f>SUM(C33:N33)</f>
        <v>1590869286.1568065</v>
      </c>
      <c r="P33" s="115">
        <v>3257966.6</v>
      </c>
      <c r="Q33" s="23"/>
      <c r="R33" s="6"/>
    </row>
    <row r="34" spans="1:19" s="3" customFormat="1" ht="9">
      <c r="A34" s="6"/>
      <c r="B34" s="102" t="s">
        <v>3</v>
      </c>
      <c r="C34" s="114">
        <v>371536782.73949575</v>
      </c>
      <c r="D34" s="114">
        <v>361200013</v>
      </c>
      <c r="E34" s="114">
        <v>290677018</v>
      </c>
      <c r="F34" s="114">
        <v>266913088</v>
      </c>
      <c r="G34" s="114">
        <v>265738602</v>
      </c>
      <c r="H34" s="114">
        <v>271869826</v>
      </c>
      <c r="I34" s="114">
        <v>260436203</v>
      </c>
      <c r="J34" s="114">
        <v>250717403</v>
      </c>
      <c r="K34" s="114">
        <v>246031223</v>
      </c>
      <c r="L34" s="114">
        <v>303403850</v>
      </c>
      <c r="M34" s="114"/>
      <c r="N34" s="114"/>
      <c r="O34" s="114">
        <f t="shared" ref="O34:O49" si="5">SUM(C34:N34)</f>
        <v>2888524008.7394958</v>
      </c>
      <c r="P34" s="114">
        <v>5924293.9199999999</v>
      </c>
      <c r="Q34" s="22"/>
      <c r="R34" s="6"/>
      <c r="S34" s="1"/>
    </row>
    <row r="35" spans="1:19" s="3" customFormat="1" ht="9">
      <c r="A35" s="6"/>
      <c r="B35" s="96" t="s">
        <v>77</v>
      </c>
      <c r="C35" s="38">
        <v>140120354.11840332</v>
      </c>
      <c r="D35" s="38">
        <v>139586512</v>
      </c>
      <c r="E35" s="38">
        <v>128276966</v>
      </c>
      <c r="F35" s="38">
        <v>120611760</v>
      </c>
      <c r="G35" s="38">
        <v>120121487</v>
      </c>
      <c r="H35" s="38">
        <v>109717485</v>
      </c>
      <c r="I35" s="38">
        <v>104446136</v>
      </c>
      <c r="J35" s="38">
        <v>122463517</v>
      </c>
      <c r="K35" s="38">
        <v>107969392</v>
      </c>
      <c r="L35" s="38">
        <v>117879967</v>
      </c>
      <c r="M35" s="38"/>
      <c r="N35" s="38"/>
      <c r="O35" s="116">
        <f t="shared" si="5"/>
        <v>1211193576.1184034</v>
      </c>
      <c r="P35" s="115">
        <v>2482671.5</v>
      </c>
      <c r="Q35" s="22"/>
      <c r="R35" s="6"/>
      <c r="S35" s="1"/>
    </row>
    <row r="36" spans="1:19" s="3" customFormat="1" ht="9">
      <c r="A36" s="6"/>
      <c r="B36" s="102" t="s">
        <v>36</v>
      </c>
      <c r="C36" s="114">
        <v>105238419.67226887</v>
      </c>
      <c r="D36" s="114">
        <v>112488334</v>
      </c>
      <c r="E36" s="114">
        <v>75024072</v>
      </c>
      <c r="F36" s="114">
        <v>52627951</v>
      </c>
      <c r="G36" s="114">
        <v>59218791</v>
      </c>
      <c r="H36" s="114">
        <v>47502803</v>
      </c>
      <c r="I36" s="114">
        <v>71471065</v>
      </c>
      <c r="J36" s="114">
        <v>63129363</v>
      </c>
      <c r="K36" s="114">
        <v>64043454</v>
      </c>
      <c r="L36" s="114">
        <v>58341083</v>
      </c>
      <c r="M36" s="114"/>
      <c r="N36" s="114"/>
      <c r="O36" s="114">
        <f t="shared" si="5"/>
        <v>709085335.67226887</v>
      </c>
      <c r="P36" s="114">
        <v>1457103.23</v>
      </c>
      <c r="Q36" s="22"/>
      <c r="R36" s="6"/>
      <c r="S36" s="1"/>
    </row>
    <row r="37" spans="1:19" s="3" customFormat="1" ht="9">
      <c r="A37" s="6"/>
      <c r="B37" s="103" t="s">
        <v>126</v>
      </c>
      <c r="C37" s="37">
        <v>534327930.61344528</v>
      </c>
      <c r="D37" s="37">
        <v>431547883</v>
      </c>
      <c r="E37" s="37">
        <v>428242820</v>
      </c>
      <c r="F37" s="37">
        <v>410442156</v>
      </c>
      <c r="G37" s="37">
        <v>424968174</v>
      </c>
      <c r="H37" s="37">
        <v>406551679</v>
      </c>
      <c r="I37" s="37">
        <v>337337619</v>
      </c>
      <c r="J37" s="37">
        <v>366205559</v>
      </c>
      <c r="K37" s="37">
        <v>340972801</v>
      </c>
      <c r="L37" s="37">
        <v>336368931</v>
      </c>
      <c r="M37" s="37"/>
      <c r="N37" s="37"/>
      <c r="O37" s="116">
        <f t="shared" si="5"/>
        <v>4016965552.6134453</v>
      </c>
      <c r="P37" s="115">
        <v>8244196.9400000004</v>
      </c>
      <c r="Q37" s="22"/>
      <c r="R37" s="6"/>
      <c r="S37" s="1"/>
    </row>
    <row r="38" spans="1:19" s="3" customFormat="1" ht="9">
      <c r="A38" s="6"/>
      <c r="B38" s="102" t="s">
        <v>17</v>
      </c>
      <c r="C38" s="114">
        <v>1050975127.1848736</v>
      </c>
      <c r="D38" s="114">
        <v>944835006</v>
      </c>
      <c r="E38" s="114">
        <v>820556657</v>
      </c>
      <c r="F38" s="114">
        <v>675870463</v>
      </c>
      <c r="G38" s="114">
        <v>817598066</v>
      </c>
      <c r="H38" s="114">
        <v>842612352</v>
      </c>
      <c r="I38" s="114">
        <v>828787740</v>
      </c>
      <c r="J38" s="114">
        <v>860347595</v>
      </c>
      <c r="K38" s="114">
        <v>824219027</v>
      </c>
      <c r="L38" s="114">
        <v>917851827</v>
      </c>
      <c r="M38" s="114"/>
      <c r="N38" s="114"/>
      <c r="O38" s="114">
        <f t="shared" si="5"/>
        <v>8583653860.1848736</v>
      </c>
      <c r="P38" s="114">
        <v>17558299.920000002</v>
      </c>
      <c r="Q38" s="22"/>
      <c r="R38" s="6"/>
      <c r="S38" s="1"/>
    </row>
    <row r="39" spans="1:19" s="3" customFormat="1" ht="9">
      <c r="A39" s="6"/>
      <c r="B39" s="103" t="s">
        <v>4</v>
      </c>
      <c r="C39" s="38">
        <v>79845061.453781486</v>
      </c>
      <c r="D39" s="38">
        <v>75533141</v>
      </c>
      <c r="E39" s="38">
        <v>66054705</v>
      </c>
      <c r="F39" s="38">
        <v>63951004</v>
      </c>
      <c r="G39" s="38">
        <v>73177725</v>
      </c>
      <c r="H39" s="38">
        <v>59735096</v>
      </c>
      <c r="I39" s="38">
        <v>77771735</v>
      </c>
      <c r="J39" s="38">
        <v>65759030</v>
      </c>
      <c r="K39" s="38">
        <v>65320758</v>
      </c>
      <c r="L39" s="38">
        <v>70570194</v>
      </c>
      <c r="M39" s="38"/>
      <c r="N39" s="38"/>
      <c r="O39" s="116">
        <f t="shared" si="5"/>
        <v>697718449.45378149</v>
      </c>
      <c r="P39" s="115">
        <v>1428129.84</v>
      </c>
      <c r="Q39" s="22"/>
      <c r="R39" s="6"/>
      <c r="S39" s="1"/>
    </row>
    <row r="40" spans="1:19" s="3" customFormat="1" ht="9">
      <c r="A40" s="6"/>
      <c r="B40" s="102" t="s">
        <v>5</v>
      </c>
      <c r="C40" s="114">
        <v>144779430</v>
      </c>
      <c r="D40" s="114">
        <v>133538326</v>
      </c>
      <c r="E40" s="114">
        <v>109963095</v>
      </c>
      <c r="F40" s="114">
        <v>99348227</v>
      </c>
      <c r="G40" s="114">
        <v>140180607</v>
      </c>
      <c r="H40" s="114">
        <v>130233512</v>
      </c>
      <c r="I40" s="114">
        <v>136782942</v>
      </c>
      <c r="J40" s="114">
        <v>133933110</v>
      </c>
      <c r="K40" s="114">
        <v>126191351</v>
      </c>
      <c r="L40" s="114">
        <v>117053118</v>
      </c>
      <c r="M40" s="114"/>
      <c r="N40" s="114"/>
      <c r="O40" s="114">
        <f t="shared" si="5"/>
        <v>1272003718</v>
      </c>
      <c r="P40" s="114">
        <v>2599427.4</v>
      </c>
      <c r="Q40" s="22"/>
      <c r="R40" s="6"/>
      <c r="S40" s="1"/>
    </row>
    <row r="41" spans="1:19" s="3" customFormat="1" ht="9">
      <c r="A41" s="6"/>
      <c r="B41" s="103" t="s">
        <v>6</v>
      </c>
      <c r="C41" s="38">
        <v>2522834.08235294</v>
      </c>
      <c r="D41" s="38">
        <v>5346389</v>
      </c>
      <c r="E41" s="38">
        <v>3282326</v>
      </c>
      <c r="F41" s="38">
        <v>474650</v>
      </c>
      <c r="G41" s="38">
        <v>1900354</v>
      </c>
      <c r="H41" s="38">
        <v>1365637</v>
      </c>
      <c r="I41" s="38">
        <v>3388454</v>
      </c>
      <c r="J41" s="38">
        <v>4231549</v>
      </c>
      <c r="K41" s="38">
        <v>3024624</v>
      </c>
      <c r="L41" s="38">
        <v>55557</v>
      </c>
      <c r="M41" s="38"/>
      <c r="N41" s="38"/>
      <c r="O41" s="116">
        <f t="shared" si="5"/>
        <v>25592374.08235294</v>
      </c>
      <c r="P41" s="115">
        <v>52357.49</v>
      </c>
      <c r="Q41" s="22"/>
      <c r="R41" s="6"/>
      <c r="S41" s="1"/>
    </row>
    <row r="42" spans="1:19" s="3" customFormat="1" ht="9">
      <c r="A42" s="6"/>
      <c r="B42" s="102" t="s">
        <v>7</v>
      </c>
      <c r="C42" s="114">
        <v>477807505.62184858</v>
      </c>
      <c r="D42" s="114">
        <v>418797136</v>
      </c>
      <c r="E42" s="114">
        <v>359968712</v>
      </c>
      <c r="F42" s="114">
        <v>328506626</v>
      </c>
      <c r="G42" s="114">
        <v>358610503</v>
      </c>
      <c r="H42" s="114">
        <v>328870395</v>
      </c>
      <c r="I42" s="114">
        <v>359824082</v>
      </c>
      <c r="J42" s="114">
        <v>374942929</v>
      </c>
      <c r="K42" s="114">
        <v>346156487</v>
      </c>
      <c r="L42" s="114">
        <v>344165324</v>
      </c>
      <c r="M42" s="114"/>
      <c r="N42" s="114"/>
      <c r="O42" s="114">
        <f t="shared" si="5"/>
        <v>3697649699.6218486</v>
      </c>
      <c r="P42" s="114">
        <v>7574169.4900000002</v>
      </c>
      <c r="Q42" s="22"/>
      <c r="R42" s="6"/>
      <c r="S42" s="1"/>
    </row>
    <row r="43" spans="1:19" s="3" customFormat="1" ht="9">
      <c r="A43" s="6"/>
      <c r="B43" s="101" t="s">
        <v>13</v>
      </c>
      <c r="C43" s="38">
        <v>43248640.789915949</v>
      </c>
      <c r="D43" s="38">
        <v>43734394</v>
      </c>
      <c r="E43" s="38">
        <v>52666201</v>
      </c>
      <c r="F43" s="38">
        <v>38543452</v>
      </c>
      <c r="G43" s="38">
        <v>43387041</v>
      </c>
      <c r="H43" s="38">
        <v>47446834.487394959</v>
      </c>
      <c r="I43" s="38">
        <v>55784863</v>
      </c>
      <c r="J43" s="38">
        <v>59678440</v>
      </c>
      <c r="K43" s="38">
        <v>54748672</v>
      </c>
      <c r="L43" s="38">
        <v>51063651</v>
      </c>
      <c r="M43" s="38"/>
      <c r="N43" s="38"/>
      <c r="O43" s="116">
        <f t="shared" si="5"/>
        <v>490302189.27731091</v>
      </c>
      <c r="P43" s="115">
        <v>999373.34</v>
      </c>
      <c r="Q43" s="22"/>
      <c r="R43" s="6"/>
      <c r="S43" s="1"/>
    </row>
    <row r="44" spans="1:19" s="3" customFormat="1" ht="9">
      <c r="A44" s="6"/>
      <c r="B44" s="102" t="s">
        <v>14</v>
      </c>
      <c r="C44" s="114">
        <v>247912047</v>
      </c>
      <c r="D44" s="114">
        <v>266022866</v>
      </c>
      <c r="E44" s="114">
        <v>230888013</v>
      </c>
      <c r="F44" s="114">
        <v>198144470</v>
      </c>
      <c r="G44" s="114">
        <v>228584101</v>
      </c>
      <c r="H44" s="114">
        <v>218502712</v>
      </c>
      <c r="I44" s="114">
        <v>225941083</v>
      </c>
      <c r="J44" s="114">
        <v>212574524</v>
      </c>
      <c r="K44" s="114">
        <v>206944351</v>
      </c>
      <c r="L44" s="114">
        <v>196864148</v>
      </c>
      <c r="M44" s="114"/>
      <c r="N44" s="114"/>
      <c r="O44" s="114">
        <f t="shared" si="5"/>
        <v>2232378315</v>
      </c>
      <c r="P44" s="114">
        <v>4572535.1399999997</v>
      </c>
      <c r="Q44" s="22"/>
      <c r="R44" s="6"/>
      <c r="S44" s="1"/>
    </row>
    <row r="45" spans="1:19" s="3" customFormat="1" ht="9">
      <c r="A45" s="6"/>
      <c r="B45" s="101" t="s">
        <v>15</v>
      </c>
      <c r="C45" s="38">
        <v>138940367.57579827</v>
      </c>
      <c r="D45" s="38">
        <v>152563568</v>
      </c>
      <c r="E45" s="38">
        <v>113638829</v>
      </c>
      <c r="F45" s="38">
        <v>87091648</v>
      </c>
      <c r="G45" s="38">
        <v>90414290</v>
      </c>
      <c r="H45" s="38">
        <v>88913852</v>
      </c>
      <c r="I45" s="38">
        <v>98888942</v>
      </c>
      <c r="J45" s="38">
        <v>93744551</v>
      </c>
      <c r="K45" s="38">
        <v>93976903</v>
      </c>
      <c r="L45" s="38">
        <v>93798861</v>
      </c>
      <c r="M45" s="38"/>
      <c r="N45" s="38"/>
      <c r="O45" s="116">
        <f t="shared" si="5"/>
        <v>1051971811.5757983</v>
      </c>
      <c r="P45" s="115">
        <v>2159511.4</v>
      </c>
      <c r="Q45" s="22"/>
      <c r="R45" s="6"/>
      <c r="S45" s="1"/>
    </row>
    <row r="46" spans="1:19" s="3" customFormat="1" ht="9">
      <c r="A46" s="6"/>
      <c r="B46" s="102" t="s">
        <v>39</v>
      </c>
      <c r="C46" s="114">
        <v>103254618.17647052</v>
      </c>
      <c r="D46" s="114">
        <v>97484387</v>
      </c>
      <c r="E46" s="114">
        <v>70535002</v>
      </c>
      <c r="F46" s="114">
        <v>68305137</v>
      </c>
      <c r="G46" s="114">
        <v>81325289</v>
      </c>
      <c r="H46" s="114">
        <v>77111408</v>
      </c>
      <c r="I46" s="114">
        <v>82142743</v>
      </c>
      <c r="J46" s="114">
        <v>74292646</v>
      </c>
      <c r="K46" s="114">
        <v>80899579</v>
      </c>
      <c r="L46" s="114">
        <v>73575900</v>
      </c>
      <c r="M46" s="114"/>
      <c r="N46" s="114"/>
      <c r="O46" s="114">
        <f t="shared" si="5"/>
        <v>808926709.17647052</v>
      </c>
      <c r="P46" s="114">
        <v>1656557.19</v>
      </c>
      <c r="Q46" s="22"/>
      <c r="R46" s="6"/>
      <c r="S46" s="1"/>
    </row>
    <row r="47" spans="1:19" s="3" customFormat="1" ht="9">
      <c r="A47" s="6"/>
      <c r="B47" s="101" t="s">
        <v>150</v>
      </c>
      <c r="C47" s="38">
        <v>38563687.689075619</v>
      </c>
      <c r="D47" s="38">
        <v>52012747</v>
      </c>
      <c r="E47" s="38">
        <v>37393656</v>
      </c>
      <c r="F47" s="38">
        <v>27715232</v>
      </c>
      <c r="G47" s="38">
        <v>35191799</v>
      </c>
      <c r="H47" s="38">
        <v>32646747</v>
      </c>
      <c r="I47" s="38">
        <v>32840370</v>
      </c>
      <c r="J47" s="38">
        <v>34062335</v>
      </c>
      <c r="K47" s="38">
        <v>31219644</v>
      </c>
      <c r="L47" s="38">
        <v>34596485</v>
      </c>
      <c r="M47" s="38"/>
      <c r="N47" s="38"/>
      <c r="O47" s="116">
        <f t="shared" si="5"/>
        <v>356242702.68907559</v>
      </c>
      <c r="P47" s="115">
        <v>730286.87</v>
      </c>
      <c r="Q47" s="22"/>
      <c r="R47" s="6"/>
      <c r="S47" s="1"/>
    </row>
    <row r="48" spans="1:19" s="3" customFormat="1" ht="9">
      <c r="A48" s="6"/>
      <c r="B48" s="102" t="s">
        <v>148</v>
      </c>
      <c r="C48" s="114">
        <v>49279881.613613427</v>
      </c>
      <c r="D48" s="114">
        <v>49675094</v>
      </c>
      <c r="E48" s="114">
        <v>42052961</v>
      </c>
      <c r="F48" s="114">
        <v>40092696</v>
      </c>
      <c r="G48" s="114">
        <v>42112266</v>
      </c>
      <c r="H48" s="114">
        <v>40064885</v>
      </c>
      <c r="I48" s="114">
        <v>41402337</v>
      </c>
      <c r="J48" s="114">
        <v>42788128</v>
      </c>
      <c r="K48" s="114">
        <v>31899795</v>
      </c>
      <c r="L48" s="114">
        <v>38721798</v>
      </c>
      <c r="M48" s="114"/>
      <c r="N48" s="114"/>
      <c r="O48" s="114">
        <f t="shared" si="5"/>
        <v>418089841.61361343</v>
      </c>
      <c r="P48" s="114">
        <v>856831.4</v>
      </c>
      <c r="Q48" s="22"/>
      <c r="R48" s="6"/>
      <c r="S48" s="1"/>
    </row>
    <row r="49" spans="1:19" s="3" customFormat="1" ht="9">
      <c r="A49" s="6"/>
      <c r="B49" s="101" t="s">
        <v>16</v>
      </c>
      <c r="C49" s="38">
        <v>193362050.11974788</v>
      </c>
      <c r="D49" s="38">
        <v>170292355</v>
      </c>
      <c r="E49" s="38">
        <v>167283835</v>
      </c>
      <c r="F49" s="38">
        <v>151829285</v>
      </c>
      <c r="G49" s="38">
        <v>151119276</v>
      </c>
      <c r="H49" s="38">
        <v>159230463</v>
      </c>
      <c r="I49" s="38">
        <v>164110920</v>
      </c>
      <c r="J49" s="38">
        <v>158547101</v>
      </c>
      <c r="K49" s="38">
        <v>164988808</v>
      </c>
      <c r="L49" s="38">
        <v>160884875</v>
      </c>
      <c r="M49" s="38"/>
      <c r="N49" s="38"/>
      <c r="O49" s="116">
        <f t="shared" si="5"/>
        <v>1641648968.1197479</v>
      </c>
      <c r="P49" s="115">
        <v>3359515.14</v>
      </c>
      <c r="Q49" s="22"/>
      <c r="R49" s="6"/>
      <c r="S49" s="1"/>
    </row>
    <row r="50" spans="1:19" s="1" customFormat="1" ht="18" customHeight="1">
      <c r="A50" s="6"/>
      <c r="B50" s="91" t="s">
        <v>2</v>
      </c>
      <c r="C50" s="91">
        <f t="shared" ref="C50:K50" si="6">SUM(C33:C49)</f>
        <v>3919383784.1541166</v>
      </c>
      <c r="D50" s="91">
        <f t="shared" si="6"/>
        <v>3610775482</v>
      </c>
      <c r="E50" s="91">
        <f t="shared" si="6"/>
        <v>3148443714</v>
      </c>
      <c r="F50" s="91">
        <f t="shared" si="6"/>
        <v>2787997161.4537816</v>
      </c>
      <c r="G50" s="91">
        <f t="shared" si="6"/>
        <v>3097942633</v>
      </c>
      <c r="H50" s="91">
        <f t="shared" si="6"/>
        <v>3008219327.4873948</v>
      </c>
      <c r="I50" s="91">
        <f t="shared" si="6"/>
        <v>3043302192</v>
      </c>
      <c r="J50" s="91">
        <f t="shared" si="6"/>
        <v>3061896570</v>
      </c>
      <c r="K50" s="91">
        <f t="shared" si="6"/>
        <v>2938185699</v>
      </c>
      <c r="L50" s="91">
        <f t="shared" ref="L50:N50" si="7">SUM(L33:L49)</f>
        <v>3076669835</v>
      </c>
      <c r="M50" s="91">
        <f t="shared" si="7"/>
        <v>0</v>
      </c>
      <c r="N50" s="91">
        <f t="shared" si="7"/>
        <v>0</v>
      </c>
      <c r="O50" s="91">
        <f t="shared" ref="O50:O51" si="8">SUM(C50:N50)</f>
        <v>31692816398.095295</v>
      </c>
      <c r="P50" s="91">
        <f>SUM(P33:P49)</f>
        <v>64913226.810000002</v>
      </c>
      <c r="Q50" s="23"/>
      <c r="R50" s="6"/>
    </row>
    <row r="51" spans="1:19" s="1" customFormat="1" ht="18" customHeight="1">
      <c r="A51" s="6"/>
      <c r="B51" s="91" t="s">
        <v>9</v>
      </c>
      <c r="C51" s="91">
        <f t="shared" ref="C51:L51" si="9">C50/C52</f>
        <v>8292008.7675420828</v>
      </c>
      <c r="D51" s="91">
        <f t="shared" si="9"/>
        <v>7644441.4658932127</v>
      </c>
      <c r="E51" s="91">
        <f t="shared" si="9"/>
        <v>6663372.9396825396</v>
      </c>
      <c r="F51" s="91">
        <f t="shared" si="9"/>
        <v>5905022.1575248484</v>
      </c>
      <c r="G51" s="91">
        <f t="shared" si="9"/>
        <v>6459699.3890487514</v>
      </c>
      <c r="H51" s="91">
        <f t="shared" si="9"/>
        <v>5981911.0643115826</v>
      </c>
      <c r="I51" s="91">
        <f t="shared" si="9"/>
        <v>6026791.2205862356</v>
      </c>
      <c r="J51" s="91">
        <f t="shared" si="9"/>
        <v>5973399.9949834459</v>
      </c>
      <c r="K51" s="91">
        <f t="shared" si="9"/>
        <v>5823147.8268624786</v>
      </c>
      <c r="L51" s="91">
        <f t="shared" si="9"/>
        <v>6143431.9896820961</v>
      </c>
      <c r="M51" s="91"/>
      <c r="N51" s="91"/>
      <c r="O51" s="91">
        <f t="shared" si="8"/>
        <v>64913226.816117264</v>
      </c>
      <c r="P51" s="91"/>
      <c r="Q51" s="23"/>
      <c r="R51" s="6"/>
    </row>
    <row r="52" spans="1:19" s="1" customFormat="1" ht="16.5" customHeight="1">
      <c r="A52" s="6"/>
      <c r="B52" s="91" t="s">
        <v>31</v>
      </c>
      <c r="C52" s="107">
        <f>C29</f>
        <v>472.67</v>
      </c>
      <c r="D52" s="107">
        <f t="shared" ref="D52:N52" si="10">D29</f>
        <v>472.34</v>
      </c>
      <c r="E52" s="107">
        <f t="shared" si="10"/>
        <v>472.5</v>
      </c>
      <c r="F52" s="107">
        <f t="shared" si="10"/>
        <v>472.14</v>
      </c>
      <c r="G52" s="107">
        <f t="shared" si="10"/>
        <v>479.58</v>
      </c>
      <c r="H52" s="107">
        <f t="shared" si="10"/>
        <v>502.88600000000002</v>
      </c>
      <c r="I52" s="107">
        <f t="shared" si="10"/>
        <v>504.96227272727282</v>
      </c>
      <c r="J52" s="107">
        <f t="shared" si="10"/>
        <v>512.58857142857141</v>
      </c>
      <c r="K52" s="107">
        <f t="shared" si="10"/>
        <v>504.56999999999982</v>
      </c>
      <c r="L52" s="107">
        <f t="shared" si="10"/>
        <v>500.80636363636353</v>
      </c>
      <c r="M52" s="107">
        <f t="shared" si="10"/>
        <v>0</v>
      </c>
      <c r="N52" s="107">
        <f t="shared" si="10"/>
        <v>0</v>
      </c>
      <c r="O52" s="91"/>
      <c r="P52" s="91"/>
      <c r="Q52" s="24"/>
      <c r="R52" s="6"/>
    </row>
    <row r="54" spans="1:19">
      <c r="K54" s="120"/>
    </row>
  </sheetData>
  <mergeCells count="2">
    <mergeCell ref="B8:P8"/>
    <mergeCell ref="B31:P31"/>
  </mergeCells>
  <printOptions horizontalCentered="1"/>
  <pageMargins left="0.39370078740157483" right="0.39370078740157483" top="0.39370078740157483" bottom="0.78740157480314965" header="0.31496062992125984" footer="0.31496062992125984"/>
  <pageSetup scale="77" orientation="landscape" r:id="rId1"/>
  <headerFooter>
    <oddFooter>&amp;L&amp;9www.scj.cl
&amp;D&amp;R&amp;8División de Estudios</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74"/>
  <sheetViews>
    <sheetView showGridLines="0" topLeftCell="A28" zoomScaleNormal="100" workbookViewId="0">
      <selection activeCell="L34" sqref="L34"/>
    </sheetView>
  </sheetViews>
  <sheetFormatPr baseColWidth="10" defaultColWidth="11.42578125" defaultRowHeight="14.25"/>
  <cols>
    <col min="1" max="1" width="4.140625" style="50" customWidth="1"/>
    <col min="2" max="2" width="20.85546875" style="17" customWidth="1"/>
    <col min="3" max="12" width="10" style="17" customWidth="1"/>
    <col min="13" max="14" width="10" style="17" hidden="1" customWidth="1"/>
    <col min="15" max="16" width="10.7109375" style="17" customWidth="1"/>
    <col min="17" max="17" width="1" style="17" customWidth="1"/>
    <col min="18" max="16384" width="11.42578125" style="17"/>
  </cols>
  <sheetData>
    <row r="1" spans="1:18" ht="10.5" customHeight="1"/>
    <row r="2" spans="1:18" ht="10.5" customHeight="1"/>
    <row r="3" spans="1:18" ht="10.5" customHeight="1"/>
    <row r="4" spans="1:18" ht="10.5" customHeight="1"/>
    <row r="5" spans="1:18" ht="10.5" customHeight="1"/>
    <row r="6" spans="1:18" ht="10.5" customHeight="1"/>
    <row r="7" spans="1:18" ht="49.5" customHeight="1">
      <c r="P7" s="63"/>
    </row>
    <row r="8" spans="1:18" s="56" customFormat="1" ht="22.5" customHeight="1">
      <c r="A8" s="54"/>
      <c r="B8" s="262" t="s">
        <v>51</v>
      </c>
      <c r="C8" s="263"/>
      <c r="D8" s="263"/>
      <c r="E8" s="263"/>
      <c r="F8" s="263"/>
      <c r="G8" s="263"/>
      <c r="H8" s="263"/>
      <c r="I8" s="263"/>
      <c r="J8" s="263"/>
      <c r="K8" s="263"/>
      <c r="L8" s="263"/>
      <c r="M8" s="263"/>
      <c r="N8" s="263"/>
      <c r="O8" s="264"/>
      <c r="P8" s="63"/>
      <c r="Q8" s="63"/>
      <c r="R8" s="54"/>
    </row>
    <row r="9" spans="1:18" s="56" customFormat="1" ht="11.25" customHeight="1">
      <c r="A9" s="54"/>
      <c r="B9" s="76" t="s">
        <v>12</v>
      </c>
      <c r="C9" s="77" t="s">
        <v>41</v>
      </c>
      <c r="D9" s="77" t="s">
        <v>42</v>
      </c>
      <c r="E9" s="77" t="s">
        <v>43</v>
      </c>
      <c r="F9" s="77" t="s">
        <v>44</v>
      </c>
      <c r="G9" s="77" t="s">
        <v>45</v>
      </c>
      <c r="H9" s="77" t="s">
        <v>46</v>
      </c>
      <c r="I9" s="77" t="s">
        <v>47</v>
      </c>
      <c r="J9" s="77" t="s">
        <v>48</v>
      </c>
      <c r="K9" s="77" t="s">
        <v>49</v>
      </c>
      <c r="L9" s="234" t="s">
        <v>74</v>
      </c>
      <c r="M9" s="77" t="s">
        <v>0</v>
      </c>
      <c r="N9" s="77" t="s">
        <v>1</v>
      </c>
      <c r="O9" s="78" t="s">
        <v>2</v>
      </c>
      <c r="P9" s="63"/>
      <c r="Q9" s="63"/>
      <c r="R9" s="54"/>
    </row>
    <row r="10" spans="1:18" s="56" customFormat="1" ht="9">
      <c r="A10" s="54"/>
      <c r="B10" s="103" t="s">
        <v>35</v>
      </c>
      <c r="C10" s="39">
        <v>24184</v>
      </c>
      <c r="D10" s="39">
        <v>21542</v>
      </c>
      <c r="E10" s="39">
        <v>20976</v>
      </c>
      <c r="F10" s="39">
        <v>20715</v>
      </c>
      <c r="G10" s="39">
        <v>23418</v>
      </c>
      <c r="H10" s="39">
        <v>21779</v>
      </c>
      <c r="I10" s="39">
        <v>23286</v>
      </c>
      <c r="J10" s="39">
        <v>22977</v>
      </c>
      <c r="K10" s="39">
        <v>20554</v>
      </c>
      <c r="L10" s="39">
        <v>23222</v>
      </c>
      <c r="M10" s="39"/>
      <c r="N10" s="39"/>
      <c r="O10" s="82">
        <f>SUM(C10:N10)</f>
        <v>222653</v>
      </c>
      <c r="P10" s="63"/>
      <c r="Q10" s="63"/>
      <c r="R10" s="54"/>
    </row>
    <row r="11" spans="1:18" s="55" customFormat="1" ht="9">
      <c r="A11" s="54"/>
      <c r="B11" s="104" t="s">
        <v>3</v>
      </c>
      <c r="C11" s="117">
        <v>53457</v>
      </c>
      <c r="D11" s="117">
        <v>48228</v>
      </c>
      <c r="E11" s="117">
        <v>46967</v>
      </c>
      <c r="F11" s="117">
        <v>41238</v>
      </c>
      <c r="G11" s="117">
        <v>44215</v>
      </c>
      <c r="H11" s="117">
        <v>43498</v>
      </c>
      <c r="I11" s="117">
        <v>40194</v>
      </c>
      <c r="J11" s="117">
        <v>41260</v>
      </c>
      <c r="K11" s="117">
        <v>42957</v>
      </c>
      <c r="L11" s="117">
        <v>49906</v>
      </c>
      <c r="M11" s="117"/>
      <c r="N11" s="117"/>
      <c r="O11" s="117">
        <f>SUM(C11:N11)</f>
        <v>451920</v>
      </c>
      <c r="P11" s="63"/>
      <c r="Q11" s="63"/>
      <c r="R11" s="66"/>
    </row>
    <row r="12" spans="1:18" s="55" customFormat="1" ht="9">
      <c r="A12" s="54"/>
      <c r="B12" s="96" t="s">
        <v>77</v>
      </c>
      <c r="C12" s="39">
        <v>19402</v>
      </c>
      <c r="D12" s="39">
        <v>19116</v>
      </c>
      <c r="E12" s="39">
        <v>21113</v>
      </c>
      <c r="F12" s="39">
        <v>18697</v>
      </c>
      <c r="G12" s="39">
        <v>20105</v>
      </c>
      <c r="H12" s="39">
        <v>16979</v>
      </c>
      <c r="I12" s="39">
        <v>18435</v>
      </c>
      <c r="J12" s="39">
        <v>17674</v>
      </c>
      <c r="K12" s="39">
        <v>17469</v>
      </c>
      <c r="L12" s="39">
        <v>18408</v>
      </c>
      <c r="M12" s="39"/>
      <c r="N12" s="39"/>
      <c r="O12" s="82">
        <f>SUM(C12:N12)</f>
        <v>187398</v>
      </c>
      <c r="P12" s="63"/>
      <c r="Q12" s="63"/>
      <c r="R12" s="66"/>
    </row>
    <row r="13" spans="1:18" s="55" customFormat="1" ht="9">
      <c r="A13" s="54"/>
      <c r="B13" s="104" t="s">
        <v>36</v>
      </c>
      <c r="C13" s="117">
        <v>26814</v>
      </c>
      <c r="D13" s="117">
        <v>32061</v>
      </c>
      <c r="E13" s="117">
        <v>19748</v>
      </c>
      <c r="F13" s="117">
        <v>13040</v>
      </c>
      <c r="G13" s="117">
        <v>14274</v>
      </c>
      <c r="H13" s="117">
        <v>12077</v>
      </c>
      <c r="I13" s="117">
        <v>16209</v>
      </c>
      <c r="J13" s="117">
        <v>14605</v>
      </c>
      <c r="K13" s="117">
        <v>15785</v>
      </c>
      <c r="L13" s="117">
        <v>14303</v>
      </c>
      <c r="M13" s="117"/>
      <c r="N13" s="117"/>
      <c r="O13" s="117">
        <f>SUM(C13:N13)</f>
        <v>178916</v>
      </c>
      <c r="P13" s="63"/>
      <c r="Q13" s="63"/>
      <c r="R13" s="66"/>
    </row>
    <row r="14" spans="1:18" s="55" customFormat="1" ht="9">
      <c r="A14" s="54"/>
      <c r="B14" s="103" t="s">
        <v>126</v>
      </c>
      <c r="C14" s="39">
        <v>51674</v>
      </c>
      <c r="D14" s="39">
        <v>48948</v>
      </c>
      <c r="E14" s="39">
        <v>47443</v>
      </c>
      <c r="F14" s="39">
        <v>37806</v>
      </c>
      <c r="G14" s="39">
        <v>46220</v>
      </c>
      <c r="H14" s="39">
        <v>42194</v>
      </c>
      <c r="I14" s="39">
        <v>41551</v>
      </c>
      <c r="J14" s="39">
        <v>45613</v>
      </c>
      <c r="K14" s="39">
        <v>43239</v>
      </c>
      <c r="L14" s="39">
        <v>43053</v>
      </c>
      <c r="M14" s="39"/>
      <c r="N14" s="39"/>
      <c r="O14" s="82">
        <f>SUM(C14:N14)</f>
        <v>447741</v>
      </c>
      <c r="P14" s="63"/>
      <c r="Q14" s="63"/>
      <c r="R14" s="66"/>
    </row>
    <row r="15" spans="1:18" s="55" customFormat="1" ht="9">
      <c r="A15" s="54"/>
      <c r="B15" s="104" t="s">
        <v>17</v>
      </c>
      <c r="C15" s="117">
        <v>91105</v>
      </c>
      <c r="D15" s="117">
        <v>84031</v>
      </c>
      <c r="E15" s="117">
        <v>81972</v>
      </c>
      <c r="F15" s="117">
        <v>69768</v>
      </c>
      <c r="G15" s="117">
        <v>76162</v>
      </c>
      <c r="H15" s="117">
        <v>76681</v>
      </c>
      <c r="I15" s="117">
        <v>81682</v>
      </c>
      <c r="J15" s="117">
        <v>79780</v>
      </c>
      <c r="K15" s="117">
        <v>70603</v>
      </c>
      <c r="L15" s="117">
        <v>71213</v>
      </c>
      <c r="M15" s="117"/>
      <c r="N15" s="117"/>
      <c r="O15" s="117">
        <f t="shared" ref="O15:O25" si="0">SUM(C15:N15)</f>
        <v>782997</v>
      </c>
      <c r="P15" s="63"/>
      <c r="Q15" s="63"/>
      <c r="R15" s="66"/>
    </row>
    <row r="16" spans="1:18" s="55" customFormat="1" ht="9">
      <c r="A16" s="54"/>
      <c r="B16" s="103" t="s">
        <v>4</v>
      </c>
      <c r="C16" s="39">
        <v>12665</v>
      </c>
      <c r="D16" s="39">
        <v>13487</v>
      </c>
      <c r="E16" s="39">
        <v>13431</v>
      </c>
      <c r="F16" s="39">
        <v>11647</v>
      </c>
      <c r="G16" s="39">
        <v>13337</v>
      </c>
      <c r="H16" s="39">
        <v>11165</v>
      </c>
      <c r="I16" s="39">
        <v>12543</v>
      </c>
      <c r="J16" s="39">
        <v>13026</v>
      </c>
      <c r="K16" s="39">
        <v>13204</v>
      </c>
      <c r="L16" s="39">
        <v>11209</v>
      </c>
      <c r="M16" s="39"/>
      <c r="N16" s="39"/>
      <c r="O16" s="82">
        <f t="shared" si="0"/>
        <v>125714</v>
      </c>
      <c r="P16" s="63"/>
      <c r="Q16" s="63"/>
      <c r="R16" s="66"/>
    </row>
    <row r="17" spans="1:18" s="55" customFormat="1" ht="9">
      <c r="A17" s="54"/>
      <c r="B17" s="104" t="s">
        <v>5</v>
      </c>
      <c r="C17" s="117">
        <v>26436</v>
      </c>
      <c r="D17" s="117">
        <v>25457</v>
      </c>
      <c r="E17" s="117">
        <v>24079</v>
      </c>
      <c r="F17" s="117">
        <v>22369</v>
      </c>
      <c r="G17" s="117">
        <v>25937</v>
      </c>
      <c r="H17" s="117">
        <v>23765</v>
      </c>
      <c r="I17" s="117">
        <v>27741</v>
      </c>
      <c r="J17" s="117">
        <v>26015</v>
      </c>
      <c r="K17" s="117">
        <v>25296</v>
      </c>
      <c r="L17" s="117">
        <v>22895</v>
      </c>
      <c r="M17" s="117"/>
      <c r="N17" s="117"/>
      <c r="O17" s="117">
        <f t="shared" si="0"/>
        <v>249990</v>
      </c>
      <c r="P17" s="63"/>
      <c r="Q17" s="63"/>
      <c r="R17" s="66"/>
    </row>
    <row r="18" spans="1:18" s="55" customFormat="1" ht="9">
      <c r="A18" s="54"/>
      <c r="B18" s="103" t="s">
        <v>6</v>
      </c>
      <c r="C18" s="39">
        <v>662</v>
      </c>
      <c r="D18" s="39">
        <v>1264</v>
      </c>
      <c r="E18" s="39">
        <v>766</v>
      </c>
      <c r="F18" s="39">
        <v>402</v>
      </c>
      <c r="G18" s="39">
        <v>618</v>
      </c>
      <c r="H18" s="39">
        <v>660</v>
      </c>
      <c r="I18" s="39">
        <v>1599</v>
      </c>
      <c r="J18" s="39">
        <v>1129</v>
      </c>
      <c r="K18" s="39">
        <v>683</v>
      </c>
      <c r="L18" s="39">
        <v>29</v>
      </c>
      <c r="M18" s="39"/>
      <c r="N18" s="39"/>
      <c r="O18" s="82">
        <f t="shared" si="0"/>
        <v>7812</v>
      </c>
      <c r="P18" s="63"/>
      <c r="Q18" s="63"/>
      <c r="R18" s="66"/>
    </row>
    <row r="19" spans="1:18" s="55" customFormat="1" ht="9">
      <c r="A19" s="54"/>
      <c r="B19" s="104" t="s">
        <v>7</v>
      </c>
      <c r="C19" s="117">
        <v>85153</v>
      </c>
      <c r="D19" s="117">
        <v>82468</v>
      </c>
      <c r="E19" s="117">
        <v>76648</v>
      </c>
      <c r="F19" s="117">
        <v>69635</v>
      </c>
      <c r="G19" s="117">
        <v>76519</v>
      </c>
      <c r="H19" s="117">
        <v>68233</v>
      </c>
      <c r="I19" s="117">
        <v>73878</v>
      </c>
      <c r="J19" s="117">
        <v>70124</v>
      </c>
      <c r="K19" s="117">
        <v>69793</v>
      </c>
      <c r="L19" s="117">
        <v>69674</v>
      </c>
      <c r="M19" s="117"/>
      <c r="N19" s="117"/>
      <c r="O19" s="117">
        <f t="shared" si="0"/>
        <v>742125</v>
      </c>
      <c r="P19" s="63"/>
      <c r="Q19" s="63"/>
      <c r="R19" s="66"/>
    </row>
    <row r="20" spans="1:18" s="55" customFormat="1" ht="9">
      <c r="A20" s="54"/>
      <c r="B20" s="103" t="s">
        <v>13</v>
      </c>
      <c r="C20" s="39">
        <v>13768</v>
      </c>
      <c r="D20" s="39">
        <v>14803</v>
      </c>
      <c r="E20" s="39">
        <v>14081</v>
      </c>
      <c r="F20" s="39">
        <v>12083</v>
      </c>
      <c r="G20" s="39">
        <v>13722</v>
      </c>
      <c r="H20" s="39">
        <v>12270</v>
      </c>
      <c r="I20" s="39">
        <v>13290</v>
      </c>
      <c r="J20" s="39">
        <v>12954</v>
      </c>
      <c r="K20" s="39">
        <v>12580</v>
      </c>
      <c r="L20" s="39">
        <v>11733</v>
      </c>
      <c r="M20" s="39"/>
      <c r="N20" s="39"/>
      <c r="O20" s="82">
        <f t="shared" si="0"/>
        <v>131284</v>
      </c>
      <c r="P20" s="63"/>
      <c r="Q20" s="63"/>
      <c r="R20" s="66"/>
    </row>
    <row r="21" spans="1:18" s="55" customFormat="1" ht="9">
      <c r="A21" s="54"/>
      <c r="B21" s="104" t="s">
        <v>14</v>
      </c>
      <c r="C21" s="117">
        <v>52817</v>
      </c>
      <c r="D21" s="117">
        <v>57285</v>
      </c>
      <c r="E21" s="117">
        <v>56587</v>
      </c>
      <c r="F21" s="117">
        <v>46603</v>
      </c>
      <c r="G21" s="117">
        <v>47545</v>
      </c>
      <c r="H21" s="117">
        <v>42406</v>
      </c>
      <c r="I21" s="117">
        <v>39526</v>
      </c>
      <c r="J21" s="117">
        <v>39721</v>
      </c>
      <c r="K21" s="117">
        <v>38088</v>
      </c>
      <c r="L21" s="117">
        <v>38179</v>
      </c>
      <c r="M21" s="117"/>
      <c r="N21" s="117"/>
      <c r="O21" s="117">
        <f t="shared" si="0"/>
        <v>458757</v>
      </c>
      <c r="P21" s="63"/>
      <c r="Q21" s="63"/>
      <c r="R21" s="66"/>
    </row>
    <row r="22" spans="1:18" s="55" customFormat="1" ht="9">
      <c r="A22" s="54"/>
      <c r="B22" s="103" t="s">
        <v>15</v>
      </c>
      <c r="C22" s="39">
        <v>30872</v>
      </c>
      <c r="D22" s="39">
        <v>39637</v>
      </c>
      <c r="E22" s="39">
        <v>28453</v>
      </c>
      <c r="F22" s="39">
        <v>22808</v>
      </c>
      <c r="G22" s="39">
        <v>19880</v>
      </c>
      <c r="H22" s="39">
        <v>16838</v>
      </c>
      <c r="I22" s="39">
        <v>17631</v>
      </c>
      <c r="J22" s="39">
        <v>17159</v>
      </c>
      <c r="K22" s="39">
        <v>17482</v>
      </c>
      <c r="L22" s="39">
        <v>16312</v>
      </c>
      <c r="M22" s="39"/>
      <c r="N22" s="39"/>
      <c r="O22" s="82">
        <f t="shared" si="0"/>
        <v>227072</v>
      </c>
      <c r="P22" s="63"/>
      <c r="Q22" s="63"/>
      <c r="R22" s="66"/>
    </row>
    <row r="23" spans="1:18" s="55" customFormat="1" ht="9">
      <c r="A23" s="54"/>
      <c r="B23" s="104" t="s">
        <v>39</v>
      </c>
      <c r="C23" s="117">
        <v>17926</v>
      </c>
      <c r="D23" s="117">
        <v>20247</v>
      </c>
      <c r="E23" s="117">
        <v>16991</v>
      </c>
      <c r="F23" s="117">
        <v>15317</v>
      </c>
      <c r="G23" s="117">
        <v>16507</v>
      </c>
      <c r="H23" s="117">
        <v>14313</v>
      </c>
      <c r="I23" s="117">
        <v>16040</v>
      </c>
      <c r="J23" s="117">
        <v>15496</v>
      </c>
      <c r="K23" s="117">
        <v>14626</v>
      </c>
      <c r="L23" s="117">
        <v>13147</v>
      </c>
      <c r="M23" s="117"/>
      <c r="N23" s="117"/>
      <c r="O23" s="117">
        <f t="shared" si="0"/>
        <v>160610</v>
      </c>
      <c r="P23" s="63"/>
      <c r="Q23" s="63"/>
      <c r="R23" s="66"/>
    </row>
    <row r="24" spans="1:18" s="55" customFormat="1" ht="9">
      <c r="A24" s="54"/>
      <c r="B24" s="103" t="s">
        <v>150</v>
      </c>
      <c r="C24" s="39">
        <v>12224</v>
      </c>
      <c r="D24" s="39">
        <v>16468</v>
      </c>
      <c r="E24" s="39">
        <v>10735</v>
      </c>
      <c r="F24" s="39">
        <v>9043</v>
      </c>
      <c r="G24" s="39">
        <v>10387</v>
      </c>
      <c r="H24" s="39">
        <v>8969</v>
      </c>
      <c r="I24" s="39">
        <v>9697</v>
      </c>
      <c r="J24" s="39">
        <v>9071</v>
      </c>
      <c r="K24" s="39">
        <v>8848</v>
      </c>
      <c r="L24" s="39">
        <v>8716</v>
      </c>
      <c r="M24" s="39"/>
      <c r="N24" s="39"/>
      <c r="O24" s="82">
        <f t="shared" si="0"/>
        <v>104158</v>
      </c>
      <c r="P24" s="63"/>
      <c r="Q24" s="63"/>
      <c r="R24" s="66"/>
    </row>
    <row r="25" spans="1:18" s="55" customFormat="1" ht="9">
      <c r="A25" s="54"/>
      <c r="B25" s="104" t="s">
        <v>148</v>
      </c>
      <c r="C25" s="117">
        <v>12222</v>
      </c>
      <c r="D25" s="117">
        <v>13404</v>
      </c>
      <c r="E25" s="117">
        <v>10797</v>
      </c>
      <c r="F25" s="117">
        <v>9850</v>
      </c>
      <c r="G25" s="117">
        <v>11406</v>
      </c>
      <c r="H25" s="117">
        <v>11364</v>
      </c>
      <c r="I25" s="117">
        <v>11541</v>
      </c>
      <c r="J25" s="117">
        <v>10867</v>
      </c>
      <c r="K25" s="117">
        <v>10766</v>
      </c>
      <c r="L25" s="117">
        <v>11271</v>
      </c>
      <c r="M25" s="117"/>
      <c r="N25" s="117"/>
      <c r="O25" s="117">
        <f t="shared" si="0"/>
        <v>113488</v>
      </c>
      <c r="P25" s="63"/>
      <c r="Q25" s="63"/>
      <c r="R25" s="66"/>
    </row>
    <row r="26" spans="1:18" s="55" customFormat="1" ht="9">
      <c r="A26" s="54"/>
      <c r="B26" s="103" t="s">
        <v>16</v>
      </c>
      <c r="C26" s="39">
        <v>35295</v>
      </c>
      <c r="D26" s="39">
        <v>31326</v>
      </c>
      <c r="E26" s="39">
        <v>34200</v>
      </c>
      <c r="F26" s="39">
        <v>31759</v>
      </c>
      <c r="G26" s="39">
        <v>33214</v>
      </c>
      <c r="H26" s="39">
        <v>30890</v>
      </c>
      <c r="I26" s="39">
        <v>30828</v>
      </c>
      <c r="J26" s="39">
        <v>29550</v>
      </c>
      <c r="K26" s="39">
        <v>29305</v>
      </c>
      <c r="L26" s="39">
        <v>30846</v>
      </c>
      <c r="M26" s="39"/>
      <c r="N26" s="39"/>
      <c r="O26" s="82">
        <f>SUM(C26:N26)</f>
        <v>317213</v>
      </c>
      <c r="P26" s="63"/>
      <c r="Q26" s="63"/>
      <c r="R26" s="66"/>
    </row>
    <row r="27" spans="1:18" s="56" customFormat="1" ht="16.5" customHeight="1">
      <c r="A27" s="54"/>
      <c r="B27" s="92" t="s">
        <v>2</v>
      </c>
      <c r="C27" s="93">
        <f t="shared" ref="C27:N27" si="1">SUM(C10:C26)</f>
        <v>566676</v>
      </c>
      <c r="D27" s="93">
        <f t="shared" si="1"/>
        <v>569772</v>
      </c>
      <c r="E27" s="93">
        <f t="shared" si="1"/>
        <v>524987</v>
      </c>
      <c r="F27" s="93">
        <f t="shared" si="1"/>
        <v>452780</v>
      </c>
      <c r="G27" s="93">
        <f t="shared" si="1"/>
        <v>493466</v>
      </c>
      <c r="H27" s="93">
        <f t="shared" si="1"/>
        <v>454081</v>
      </c>
      <c r="I27" s="93">
        <f t="shared" si="1"/>
        <v>475671</v>
      </c>
      <c r="J27" s="93">
        <f t="shared" si="1"/>
        <v>467021</v>
      </c>
      <c r="K27" s="93">
        <f t="shared" si="1"/>
        <v>451278</v>
      </c>
      <c r="L27" s="93">
        <f t="shared" si="1"/>
        <v>454116</v>
      </c>
      <c r="M27" s="93">
        <f t="shared" si="1"/>
        <v>0</v>
      </c>
      <c r="N27" s="93">
        <f t="shared" si="1"/>
        <v>0</v>
      </c>
      <c r="O27" s="94">
        <f>SUM(C27:N27)</f>
        <v>4909848</v>
      </c>
      <c r="P27" s="63"/>
      <c r="Q27" s="63"/>
      <c r="R27" s="54"/>
    </row>
    <row r="28" spans="1:18" s="56" customFormat="1" ht="15.75" customHeight="1">
      <c r="A28" s="64"/>
      <c r="B28" s="61"/>
      <c r="C28" s="62"/>
      <c r="D28" s="62"/>
      <c r="E28" s="62"/>
      <c r="F28" s="62"/>
      <c r="G28" s="62"/>
      <c r="H28" s="62"/>
      <c r="I28" s="62"/>
      <c r="J28" s="62"/>
      <c r="K28" s="62"/>
      <c r="L28" s="62"/>
      <c r="M28" s="62"/>
      <c r="N28" s="62"/>
      <c r="O28" s="63"/>
      <c r="P28" s="63"/>
      <c r="Q28" s="63"/>
      <c r="R28" s="54"/>
    </row>
    <row r="29" spans="1:18" s="56" customFormat="1" ht="22.5" customHeight="1">
      <c r="A29" s="54"/>
      <c r="B29" s="265" t="s">
        <v>52</v>
      </c>
      <c r="C29" s="266"/>
      <c r="D29" s="266"/>
      <c r="E29" s="266"/>
      <c r="F29" s="266"/>
      <c r="G29" s="266"/>
      <c r="H29" s="266"/>
      <c r="I29" s="266"/>
      <c r="J29" s="266"/>
      <c r="K29" s="266"/>
      <c r="L29" s="266"/>
      <c r="M29" s="266"/>
      <c r="N29" s="266"/>
      <c r="O29" s="266"/>
      <c r="P29" s="267"/>
      <c r="Q29" s="64"/>
      <c r="R29" s="54"/>
    </row>
    <row r="30" spans="1:18" s="56" customFormat="1" ht="11.25" customHeight="1">
      <c r="A30" s="54"/>
      <c r="B30" s="126" t="s">
        <v>12</v>
      </c>
      <c r="C30" s="123" t="s">
        <v>41</v>
      </c>
      <c r="D30" s="123" t="s">
        <v>42</v>
      </c>
      <c r="E30" s="123" t="s">
        <v>43</v>
      </c>
      <c r="F30" s="123" t="s">
        <v>44</v>
      </c>
      <c r="G30" s="123" t="s">
        <v>45</v>
      </c>
      <c r="H30" s="123" t="s">
        <v>46</v>
      </c>
      <c r="I30" s="123" t="s">
        <v>47</v>
      </c>
      <c r="J30" s="123" t="s">
        <v>48</v>
      </c>
      <c r="K30" s="123" t="s">
        <v>49</v>
      </c>
      <c r="L30" s="234" t="s">
        <v>74</v>
      </c>
      <c r="M30" s="123" t="s">
        <v>0</v>
      </c>
      <c r="N30" s="123" t="s">
        <v>1</v>
      </c>
      <c r="O30" s="123" t="s">
        <v>33</v>
      </c>
      <c r="P30" s="127" t="s">
        <v>34</v>
      </c>
      <c r="Q30" s="64"/>
      <c r="R30" s="54"/>
    </row>
    <row r="31" spans="1:18" s="56" customFormat="1" ht="9">
      <c r="A31" s="54"/>
      <c r="B31" s="99" t="s">
        <v>35</v>
      </c>
      <c r="C31" s="39">
        <v>67723664.400000006</v>
      </c>
      <c r="D31" s="39">
        <v>60325140</v>
      </c>
      <c r="E31" s="39">
        <v>58857607</v>
      </c>
      <c r="F31" s="39">
        <v>58183256</v>
      </c>
      <c r="G31" s="39">
        <v>66039228</v>
      </c>
      <c r="H31" s="39">
        <v>61110785</v>
      </c>
      <c r="I31" s="39">
        <v>65339352</v>
      </c>
      <c r="J31" s="39">
        <v>64859935</v>
      </c>
      <c r="K31" s="39">
        <v>58194335</v>
      </c>
      <c r="L31" s="39">
        <v>65879885</v>
      </c>
      <c r="M31" s="39"/>
      <c r="N31" s="39"/>
      <c r="O31" s="82">
        <f>SUM(C31:N31)</f>
        <v>626513187.39999998</v>
      </c>
      <c r="P31" s="82">
        <v>1280827</v>
      </c>
      <c r="Q31" s="64"/>
      <c r="R31" s="54"/>
    </row>
    <row r="32" spans="1:18" s="55" customFormat="1" ht="9">
      <c r="A32" s="54"/>
      <c r="B32" s="104" t="s">
        <v>3</v>
      </c>
      <c r="C32" s="117">
        <v>149698309.94999999</v>
      </c>
      <c r="D32" s="117">
        <v>135055280</v>
      </c>
      <c r="E32" s="117">
        <v>131787054</v>
      </c>
      <c r="F32" s="117">
        <v>115827233</v>
      </c>
      <c r="G32" s="117">
        <v>124687184</v>
      </c>
      <c r="H32" s="117">
        <v>122053213</v>
      </c>
      <c r="I32" s="117">
        <v>112782354</v>
      </c>
      <c r="J32" s="117">
        <v>116469553</v>
      </c>
      <c r="K32" s="117">
        <v>121623725</v>
      </c>
      <c r="L32" s="117">
        <v>141581326</v>
      </c>
      <c r="M32" s="117"/>
      <c r="N32" s="117"/>
      <c r="O32" s="117">
        <f>SUM(C32:N32)</f>
        <v>1271565231.95</v>
      </c>
      <c r="P32" s="117">
        <v>2603889.7799999998</v>
      </c>
      <c r="Q32" s="79"/>
      <c r="R32" s="66"/>
    </row>
    <row r="33" spans="1:18" s="55" customFormat="1" ht="9">
      <c r="A33" s="54"/>
      <c r="B33" s="96" t="s">
        <v>77</v>
      </c>
      <c r="C33" s="39">
        <v>54332390.700000003</v>
      </c>
      <c r="D33" s="39">
        <v>53531491</v>
      </c>
      <c r="E33" s="39">
        <v>59242022</v>
      </c>
      <c r="F33" s="39">
        <v>52515199</v>
      </c>
      <c r="G33" s="39">
        <v>56696502</v>
      </c>
      <c r="H33" s="39">
        <v>47642225</v>
      </c>
      <c r="I33" s="39">
        <v>51727688</v>
      </c>
      <c r="J33" s="39">
        <v>49890521</v>
      </c>
      <c r="K33" s="39">
        <v>49459805</v>
      </c>
      <c r="L33" s="39">
        <v>52222760</v>
      </c>
      <c r="M33" s="39"/>
      <c r="N33" s="39"/>
      <c r="O33" s="82">
        <f>SUM(C33:N33)</f>
        <v>527260603.69999999</v>
      </c>
      <c r="P33" s="82">
        <v>1079917.3899999999</v>
      </c>
      <c r="Q33" s="79"/>
      <c r="R33" s="66"/>
    </row>
    <row r="34" spans="1:18" s="55" customFormat="1" ht="9">
      <c r="A34" s="54"/>
      <c r="B34" s="104" t="s">
        <v>36</v>
      </c>
      <c r="C34" s="117">
        <v>75088584.900000006</v>
      </c>
      <c r="D34" s="117">
        <v>89782021</v>
      </c>
      <c r="E34" s="117">
        <v>55411901</v>
      </c>
      <c r="F34" s="117">
        <v>36626100</v>
      </c>
      <c r="G34" s="117">
        <v>40252965</v>
      </c>
      <c r="H34" s="117">
        <v>33887458</v>
      </c>
      <c r="I34" s="117">
        <v>45481644</v>
      </c>
      <c r="J34" s="117">
        <v>41227286</v>
      </c>
      <c r="K34" s="117">
        <v>44691913</v>
      </c>
      <c r="L34" s="117">
        <v>40577039</v>
      </c>
      <c r="M34" s="117"/>
      <c r="N34" s="117"/>
      <c r="O34" s="117">
        <f>SUM(C34:N34)</f>
        <v>503026911.89999998</v>
      </c>
      <c r="P34" s="117">
        <v>1035204.61</v>
      </c>
      <c r="Q34" s="79"/>
      <c r="R34" s="66"/>
    </row>
    <row r="35" spans="1:18" s="55" customFormat="1" ht="9">
      <c r="A35" s="54"/>
      <c r="B35" s="103" t="s">
        <v>126</v>
      </c>
      <c r="C35" s="39">
        <v>144705285.90000001</v>
      </c>
      <c r="D35" s="39">
        <v>137071532</v>
      </c>
      <c r="E35" s="39">
        <v>133122686</v>
      </c>
      <c r="F35" s="39">
        <v>106187603</v>
      </c>
      <c r="G35" s="39">
        <v>130341324</v>
      </c>
      <c r="H35" s="39">
        <v>118394254</v>
      </c>
      <c r="I35" s="39">
        <v>116590028</v>
      </c>
      <c r="J35" s="39">
        <v>128757289</v>
      </c>
      <c r="K35" s="39">
        <v>122422148</v>
      </c>
      <c r="L35" s="39">
        <v>122139639</v>
      </c>
      <c r="M35" s="39"/>
      <c r="N35" s="39"/>
      <c r="O35" s="82">
        <f>SUM(C35:N35)</f>
        <v>1259731788.9000001</v>
      </c>
      <c r="P35" s="82">
        <v>2578792.7400000002</v>
      </c>
      <c r="Q35" s="79"/>
      <c r="R35" s="66"/>
    </row>
    <row r="36" spans="1:18" s="55" customFormat="1" ht="9">
      <c r="A36" s="54"/>
      <c r="B36" s="104" t="s">
        <v>17</v>
      </c>
      <c r="C36" s="117">
        <v>255125886.75</v>
      </c>
      <c r="D36" s="117">
        <v>235316211</v>
      </c>
      <c r="E36" s="117">
        <v>230009333</v>
      </c>
      <c r="F36" s="117">
        <v>195960870</v>
      </c>
      <c r="G36" s="117">
        <v>214778363</v>
      </c>
      <c r="H36" s="117">
        <v>215163052</v>
      </c>
      <c r="I36" s="117">
        <v>229195608</v>
      </c>
      <c r="J36" s="117">
        <v>225204580</v>
      </c>
      <c r="K36" s="117">
        <v>199897568</v>
      </c>
      <c r="L36" s="117">
        <v>202028432</v>
      </c>
      <c r="M36" s="117"/>
      <c r="N36" s="117"/>
      <c r="O36" s="117">
        <f t="shared" ref="O36:O46" si="2">SUM(C36:N36)</f>
        <v>2202679903.75</v>
      </c>
      <c r="P36" s="117">
        <v>4508305.5999999996</v>
      </c>
      <c r="Q36" s="79"/>
      <c r="R36" s="66"/>
    </row>
    <row r="37" spans="1:18" s="55" customFormat="1" ht="9">
      <c r="A37" s="54"/>
      <c r="B37" s="99" t="s">
        <v>4</v>
      </c>
      <c r="C37" s="39">
        <v>35466432.75</v>
      </c>
      <c r="D37" s="39">
        <v>37768320</v>
      </c>
      <c r="E37" s="39">
        <v>37686714</v>
      </c>
      <c r="F37" s="39">
        <v>32713511</v>
      </c>
      <c r="G37" s="39">
        <v>37610607</v>
      </c>
      <c r="H37" s="39">
        <v>31328432</v>
      </c>
      <c r="I37" s="39">
        <v>35195031</v>
      </c>
      <c r="J37" s="39">
        <v>36770053</v>
      </c>
      <c r="K37" s="39">
        <v>37384353</v>
      </c>
      <c r="L37" s="39">
        <v>31799485</v>
      </c>
      <c r="M37" s="39"/>
      <c r="N37" s="39"/>
      <c r="O37" s="82">
        <f t="shared" si="2"/>
        <v>353722938.75</v>
      </c>
      <c r="P37" s="82">
        <v>723784.04</v>
      </c>
      <c r="Q37" s="79"/>
      <c r="R37" s="66"/>
    </row>
    <row r="38" spans="1:18" s="55" customFormat="1" ht="9">
      <c r="A38" s="54"/>
      <c r="B38" s="104" t="s">
        <v>5</v>
      </c>
      <c r="C38" s="117">
        <v>74030052.599999994</v>
      </c>
      <c r="D38" s="117">
        <v>71288510</v>
      </c>
      <c r="E38" s="117">
        <v>67564470</v>
      </c>
      <c r="F38" s="117">
        <v>62828929</v>
      </c>
      <c r="G38" s="117">
        <v>73142859</v>
      </c>
      <c r="H38" s="117">
        <v>66683402</v>
      </c>
      <c r="I38" s="117">
        <v>77839859</v>
      </c>
      <c r="J38" s="117">
        <v>73435662</v>
      </c>
      <c r="K38" s="117">
        <v>71620312</v>
      </c>
      <c r="L38" s="117">
        <v>64952199</v>
      </c>
      <c r="M38" s="117"/>
      <c r="N38" s="117"/>
      <c r="O38" s="117">
        <f t="shared" si="2"/>
        <v>703386254.60000002</v>
      </c>
      <c r="P38" s="117">
        <v>1437782.05</v>
      </c>
      <c r="Q38" s="79"/>
      <c r="R38" s="66"/>
    </row>
    <row r="39" spans="1:18" s="55" customFormat="1" ht="9">
      <c r="A39" s="54"/>
      <c r="B39" s="99" t="s">
        <v>6</v>
      </c>
      <c r="C39" s="39">
        <v>1853831.7</v>
      </c>
      <c r="D39" s="39">
        <v>3539642</v>
      </c>
      <c r="E39" s="39">
        <v>2149358</v>
      </c>
      <c r="F39" s="39">
        <v>1129118</v>
      </c>
      <c r="G39" s="39">
        <v>1742772</v>
      </c>
      <c r="H39" s="39">
        <v>1851927</v>
      </c>
      <c r="I39" s="39">
        <v>4486714</v>
      </c>
      <c r="J39" s="39">
        <v>3186964</v>
      </c>
      <c r="K39" s="39">
        <v>1933771</v>
      </c>
      <c r="L39" s="39">
        <v>82272</v>
      </c>
      <c r="M39" s="39"/>
      <c r="N39" s="39"/>
      <c r="O39" s="82">
        <f t="shared" si="2"/>
        <v>21956369.699999999</v>
      </c>
      <c r="P39" s="82">
        <v>44772.26</v>
      </c>
      <c r="Q39" s="79"/>
      <c r="R39" s="66"/>
    </row>
    <row r="40" spans="1:18" s="55" customFormat="1" ht="9">
      <c r="A40" s="54"/>
      <c r="B40" s="104" t="s">
        <v>7</v>
      </c>
      <c r="C40" s="117">
        <v>238458203.55000001</v>
      </c>
      <c r="D40" s="117">
        <v>230939264</v>
      </c>
      <c r="E40" s="117">
        <v>215070456</v>
      </c>
      <c r="F40" s="117">
        <v>195587306</v>
      </c>
      <c r="G40" s="117">
        <v>215785110</v>
      </c>
      <c r="H40" s="117">
        <v>191458386</v>
      </c>
      <c r="I40" s="117">
        <v>207297974</v>
      </c>
      <c r="J40" s="117">
        <v>197947430</v>
      </c>
      <c r="K40" s="117">
        <v>197604223</v>
      </c>
      <c r="L40" s="117">
        <v>197662351</v>
      </c>
      <c r="M40" s="117"/>
      <c r="N40" s="117"/>
      <c r="O40" s="117">
        <f t="shared" si="2"/>
        <v>2087810703.55</v>
      </c>
      <c r="P40" s="117">
        <v>4276526.71</v>
      </c>
      <c r="Q40" s="79"/>
      <c r="R40" s="66"/>
    </row>
    <row r="41" spans="1:18" s="55" customFormat="1" ht="9">
      <c r="A41" s="54"/>
      <c r="B41" s="99" t="s">
        <v>13</v>
      </c>
      <c r="C41" s="39">
        <v>38555218.799999997</v>
      </c>
      <c r="D41" s="39">
        <v>41453581</v>
      </c>
      <c r="E41" s="39">
        <v>39510582</v>
      </c>
      <c r="F41" s="39">
        <v>33938126</v>
      </c>
      <c r="G41" s="39">
        <v>38696314</v>
      </c>
      <c r="H41" s="39">
        <v>34429007</v>
      </c>
      <c r="I41" s="39">
        <v>37291076</v>
      </c>
      <c r="J41" s="39">
        <v>36566810</v>
      </c>
      <c r="K41" s="39">
        <v>35617628</v>
      </c>
      <c r="L41" s="39">
        <v>33286052</v>
      </c>
      <c r="M41" s="39"/>
      <c r="N41" s="39"/>
      <c r="O41" s="82">
        <f t="shared" si="2"/>
        <v>369344394.80000001</v>
      </c>
      <c r="P41" s="82">
        <v>756225.44</v>
      </c>
      <c r="Q41" s="79"/>
      <c r="R41" s="66"/>
    </row>
    <row r="42" spans="1:18" s="55" customFormat="1" ht="9">
      <c r="A42" s="54"/>
      <c r="B42" s="104" t="s">
        <v>14</v>
      </c>
      <c r="C42" s="117">
        <v>147906086</v>
      </c>
      <c r="D42" s="117">
        <v>160418050</v>
      </c>
      <c r="E42" s="117">
        <v>158780293</v>
      </c>
      <c r="F42" s="117">
        <v>130896176</v>
      </c>
      <c r="G42" s="117">
        <v>134077851</v>
      </c>
      <c r="H42" s="117">
        <v>118989116</v>
      </c>
      <c r="I42" s="117">
        <v>110907980</v>
      </c>
      <c r="J42" s="117">
        <v>112125233</v>
      </c>
      <c r="K42" s="117">
        <v>107838174</v>
      </c>
      <c r="L42" s="117">
        <v>108312296</v>
      </c>
      <c r="M42" s="117"/>
      <c r="N42" s="117"/>
      <c r="O42" s="117">
        <f t="shared" si="2"/>
        <v>1290251255</v>
      </c>
      <c r="P42" s="117">
        <v>2650387.41</v>
      </c>
      <c r="Q42" s="79"/>
      <c r="R42" s="66"/>
    </row>
    <row r="43" spans="1:18" s="55" customFormat="1" ht="9">
      <c r="A43" s="54"/>
      <c r="B43" s="99" t="s">
        <v>15</v>
      </c>
      <c r="C43" s="39">
        <v>86452405.200000003</v>
      </c>
      <c r="D43" s="39">
        <v>110997473</v>
      </c>
      <c r="E43" s="39">
        <v>79837695</v>
      </c>
      <c r="F43" s="39">
        <v>64061970</v>
      </c>
      <c r="G43" s="39">
        <v>56061998</v>
      </c>
      <c r="H43" s="39">
        <v>47246586</v>
      </c>
      <c r="I43" s="39">
        <v>49471704</v>
      </c>
      <c r="J43" s="39">
        <v>48436768</v>
      </c>
      <c r="K43" s="39">
        <v>49496612</v>
      </c>
      <c r="L43" s="39">
        <v>46276492</v>
      </c>
      <c r="M43" s="39"/>
      <c r="N43" s="39"/>
      <c r="O43" s="82">
        <f t="shared" si="2"/>
        <v>638339703.20000005</v>
      </c>
      <c r="P43" s="82">
        <v>1316365.17</v>
      </c>
      <c r="Q43" s="79"/>
      <c r="R43" s="66"/>
    </row>
    <row r="44" spans="1:18" s="55" customFormat="1" ht="9">
      <c r="A44" s="54"/>
      <c r="B44" s="104" t="s">
        <v>39</v>
      </c>
      <c r="C44" s="117">
        <v>50199074.100000001</v>
      </c>
      <c r="D44" s="117">
        <v>56698686</v>
      </c>
      <c r="E44" s="117">
        <v>47675896</v>
      </c>
      <c r="F44" s="117">
        <v>43021624</v>
      </c>
      <c r="G44" s="117">
        <v>46550070</v>
      </c>
      <c r="H44" s="117">
        <v>40161562</v>
      </c>
      <c r="I44" s="117">
        <v>45007438</v>
      </c>
      <c r="J44" s="117">
        <v>43742419</v>
      </c>
      <c r="K44" s="117">
        <v>41410448</v>
      </c>
      <c r="L44" s="117">
        <v>37297513</v>
      </c>
      <c r="M44" s="117"/>
      <c r="N44" s="117"/>
      <c r="O44" s="117">
        <f t="shared" si="2"/>
        <v>451764730.10000002</v>
      </c>
      <c r="P44" s="117">
        <v>926201.64</v>
      </c>
      <c r="Q44" s="79"/>
      <c r="R44" s="66"/>
    </row>
    <row r="45" spans="1:18" s="55" customFormat="1" ht="9">
      <c r="A45" s="54"/>
      <c r="B45" s="99" t="s">
        <v>150</v>
      </c>
      <c r="C45" s="39">
        <v>34231478</v>
      </c>
      <c r="D45" s="39">
        <v>46116164</v>
      </c>
      <c r="E45" s="39">
        <v>30121873</v>
      </c>
      <c r="F45" s="39">
        <v>25399526</v>
      </c>
      <c r="G45" s="39">
        <v>29291548</v>
      </c>
      <c r="H45" s="39">
        <v>25166566</v>
      </c>
      <c r="I45" s="39">
        <v>27209297</v>
      </c>
      <c r="J45" s="39">
        <v>25605800</v>
      </c>
      <c r="K45" s="39">
        <v>25051254</v>
      </c>
      <c r="L45" s="39">
        <v>24726943</v>
      </c>
      <c r="M45" s="39"/>
      <c r="N45" s="39"/>
      <c r="O45" s="82">
        <f t="shared" si="2"/>
        <v>292920449</v>
      </c>
      <c r="P45" s="82">
        <v>601584.01</v>
      </c>
      <c r="Q45" s="79"/>
      <c r="R45" s="66"/>
    </row>
    <row r="46" spans="1:18" s="55" customFormat="1" ht="9">
      <c r="A46" s="54"/>
      <c r="B46" s="104" t="s">
        <v>148</v>
      </c>
      <c r="C46" s="117">
        <v>34225877.700000003</v>
      </c>
      <c r="D46" s="117">
        <v>37535891</v>
      </c>
      <c r="E46" s="117">
        <v>30295842</v>
      </c>
      <c r="F46" s="117">
        <v>27666188</v>
      </c>
      <c r="G46" s="117">
        <v>32165148</v>
      </c>
      <c r="H46" s="117">
        <v>31886816</v>
      </c>
      <c r="I46" s="117">
        <v>32383469</v>
      </c>
      <c r="J46" s="117">
        <v>30675585</v>
      </c>
      <c r="K46" s="117">
        <v>30481668</v>
      </c>
      <c r="L46" s="117">
        <v>31975376</v>
      </c>
      <c r="M46" s="117"/>
      <c r="N46" s="117"/>
      <c r="O46" s="117">
        <f t="shared" si="2"/>
        <v>319291860.69999999</v>
      </c>
      <c r="P46" s="117">
        <v>653304.16</v>
      </c>
      <c r="Q46" s="79"/>
      <c r="R46" s="66"/>
    </row>
    <row r="47" spans="1:18" s="55" customFormat="1" ht="9">
      <c r="A47" s="54"/>
      <c r="B47" s="99" t="s">
        <v>16</v>
      </c>
      <c r="C47" s="39">
        <v>98838353.25</v>
      </c>
      <c r="D47" s="39">
        <v>87723764</v>
      </c>
      <c r="E47" s="39">
        <v>95963490</v>
      </c>
      <c r="F47" s="39">
        <v>89203091</v>
      </c>
      <c r="G47" s="39">
        <v>93664144</v>
      </c>
      <c r="H47" s="39">
        <v>86675796</v>
      </c>
      <c r="I47" s="39">
        <v>86501827</v>
      </c>
      <c r="J47" s="39">
        <v>83414331</v>
      </c>
      <c r="K47" s="39">
        <v>82970953</v>
      </c>
      <c r="L47" s="39">
        <v>87508868</v>
      </c>
      <c r="M47" s="39"/>
      <c r="N47" s="39"/>
      <c r="O47" s="82">
        <f>SUM(C47:N47)</f>
        <v>892464617.25</v>
      </c>
      <c r="P47" s="82">
        <v>1827730.23</v>
      </c>
      <c r="Q47" s="79"/>
      <c r="R47" s="66"/>
    </row>
    <row r="48" spans="1:18" s="56" customFormat="1" ht="18" customHeight="1">
      <c r="A48" s="54"/>
      <c r="B48" s="95" t="s">
        <v>2</v>
      </c>
      <c r="C48" s="95">
        <f t="shared" ref="C48:M48" si="3">SUM(C31:C47)</f>
        <v>1586891136.25</v>
      </c>
      <c r="D48" s="95">
        <f t="shared" si="3"/>
        <v>1595561020</v>
      </c>
      <c r="E48" s="95">
        <f t="shared" si="3"/>
        <v>1473087272</v>
      </c>
      <c r="F48" s="95">
        <f t="shared" si="3"/>
        <v>1271745826</v>
      </c>
      <c r="G48" s="95">
        <f t="shared" si="3"/>
        <v>1391583987</v>
      </c>
      <c r="H48" s="95">
        <f t="shared" si="3"/>
        <v>1274128583</v>
      </c>
      <c r="I48" s="95">
        <f t="shared" si="3"/>
        <v>1334709043</v>
      </c>
      <c r="J48" s="95">
        <f t="shared" si="3"/>
        <v>1318316219</v>
      </c>
      <c r="K48" s="95">
        <f t="shared" si="3"/>
        <v>1277698890</v>
      </c>
      <c r="L48" s="95">
        <f t="shared" si="3"/>
        <v>1288308928</v>
      </c>
      <c r="M48" s="95">
        <f t="shared" si="3"/>
        <v>0</v>
      </c>
      <c r="N48" s="95">
        <f t="shared" ref="N48" si="4">SUM(N31:N47)</f>
        <v>0</v>
      </c>
      <c r="O48" s="95">
        <f>SUM(O31:O47)</f>
        <v>13812030904.250002</v>
      </c>
      <c r="P48" s="95">
        <f>SUM(P31:P47)</f>
        <v>28301600.240000006</v>
      </c>
      <c r="Q48" s="64"/>
      <c r="R48" s="54"/>
    </row>
    <row r="49" spans="1:20" s="80" customFormat="1" ht="18" customHeight="1">
      <c r="A49" s="54"/>
      <c r="B49" s="95" t="s">
        <v>9</v>
      </c>
      <c r="C49" s="95">
        <f t="shared" ref="C49:L49" si="5">C48/C50</f>
        <v>3357291.8447331116</v>
      </c>
      <c r="D49" s="95">
        <f t="shared" si="5"/>
        <v>3377992.5900834147</v>
      </c>
      <c r="E49" s="95">
        <f t="shared" si="5"/>
        <v>3117645.0201058201</v>
      </c>
      <c r="F49" s="95">
        <f t="shared" si="5"/>
        <v>2693577.8074299996</v>
      </c>
      <c r="G49" s="95">
        <f t="shared" si="5"/>
        <v>2901672.2694858001</v>
      </c>
      <c r="H49" s="95">
        <f t="shared" si="5"/>
        <v>2533633.0361155411</v>
      </c>
      <c r="I49" s="95">
        <f t="shared" si="5"/>
        <v>2643185.669676492</v>
      </c>
      <c r="J49" s="95">
        <f t="shared" si="5"/>
        <v>2571879.8515657224</v>
      </c>
      <c r="K49" s="95">
        <f t="shared" si="5"/>
        <v>2532252.9876924916</v>
      </c>
      <c r="L49" s="95">
        <f t="shared" si="5"/>
        <v>2572469.1648196462</v>
      </c>
      <c r="M49" s="95"/>
      <c r="N49" s="95"/>
      <c r="O49" s="95">
        <f>SUM(C49:N49)</f>
        <v>28301600.24170804</v>
      </c>
      <c r="P49" s="95"/>
      <c r="Q49" s="64"/>
      <c r="R49" s="54"/>
    </row>
    <row r="50" spans="1:20" s="56" customFormat="1" ht="16.5" customHeight="1">
      <c r="A50" s="54"/>
      <c r="B50" s="95" t="s">
        <v>31</v>
      </c>
      <c r="C50" s="107">
        <f>Impuestos!C29</f>
        <v>472.67</v>
      </c>
      <c r="D50" s="107">
        <f>Impuestos!D29</f>
        <v>472.34</v>
      </c>
      <c r="E50" s="107">
        <f>Impuestos!E29</f>
        <v>472.5</v>
      </c>
      <c r="F50" s="107">
        <f>Impuestos!F29</f>
        <v>472.14</v>
      </c>
      <c r="G50" s="107">
        <f>Impuestos!G29</f>
        <v>479.58</v>
      </c>
      <c r="H50" s="107">
        <f>Impuestos!H29</f>
        <v>502.88600000000002</v>
      </c>
      <c r="I50" s="107">
        <f>Impuestos!I29</f>
        <v>504.96227272727282</v>
      </c>
      <c r="J50" s="107">
        <f>Impuestos!J29</f>
        <v>512.58857142857141</v>
      </c>
      <c r="K50" s="107">
        <f>Impuestos!K29</f>
        <v>504.56999999999982</v>
      </c>
      <c r="L50" s="107">
        <f>Impuestos!L29</f>
        <v>500.80636363636353</v>
      </c>
      <c r="M50" s="107">
        <f>Impuestos!M29</f>
        <v>0</v>
      </c>
      <c r="N50" s="107">
        <f>Impuestos!N29</f>
        <v>0</v>
      </c>
      <c r="O50" s="205"/>
      <c r="P50" s="95"/>
      <c r="Q50" s="75"/>
      <c r="R50" s="54"/>
    </row>
    <row r="51" spans="1:20" s="56" customFormat="1" ht="17.25" customHeight="1">
      <c r="A51" s="64"/>
      <c r="B51" s="80"/>
      <c r="C51" s="62"/>
      <c r="D51" s="62"/>
      <c r="E51" s="62"/>
      <c r="F51" s="62"/>
      <c r="G51" s="62"/>
      <c r="H51" s="62"/>
      <c r="I51" s="62"/>
      <c r="J51" s="62"/>
      <c r="K51" s="62"/>
      <c r="L51" s="62"/>
      <c r="M51" s="62"/>
      <c r="N51" s="62"/>
      <c r="O51" s="63"/>
      <c r="P51" s="63"/>
      <c r="Q51" s="63"/>
      <c r="R51" s="54"/>
    </row>
    <row r="52" spans="1:20" s="56" customFormat="1" ht="22.5" customHeight="1">
      <c r="A52" s="54"/>
      <c r="B52" s="262" t="s">
        <v>53</v>
      </c>
      <c r="C52" s="263"/>
      <c r="D52" s="263"/>
      <c r="E52" s="263"/>
      <c r="F52" s="263"/>
      <c r="G52" s="263"/>
      <c r="H52" s="263"/>
      <c r="I52" s="263"/>
      <c r="J52" s="263"/>
      <c r="K52" s="263"/>
      <c r="L52" s="263"/>
      <c r="M52" s="263"/>
      <c r="N52" s="263"/>
      <c r="O52" s="263"/>
      <c r="P52" s="264"/>
      <c r="Q52" s="64"/>
      <c r="R52" s="54"/>
    </row>
    <row r="53" spans="1:20" s="56" customFormat="1" ht="11.25" customHeight="1">
      <c r="A53" s="54"/>
      <c r="B53" s="76"/>
      <c r="C53" s="77"/>
      <c r="D53" s="77"/>
      <c r="E53" s="77"/>
      <c r="F53" s="77"/>
      <c r="G53" s="77"/>
      <c r="H53" s="77"/>
      <c r="I53" s="77"/>
      <c r="J53" s="77"/>
      <c r="K53" s="77"/>
      <c r="L53" s="77"/>
      <c r="M53" s="77"/>
      <c r="N53" s="77"/>
      <c r="O53" s="260" t="s">
        <v>156</v>
      </c>
      <c r="P53" s="261"/>
      <c r="Q53" s="64"/>
      <c r="R53" s="54"/>
    </row>
    <row r="54" spans="1:20" s="56" customFormat="1" ht="11.25" customHeight="1">
      <c r="A54" s="54"/>
      <c r="B54" s="76" t="s">
        <v>12</v>
      </c>
      <c r="C54" s="77" t="s">
        <v>41</v>
      </c>
      <c r="D54" s="77" t="s">
        <v>42</v>
      </c>
      <c r="E54" s="77" t="s">
        <v>43</v>
      </c>
      <c r="F54" s="77" t="s">
        <v>44</v>
      </c>
      <c r="G54" s="77" t="s">
        <v>45</v>
      </c>
      <c r="H54" s="77" t="s">
        <v>46</v>
      </c>
      <c r="I54" s="77" t="s">
        <v>47</v>
      </c>
      <c r="J54" s="77" t="s">
        <v>48</v>
      </c>
      <c r="K54" s="77" t="s">
        <v>49</v>
      </c>
      <c r="L54" s="77" t="s">
        <v>74</v>
      </c>
      <c r="M54" s="77" t="s">
        <v>0</v>
      </c>
      <c r="N54" s="77" t="s">
        <v>1</v>
      </c>
      <c r="O54" s="77" t="s">
        <v>37</v>
      </c>
      <c r="P54" s="78" t="s">
        <v>38</v>
      </c>
      <c r="Q54" s="64"/>
      <c r="R54" s="54"/>
    </row>
    <row r="55" spans="1:20" s="56" customFormat="1" ht="9">
      <c r="A55" s="54"/>
      <c r="B55" s="103" t="s">
        <v>35</v>
      </c>
      <c r="C55" s="39">
        <v>51192.21</v>
      </c>
      <c r="D55" s="39">
        <v>45389.82</v>
      </c>
      <c r="E55" s="39">
        <v>45366.94</v>
      </c>
      <c r="F55" s="39">
        <v>47628.82</v>
      </c>
      <c r="G55" s="39">
        <v>43940.6</v>
      </c>
      <c r="H55" s="39">
        <v>41941.4</v>
      </c>
      <c r="I55" s="39">
        <v>43557.8</v>
      </c>
      <c r="J55" s="39">
        <v>39382.58</v>
      </c>
      <c r="K55" s="39">
        <v>45579.25</v>
      </c>
      <c r="L55" s="39">
        <v>43550.89</v>
      </c>
      <c r="M55" s="39"/>
      <c r="N55" s="39"/>
      <c r="O55" s="39">
        <v>44750.65</v>
      </c>
      <c r="P55" s="118">
        <v>91.65</v>
      </c>
      <c r="Q55" s="64"/>
      <c r="R55" s="54"/>
    </row>
    <row r="56" spans="1:20" s="55" customFormat="1" ht="9">
      <c r="A56" s="54"/>
      <c r="B56" s="105" t="s">
        <v>3</v>
      </c>
      <c r="C56" s="114">
        <v>43530.19</v>
      </c>
      <c r="D56" s="114">
        <v>46907.45</v>
      </c>
      <c r="E56" s="114">
        <v>38762.449999999997</v>
      </c>
      <c r="F56" s="114">
        <v>40538.31</v>
      </c>
      <c r="G56" s="114">
        <v>37642.49</v>
      </c>
      <c r="H56" s="114">
        <v>39145.79</v>
      </c>
      <c r="I56" s="114">
        <v>40582</v>
      </c>
      <c r="J56" s="114">
        <v>38058.230000000003</v>
      </c>
      <c r="K56" s="114">
        <v>35871.51</v>
      </c>
      <c r="L56" s="114">
        <v>38076.910000000003</v>
      </c>
      <c r="M56" s="114"/>
      <c r="N56" s="114"/>
      <c r="O56" s="114">
        <v>40032.050000000003</v>
      </c>
      <c r="P56" s="119">
        <v>82.1</v>
      </c>
      <c r="Q56" s="79"/>
      <c r="R56" s="66"/>
    </row>
    <row r="57" spans="1:20" s="55" customFormat="1" ht="9">
      <c r="A57" s="54"/>
      <c r="B57" s="96" t="s">
        <v>77</v>
      </c>
      <c r="C57" s="39">
        <v>45232.24</v>
      </c>
      <c r="D57" s="39">
        <v>45734.06</v>
      </c>
      <c r="E57" s="39">
        <v>38053.279999999999</v>
      </c>
      <c r="F57" s="39">
        <v>40402.76</v>
      </c>
      <c r="G57" s="39">
        <v>37420.53</v>
      </c>
      <c r="H57" s="39">
        <v>40472.230000000003</v>
      </c>
      <c r="I57" s="39">
        <v>35484.82</v>
      </c>
      <c r="J57" s="39">
        <v>43397.55</v>
      </c>
      <c r="K57" s="39">
        <v>38710.25</v>
      </c>
      <c r="L57" s="39">
        <v>40107.61</v>
      </c>
      <c r="M57" s="39"/>
      <c r="N57" s="39"/>
      <c r="O57" s="39">
        <v>40480.14</v>
      </c>
      <c r="P57" s="118">
        <v>82.98</v>
      </c>
      <c r="Q57" s="79"/>
      <c r="R57" s="66"/>
    </row>
    <row r="58" spans="1:20" s="55" customFormat="1" ht="9">
      <c r="A58" s="54"/>
      <c r="B58" s="105" t="s">
        <v>36</v>
      </c>
      <c r="C58" s="114">
        <v>24581.37</v>
      </c>
      <c r="D58" s="114">
        <v>21974.74</v>
      </c>
      <c r="E58" s="114">
        <v>23794.19</v>
      </c>
      <c r="F58" s="114">
        <v>25277.39</v>
      </c>
      <c r="G58" s="114">
        <v>25984.07</v>
      </c>
      <c r="H58" s="114">
        <v>24635.05</v>
      </c>
      <c r="I58" s="114">
        <v>27616.42</v>
      </c>
      <c r="J58" s="114">
        <v>27072.18</v>
      </c>
      <c r="K58" s="114">
        <v>25411.1</v>
      </c>
      <c r="L58" s="114">
        <v>25547.05</v>
      </c>
      <c r="M58" s="114"/>
      <c r="N58" s="114"/>
      <c r="O58" s="114">
        <v>24822.34</v>
      </c>
      <c r="P58" s="119">
        <v>51.01</v>
      </c>
      <c r="Q58" s="79"/>
      <c r="R58" s="66"/>
    </row>
    <row r="59" spans="1:20" s="55" customFormat="1" ht="9">
      <c r="A59" s="54"/>
      <c r="B59" s="103" t="s">
        <v>126</v>
      </c>
      <c r="C59" s="39">
        <v>64763.33</v>
      </c>
      <c r="D59" s="39">
        <v>55218.86</v>
      </c>
      <c r="E59" s="39">
        <v>56534.21</v>
      </c>
      <c r="F59" s="39">
        <v>67996.19</v>
      </c>
      <c r="G59" s="39">
        <v>57586.39</v>
      </c>
      <c r="H59" s="39">
        <v>60347.38</v>
      </c>
      <c r="I59" s="39">
        <v>50848.33</v>
      </c>
      <c r="J59" s="39">
        <v>50283.98</v>
      </c>
      <c r="K59" s="39">
        <v>49389.82</v>
      </c>
      <c r="L59" s="39">
        <v>48933.45</v>
      </c>
      <c r="M59" s="39"/>
      <c r="N59" s="39"/>
      <c r="O59" s="39">
        <v>56190.720000000001</v>
      </c>
      <c r="P59" s="118">
        <v>115.32</v>
      </c>
      <c r="Q59" s="79"/>
      <c r="R59" s="66"/>
    </row>
    <row r="60" spans="1:20" s="55" customFormat="1" ht="9">
      <c r="A60" s="54"/>
      <c r="B60" s="105" t="s">
        <v>17</v>
      </c>
      <c r="C60" s="114">
        <v>72250.95</v>
      </c>
      <c r="D60" s="114">
        <v>70422.23</v>
      </c>
      <c r="E60" s="114">
        <v>62695.5</v>
      </c>
      <c r="F60" s="114">
        <v>60673.71</v>
      </c>
      <c r="G60" s="114">
        <v>67143.16</v>
      </c>
      <c r="H60" s="114">
        <v>68822.97</v>
      </c>
      <c r="I60" s="114">
        <v>63549.23</v>
      </c>
      <c r="J60" s="114">
        <v>67541.899999999994</v>
      </c>
      <c r="K60" s="114">
        <v>73116.070000000007</v>
      </c>
      <c r="L60" s="114">
        <v>80724.740000000005</v>
      </c>
      <c r="M60" s="114"/>
      <c r="N60" s="114"/>
      <c r="O60" s="114">
        <v>68660.259999999995</v>
      </c>
      <c r="P60" s="119">
        <v>140.44999999999999</v>
      </c>
      <c r="Q60" s="79"/>
      <c r="R60" s="66"/>
    </row>
    <row r="61" spans="1:20" s="55" customFormat="1" ht="9">
      <c r="A61" s="54"/>
      <c r="B61" s="103" t="s">
        <v>4</v>
      </c>
      <c r="C61" s="39">
        <v>39485.370000000003</v>
      </c>
      <c r="D61" s="39">
        <v>35076.44</v>
      </c>
      <c r="E61" s="39">
        <v>30802.7</v>
      </c>
      <c r="F61" s="39">
        <v>34389.56</v>
      </c>
      <c r="G61" s="39">
        <v>34364.82</v>
      </c>
      <c r="H61" s="39">
        <v>33509.21</v>
      </c>
      <c r="I61" s="39">
        <v>38834.14</v>
      </c>
      <c r="J61" s="39">
        <v>31618.240000000002</v>
      </c>
      <c r="K61" s="39">
        <v>30984.11</v>
      </c>
      <c r="L61" s="39">
        <v>39431.910000000003</v>
      </c>
      <c r="M61" s="39"/>
      <c r="N61" s="39"/>
      <c r="O61" s="39">
        <v>34760.81</v>
      </c>
      <c r="P61" s="118">
        <v>71.150000000000006</v>
      </c>
      <c r="Q61" s="79"/>
      <c r="R61" s="66"/>
    </row>
    <row r="62" spans="1:20" s="55" customFormat="1" ht="9">
      <c r="A62" s="54"/>
      <c r="B62" s="105" t="s">
        <v>5</v>
      </c>
      <c r="C62" s="114">
        <v>34300.82</v>
      </c>
      <c r="D62" s="114">
        <v>32854.29</v>
      </c>
      <c r="E62" s="114">
        <v>28602.36</v>
      </c>
      <c r="F62" s="114">
        <v>27816.78</v>
      </c>
      <c r="G62" s="114">
        <v>33850.22</v>
      </c>
      <c r="H62" s="114">
        <v>34322.449999999997</v>
      </c>
      <c r="I62" s="114">
        <v>30881.84</v>
      </c>
      <c r="J62" s="114">
        <v>32244.639999999999</v>
      </c>
      <c r="K62" s="114">
        <v>31244.32</v>
      </c>
      <c r="L62" s="114">
        <v>32021.06</v>
      </c>
      <c r="M62" s="114"/>
      <c r="N62" s="114"/>
      <c r="O62" s="114">
        <v>31868.32</v>
      </c>
      <c r="P62" s="119">
        <v>65.13</v>
      </c>
      <c r="Q62" s="79"/>
      <c r="R62" s="66"/>
      <c r="T62" s="81"/>
    </row>
    <row r="63" spans="1:20" s="55" customFormat="1" ht="9">
      <c r="A63" s="54"/>
      <c r="B63" s="103" t="s">
        <v>6</v>
      </c>
      <c r="C63" s="39">
        <v>23868.44</v>
      </c>
      <c r="D63" s="39">
        <v>26491.52</v>
      </c>
      <c r="E63" s="39">
        <v>26837.759999999998</v>
      </c>
      <c r="F63" s="39">
        <v>7395.04</v>
      </c>
      <c r="G63" s="39">
        <v>19259.259999999998</v>
      </c>
      <c r="H63" s="39">
        <v>12959.4</v>
      </c>
      <c r="I63" s="39">
        <v>13272.31</v>
      </c>
      <c r="J63" s="39">
        <v>23474.63</v>
      </c>
      <c r="K63" s="39">
        <v>27736.01</v>
      </c>
      <c r="L63" s="39">
        <v>11998.76</v>
      </c>
      <c r="M63" s="39"/>
      <c r="N63" s="39"/>
      <c r="O63" s="39">
        <v>20518.32</v>
      </c>
      <c r="P63" s="118">
        <v>41.98</v>
      </c>
      <c r="Q63" s="79"/>
      <c r="R63" s="66"/>
    </row>
    <row r="64" spans="1:20" s="55" customFormat="1" ht="9">
      <c r="A64" s="54"/>
      <c r="B64" s="105" t="s">
        <v>7</v>
      </c>
      <c r="C64" s="114">
        <v>35143.61</v>
      </c>
      <c r="D64" s="114">
        <v>31806.19</v>
      </c>
      <c r="E64" s="114">
        <v>29414.22</v>
      </c>
      <c r="F64" s="114">
        <v>29546.76</v>
      </c>
      <c r="G64" s="114">
        <v>29352.63</v>
      </c>
      <c r="H64" s="114">
        <v>30182.23</v>
      </c>
      <c r="I64" s="114">
        <v>30504.82</v>
      </c>
      <c r="J64" s="114">
        <v>33488.199999999997</v>
      </c>
      <c r="K64" s="114">
        <v>31063.759999999998</v>
      </c>
      <c r="L64" s="114">
        <v>30937.82</v>
      </c>
      <c r="M64" s="114"/>
      <c r="N64" s="114"/>
      <c r="O64" s="114">
        <v>31206.28</v>
      </c>
      <c r="P64" s="119">
        <v>63.92</v>
      </c>
      <c r="Q64" s="79"/>
      <c r="R64" s="66"/>
    </row>
    <row r="65" spans="1:18" s="55" customFormat="1" ht="9">
      <c r="A65" s="54"/>
      <c r="B65" s="103" t="s">
        <v>13</v>
      </c>
      <c r="C65" s="39">
        <v>19674.099999999999</v>
      </c>
      <c r="D65" s="39">
        <v>18504.05</v>
      </c>
      <c r="E65" s="39">
        <v>23425.66</v>
      </c>
      <c r="F65" s="39">
        <v>19978.79</v>
      </c>
      <c r="G65" s="39">
        <v>19803.23</v>
      </c>
      <c r="H65" s="39">
        <v>24218.99</v>
      </c>
      <c r="I65" s="39">
        <v>26289.65</v>
      </c>
      <c r="J65" s="39">
        <v>28854.06</v>
      </c>
      <c r="K65" s="39">
        <v>27257.52</v>
      </c>
      <c r="L65" s="39">
        <v>27258.14</v>
      </c>
      <c r="M65" s="39"/>
      <c r="N65" s="39"/>
      <c r="O65" s="39">
        <v>23390.82</v>
      </c>
      <c r="P65" s="118">
        <v>47.68</v>
      </c>
      <c r="Q65" s="79"/>
      <c r="R65" s="66"/>
    </row>
    <row r="66" spans="1:18" s="55" customFormat="1" ht="9">
      <c r="A66" s="54"/>
      <c r="B66" s="105" t="s">
        <v>14</v>
      </c>
      <c r="C66" s="114">
        <v>29397.96</v>
      </c>
      <c r="D66" s="114">
        <v>29086.19</v>
      </c>
      <c r="E66" s="114">
        <v>25555.13</v>
      </c>
      <c r="F66" s="114">
        <v>26629.4</v>
      </c>
      <c r="G66" s="114">
        <v>30111.65</v>
      </c>
      <c r="H66" s="114">
        <v>32271.78</v>
      </c>
      <c r="I66" s="114">
        <v>35801.870000000003</v>
      </c>
      <c r="J66" s="114">
        <v>33518.49</v>
      </c>
      <c r="K66" s="114">
        <v>34029.75</v>
      </c>
      <c r="L66" s="114">
        <v>32295.01</v>
      </c>
      <c r="M66" s="114"/>
      <c r="N66" s="114"/>
      <c r="O66" s="114">
        <v>30477.439999999999</v>
      </c>
      <c r="P66" s="119">
        <v>62.43</v>
      </c>
      <c r="Q66" s="79"/>
      <c r="R66" s="66"/>
    </row>
    <row r="67" spans="1:18" s="55" customFormat="1" ht="9">
      <c r="A67" s="54"/>
      <c r="B67" s="103" t="s">
        <v>15</v>
      </c>
      <c r="C67" s="39">
        <v>28187.53</v>
      </c>
      <c r="D67" s="39">
        <v>24107.01</v>
      </c>
      <c r="E67" s="39">
        <v>25014.51</v>
      </c>
      <c r="F67" s="39">
        <v>23915.68</v>
      </c>
      <c r="G67" s="39">
        <v>28484.86</v>
      </c>
      <c r="H67" s="39">
        <v>33072.9</v>
      </c>
      <c r="I67" s="39">
        <v>35128.870000000003</v>
      </c>
      <c r="J67" s="39">
        <v>34217.43</v>
      </c>
      <c r="K67" s="39">
        <v>33668.47</v>
      </c>
      <c r="L67" s="39">
        <v>36015.019999999997</v>
      </c>
      <c r="M67" s="39"/>
      <c r="N67" s="39"/>
      <c r="O67" s="39">
        <v>29015.759999999998</v>
      </c>
      <c r="P67" s="118">
        <v>59.56</v>
      </c>
      <c r="Q67" s="79"/>
      <c r="R67" s="66"/>
    </row>
    <row r="68" spans="1:18" s="55" customFormat="1" ht="9">
      <c r="A68" s="54"/>
      <c r="B68" s="105" t="s">
        <v>39</v>
      </c>
      <c r="C68" s="114">
        <v>36076.089999999997</v>
      </c>
      <c r="D68" s="114">
        <v>30155.58</v>
      </c>
      <c r="E68" s="114">
        <v>26000.34</v>
      </c>
      <c r="F68" s="114">
        <v>27930.13</v>
      </c>
      <c r="G68" s="114">
        <v>30856.799999999999</v>
      </c>
      <c r="H68" s="114">
        <v>33742.82</v>
      </c>
      <c r="I68" s="114">
        <v>32074.37</v>
      </c>
      <c r="J68" s="114">
        <v>30027.53</v>
      </c>
      <c r="K68" s="114">
        <v>34642.89</v>
      </c>
      <c r="L68" s="114">
        <v>35051.15</v>
      </c>
      <c r="M68" s="114"/>
      <c r="N68" s="114"/>
      <c r="O68" s="114">
        <v>31544.959999999999</v>
      </c>
      <c r="P68" s="119">
        <v>64.599999999999994</v>
      </c>
      <c r="Q68" s="79"/>
      <c r="R68" s="66"/>
    </row>
    <row r="69" spans="1:18" s="55" customFormat="1" ht="9">
      <c r="A69" s="54"/>
      <c r="B69" s="103" t="s">
        <v>150</v>
      </c>
      <c r="C69" s="39">
        <v>19759</v>
      </c>
      <c r="D69" s="39">
        <v>19781.64</v>
      </c>
      <c r="E69" s="39">
        <v>21816.71</v>
      </c>
      <c r="F69" s="39">
        <v>19195.5</v>
      </c>
      <c r="G69" s="39">
        <v>21219.97</v>
      </c>
      <c r="H69" s="39">
        <v>22797.61</v>
      </c>
      <c r="I69" s="39">
        <v>21211.14</v>
      </c>
      <c r="J69" s="39">
        <v>23518.66</v>
      </c>
      <c r="K69" s="39">
        <v>22099.18</v>
      </c>
      <c r="L69" s="39">
        <v>24860.400000000001</v>
      </c>
      <c r="M69" s="39"/>
      <c r="N69" s="39"/>
      <c r="O69" s="39">
        <v>21421.34</v>
      </c>
      <c r="P69" s="118">
        <v>43.91</v>
      </c>
      <c r="Q69" s="79"/>
      <c r="R69" s="66"/>
    </row>
    <row r="70" spans="1:18" s="55" customFormat="1" ht="9">
      <c r="A70" s="54"/>
      <c r="B70" s="105" t="s">
        <v>148</v>
      </c>
      <c r="C70" s="114">
        <v>25253.45</v>
      </c>
      <c r="D70" s="114">
        <v>23211.200000000001</v>
      </c>
      <c r="E70" s="114">
        <v>24394.21</v>
      </c>
      <c r="F70" s="114">
        <v>25493.08</v>
      </c>
      <c r="G70" s="114">
        <v>23124.3</v>
      </c>
      <c r="H70" s="114">
        <v>22081.37</v>
      </c>
      <c r="I70" s="114">
        <v>22468.54</v>
      </c>
      <c r="J70" s="114">
        <v>24660.79</v>
      </c>
      <c r="K70" s="114">
        <v>18557.82</v>
      </c>
      <c r="L70" s="114">
        <v>21517.23</v>
      </c>
      <c r="M70" s="114"/>
      <c r="N70" s="114"/>
      <c r="O70" s="114">
        <v>23073.48</v>
      </c>
      <c r="P70" s="119">
        <v>47.29</v>
      </c>
      <c r="Q70" s="79"/>
      <c r="R70" s="66"/>
    </row>
    <row r="71" spans="1:18" s="55" customFormat="1" ht="9">
      <c r="A71" s="54"/>
      <c r="B71" s="103" t="s">
        <v>16</v>
      </c>
      <c r="C71" s="39">
        <v>34312.43</v>
      </c>
      <c r="D71" s="39">
        <v>34047.370000000003</v>
      </c>
      <c r="E71" s="39">
        <v>30635.24</v>
      </c>
      <c r="F71" s="39">
        <v>29942.09</v>
      </c>
      <c r="G71" s="39">
        <v>28496.53</v>
      </c>
      <c r="H71" s="39">
        <v>32285.06</v>
      </c>
      <c r="I71" s="39">
        <v>33341.53</v>
      </c>
      <c r="J71" s="39">
        <v>33604.25</v>
      </c>
      <c r="K71" s="39">
        <v>35261.93</v>
      </c>
      <c r="L71" s="39">
        <v>32667.040000000001</v>
      </c>
      <c r="M71" s="39"/>
      <c r="N71" s="39"/>
      <c r="O71" s="39">
        <v>32413.26</v>
      </c>
      <c r="P71" s="118">
        <v>66.33</v>
      </c>
      <c r="Q71" s="79"/>
      <c r="R71" s="83"/>
    </row>
    <row r="72" spans="1:18" s="56" customFormat="1" ht="18" customHeight="1">
      <c r="A72" s="54"/>
      <c r="B72" s="91" t="s">
        <v>29</v>
      </c>
      <c r="C72" s="91">
        <v>43318.79</v>
      </c>
      <c r="D72" s="91">
        <v>39691.17</v>
      </c>
      <c r="E72" s="91">
        <v>37561.31</v>
      </c>
      <c r="F72" s="91">
        <v>38565.449999999997</v>
      </c>
      <c r="G72" s="91">
        <v>39305.47</v>
      </c>
      <c r="H72" s="91">
        <v>41491.74</v>
      </c>
      <c r="I72" s="91">
        <v>40071.15</v>
      </c>
      <c r="J72" s="91">
        <v>41062.699999999997</v>
      </c>
      <c r="K72" s="91">
        <v>40778.239999999998</v>
      </c>
      <c r="L72" s="91">
        <v>42433.36</v>
      </c>
      <c r="M72" s="91"/>
      <c r="N72" s="91"/>
      <c r="O72" s="91">
        <v>40428.36</v>
      </c>
      <c r="P72" s="111">
        <v>82.81</v>
      </c>
      <c r="Q72" s="64"/>
      <c r="R72" s="54"/>
    </row>
    <row r="73" spans="1:18" s="56" customFormat="1" ht="18" customHeight="1">
      <c r="A73" s="54"/>
      <c r="B73" s="91" t="s">
        <v>30</v>
      </c>
      <c r="C73" s="111">
        <v>91.65</v>
      </c>
      <c r="D73" s="111">
        <v>84.03</v>
      </c>
      <c r="E73" s="111">
        <v>79.489999999999995</v>
      </c>
      <c r="F73" s="111">
        <v>81.680000000000007</v>
      </c>
      <c r="G73" s="111">
        <v>81.94</v>
      </c>
      <c r="H73" s="111">
        <v>82.51</v>
      </c>
      <c r="I73" s="111">
        <v>79.349999999999994</v>
      </c>
      <c r="J73" s="111">
        <v>80.11</v>
      </c>
      <c r="K73" s="111">
        <v>80.819999999999993</v>
      </c>
      <c r="L73" s="111">
        <v>84.73</v>
      </c>
      <c r="M73" s="111"/>
      <c r="N73" s="111"/>
      <c r="O73" s="111">
        <v>82.81</v>
      </c>
      <c r="P73" s="91"/>
      <c r="Q73" s="64"/>
      <c r="R73" s="54"/>
    </row>
    <row r="74" spans="1:18" s="56" customFormat="1" ht="16.5" customHeight="1">
      <c r="A74" s="54"/>
      <c r="B74" s="91" t="s">
        <v>31</v>
      </c>
      <c r="C74" s="107">
        <f>C50</f>
        <v>472.67</v>
      </c>
      <c r="D74" s="107">
        <f t="shared" ref="D74:N74" si="6">D50</f>
        <v>472.34</v>
      </c>
      <c r="E74" s="107">
        <f t="shared" si="6"/>
        <v>472.5</v>
      </c>
      <c r="F74" s="107">
        <f t="shared" si="6"/>
        <v>472.14</v>
      </c>
      <c r="G74" s="107">
        <f t="shared" si="6"/>
        <v>479.58</v>
      </c>
      <c r="H74" s="107">
        <f t="shared" si="6"/>
        <v>502.88600000000002</v>
      </c>
      <c r="I74" s="107">
        <f t="shared" si="6"/>
        <v>504.96227272727282</v>
      </c>
      <c r="J74" s="107">
        <f t="shared" si="6"/>
        <v>512.58857142857141</v>
      </c>
      <c r="K74" s="107">
        <f t="shared" si="6"/>
        <v>504.56999999999982</v>
      </c>
      <c r="L74" s="107">
        <f t="shared" si="6"/>
        <v>500.80636363636353</v>
      </c>
      <c r="M74" s="107">
        <f t="shared" si="6"/>
        <v>0</v>
      </c>
      <c r="N74" s="107">
        <f t="shared" si="6"/>
        <v>0</v>
      </c>
      <c r="O74" s="107"/>
      <c r="P74" s="91"/>
      <c r="Q74" s="75"/>
      <c r="R74" s="54"/>
    </row>
  </sheetData>
  <mergeCells count="4">
    <mergeCell ref="O53:P53"/>
    <mergeCell ref="B8:O8"/>
    <mergeCell ref="B29:P29"/>
    <mergeCell ref="B52:P52"/>
  </mergeCells>
  <printOptions horizontalCentered="1"/>
  <pageMargins left="0.39370078740157483" right="0.39370078740157483" top="0.23622047244094491" bottom="0.39370078740157483" header="0.31496062992125984" footer="0.17"/>
  <pageSetup scale="70" fitToWidth="2" orientation="landscape" r:id="rId1"/>
  <headerFooter>
    <oddFooter>&amp;L&amp;9www.scj.cl
&amp;D&amp;R&amp;8División de Estudios</oddFooter>
  </headerFooter>
  <rowBreaks count="1" manualBreakCount="1">
    <brk id="50" max="16383" man="1"/>
  </rowBreaks>
  <colBreaks count="1" manualBreakCount="1">
    <brk id="1" max="68"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66"/>
  <sheetViews>
    <sheetView showGridLines="0" zoomScaleNormal="100" workbookViewId="0">
      <selection activeCell="T30" sqref="T30"/>
    </sheetView>
  </sheetViews>
  <sheetFormatPr baseColWidth="10" defaultColWidth="11.42578125" defaultRowHeight="14.25"/>
  <cols>
    <col min="1" max="1" width="4.140625" style="50" customWidth="1"/>
    <col min="2" max="2" width="21.28515625" style="17" customWidth="1"/>
    <col min="3" max="3" width="11.42578125" style="17" bestFit="1" customWidth="1"/>
    <col min="4" max="4" width="11.140625" style="17" customWidth="1"/>
    <col min="5" max="5" width="11.42578125" style="17" bestFit="1" customWidth="1"/>
    <col min="6" max="6" width="11.28515625" style="17" customWidth="1"/>
    <col min="7" max="8" width="11.42578125" style="17" bestFit="1" customWidth="1"/>
    <col min="9" max="9" width="11" style="17" customWidth="1"/>
    <col min="10" max="10" width="11.42578125" style="17" customWidth="1"/>
    <col min="11" max="11" width="11.7109375" style="17" customWidth="1"/>
    <col min="12" max="12" width="11.28515625" style="17" customWidth="1"/>
    <col min="13" max="14" width="11.42578125" style="17" hidden="1" customWidth="1"/>
    <col min="15" max="15" width="12.5703125" style="17" bestFit="1" customWidth="1"/>
    <col min="16" max="17" width="10.85546875" style="17" customWidth="1"/>
    <col min="18" max="18" width="12.5703125" style="17" bestFit="1" customWidth="1"/>
    <col min="19" max="16384" width="11.42578125" style="17"/>
  </cols>
  <sheetData>
    <row r="1" spans="1:17" s="16" customFormat="1" ht="10.5" customHeight="1">
      <c r="A1" s="50"/>
    </row>
    <row r="2" spans="1:17" s="16" customFormat="1" ht="10.5" customHeight="1">
      <c r="A2" s="50"/>
    </row>
    <row r="3" spans="1:17" s="16" customFormat="1" ht="10.5" customHeight="1">
      <c r="A3" s="50"/>
    </row>
    <row r="4" spans="1:17" s="16" customFormat="1" ht="10.5" customHeight="1">
      <c r="A4" s="50"/>
    </row>
    <row r="5" spans="1:17" s="16" customFormat="1" ht="10.5" customHeight="1">
      <c r="A5" s="50"/>
    </row>
    <row r="6" spans="1:17" s="16" customFormat="1" ht="12.75" customHeight="1">
      <c r="A6" s="50"/>
    </row>
    <row r="7" spans="1:17" s="16" customFormat="1" ht="49.5" customHeight="1">
      <c r="A7" s="50"/>
    </row>
    <row r="8" spans="1:17" s="52" customFormat="1" ht="22.5" customHeight="1">
      <c r="A8" s="51"/>
      <c r="B8" s="268" t="s">
        <v>58</v>
      </c>
      <c r="C8" s="269"/>
      <c r="D8" s="269"/>
      <c r="E8" s="269"/>
      <c r="F8" s="269"/>
      <c r="G8" s="269"/>
      <c r="H8" s="269"/>
      <c r="I8" s="269"/>
      <c r="J8" s="269"/>
      <c r="K8" s="269"/>
      <c r="L8" s="269"/>
      <c r="M8" s="269"/>
      <c r="N8" s="269"/>
      <c r="O8" s="269"/>
      <c r="P8" s="270"/>
      <c r="Q8" s="74"/>
    </row>
    <row r="9" spans="1:17" s="52" customFormat="1" ht="11.25" customHeight="1">
      <c r="A9" s="51"/>
      <c r="B9" s="215" t="s">
        <v>25</v>
      </c>
      <c r="C9" s="45" t="s">
        <v>41</v>
      </c>
      <c r="D9" s="45" t="s">
        <v>42</v>
      </c>
      <c r="E9" s="45" t="s">
        <v>43</v>
      </c>
      <c r="F9" s="45" t="s">
        <v>44</v>
      </c>
      <c r="G9" s="232" t="s">
        <v>45</v>
      </c>
      <c r="H9" s="45" t="s">
        <v>46</v>
      </c>
      <c r="I9" s="45" t="s">
        <v>47</v>
      </c>
      <c r="J9" s="45" t="s">
        <v>48</v>
      </c>
      <c r="K9" s="45" t="s">
        <v>49</v>
      </c>
      <c r="L9" s="45" t="s">
        <v>74</v>
      </c>
      <c r="M9" s="45" t="s">
        <v>0</v>
      </c>
      <c r="N9" s="45" t="s">
        <v>1</v>
      </c>
      <c r="O9" s="45" t="s">
        <v>33</v>
      </c>
      <c r="P9" s="216" t="s">
        <v>34</v>
      </c>
      <c r="Q9" s="74"/>
    </row>
    <row r="10" spans="1:17" s="52" customFormat="1" ht="9" customHeight="1">
      <c r="A10" s="51"/>
      <c r="B10" s="217" t="s">
        <v>35</v>
      </c>
      <c r="C10" s="39">
        <v>13869698377.1</v>
      </c>
      <c r="D10" s="39">
        <v>10611830229</v>
      </c>
      <c r="E10" s="39">
        <v>10475968704</v>
      </c>
      <c r="F10" s="39">
        <v>10552306116</v>
      </c>
      <c r="G10" s="39">
        <v>11336405902</v>
      </c>
      <c r="H10" s="39">
        <v>10666047624</v>
      </c>
      <c r="I10" s="39">
        <v>11052186789</v>
      </c>
      <c r="J10" s="39">
        <v>11287649291</v>
      </c>
      <c r="K10" s="39">
        <v>10838649359</v>
      </c>
      <c r="L10" s="39">
        <v>11661592683</v>
      </c>
      <c r="M10" s="39"/>
      <c r="N10" s="39"/>
      <c r="O10" s="82">
        <f>SUM(C10:N10)</f>
        <v>112352335074.10001</v>
      </c>
      <c r="P10" s="223">
        <v>229853615.98000002</v>
      </c>
      <c r="Q10" s="74"/>
    </row>
    <row r="11" spans="1:17" s="52" customFormat="1" ht="9" customHeight="1">
      <c r="A11" s="51"/>
      <c r="B11" s="134" t="s">
        <v>3</v>
      </c>
      <c r="C11" s="114">
        <v>24490319700</v>
      </c>
      <c r="D11" s="114">
        <v>22696687617</v>
      </c>
      <c r="E11" s="114">
        <v>18246347439</v>
      </c>
      <c r="F11" s="114">
        <v>15642006821</v>
      </c>
      <c r="G11" s="114">
        <v>17184161934</v>
      </c>
      <c r="H11" s="114">
        <v>16496511010</v>
      </c>
      <c r="I11" s="114">
        <v>16077560935</v>
      </c>
      <c r="J11" s="114">
        <v>16836397065</v>
      </c>
      <c r="K11" s="114">
        <v>19773327698</v>
      </c>
      <c r="L11" s="114">
        <v>23721458555</v>
      </c>
      <c r="M11" s="114"/>
      <c r="N11" s="114"/>
      <c r="O11" s="114">
        <f>SUM(C11:N11)</f>
        <v>191164778774</v>
      </c>
      <c r="P11" s="224">
        <v>391486271.36000001</v>
      </c>
      <c r="Q11" s="74"/>
    </row>
    <row r="12" spans="1:17" s="52" customFormat="1" ht="9" customHeight="1">
      <c r="A12" s="51"/>
      <c r="B12" s="218" t="s">
        <v>77</v>
      </c>
      <c r="C12" s="39">
        <v>10734577870</v>
      </c>
      <c r="D12" s="39">
        <v>10115533380</v>
      </c>
      <c r="E12" s="39">
        <v>8935259290</v>
      </c>
      <c r="F12" s="39">
        <v>7853813495</v>
      </c>
      <c r="G12" s="39">
        <v>8172299010</v>
      </c>
      <c r="H12" s="39">
        <v>7456632525</v>
      </c>
      <c r="I12" s="39">
        <v>7970840105</v>
      </c>
      <c r="J12" s="39">
        <v>8178641985</v>
      </c>
      <c r="K12" s="39">
        <v>8013645975</v>
      </c>
      <c r="L12" s="39">
        <v>8113936195</v>
      </c>
      <c r="M12" s="39"/>
      <c r="N12" s="39"/>
      <c r="O12" s="82">
        <f t="shared" ref="O12:O26" si="0">SUM(C12:N12)</f>
        <v>85545179830</v>
      </c>
      <c r="P12" s="223">
        <v>175364078.75</v>
      </c>
      <c r="Q12" s="74"/>
    </row>
    <row r="13" spans="1:17" s="52" customFormat="1" ht="9" customHeight="1">
      <c r="A13" s="51"/>
      <c r="B13" s="134" t="s">
        <v>36</v>
      </c>
      <c r="C13" s="114">
        <v>7455967255</v>
      </c>
      <c r="D13" s="114">
        <v>8466720282</v>
      </c>
      <c r="E13" s="114">
        <v>5408868358</v>
      </c>
      <c r="F13" s="114">
        <v>4286585898</v>
      </c>
      <c r="G13" s="114">
        <v>4373439838</v>
      </c>
      <c r="H13" s="114">
        <v>3958991383</v>
      </c>
      <c r="I13" s="114">
        <v>5248825507</v>
      </c>
      <c r="J13" s="114">
        <v>4617830920</v>
      </c>
      <c r="K13" s="114">
        <v>5067637231</v>
      </c>
      <c r="L13" s="114">
        <v>4498149585</v>
      </c>
      <c r="M13" s="114"/>
      <c r="N13" s="114"/>
      <c r="O13" s="114">
        <f t="shared" si="0"/>
        <v>53383016257</v>
      </c>
      <c r="P13" s="224">
        <v>109646082.54000001</v>
      </c>
      <c r="Q13" s="74"/>
    </row>
    <row r="14" spans="1:17" s="52" customFormat="1" ht="9" customHeight="1">
      <c r="A14" s="51"/>
      <c r="B14" s="217" t="s">
        <v>126</v>
      </c>
      <c r="C14" s="39">
        <v>33181058318</v>
      </c>
      <c r="D14" s="39">
        <v>28687953122</v>
      </c>
      <c r="E14" s="39">
        <v>23762650806</v>
      </c>
      <c r="F14" s="39">
        <v>22352401297</v>
      </c>
      <c r="G14" s="39">
        <v>25384996507</v>
      </c>
      <c r="H14" s="39">
        <v>24651824052</v>
      </c>
      <c r="I14" s="39">
        <v>23079524079</v>
      </c>
      <c r="J14" s="39">
        <v>23721172005</v>
      </c>
      <c r="K14" s="39">
        <v>22485582841</v>
      </c>
      <c r="L14" s="39">
        <v>27231335001</v>
      </c>
      <c r="M14" s="39"/>
      <c r="N14" s="39"/>
      <c r="O14" s="82">
        <f t="shared" si="0"/>
        <v>254538498028</v>
      </c>
      <c r="P14" s="223">
        <v>521442994.73000002</v>
      </c>
      <c r="Q14" s="74"/>
    </row>
    <row r="15" spans="1:17" s="52" customFormat="1" ht="9" customHeight="1">
      <c r="A15" s="51"/>
      <c r="B15" s="134" t="s">
        <v>17</v>
      </c>
      <c r="C15" s="114">
        <v>80141430157</v>
      </c>
      <c r="D15" s="114">
        <v>72499787115</v>
      </c>
      <c r="E15" s="114">
        <v>63327470947</v>
      </c>
      <c r="F15" s="114">
        <v>55801385875</v>
      </c>
      <c r="G15" s="114">
        <v>60182024455</v>
      </c>
      <c r="H15" s="114">
        <v>63287085615</v>
      </c>
      <c r="I15" s="114">
        <v>68865582940</v>
      </c>
      <c r="J15" s="114">
        <v>70366812721</v>
      </c>
      <c r="K15" s="114">
        <v>62191382194</v>
      </c>
      <c r="L15" s="114">
        <v>68489563193</v>
      </c>
      <c r="M15" s="114"/>
      <c r="N15" s="114"/>
      <c r="O15" s="114">
        <f t="shared" si="0"/>
        <v>665152525212</v>
      </c>
      <c r="P15" s="224">
        <v>1360262407.52</v>
      </c>
      <c r="Q15" s="74"/>
    </row>
    <row r="16" spans="1:17" s="52" customFormat="1" ht="9" customHeight="1">
      <c r="A16" s="51"/>
      <c r="B16" s="217" t="s">
        <v>4</v>
      </c>
      <c r="C16" s="39">
        <v>5151450345</v>
      </c>
      <c r="D16" s="39">
        <v>4871086271</v>
      </c>
      <c r="E16" s="39">
        <v>4216405992</v>
      </c>
      <c r="F16" s="39">
        <v>3666458608</v>
      </c>
      <c r="G16" s="39">
        <v>4342415514</v>
      </c>
      <c r="H16" s="39">
        <v>3840699674</v>
      </c>
      <c r="I16" s="39">
        <v>4214046534</v>
      </c>
      <c r="J16" s="39">
        <v>4585521394</v>
      </c>
      <c r="K16" s="39">
        <v>4532438737</v>
      </c>
      <c r="L16" s="39">
        <v>4402876559</v>
      </c>
      <c r="M16" s="39"/>
      <c r="N16" s="39"/>
      <c r="O16" s="82">
        <f t="shared" si="0"/>
        <v>43823399628</v>
      </c>
      <c r="P16" s="223">
        <v>89657887.620000005</v>
      </c>
      <c r="Q16" s="74"/>
    </row>
    <row r="17" spans="1:256" s="52" customFormat="1" ht="9" customHeight="1">
      <c r="A17" s="51"/>
      <c r="B17" s="134" t="s">
        <v>5</v>
      </c>
      <c r="C17" s="114">
        <v>12705588984</v>
      </c>
      <c r="D17" s="114">
        <v>11443285193</v>
      </c>
      <c r="E17" s="114">
        <v>8969884265</v>
      </c>
      <c r="F17" s="114">
        <v>8983378638</v>
      </c>
      <c r="G17" s="114">
        <v>12064987747</v>
      </c>
      <c r="H17" s="114">
        <v>10962188112</v>
      </c>
      <c r="I17" s="114">
        <v>11988960811</v>
      </c>
      <c r="J17" s="114">
        <v>11250302651</v>
      </c>
      <c r="K17" s="114">
        <v>11453234474</v>
      </c>
      <c r="L17" s="114">
        <v>10993872401</v>
      </c>
      <c r="M17" s="114"/>
      <c r="N17" s="114"/>
      <c r="O17" s="114">
        <f t="shared" si="0"/>
        <v>110815683276</v>
      </c>
      <c r="P17" s="224">
        <v>226415688.94000003</v>
      </c>
      <c r="Q17" s="74"/>
    </row>
    <row r="18" spans="1:256" s="52" customFormat="1" ht="9" customHeight="1">
      <c r="A18" s="51"/>
      <c r="B18" s="217" t="s">
        <v>6</v>
      </c>
      <c r="C18" s="39">
        <v>141804380</v>
      </c>
      <c r="D18" s="39">
        <v>321570770</v>
      </c>
      <c r="E18" s="39">
        <v>136822590</v>
      </c>
      <c r="F18" s="39">
        <v>52041960</v>
      </c>
      <c r="G18" s="39">
        <v>75387630</v>
      </c>
      <c r="H18" s="39">
        <v>110444090</v>
      </c>
      <c r="I18" s="39">
        <v>162790110</v>
      </c>
      <c r="J18" s="39">
        <v>109473920</v>
      </c>
      <c r="K18" s="39">
        <v>88463890</v>
      </c>
      <c r="L18" s="39">
        <v>124000</v>
      </c>
      <c r="M18" s="39"/>
      <c r="N18" s="39"/>
      <c r="O18" s="82">
        <f t="shared" si="0"/>
        <v>1198923340</v>
      </c>
      <c r="P18" s="223">
        <v>2468948.09</v>
      </c>
      <c r="Q18" s="74"/>
    </row>
    <row r="19" spans="1:256" s="52" customFormat="1" ht="9" customHeight="1">
      <c r="A19" s="51"/>
      <c r="B19" s="134" t="s">
        <v>7</v>
      </c>
      <c r="C19" s="114">
        <v>38588713040</v>
      </c>
      <c r="D19" s="114">
        <v>35008321177</v>
      </c>
      <c r="E19" s="114">
        <v>28601339471</v>
      </c>
      <c r="F19" s="114">
        <v>26357569072</v>
      </c>
      <c r="G19" s="114">
        <v>29325257302</v>
      </c>
      <c r="H19" s="114">
        <v>27627526743</v>
      </c>
      <c r="I19" s="114">
        <v>30172347291</v>
      </c>
      <c r="J19" s="114">
        <v>28873518015</v>
      </c>
      <c r="K19" s="114">
        <v>29339107807</v>
      </c>
      <c r="L19" s="114">
        <v>29635261317</v>
      </c>
      <c r="M19" s="114"/>
      <c r="N19" s="114"/>
      <c r="O19" s="114">
        <f t="shared" si="0"/>
        <v>303528961235</v>
      </c>
      <c r="P19" s="224">
        <v>621602436.66000009</v>
      </c>
      <c r="Q19" s="74"/>
    </row>
    <row r="20" spans="1:256" s="52" customFormat="1" ht="9" customHeight="1">
      <c r="A20" s="51"/>
      <c r="B20" s="217" t="s">
        <v>13</v>
      </c>
      <c r="C20" s="59">
        <v>3191171870</v>
      </c>
      <c r="D20" s="59">
        <v>3113061790</v>
      </c>
      <c r="E20" s="59">
        <v>3374978350</v>
      </c>
      <c r="F20" s="59">
        <v>3071812305</v>
      </c>
      <c r="G20" s="59">
        <v>3510961155</v>
      </c>
      <c r="H20" s="59">
        <v>3149700090</v>
      </c>
      <c r="I20" s="59">
        <v>3490442830</v>
      </c>
      <c r="J20" s="59">
        <v>3440290630</v>
      </c>
      <c r="K20" s="59">
        <v>3416921565</v>
      </c>
      <c r="L20" s="59">
        <v>3571332670</v>
      </c>
      <c r="M20" s="59"/>
      <c r="N20" s="59"/>
      <c r="O20" s="82">
        <f t="shared" si="0"/>
        <v>33330673255</v>
      </c>
      <c r="P20" s="223">
        <v>68102210.450000003</v>
      </c>
      <c r="Q20" s="74"/>
    </row>
    <row r="21" spans="1:256" s="52" customFormat="1" ht="9" customHeight="1">
      <c r="A21" s="51"/>
      <c r="B21" s="134" t="s">
        <v>14</v>
      </c>
      <c r="C21" s="114">
        <v>23836502210</v>
      </c>
      <c r="D21" s="114">
        <v>23817204885</v>
      </c>
      <c r="E21" s="114">
        <v>21124724900</v>
      </c>
      <c r="F21" s="114">
        <v>18743875540</v>
      </c>
      <c r="G21" s="114">
        <v>20267612410</v>
      </c>
      <c r="H21" s="114">
        <v>19591713565</v>
      </c>
      <c r="I21" s="114">
        <v>20432601435</v>
      </c>
      <c r="J21" s="114">
        <v>19609568270</v>
      </c>
      <c r="K21" s="114">
        <v>18902546370</v>
      </c>
      <c r="L21" s="114">
        <v>18740349980</v>
      </c>
      <c r="M21" s="114"/>
      <c r="N21" s="114"/>
      <c r="O21" s="114">
        <f t="shared" si="0"/>
        <v>205066699565</v>
      </c>
      <c r="P21" s="224">
        <v>420083920.11999995</v>
      </c>
      <c r="Q21" s="74"/>
    </row>
    <row r="22" spans="1:256" s="52" customFormat="1" ht="9" customHeight="1">
      <c r="A22" s="51"/>
      <c r="B22" s="217" t="s">
        <v>15</v>
      </c>
      <c r="C22" s="39">
        <v>12738247925</v>
      </c>
      <c r="D22" s="39">
        <v>14409814805</v>
      </c>
      <c r="E22" s="39">
        <v>10634808745</v>
      </c>
      <c r="F22" s="39">
        <v>8535161360</v>
      </c>
      <c r="G22" s="39">
        <v>8746948940</v>
      </c>
      <c r="H22" s="39">
        <v>8659313965</v>
      </c>
      <c r="I22" s="39">
        <v>8721548585</v>
      </c>
      <c r="J22" s="39">
        <v>8311429661</v>
      </c>
      <c r="K22" s="39">
        <v>8791977410</v>
      </c>
      <c r="L22" s="39">
        <v>8908637355</v>
      </c>
      <c r="M22" s="39"/>
      <c r="N22" s="39"/>
      <c r="O22" s="82">
        <f t="shared" si="0"/>
        <v>98457888751</v>
      </c>
      <c r="P22" s="223">
        <v>202199582.93999997</v>
      </c>
      <c r="Q22" s="74"/>
    </row>
    <row r="23" spans="1:256" s="52" customFormat="1" ht="9" customHeight="1">
      <c r="A23" s="51"/>
      <c r="B23" s="134" t="s">
        <v>39</v>
      </c>
      <c r="C23" s="114">
        <v>8359805175</v>
      </c>
      <c r="D23" s="114">
        <v>8357183250</v>
      </c>
      <c r="E23" s="114">
        <v>6835729152</v>
      </c>
      <c r="F23" s="114">
        <v>5833094240</v>
      </c>
      <c r="G23" s="114">
        <v>6947072061</v>
      </c>
      <c r="H23" s="114">
        <v>6028750039</v>
      </c>
      <c r="I23" s="114">
        <v>6776770714</v>
      </c>
      <c r="J23" s="114">
        <v>6658147555</v>
      </c>
      <c r="K23" s="114">
        <v>6282815858</v>
      </c>
      <c r="L23" s="114">
        <v>6028410973</v>
      </c>
      <c r="M23" s="114"/>
      <c r="N23" s="114"/>
      <c r="O23" s="114">
        <f t="shared" si="0"/>
        <v>68107779017</v>
      </c>
      <c r="P23" s="224">
        <v>139574124.81999999</v>
      </c>
      <c r="Q23" s="74"/>
    </row>
    <row r="24" spans="1:256" s="52" customFormat="1" ht="9" customHeight="1">
      <c r="A24" s="51"/>
      <c r="B24" s="217" t="s">
        <v>150</v>
      </c>
      <c r="C24" s="39">
        <v>2481388715</v>
      </c>
      <c r="D24" s="39">
        <v>3689086092</v>
      </c>
      <c r="E24" s="39">
        <v>2386349849</v>
      </c>
      <c r="F24" s="39">
        <v>1892795590</v>
      </c>
      <c r="G24" s="39">
        <v>2133307239</v>
      </c>
      <c r="H24" s="39">
        <v>1893258288</v>
      </c>
      <c r="I24" s="39">
        <v>2211518003</v>
      </c>
      <c r="J24" s="39">
        <v>1967454972</v>
      </c>
      <c r="K24" s="39">
        <v>1900663974</v>
      </c>
      <c r="L24" s="39">
        <v>1984684091</v>
      </c>
      <c r="M24" s="39"/>
      <c r="N24" s="39"/>
      <c r="O24" s="82">
        <f t="shared" si="0"/>
        <v>22540506813</v>
      </c>
      <c r="P24" s="223">
        <v>46280196.799999997</v>
      </c>
      <c r="Q24" s="74"/>
    </row>
    <row r="25" spans="1:256" s="52" customFormat="1" ht="9" customHeight="1">
      <c r="A25" s="51"/>
      <c r="B25" s="134" t="s">
        <v>148</v>
      </c>
      <c r="C25" s="114">
        <v>4414033440</v>
      </c>
      <c r="D25" s="114">
        <v>4478507630</v>
      </c>
      <c r="E25" s="114">
        <v>3693508940</v>
      </c>
      <c r="F25" s="114">
        <v>3403599130</v>
      </c>
      <c r="G25" s="114">
        <v>3987236630</v>
      </c>
      <c r="H25" s="114">
        <v>4061909610</v>
      </c>
      <c r="I25" s="114">
        <v>3789598100</v>
      </c>
      <c r="J25" s="114">
        <v>3704951870</v>
      </c>
      <c r="K25" s="114">
        <v>3743738130</v>
      </c>
      <c r="L25" s="114">
        <v>4013368700</v>
      </c>
      <c r="M25" s="114"/>
      <c r="N25" s="114"/>
      <c r="O25" s="114">
        <f t="shared" si="0"/>
        <v>39290452180</v>
      </c>
      <c r="P25" s="224">
        <v>80403200.330000013</v>
      </c>
      <c r="Q25" s="74"/>
    </row>
    <row r="26" spans="1:256" s="52" customFormat="1" ht="9" customHeight="1">
      <c r="A26" s="51"/>
      <c r="B26" s="217" t="s">
        <v>16</v>
      </c>
      <c r="C26" s="39">
        <v>14931381705</v>
      </c>
      <c r="D26" s="39">
        <v>13836731150</v>
      </c>
      <c r="E26" s="39">
        <v>13306060580</v>
      </c>
      <c r="F26" s="39">
        <v>11691712895</v>
      </c>
      <c r="G26" s="39">
        <v>12718610255</v>
      </c>
      <c r="H26" s="39">
        <v>12973546705</v>
      </c>
      <c r="I26" s="39">
        <v>13231236970</v>
      </c>
      <c r="J26" s="39">
        <v>12945190625</v>
      </c>
      <c r="K26" s="39">
        <v>12810494995</v>
      </c>
      <c r="L26" s="39">
        <v>12970500950</v>
      </c>
      <c r="M26" s="39"/>
      <c r="N26" s="39"/>
      <c r="O26" s="82">
        <f t="shared" si="0"/>
        <v>131415466830</v>
      </c>
      <c r="P26" s="223">
        <v>268871292.61000001</v>
      </c>
      <c r="Q26" s="74"/>
    </row>
    <row r="27" spans="1:256" s="55" customFormat="1" ht="18" customHeight="1">
      <c r="A27" s="54"/>
      <c r="B27" s="225" t="s">
        <v>8</v>
      </c>
      <c r="C27" s="146">
        <f t="shared" ref="C27:N27" si="1">SUM(C10:C26)</f>
        <v>296413139466.09998</v>
      </c>
      <c r="D27" s="146">
        <f t="shared" si="1"/>
        <v>276424364758</v>
      </c>
      <c r="E27" s="146">
        <f t="shared" si="1"/>
        <v>233437178378</v>
      </c>
      <c r="F27" s="146">
        <f t="shared" si="1"/>
        <v>208719998840</v>
      </c>
      <c r="G27" s="146">
        <f t="shared" si="1"/>
        <v>230753124529</v>
      </c>
      <c r="H27" s="146">
        <f t="shared" si="1"/>
        <v>225416143090</v>
      </c>
      <c r="I27" s="146">
        <f t="shared" si="1"/>
        <v>237486381738</v>
      </c>
      <c r="J27" s="146">
        <v>236464353550</v>
      </c>
      <c r="K27" s="146">
        <v>229632628508</v>
      </c>
      <c r="L27" s="146">
        <f t="shared" si="1"/>
        <v>244965454208</v>
      </c>
      <c r="M27" s="146">
        <f t="shared" si="1"/>
        <v>0</v>
      </c>
      <c r="N27" s="146">
        <f t="shared" si="1"/>
        <v>0</v>
      </c>
      <c r="O27" s="146">
        <f>SUM(C27:N27)</f>
        <v>2419712767065.1001</v>
      </c>
      <c r="P27" s="226">
        <f>SUM(P10:P26)</f>
        <v>4953714940.2599993</v>
      </c>
      <c r="Q27" s="64"/>
      <c r="R27" s="52"/>
      <c r="S27" s="52"/>
      <c r="T27" s="52"/>
      <c r="U27" s="52"/>
      <c r="V27" s="52"/>
      <c r="W27" s="52"/>
      <c r="X27" s="52"/>
      <c r="Y27" s="52"/>
      <c r="Z27" s="52"/>
      <c r="AA27" s="52"/>
      <c r="AB27" s="52"/>
      <c r="AC27" s="52"/>
      <c r="AD27" s="52"/>
      <c r="AE27" s="52"/>
      <c r="AF27" s="52"/>
      <c r="AG27" s="52"/>
      <c r="AH27" s="52"/>
      <c r="AI27" s="52"/>
      <c r="AJ27" s="52"/>
      <c r="AK27" s="52"/>
      <c r="AL27" s="52"/>
      <c r="AM27" s="52"/>
      <c r="AN27" s="52"/>
      <c r="AO27" s="52"/>
      <c r="AP27" s="52"/>
      <c r="AQ27" s="52"/>
      <c r="AR27" s="52"/>
      <c r="AS27" s="52"/>
      <c r="AT27" s="52"/>
      <c r="AU27" s="52"/>
      <c r="AV27" s="52"/>
      <c r="AW27" s="52"/>
      <c r="AX27" s="52"/>
      <c r="AY27" s="52"/>
      <c r="AZ27" s="52"/>
      <c r="BA27" s="52"/>
      <c r="BB27" s="52"/>
      <c r="BC27" s="52"/>
      <c r="BD27" s="52"/>
      <c r="BE27" s="52"/>
      <c r="BF27" s="52"/>
      <c r="BG27" s="52"/>
      <c r="BH27" s="52"/>
      <c r="BI27" s="52"/>
      <c r="BJ27" s="52"/>
      <c r="BK27" s="52"/>
      <c r="BL27" s="52"/>
      <c r="BM27" s="52"/>
      <c r="BN27" s="52"/>
      <c r="BO27" s="52"/>
      <c r="BP27" s="52"/>
      <c r="BQ27" s="52"/>
      <c r="BR27" s="52"/>
      <c r="BS27" s="52"/>
      <c r="BT27" s="52"/>
      <c r="BU27" s="52"/>
      <c r="BV27" s="52"/>
      <c r="BW27" s="52"/>
      <c r="BX27" s="52"/>
      <c r="BY27" s="52"/>
      <c r="BZ27" s="52"/>
      <c r="CA27" s="52"/>
      <c r="CB27" s="52"/>
      <c r="CC27" s="52"/>
      <c r="CD27" s="52"/>
      <c r="CE27" s="52"/>
      <c r="CF27" s="52"/>
      <c r="CG27" s="52"/>
      <c r="CH27" s="52"/>
      <c r="CI27" s="52"/>
      <c r="CJ27" s="52"/>
      <c r="CK27" s="52"/>
      <c r="CL27" s="52"/>
      <c r="CM27" s="52"/>
      <c r="CN27" s="52"/>
      <c r="CO27" s="52"/>
      <c r="CP27" s="52"/>
      <c r="CQ27" s="52"/>
      <c r="CR27" s="52"/>
      <c r="CS27" s="52"/>
      <c r="CT27" s="52"/>
      <c r="CU27" s="52"/>
      <c r="CV27" s="52"/>
      <c r="CW27" s="52"/>
      <c r="CX27" s="52"/>
      <c r="CY27" s="52"/>
      <c r="CZ27" s="52"/>
      <c r="DA27" s="52"/>
      <c r="DB27" s="52"/>
      <c r="DC27" s="52"/>
      <c r="DD27" s="52"/>
      <c r="DE27" s="52"/>
      <c r="DF27" s="52"/>
      <c r="DG27" s="52"/>
      <c r="DH27" s="52"/>
      <c r="DI27" s="52"/>
      <c r="DJ27" s="52"/>
      <c r="DK27" s="52"/>
      <c r="DL27" s="52"/>
      <c r="DM27" s="52"/>
      <c r="DN27" s="52"/>
      <c r="DO27" s="52"/>
      <c r="DP27" s="52"/>
      <c r="DQ27" s="52"/>
      <c r="DR27" s="52"/>
      <c r="DS27" s="52"/>
      <c r="DT27" s="52"/>
      <c r="DU27" s="52"/>
      <c r="DV27" s="52"/>
      <c r="DW27" s="52"/>
      <c r="DX27" s="52"/>
      <c r="DY27" s="52"/>
      <c r="DZ27" s="52"/>
      <c r="EA27" s="52"/>
      <c r="EB27" s="52"/>
      <c r="EC27" s="52"/>
      <c r="ED27" s="52"/>
      <c r="EE27" s="52"/>
      <c r="EF27" s="52"/>
      <c r="EG27" s="52"/>
      <c r="EH27" s="52"/>
      <c r="EI27" s="52"/>
      <c r="EJ27" s="52"/>
      <c r="EK27" s="52"/>
      <c r="EL27" s="52"/>
      <c r="EM27" s="52"/>
      <c r="EN27" s="52"/>
      <c r="EO27" s="52"/>
      <c r="EP27" s="52"/>
      <c r="EQ27" s="52"/>
      <c r="ER27" s="52"/>
      <c r="ES27" s="52"/>
      <c r="ET27" s="52"/>
      <c r="EU27" s="52"/>
      <c r="EV27" s="52"/>
      <c r="EW27" s="52"/>
      <c r="EX27" s="52"/>
      <c r="EY27" s="52"/>
      <c r="EZ27" s="52"/>
      <c r="FA27" s="52"/>
      <c r="FB27" s="52"/>
      <c r="FC27" s="52"/>
      <c r="FD27" s="52"/>
      <c r="FE27" s="52"/>
      <c r="FF27" s="52"/>
      <c r="FG27" s="52"/>
      <c r="FH27" s="52"/>
      <c r="FI27" s="52"/>
      <c r="FJ27" s="52"/>
      <c r="FK27" s="52"/>
      <c r="FL27" s="52"/>
      <c r="FM27" s="52"/>
      <c r="FN27" s="52"/>
      <c r="FO27" s="52"/>
      <c r="FP27" s="52"/>
      <c r="FQ27" s="52"/>
      <c r="FR27" s="52"/>
      <c r="FS27" s="52"/>
      <c r="FT27" s="52"/>
      <c r="FU27" s="52"/>
      <c r="FV27" s="52"/>
      <c r="FW27" s="52"/>
      <c r="FX27" s="52"/>
      <c r="FY27" s="52"/>
      <c r="FZ27" s="52"/>
      <c r="GA27" s="52"/>
      <c r="GB27" s="52"/>
      <c r="GC27" s="52"/>
      <c r="GD27" s="52"/>
      <c r="GE27" s="52"/>
      <c r="GF27" s="52"/>
      <c r="GG27" s="52"/>
      <c r="GH27" s="52"/>
      <c r="GI27" s="52"/>
      <c r="GJ27" s="52"/>
      <c r="GK27" s="52"/>
      <c r="GL27" s="52"/>
      <c r="GM27" s="52"/>
      <c r="GN27" s="52"/>
      <c r="GO27" s="52"/>
      <c r="GP27" s="52"/>
      <c r="GQ27" s="52"/>
      <c r="GR27" s="52"/>
      <c r="GS27" s="52"/>
      <c r="GT27" s="52"/>
      <c r="GU27" s="52"/>
      <c r="GV27" s="52"/>
      <c r="GW27" s="52"/>
      <c r="GX27" s="52"/>
      <c r="GY27" s="52"/>
      <c r="GZ27" s="52"/>
      <c r="HA27" s="52"/>
      <c r="HB27" s="52"/>
      <c r="HC27" s="52"/>
      <c r="HD27" s="52"/>
      <c r="HE27" s="52"/>
      <c r="HF27" s="52"/>
      <c r="HG27" s="52"/>
      <c r="HH27" s="52"/>
      <c r="HI27" s="52"/>
      <c r="HJ27" s="52"/>
      <c r="HK27" s="52"/>
      <c r="HL27" s="52"/>
      <c r="HM27" s="52"/>
      <c r="HN27" s="52"/>
      <c r="HO27" s="52"/>
      <c r="HP27" s="52"/>
      <c r="HQ27" s="52"/>
      <c r="HR27" s="52"/>
      <c r="HS27" s="52"/>
      <c r="HT27" s="52"/>
      <c r="HU27" s="52"/>
      <c r="HV27" s="52"/>
      <c r="HW27" s="52"/>
      <c r="HX27" s="52"/>
      <c r="HY27" s="52"/>
      <c r="HZ27" s="52"/>
      <c r="IA27" s="52"/>
      <c r="IB27" s="52"/>
      <c r="IC27" s="52"/>
      <c r="ID27" s="52"/>
      <c r="IE27" s="52"/>
      <c r="IF27" s="52"/>
      <c r="IG27" s="52"/>
      <c r="IH27" s="52"/>
      <c r="II27" s="52"/>
      <c r="IJ27" s="52"/>
      <c r="IK27" s="52"/>
      <c r="IL27" s="52"/>
      <c r="IM27" s="52"/>
      <c r="IN27" s="52"/>
      <c r="IO27" s="52"/>
      <c r="IP27" s="52"/>
      <c r="IQ27" s="52"/>
      <c r="IR27" s="52"/>
      <c r="IS27" s="52"/>
      <c r="IT27" s="52"/>
      <c r="IU27" s="52"/>
      <c r="IV27" s="52"/>
    </row>
    <row r="28" spans="1:256" s="56" customFormat="1" ht="18" customHeight="1">
      <c r="A28" s="54"/>
      <c r="B28" s="225" t="s">
        <v>9</v>
      </c>
      <c r="C28" s="146">
        <f t="shared" ref="C28:L28" si="2">ROUND(C27/C29,2)</f>
        <v>627103771.05999994</v>
      </c>
      <c r="D28" s="146">
        <f t="shared" si="2"/>
        <v>585223281.45000005</v>
      </c>
      <c r="E28" s="146">
        <f t="shared" si="2"/>
        <v>494046938.37</v>
      </c>
      <c r="F28" s="146">
        <f t="shared" si="2"/>
        <v>442072264.24000001</v>
      </c>
      <c r="G28" s="146">
        <f t="shared" si="2"/>
        <v>481156688.19999999</v>
      </c>
      <c r="H28" s="146">
        <f t="shared" si="2"/>
        <v>448245015.94999999</v>
      </c>
      <c r="I28" s="146">
        <f t="shared" si="2"/>
        <v>470305198.16000003</v>
      </c>
      <c r="J28" s="146">
        <f t="shared" si="2"/>
        <v>461314135.22000003</v>
      </c>
      <c r="K28" s="146">
        <f t="shared" si="2"/>
        <v>455105591.91000003</v>
      </c>
      <c r="L28" s="146">
        <f t="shared" si="2"/>
        <v>489142055.68000001</v>
      </c>
      <c r="M28" s="146"/>
      <c r="N28" s="146"/>
      <c r="O28" s="146">
        <f>SUM(C28:N28)</f>
        <v>4953714940.2399998</v>
      </c>
      <c r="P28" s="226"/>
      <c r="Q28" s="64"/>
      <c r="R28" s="52"/>
      <c r="S28" s="52"/>
      <c r="T28" s="52"/>
      <c r="U28" s="52"/>
      <c r="V28" s="52"/>
      <c r="W28" s="52"/>
      <c r="X28" s="52"/>
      <c r="Y28" s="52"/>
      <c r="Z28" s="52"/>
      <c r="AA28" s="52"/>
      <c r="AB28" s="52"/>
      <c r="AC28" s="52"/>
      <c r="AD28" s="52"/>
      <c r="AE28" s="52"/>
      <c r="AF28" s="52"/>
      <c r="AG28" s="52"/>
      <c r="AH28" s="52"/>
      <c r="AI28" s="52"/>
      <c r="AJ28" s="52"/>
      <c r="AK28" s="52"/>
      <c r="AL28" s="52"/>
      <c r="AM28" s="52"/>
      <c r="AN28" s="52"/>
      <c r="AO28" s="52"/>
      <c r="AP28" s="52"/>
      <c r="AQ28" s="52"/>
      <c r="AR28" s="52"/>
      <c r="AS28" s="52"/>
      <c r="AT28" s="52"/>
      <c r="AU28" s="52"/>
      <c r="AV28" s="52"/>
      <c r="AW28" s="52"/>
      <c r="AX28" s="52"/>
      <c r="AY28" s="52"/>
      <c r="AZ28" s="52"/>
      <c r="BA28" s="52"/>
      <c r="BB28" s="52"/>
      <c r="BC28" s="52"/>
      <c r="BD28" s="52"/>
      <c r="BE28" s="52"/>
      <c r="BF28" s="52"/>
      <c r="BG28" s="52"/>
      <c r="BH28" s="52"/>
      <c r="BI28" s="52"/>
      <c r="BJ28" s="52"/>
      <c r="BK28" s="52"/>
      <c r="BL28" s="52"/>
      <c r="BM28" s="52"/>
      <c r="BN28" s="52"/>
      <c r="BO28" s="52"/>
      <c r="BP28" s="52"/>
      <c r="BQ28" s="52"/>
      <c r="BR28" s="52"/>
      <c r="BS28" s="52"/>
      <c r="BT28" s="52"/>
      <c r="BU28" s="52"/>
      <c r="BV28" s="52"/>
      <c r="BW28" s="52"/>
      <c r="BX28" s="52"/>
      <c r="BY28" s="52"/>
      <c r="BZ28" s="52"/>
      <c r="CA28" s="52"/>
      <c r="CB28" s="52"/>
      <c r="CC28" s="52"/>
      <c r="CD28" s="52"/>
      <c r="CE28" s="52"/>
      <c r="CF28" s="52"/>
      <c r="CG28" s="52"/>
      <c r="CH28" s="52"/>
      <c r="CI28" s="52"/>
      <c r="CJ28" s="52"/>
      <c r="CK28" s="52"/>
      <c r="CL28" s="52"/>
      <c r="CM28" s="52"/>
      <c r="CN28" s="52"/>
      <c r="CO28" s="52"/>
      <c r="CP28" s="52"/>
      <c r="CQ28" s="52"/>
      <c r="CR28" s="52"/>
      <c r="CS28" s="52"/>
      <c r="CT28" s="52"/>
      <c r="CU28" s="52"/>
      <c r="CV28" s="52"/>
      <c r="CW28" s="52"/>
      <c r="CX28" s="52"/>
      <c r="CY28" s="52"/>
      <c r="CZ28" s="52"/>
      <c r="DA28" s="52"/>
      <c r="DB28" s="52"/>
      <c r="DC28" s="52"/>
      <c r="DD28" s="52"/>
      <c r="DE28" s="52"/>
      <c r="DF28" s="52"/>
      <c r="DG28" s="52"/>
      <c r="DH28" s="52"/>
      <c r="DI28" s="52"/>
      <c r="DJ28" s="52"/>
      <c r="DK28" s="52"/>
      <c r="DL28" s="52"/>
      <c r="DM28" s="52"/>
      <c r="DN28" s="52"/>
      <c r="DO28" s="52"/>
      <c r="DP28" s="52"/>
      <c r="DQ28" s="52"/>
      <c r="DR28" s="52"/>
      <c r="DS28" s="52"/>
      <c r="DT28" s="52"/>
      <c r="DU28" s="52"/>
      <c r="DV28" s="52"/>
      <c r="DW28" s="52"/>
      <c r="DX28" s="52"/>
      <c r="DY28" s="52"/>
      <c r="DZ28" s="52"/>
      <c r="EA28" s="52"/>
      <c r="EB28" s="52"/>
      <c r="EC28" s="52"/>
      <c r="ED28" s="52"/>
      <c r="EE28" s="52"/>
      <c r="EF28" s="52"/>
      <c r="EG28" s="52"/>
      <c r="EH28" s="52"/>
      <c r="EI28" s="52"/>
      <c r="EJ28" s="52"/>
      <c r="EK28" s="52"/>
      <c r="EL28" s="52"/>
      <c r="EM28" s="52"/>
      <c r="EN28" s="52"/>
      <c r="EO28" s="52"/>
      <c r="EP28" s="52"/>
      <c r="EQ28" s="52"/>
      <c r="ER28" s="52"/>
      <c r="ES28" s="52"/>
      <c r="ET28" s="52"/>
      <c r="EU28" s="52"/>
      <c r="EV28" s="52"/>
      <c r="EW28" s="52"/>
      <c r="EX28" s="52"/>
      <c r="EY28" s="52"/>
      <c r="EZ28" s="52"/>
      <c r="FA28" s="52"/>
      <c r="FB28" s="52"/>
      <c r="FC28" s="52"/>
      <c r="FD28" s="52"/>
      <c r="FE28" s="52"/>
      <c r="FF28" s="52"/>
      <c r="FG28" s="52"/>
      <c r="FH28" s="52"/>
      <c r="FI28" s="52"/>
      <c r="FJ28" s="52"/>
      <c r="FK28" s="52"/>
      <c r="FL28" s="52"/>
      <c r="FM28" s="52"/>
      <c r="FN28" s="52"/>
      <c r="FO28" s="52"/>
      <c r="FP28" s="52"/>
      <c r="FQ28" s="52"/>
      <c r="FR28" s="52"/>
      <c r="FS28" s="52"/>
      <c r="FT28" s="52"/>
      <c r="FU28" s="52"/>
      <c r="FV28" s="52"/>
      <c r="FW28" s="52"/>
      <c r="FX28" s="52"/>
      <c r="FY28" s="52"/>
      <c r="FZ28" s="52"/>
      <c r="GA28" s="52"/>
      <c r="GB28" s="52"/>
      <c r="GC28" s="52"/>
      <c r="GD28" s="52"/>
      <c r="GE28" s="52"/>
      <c r="GF28" s="52"/>
      <c r="GG28" s="52"/>
      <c r="GH28" s="52"/>
      <c r="GI28" s="52"/>
      <c r="GJ28" s="52"/>
      <c r="GK28" s="52"/>
      <c r="GL28" s="52"/>
      <c r="GM28" s="52"/>
      <c r="GN28" s="52"/>
      <c r="GO28" s="52"/>
      <c r="GP28" s="52"/>
      <c r="GQ28" s="52"/>
      <c r="GR28" s="52"/>
      <c r="GS28" s="52"/>
      <c r="GT28" s="52"/>
      <c r="GU28" s="52"/>
      <c r="GV28" s="52"/>
      <c r="GW28" s="52"/>
      <c r="GX28" s="52"/>
      <c r="GY28" s="52"/>
      <c r="GZ28" s="52"/>
      <c r="HA28" s="52"/>
      <c r="HB28" s="52"/>
      <c r="HC28" s="52"/>
      <c r="HD28" s="52"/>
      <c r="HE28" s="52"/>
      <c r="HF28" s="52"/>
      <c r="HG28" s="52"/>
      <c r="HH28" s="52"/>
      <c r="HI28" s="52"/>
      <c r="HJ28" s="52"/>
      <c r="HK28" s="52"/>
      <c r="HL28" s="52"/>
      <c r="HM28" s="52"/>
      <c r="HN28" s="52"/>
      <c r="HO28" s="52"/>
      <c r="HP28" s="52"/>
      <c r="HQ28" s="52"/>
      <c r="HR28" s="52"/>
      <c r="HS28" s="52"/>
      <c r="HT28" s="52"/>
      <c r="HU28" s="52"/>
      <c r="HV28" s="52"/>
      <c r="HW28" s="52"/>
      <c r="HX28" s="52"/>
      <c r="HY28" s="52"/>
      <c r="HZ28" s="52"/>
      <c r="IA28" s="52"/>
      <c r="IB28" s="52"/>
      <c r="IC28" s="52"/>
      <c r="ID28" s="52"/>
      <c r="IE28" s="52"/>
      <c r="IF28" s="52"/>
      <c r="IG28" s="52"/>
      <c r="IH28" s="52"/>
      <c r="II28" s="52"/>
      <c r="IJ28" s="52"/>
      <c r="IK28" s="52"/>
      <c r="IL28" s="52"/>
      <c r="IM28" s="52"/>
      <c r="IN28" s="52"/>
      <c r="IO28" s="52"/>
      <c r="IP28" s="52"/>
      <c r="IQ28" s="52"/>
      <c r="IR28" s="52"/>
      <c r="IS28" s="52"/>
      <c r="IT28" s="52"/>
      <c r="IU28" s="52"/>
      <c r="IV28" s="52"/>
    </row>
    <row r="29" spans="1:256" s="56" customFormat="1" ht="16.5" customHeight="1">
      <c r="A29" s="54"/>
      <c r="B29" s="227" t="s">
        <v>31</v>
      </c>
      <c r="C29" s="228">
        <f>Visitas!C50</f>
        <v>472.67</v>
      </c>
      <c r="D29" s="228">
        <f>Visitas!D50</f>
        <v>472.34</v>
      </c>
      <c r="E29" s="228">
        <f>Visitas!E50</f>
        <v>472.5</v>
      </c>
      <c r="F29" s="228">
        <f>Visitas!F50</f>
        <v>472.14</v>
      </c>
      <c r="G29" s="228">
        <f>Visitas!G50</f>
        <v>479.58</v>
      </c>
      <c r="H29" s="228">
        <f>Visitas!H50</f>
        <v>502.88600000000002</v>
      </c>
      <c r="I29" s="228">
        <f>Visitas!I50</f>
        <v>504.96227272727282</v>
      </c>
      <c r="J29" s="228">
        <f>Visitas!J50</f>
        <v>512.58857142857141</v>
      </c>
      <c r="K29" s="228">
        <f>Visitas!K50</f>
        <v>504.56999999999982</v>
      </c>
      <c r="L29" s="228">
        <f>Visitas!L50</f>
        <v>500.80636363636353</v>
      </c>
      <c r="M29" s="228">
        <f>Visitas!M50</f>
        <v>0</v>
      </c>
      <c r="N29" s="228">
        <f>Visitas!N50</f>
        <v>0</v>
      </c>
      <c r="O29" s="229"/>
      <c r="P29" s="230"/>
      <c r="Q29" s="75"/>
      <c r="R29" s="52"/>
      <c r="S29" s="52"/>
      <c r="T29" s="52"/>
      <c r="U29" s="52"/>
      <c r="V29" s="52"/>
      <c r="W29" s="52"/>
      <c r="X29" s="52"/>
      <c r="Y29" s="52"/>
      <c r="Z29" s="52"/>
      <c r="AA29" s="52"/>
      <c r="AB29" s="52"/>
      <c r="AC29" s="52"/>
      <c r="AD29" s="52"/>
      <c r="AE29" s="52"/>
      <c r="AF29" s="52"/>
      <c r="AG29" s="52"/>
      <c r="AH29" s="52"/>
      <c r="AI29" s="52"/>
      <c r="AJ29" s="52"/>
      <c r="AK29" s="52"/>
      <c r="AL29" s="52"/>
      <c r="AM29" s="52"/>
      <c r="AN29" s="52"/>
      <c r="AO29" s="52"/>
      <c r="AP29" s="52"/>
      <c r="AQ29" s="52"/>
      <c r="AR29" s="52"/>
      <c r="AS29" s="52"/>
      <c r="AT29" s="52"/>
      <c r="AU29" s="52"/>
      <c r="AV29" s="52"/>
      <c r="AW29" s="52"/>
      <c r="AX29" s="52"/>
      <c r="AY29" s="52"/>
      <c r="AZ29" s="52"/>
      <c r="BA29" s="52"/>
      <c r="BB29" s="52"/>
      <c r="BC29" s="52"/>
      <c r="BD29" s="52"/>
      <c r="BE29" s="52"/>
      <c r="BF29" s="52"/>
      <c r="BG29" s="52"/>
      <c r="BH29" s="52"/>
      <c r="BI29" s="52"/>
      <c r="BJ29" s="52"/>
      <c r="BK29" s="52"/>
      <c r="BL29" s="52"/>
      <c r="BM29" s="52"/>
      <c r="BN29" s="52"/>
      <c r="BO29" s="52"/>
      <c r="BP29" s="52"/>
      <c r="BQ29" s="52"/>
      <c r="BR29" s="52"/>
      <c r="BS29" s="52"/>
      <c r="BT29" s="52"/>
      <c r="BU29" s="52"/>
      <c r="BV29" s="52"/>
      <c r="BW29" s="52"/>
      <c r="BX29" s="52"/>
      <c r="BY29" s="52"/>
      <c r="BZ29" s="52"/>
      <c r="CA29" s="52"/>
      <c r="CB29" s="52"/>
      <c r="CC29" s="52"/>
      <c r="CD29" s="52"/>
      <c r="CE29" s="52"/>
      <c r="CF29" s="52"/>
      <c r="CG29" s="52"/>
      <c r="CH29" s="52"/>
      <c r="CI29" s="52"/>
      <c r="CJ29" s="52"/>
      <c r="CK29" s="52"/>
      <c r="CL29" s="52"/>
      <c r="CM29" s="52"/>
      <c r="CN29" s="52"/>
      <c r="CO29" s="52"/>
      <c r="CP29" s="52"/>
      <c r="CQ29" s="52"/>
      <c r="CR29" s="52"/>
      <c r="CS29" s="52"/>
      <c r="CT29" s="52"/>
      <c r="CU29" s="52"/>
      <c r="CV29" s="52"/>
      <c r="CW29" s="52"/>
      <c r="CX29" s="52"/>
      <c r="CY29" s="52"/>
      <c r="CZ29" s="52"/>
      <c r="DA29" s="52"/>
      <c r="DB29" s="52"/>
      <c r="DC29" s="52"/>
      <c r="DD29" s="52"/>
      <c r="DE29" s="52"/>
      <c r="DF29" s="52"/>
      <c r="DG29" s="52"/>
      <c r="DH29" s="52"/>
      <c r="DI29" s="52"/>
      <c r="DJ29" s="52"/>
      <c r="DK29" s="52"/>
      <c r="DL29" s="52"/>
      <c r="DM29" s="52"/>
      <c r="DN29" s="52"/>
      <c r="DO29" s="52"/>
      <c r="DP29" s="52"/>
      <c r="DQ29" s="52"/>
      <c r="DR29" s="52"/>
      <c r="DS29" s="52"/>
      <c r="DT29" s="52"/>
      <c r="DU29" s="52"/>
      <c r="DV29" s="52"/>
      <c r="DW29" s="52"/>
      <c r="DX29" s="52"/>
      <c r="DY29" s="52"/>
      <c r="DZ29" s="52"/>
      <c r="EA29" s="52"/>
      <c r="EB29" s="52"/>
      <c r="EC29" s="52"/>
      <c r="ED29" s="52"/>
      <c r="EE29" s="52"/>
      <c r="EF29" s="52"/>
      <c r="EG29" s="52"/>
      <c r="EH29" s="52"/>
      <c r="EI29" s="52"/>
      <c r="EJ29" s="52"/>
      <c r="EK29" s="52"/>
      <c r="EL29" s="52"/>
      <c r="EM29" s="52"/>
      <c r="EN29" s="52"/>
      <c r="EO29" s="52"/>
      <c r="EP29" s="52"/>
      <c r="EQ29" s="52"/>
      <c r="ER29" s="52"/>
      <c r="ES29" s="52"/>
      <c r="ET29" s="52"/>
      <c r="EU29" s="52"/>
      <c r="EV29" s="52"/>
      <c r="EW29" s="52"/>
      <c r="EX29" s="52"/>
      <c r="EY29" s="52"/>
      <c r="EZ29" s="52"/>
      <c r="FA29" s="52"/>
      <c r="FB29" s="52"/>
      <c r="FC29" s="52"/>
      <c r="FD29" s="52"/>
      <c r="FE29" s="52"/>
      <c r="FF29" s="52"/>
      <c r="FG29" s="52"/>
      <c r="FH29" s="52"/>
      <c r="FI29" s="52"/>
      <c r="FJ29" s="52"/>
      <c r="FK29" s="52"/>
      <c r="FL29" s="52"/>
      <c r="FM29" s="52"/>
      <c r="FN29" s="52"/>
      <c r="FO29" s="52"/>
      <c r="FP29" s="52"/>
      <c r="FQ29" s="52"/>
      <c r="FR29" s="52"/>
      <c r="FS29" s="52"/>
      <c r="FT29" s="52"/>
      <c r="FU29" s="52"/>
      <c r="FV29" s="52"/>
      <c r="FW29" s="52"/>
      <c r="FX29" s="52"/>
      <c r="FY29" s="52"/>
      <c r="FZ29" s="52"/>
      <c r="GA29" s="52"/>
      <c r="GB29" s="52"/>
      <c r="GC29" s="52"/>
      <c r="GD29" s="52"/>
      <c r="GE29" s="52"/>
      <c r="GF29" s="52"/>
      <c r="GG29" s="52"/>
      <c r="GH29" s="52"/>
      <c r="GI29" s="52"/>
      <c r="GJ29" s="52"/>
      <c r="GK29" s="52"/>
      <c r="GL29" s="52"/>
      <c r="GM29" s="52"/>
      <c r="GN29" s="52"/>
      <c r="GO29" s="52"/>
      <c r="GP29" s="52"/>
      <c r="GQ29" s="52"/>
      <c r="GR29" s="52"/>
      <c r="GS29" s="52"/>
      <c r="GT29" s="52"/>
      <c r="GU29" s="52"/>
      <c r="GV29" s="52"/>
      <c r="GW29" s="52"/>
      <c r="GX29" s="52"/>
      <c r="GY29" s="52"/>
      <c r="GZ29" s="52"/>
      <c r="HA29" s="52"/>
      <c r="HB29" s="52"/>
      <c r="HC29" s="52"/>
      <c r="HD29" s="52"/>
      <c r="HE29" s="52"/>
      <c r="HF29" s="52"/>
      <c r="HG29" s="52"/>
      <c r="HH29" s="52"/>
      <c r="HI29" s="52"/>
      <c r="HJ29" s="52"/>
      <c r="HK29" s="52"/>
      <c r="HL29" s="52"/>
      <c r="HM29" s="52"/>
      <c r="HN29" s="52"/>
      <c r="HO29" s="52"/>
      <c r="HP29" s="52"/>
      <c r="HQ29" s="52"/>
      <c r="HR29" s="52"/>
      <c r="HS29" s="52"/>
      <c r="HT29" s="52"/>
      <c r="HU29" s="52"/>
      <c r="HV29" s="52"/>
      <c r="HW29" s="52"/>
      <c r="HX29" s="52"/>
      <c r="HY29" s="52"/>
      <c r="HZ29" s="52"/>
      <c r="IA29" s="52"/>
      <c r="IB29" s="52"/>
      <c r="IC29" s="52"/>
      <c r="ID29" s="52"/>
      <c r="IE29" s="52"/>
      <c r="IF29" s="52"/>
      <c r="IG29" s="52"/>
      <c r="IH29" s="52"/>
      <c r="II29" s="52"/>
      <c r="IJ29" s="52"/>
      <c r="IK29" s="52"/>
      <c r="IL29" s="52"/>
      <c r="IM29" s="52"/>
      <c r="IN29" s="52"/>
      <c r="IO29" s="52"/>
      <c r="IP29" s="52"/>
      <c r="IQ29" s="52"/>
      <c r="IR29" s="52"/>
      <c r="IS29" s="52"/>
      <c r="IT29" s="52"/>
      <c r="IU29" s="52"/>
      <c r="IV29" s="52"/>
    </row>
    <row r="30" spans="1:256" s="16" customFormat="1" ht="22.5" customHeight="1">
      <c r="A30" s="50"/>
      <c r="R30" s="57"/>
    </row>
    <row r="31" spans="1:256" s="52" customFormat="1" ht="22.5" customHeight="1">
      <c r="A31" s="51"/>
      <c r="B31" s="268" t="s">
        <v>153</v>
      </c>
      <c r="C31" s="269"/>
      <c r="D31" s="269"/>
      <c r="E31" s="269"/>
      <c r="F31" s="269"/>
      <c r="G31" s="269"/>
      <c r="H31" s="269"/>
      <c r="I31" s="269"/>
      <c r="J31" s="269"/>
      <c r="K31" s="269"/>
      <c r="L31" s="269"/>
      <c r="M31" s="269"/>
      <c r="N31" s="269"/>
      <c r="O31" s="269"/>
      <c r="P31" s="270"/>
      <c r="Q31" s="16"/>
      <c r="R31" s="214"/>
    </row>
    <row r="32" spans="1:256" s="52" customFormat="1" ht="27" customHeight="1">
      <c r="A32" s="51"/>
      <c r="B32" s="215" t="s">
        <v>25</v>
      </c>
      <c r="C32" s="45" t="s">
        <v>41</v>
      </c>
      <c r="D32" s="45" t="s">
        <v>42</v>
      </c>
      <c r="E32" s="45" t="s">
        <v>43</v>
      </c>
      <c r="F32" s="45" t="s">
        <v>44</v>
      </c>
      <c r="G32" s="232" t="s">
        <v>45</v>
      </c>
      <c r="H32" s="45" t="s">
        <v>46</v>
      </c>
      <c r="I32" s="45" t="s">
        <v>47</v>
      </c>
      <c r="J32" s="45" t="s">
        <v>48</v>
      </c>
      <c r="K32" s="45" t="s">
        <v>49</v>
      </c>
      <c r="L32" s="45" t="s">
        <v>74</v>
      </c>
      <c r="M32" s="45" t="s">
        <v>0</v>
      </c>
      <c r="N32" s="45" t="s">
        <v>1</v>
      </c>
      <c r="O32" s="232" t="s">
        <v>26</v>
      </c>
      <c r="P32" s="232" t="s">
        <v>155</v>
      </c>
      <c r="Q32" s="16"/>
      <c r="R32" s="213"/>
    </row>
    <row r="33" spans="1:19" s="52" customFormat="1" ht="9" customHeight="1">
      <c r="A33" s="51"/>
      <c r="B33" s="217" t="s">
        <v>35</v>
      </c>
      <c r="C33" s="108">
        <v>0.92430000000000001</v>
      </c>
      <c r="D33" s="108">
        <v>0.92320000000000002</v>
      </c>
      <c r="E33" s="108">
        <v>0.92720000000000002</v>
      </c>
      <c r="F33" s="108">
        <v>0.92330000000000001</v>
      </c>
      <c r="G33" s="108">
        <v>0.92700000000000005</v>
      </c>
      <c r="H33" s="108">
        <v>0.93159999999999998</v>
      </c>
      <c r="I33" s="108">
        <v>0.9284</v>
      </c>
      <c r="J33" s="108">
        <v>0.93479999999999996</v>
      </c>
      <c r="K33" s="108">
        <v>0.93100000000000005</v>
      </c>
      <c r="L33" s="108">
        <v>0.93049999999999999</v>
      </c>
      <c r="M33" s="108"/>
      <c r="N33" s="108"/>
      <c r="O33" s="108">
        <v>0.92810000000000004</v>
      </c>
      <c r="P33" s="108">
        <v>0.92759999999999998</v>
      </c>
      <c r="R33" s="110"/>
      <c r="S33" s="110"/>
    </row>
    <row r="34" spans="1:19" s="52" customFormat="1" ht="9" customHeight="1">
      <c r="A34" s="51"/>
      <c r="B34" s="134" t="s">
        <v>3</v>
      </c>
      <c r="C34" s="109">
        <v>0.92379999999999995</v>
      </c>
      <c r="D34" s="109">
        <v>0.92069999999999996</v>
      </c>
      <c r="E34" s="109">
        <v>0.92079999999999995</v>
      </c>
      <c r="F34" s="109">
        <v>0.91910000000000003</v>
      </c>
      <c r="G34" s="109">
        <v>0.92210000000000003</v>
      </c>
      <c r="H34" s="109">
        <v>0.9224</v>
      </c>
      <c r="I34" s="109">
        <v>0.92079999999999995</v>
      </c>
      <c r="J34" s="109">
        <v>0.93049999999999999</v>
      </c>
      <c r="K34" s="109">
        <v>0.94040000000000001</v>
      </c>
      <c r="L34" s="109">
        <v>0.93520000000000003</v>
      </c>
      <c r="M34" s="109"/>
      <c r="N34" s="109"/>
      <c r="O34" s="109">
        <v>0.92600000000000005</v>
      </c>
      <c r="P34" s="109">
        <v>0.92479999999999996</v>
      </c>
      <c r="R34" s="110"/>
      <c r="S34" s="110"/>
    </row>
    <row r="35" spans="1:19" s="52" customFormat="1" ht="9" customHeight="1">
      <c r="A35" s="51"/>
      <c r="B35" s="218" t="s">
        <v>77</v>
      </c>
      <c r="C35" s="108">
        <v>0.93210000000000004</v>
      </c>
      <c r="D35" s="108">
        <v>0.9284</v>
      </c>
      <c r="E35" s="108">
        <v>0.9284</v>
      </c>
      <c r="F35" s="108">
        <v>0.92379999999999995</v>
      </c>
      <c r="G35" s="108">
        <v>0.92900000000000005</v>
      </c>
      <c r="H35" s="108">
        <v>0.92369999999999997</v>
      </c>
      <c r="I35" s="108">
        <v>0.93030000000000002</v>
      </c>
      <c r="J35" s="108">
        <v>0.92659999999999998</v>
      </c>
      <c r="K35" s="108">
        <v>0.92710000000000004</v>
      </c>
      <c r="L35" s="108">
        <v>0.92400000000000004</v>
      </c>
      <c r="M35" s="108"/>
      <c r="N35" s="108"/>
      <c r="O35" s="108">
        <v>0.92749999999999999</v>
      </c>
      <c r="P35" s="108">
        <v>0.92720000000000002</v>
      </c>
      <c r="R35" s="110"/>
      <c r="S35" s="110"/>
    </row>
    <row r="36" spans="1:19" s="52" customFormat="1" ht="9" customHeight="1">
      <c r="A36" s="51"/>
      <c r="B36" s="134" t="s">
        <v>36</v>
      </c>
      <c r="C36" s="109">
        <v>0.92579999999999996</v>
      </c>
      <c r="D36" s="109">
        <v>0.92569999999999997</v>
      </c>
      <c r="E36" s="109">
        <v>0.92569999999999997</v>
      </c>
      <c r="F36" s="109">
        <v>0.93430000000000002</v>
      </c>
      <c r="G36" s="109">
        <v>0.92520000000000002</v>
      </c>
      <c r="H36" s="109">
        <v>0.93700000000000006</v>
      </c>
      <c r="I36" s="109">
        <v>0.92700000000000005</v>
      </c>
      <c r="J36" s="109">
        <v>0.92769999999999997</v>
      </c>
      <c r="K36" s="109">
        <v>0.93110000000000004</v>
      </c>
      <c r="L36" s="109">
        <v>0.92789999999999995</v>
      </c>
      <c r="M36" s="109"/>
      <c r="N36" s="109"/>
      <c r="O36" s="109">
        <v>0.92820000000000003</v>
      </c>
      <c r="P36" s="109">
        <v>0.92749999999999999</v>
      </c>
      <c r="R36" s="110"/>
      <c r="S36" s="110"/>
    </row>
    <row r="37" spans="1:19" s="52" customFormat="1" ht="9" customHeight="1">
      <c r="A37" s="51"/>
      <c r="B37" s="217" t="s">
        <v>126</v>
      </c>
      <c r="C37" s="108">
        <v>0.93279999999999996</v>
      </c>
      <c r="D37" s="108">
        <v>0.93049999999999999</v>
      </c>
      <c r="E37" s="175">
        <v>0.92859999999999998</v>
      </c>
      <c r="F37" s="108">
        <v>0.9365</v>
      </c>
      <c r="G37" s="108">
        <v>0.93799999999999994</v>
      </c>
      <c r="H37" s="108">
        <v>0.9375</v>
      </c>
      <c r="I37" s="108">
        <v>0.93869999999999998</v>
      </c>
      <c r="J37" s="108">
        <v>0.94120000000000004</v>
      </c>
      <c r="K37" s="108">
        <v>0.93740000000000001</v>
      </c>
      <c r="L37" s="108">
        <v>0.94089999999999996</v>
      </c>
      <c r="M37" s="108"/>
      <c r="N37" s="108"/>
      <c r="O37" s="108">
        <v>0.93600000000000005</v>
      </c>
      <c r="P37" s="108">
        <v>0.93479999999999996</v>
      </c>
      <c r="R37" s="110"/>
      <c r="S37" s="110"/>
    </row>
    <row r="38" spans="1:19" s="52" customFormat="1" ht="9" customHeight="1">
      <c r="A38" s="51"/>
      <c r="B38" s="134" t="s">
        <v>17</v>
      </c>
      <c r="C38" s="109">
        <v>0.94040000000000001</v>
      </c>
      <c r="D38" s="109">
        <v>0.93930000000000002</v>
      </c>
      <c r="E38" s="149">
        <v>0.94340000000000002</v>
      </c>
      <c r="F38" s="149">
        <v>0.93969999999999998</v>
      </c>
      <c r="G38" s="149">
        <v>0.9415</v>
      </c>
      <c r="H38" s="109">
        <v>0.94110000000000005</v>
      </c>
      <c r="I38" s="109">
        <v>0.94450000000000001</v>
      </c>
      <c r="J38" s="109">
        <v>0.94140000000000001</v>
      </c>
      <c r="K38" s="109">
        <v>0.94040000000000001</v>
      </c>
      <c r="L38" s="109">
        <v>0.93689999999999996</v>
      </c>
      <c r="M38" s="109"/>
      <c r="N38" s="109"/>
      <c r="O38" s="109">
        <v>0.94079999999999997</v>
      </c>
      <c r="P38" s="109">
        <v>0.9405</v>
      </c>
      <c r="R38" s="110"/>
      <c r="S38" s="110"/>
    </row>
    <row r="39" spans="1:19" s="52" customFormat="1" ht="9" customHeight="1">
      <c r="A39" s="51"/>
      <c r="B39" s="217" t="s">
        <v>4</v>
      </c>
      <c r="C39" s="108">
        <v>0.92959999999999998</v>
      </c>
      <c r="D39" s="108">
        <v>0.93</v>
      </c>
      <c r="E39" s="108">
        <v>0.92379999999999995</v>
      </c>
      <c r="F39" s="108">
        <v>0.92849999999999999</v>
      </c>
      <c r="G39" s="108">
        <v>0.93010000000000004</v>
      </c>
      <c r="H39" s="108">
        <v>0.92989999999999995</v>
      </c>
      <c r="I39" s="108">
        <v>0.92369999999999997</v>
      </c>
      <c r="J39" s="108">
        <v>0.92210000000000003</v>
      </c>
      <c r="K39" s="108">
        <v>0.93079999999999996</v>
      </c>
      <c r="L39" s="108">
        <v>0.92689999999999995</v>
      </c>
      <c r="M39" s="108"/>
      <c r="N39" s="108"/>
      <c r="O39" s="108">
        <v>0.92759999999999998</v>
      </c>
      <c r="P39" s="108">
        <v>0.92759999999999998</v>
      </c>
      <c r="R39" s="110"/>
      <c r="S39" s="110"/>
    </row>
    <row r="40" spans="1:19" s="52" customFormat="1" ht="9" customHeight="1">
      <c r="A40" s="51"/>
      <c r="B40" s="134" t="s">
        <v>5</v>
      </c>
      <c r="C40" s="109">
        <v>0.9375</v>
      </c>
      <c r="D40" s="109">
        <v>0.93440000000000001</v>
      </c>
      <c r="E40" s="149">
        <v>0.93530000000000002</v>
      </c>
      <c r="F40" s="149">
        <v>0.94140000000000001</v>
      </c>
      <c r="G40" s="149">
        <v>0.93700000000000006</v>
      </c>
      <c r="H40" s="149">
        <v>0.93400000000000005</v>
      </c>
      <c r="I40" s="109">
        <v>0.93910000000000005</v>
      </c>
      <c r="J40" s="109">
        <v>0.93589999999999995</v>
      </c>
      <c r="K40" s="109">
        <v>0.93930000000000002</v>
      </c>
      <c r="L40" s="109">
        <v>0.94279999999999997</v>
      </c>
      <c r="M40" s="109"/>
      <c r="N40" s="109"/>
      <c r="O40" s="109">
        <v>0.93759999999999999</v>
      </c>
      <c r="P40" s="109">
        <v>0.93769999999999998</v>
      </c>
      <c r="R40" s="110"/>
      <c r="S40" s="110"/>
    </row>
    <row r="41" spans="1:19" s="52" customFormat="1" ht="9" customHeight="1">
      <c r="A41" s="51"/>
      <c r="B41" s="217" t="s">
        <v>6</v>
      </c>
      <c r="C41" s="108">
        <v>0.91649999999999998</v>
      </c>
      <c r="D41" s="108">
        <v>0.92410000000000003</v>
      </c>
      <c r="E41" s="108">
        <v>0.90149999999999997</v>
      </c>
      <c r="F41" s="108">
        <v>0.94120000000000004</v>
      </c>
      <c r="G41" s="108">
        <v>0.9214</v>
      </c>
      <c r="H41" s="108">
        <v>0.94230000000000003</v>
      </c>
      <c r="I41" s="108">
        <v>0.94199999999999995</v>
      </c>
      <c r="J41" s="108">
        <v>0.89019999999999999</v>
      </c>
      <c r="K41" s="108">
        <v>0.90449999999999997</v>
      </c>
      <c r="L41" s="108">
        <v>0.74629999999999996</v>
      </c>
      <c r="M41" s="108"/>
      <c r="N41" s="108"/>
      <c r="O41" s="108">
        <v>0.92069999999999996</v>
      </c>
      <c r="P41" s="108">
        <v>0.92320000000000002</v>
      </c>
      <c r="R41" s="110"/>
      <c r="S41" s="110"/>
    </row>
    <row r="42" spans="1:19" s="52" customFormat="1" ht="9" customHeight="1">
      <c r="A42" s="51"/>
      <c r="B42" s="134" t="s">
        <v>7</v>
      </c>
      <c r="C42" s="109">
        <v>0.93210000000000004</v>
      </c>
      <c r="D42" s="109">
        <v>0.93300000000000005</v>
      </c>
      <c r="E42" s="149">
        <v>0.93059999999999998</v>
      </c>
      <c r="F42" s="149">
        <v>0.93410000000000004</v>
      </c>
      <c r="G42" s="149">
        <v>0.93489999999999995</v>
      </c>
      <c r="H42" s="109">
        <v>0.9345</v>
      </c>
      <c r="I42" s="109">
        <v>0.93500000000000005</v>
      </c>
      <c r="J42" s="109">
        <v>0.93410000000000004</v>
      </c>
      <c r="K42" s="109">
        <v>0.93569999999999998</v>
      </c>
      <c r="L42" s="109">
        <v>0.93640000000000001</v>
      </c>
      <c r="M42" s="109"/>
      <c r="N42" s="109"/>
      <c r="O42" s="109">
        <v>0.93400000000000005</v>
      </c>
      <c r="P42" s="109">
        <v>0.93410000000000004</v>
      </c>
      <c r="R42" s="110"/>
      <c r="S42" s="110"/>
    </row>
    <row r="43" spans="1:19" s="52" customFormat="1" ht="9" customHeight="1">
      <c r="A43" s="51"/>
      <c r="B43" s="217" t="s">
        <v>13</v>
      </c>
      <c r="C43" s="108">
        <v>0.94389999999999996</v>
      </c>
      <c r="D43" s="108">
        <v>0.93969999999999998</v>
      </c>
      <c r="E43" s="108">
        <v>0.93579999999999997</v>
      </c>
      <c r="F43" s="108">
        <v>0.94030000000000002</v>
      </c>
      <c r="G43" s="108">
        <v>0.9355</v>
      </c>
      <c r="H43" s="108">
        <v>0.93859999999999999</v>
      </c>
      <c r="I43" s="108">
        <v>0.93959999999999999</v>
      </c>
      <c r="J43" s="108">
        <v>0.92589999999999995</v>
      </c>
      <c r="K43" s="108">
        <v>0.93559999999999999</v>
      </c>
      <c r="L43" s="108">
        <v>0.93269999999999997</v>
      </c>
      <c r="M43" s="108"/>
      <c r="N43" s="108"/>
      <c r="O43" s="108">
        <v>0.93659999999999999</v>
      </c>
      <c r="P43" s="108">
        <v>0.93740000000000001</v>
      </c>
      <c r="R43" s="110"/>
      <c r="S43" s="110"/>
    </row>
    <row r="44" spans="1:19" s="52" customFormat="1" ht="9" customHeight="1">
      <c r="A44" s="51"/>
      <c r="B44" s="134" t="s">
        <v>14</v>
      </c>
      <c r="C44" s="109">
        <v>0.94330000000000003</v>
      </c>
      <c r="D44" s="109">
        <v>0.93740000000000001</v>
      </c>
      <c r="E44" s="109">
        <v>0.94069999999999998</v>
      </c>
      <c r="F44" s="109">
        <v>0.94230000000000003</v>
      </c>
      <c r="G44" s="109">
        <v>0.93889999999999996</v>
      </c>
      <c r="H44" s="109">
        <v>0.93869999999999998</v>
      </c>
      <c r="I44" s="109">
        <v>0.93869999999999998</v>
      </c>
      <c r="J44" s="109">
        <v>0.94020000000000004</v>
      </c>
      <c r="K44" s="109">
        <v>0.94040000000000001</v>
      </c>
      <c r="L44" s="109">
        <v>0.94289999999999996</v>
      </c>
      <c r="M44" s="109"/>
      <c r="N44" s="109"/>
      <c r="O44" s="109">
        <v>0.94030000000000002</v>
      </c>
      <c r="P44" s="109">
        <v>0.9405</v>
      </c>
      <c r="R44" s="110"/>
      <c r="S44" s="110"/>
    </row>
    <row r="45" spans="1:19" s="52" customFormat="1" ht="9" customHeight="1">
      <c r="A45" s="51"/>
      <c r="B45" s="217" t="s">
        <v>15</v>
      </c>
      <c r="C45" s="108">
        <v>0.94</v>
      </c>
      <c r="D45" s="108">
        <v>0.94159999999999999</v>
      </c>
      <c r="E45" s="108">
        <v>0.93889999999999996</v>
      </c>
      <c r="F45" s="108">
        <v>0.94430000000000003</v>
      </c>
      <c r="G45" s="108">
        <v>0.94130000000000003</v>
      </c>
      <c r="H45" s="108">
        <v>0.94259999999999999</v>
      </c>
      <c r="I45" s="108">
        <v>0.93820000000000003</v>
      </c>
      <c r="J45" s="108">
        <v>0.93740000000000001</v>
      </c>
      <c r="K45" s="108">
        <v>0.94220000000000004</v>
      </c>
      <c r="L45" s="108">
        <v>0.9405</v>
      </c>
      <c r="M45" s="108"/>
      <c r="N45" s="108"/>
      <c r="O45" s="108">
        <v>0.94069999999999998</v>
      </c>
      <c r="P45" s="108">
        <v>0.94069999999999998</v>
      </c>
      <c r="R45" s="110"/>
      <c r="S45" s="110"/>
    </row>
    <row r="46" spans="1:19" s="52" customFormat="1" ht="9" customHeight="1">
      <c r="A46" s="51"/>
      <c r="B46" s="134" t="s">
        <v>39</v>
      </c>
      <c r="C46" s="109">
        <v>0.93110000000000004</v>
      </c>
      <c r="D46" s="109">
        <v>0.93569999999999998</v>
      </c>
      <c r="E46" s="109">
        <v>0.94289999999999996</v>
      </c>
      <c r="F46" s="109">
        <v>0.93700000000000006</v>
      </c>
      <c r="G46" s="109">
        <v>0.9355</v>
      </c>
      <c r="H46" s="109">
        <v>0.93020000000000003</v>
      </c>
      <c r="I46" s="109">
        <v>0.93440000000000001</v>
      </c>
      <c r="J46" s="109">
        <v>0.93659999999999999</v>
      </c>
      <c r="K46" s="109">
        <v>0.93010000000000004</v>
      </c>
      <c r="L46" s="109">
        <v>0.93359999999999999</v>
      </c>
      <c r="M46" s="109"/>
      <c r="N46" s="109"/>
      <c r="O46" s="109">
        <v>0.93469999999999998</v>
      </c>
      <c r="P46" s="109">
        <v>0.93330000000000002</v>
      </c>
      <c r="R46" s="110"/>
      <c r="S46" s="110"/>
    </row>
    <row r="47" spans="1:19" s="52" customFormat="1" ht="9" customHeight="1">
      <c r="A47" s="51"/>
      <c r="B47" s="217" t="s">
        <v>150</v>
      </c>
      <c r="C47" s="108">
        <v>0.92830000000000001</v>
      </c>
      <c r="D47" s="108">
        <v>0.93600000000000005</v>
      </c>
      <c r="E47" s="108">
        <v>0.94079999999999997</v>
      </c>
      <c r="F47" s="108">
        <v>0.93259999999999998</v>
      </c>
      <c r="G47" s="108">
        <v>0.92889999999999995</v>
      </c>
      <c r="H47" s="108">
        <v>0.92510000000000003</v>
      </c>
      <c r="I47" s="108">
        <v>0.93120000000000003</v>
      </c>
      <c r="J47" s="108">
        <v>0.93240000000000001</v>
      </c>
      <c r="K47" s="108">
        <v>0.92300000000000004</v>
      </c>
      <c r="L47" s="108">
        <v>0.93020000000000003</v>
      </c>
      <c r="M47" s="108"/>
      <c r="N47" s="108"/>
      <c r="O47" s="108">
        <v>0.93140000000000001</v>
      </c>
      <c r="P47" s="108">
        <v>0.93210000000000004</v>
      </c>
      <c r="R47" s="110"/>
      <c r="S47" s="110"/>
    </row>
    <row r="48" spans="1:19" s="52" customFormat="1" ht="9" customHeight="1">
      <c r="A48" s="51"/>
      <c r="B48" s="134" t="s">
        <v>148</v>
      </c>
      <c r="C48" s="109">
        <v>0.94289999999999996</v>
      </c>
      <c r="D48" s="109">
        <v>0.9415</v>
      </c>
      <c r="E48" s="109">
        <v>0.94020000000000004</v>
      </c>
      <c r="F48" s="109">
        <v>0.93940000000000001</v>
      </c>
      <c r="G48" s="109">
        <v>0.9456</v>
      </c>
      <c r="H48" s="109">
        <v>0.94889999999999997</v>
      </c>
      <c r="I48" s="109">
        <v>0.94259999999999999</v>
      </c>
      <c r="J48" s="109">
        <v>0.94169999999999998</v>
      </c>
      <c r="K48" s="109">
        <v>0.95569999999999999</v>
      </c>
      <c r="L48" s="109">
        <v>0.95109999999999995</v>
      </c>
      <c r="M48" s="109"/>
      <c r="N48" s="109"/>
      <c r="O48" s="109">
        <v>0.94499999999999995</v>
      </c>
      <c r="P48" s="109">
        <v>0.94430000000000003</v>
      </c>
      <c r="R48" s="110"/>
      <c r="S48" s="110"/>
    </row>
    <row r="49" spans="1:23" s="52" customFormat="1" ht="9" customHeight="1">
      <c r="A49" s="51"/>
      <c r="B49" s="217" t="s">
        <v>16</v>
      </c>
      <c r="C49" s="108">
        <v>0.92720000000000002</v>
      </c>
      <c r="D49" s="108">
        <v>0.92830000000000001</v>
      </c>
      <c r="E49" s="108">
        <v>0.92830000000000001</v>
      </c>
      <c r="F49" s="108">
        <v>0.92510000000000003</v>
      </c>
      <c r="G49" s="108">
        <v>0.93149999999999999</v>
      </c>
      <c r="H49" s="108">
        <v>0.93010000000000004</v>
      </c>
      <c r="I49" s="108">
        <v>0.9304</v>
      </c>
      <c r="J49" s="108">
        <v>0.92879999999999996</v>
      </c>
      <c r="K49" s="108">
        <v>0.92600000000000005</v>
      </c>
      <c r="L49" s="108">
        <v>0.92930000000000001</v>
      </c>
      <c r="M49" s="108"/>
      <c r="N49" s="108"/>
      <c r="O49" s="108">
        <v>0.92849999999999999</v>
      </c>
      <c r="P49" s="108">
        <v>0.92859999999999998</v>
      </c>
      <c r="R49" s="110"/>
      <c r="S49" s="110"/>
    </row>
    <row r="50" spans="1:23" s="52" customFormat="1" ht="18" customHeight="1">
      <c r="A50" s="51"/>
      <c r="B50" s="219" t="s">
        <v>2</v>
      </c>
      <c r="C50" s="112">
        <v>0.93459999999999999</v>
      </c>
      <c r="D50" s="112">
        <v>0.93340000000000001</v>
      </c>
      <c r="E50" s="131">
        <v>0.9345</v>
      </c>
      <c r="F50" s="131">
        <v>0.93489999999999995</v>
      </c>
      <c r="G50" s="131">
        <v>0.93579999999999997</v>
      </c>
      <c r="H50" s="131">
        <v>0.93579999999999997</v>
      </c>
      <c r="I50" s="112">
        <v>0.93679999999999997</v>
      </c>
      <c r="J50" s="112">
        <v>0.93659999999999999</v>
      </c>
      <c r="K50" s="112">
        <v>0.93710000000000004</v>
      </c>
      <c r="L50" s="112">
        <v>0.9365</v>
      </c>
      <c r="M50" s="112"/>
      <c r="N50" s="112"/>
      <c r="O50" s="112">
        <v>0.93559999999999999</v>
      </c>
      <c r="P50" s="112">
        <v>0.93520000000000003</v>
      </c>
      <c r="R50" s="110"/>
      <c r="S50" s="110"/>
      <c r="T50" s="110"/>
      <c r="U50" s="110"/>
      <c r="V50" s="110"/>
      <c r="W50" s="110"/>
    </row>
    <row r="51" spans="1:23" s="52" customFormat="1" ht="16.5" customHeight="1">
      <c r="A51" s="51"/>
      <c r="B51" s="220" t="s">
        <v>27</v>
      </c>
      <c r="C51" s="221">
        <f>MAX(C33:C49)</f>
        <v>0.94389999999999996</v>
      </c>
      <c r="D51" s="221">
        <f t="shared" ref="D51:N51" si="3">MAX(D33:D49)</f>
        <v>0.94159999999999999</v>
      </c>
      <c r="E51" s="221">
        <f t="shared" si="3"/>
        <v>0.94340000000000002</v>
      </c>
      <c r="F51" s="221">
        <f t="shared" si="3"/>
        <v>0.94430000000000003</v>
      </c>
      <c r="G51" s="221">
        <f t="shared" si="3"/>
        <v>0.9456</v>
      </c>
      <c r="H51" s="221">
        <f t="shared" si="3"/>
        <v>0.94889999999999997</v>
      </c>
      <c r="I51" s="221">
        <f t="shared" si="3"/>
        <v>0.94450000000000001</v>
      </c>
      <c r="J51" s="221">
        <f t="shared" si="3"/>
        <v>0.94169999999999998</v>
      </c>
      <c r="K51" s="221">
        <f t="shared" si="3"/>
        <v>0.95569999999999999</v>
      </c>
      <c r="L51" s="221">
        <f t="shared" si="3"/>
        <v>0.95109999999999995</v>
      </c>
      <c r="M51" s="221">
        <f t="shared" si="3"/>
        <v>0</v>
      </c>
      <c r="N51" s="221">
        <f t="shared" si="3"/>
        <v>0</v>
      </c>
      <c r="O51" s="221">
        <f>MAX(O33:O49)</f>
        <v>0.94499999999999995</v>
      </c>
      <c r="P51" s="222">
        <f t="shared" ref="P51" si="4">MAX(P33:P49)</f>
        <v>0.94430000000000003</v>
      </c>
      <c r="Q51" s="16"/>
    </row>
    <row r="52" spans="1:23" s="16" customFormat="1">
      <c r="A52" s="50"/>
      <c r="B52" s="212" t="s">
        <v>154</v>
      </c>
      <c r="O52" s="58"/>
    </row>
    <row r="64" spans="1:23" ht="15">
      <c r="B64" s="211"/>
    </row>
    <row r="65" spans="2:6" ht="15">
      <c r="B65" s="211"/>
    </row>
    <row r="66" spans="2:6" ht="158.44999999999999" customHeight="1">
      <c r="B66" s="271"/>
      <c r="C66" s="271"/>
      <c r="D66" s="271"/>
      <c r="E66" s="271"/>
      <c r="F66" s="271"/>
    </row>
  </sheetData>
  <mergeCells count="3">
    <mergeCell ref="B8:P8"/>
    <mergeCell ref="B66:F66"/>
    <mergeCell ref="B31:P31"/>
  </mergeCells>
  <printOptions horizontalCentered="1"/>
  <pageMargins left="0.39370078740157483" right="0.39370078740157483" top="0.39370078740157483" bottom="0.78740157480314965" header="0.31496062992125984" footer="0.31496062992125984"/>
  <pageSetup scale="89" orientation="landscape" r:id="rId1"/>
  <headerFooter>
    <oddFooter>&amp;L&amp;8www.scj.cl
&amp;D&amp;R&amp;8División de Estudios</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66"/>
  <sheetViews>
    <sheetView showGridLines="0" topLeftCell="A4" zoomScaleNormal="100" workbookViewId="0">
      <selection activeCell="L15" sqref="L15"/>
    </sheetView>
  </sheetViews>
  <sheetFormatPr baseColWidth="10" defaultColWidth="11.42578125" defaultRowHeight="14.25"/>
  <cols>
    <col min="1" max="1" width="4.140625" style="50" customWidth="1"/>
    <col min="2" max="2" width="25.7109375" style="17" customWidth="1"/>
    <col min="3" max="7" width="10.5703125" style="17" customWidth="1"/>
    <col min="8" max="8" width="10.28515625" style="17" customWidth="1"/>
    <col min="9" max="9" width="10.85546875" style="17" customWidth="1"/>
    <col min="10" max="10" width="10.7109375" style="17" customWidth="1"/>
    <col min="11" max="11" width="10.85546875" style="17" customWidth="1"/>
    <col min="12" max="12" width="10.7109375" style="17" customWidth="1"/>
    <col min="13" max="14" width="10.42578125" style="17" hidden="1" customWidth="1"/>
    <col min="15" max="15" width="11.85546875" style="17" customWidth="1"/>
    <col min="16" max="16" width="10.7109375" style="50" customWidth="1"/>
    <col min="17" max="17" width="3.140625" style="17" customWidth="1"/>
    <col min="18" max="16384" width="11.42578125" style="17"/>
  </cols>
  <sheetData>
    <row r="1" spans="1:18" ht="10.5" customHeight="1"/>
    <row r="2" spans="1:18" ht="10.5" customHeight="1"/>
    <row r="3" spans="1:18" ht="10.5" customHeight="1"/>
    <row r="4" spans="1:18" ht="10.5" customHeight="1"/>
    <row r="5" spans="1:18" ht="10.5" customHeight="1"/>
    <row r="6" spans="1:18" ht="10.5" customHeight="1"/>
    <row r="7" spans="1:18" ht="51.75" customHeight="1"/>
    <row r="8" spans="1:18" s="56" customFormat="1" ht="22.5" customHeight="1">
      <c r="A8" s="54"/>
      <c r="B8" s="235" t="s">
        <v>54</v>
      </c>
      <c r="C8" s="235"/>
      <c r="D8" s="235"/>
      <c r="E8" s="235"/>
      <c r="F8" s="235"/>
      <c r="G8" s="235"/>
      <c r="H8" s="235"/>
      <c r="I8" s="235"/>
      <c r="J8" s="235"/>
      <c r="K8" s="235"/>
      <c r="L8" s="235"/>
      <c r="M8" s="235"/>
      <c r="N8" s="235"/>
      <c r="O8" s="236"/>
      <c r="P8" s="54"/>
      <c r="Q8" s="54"/>
    </row>
    <row r="9" spans="1:18" s="56" customFormat="1" ht="11.25">
      <c r="A9" s="54"/>
      <c r="B9" s="68"/>
      <c r="C9" s="60" t="s">
        <v>41</v>
      </c>
      <c r="D9" s="60" t="s">
        <v>42</v>
      </c>
      <c r="E9" s="60" t="s">
        <v>43</v>
      </c>
      <c r="F9" s="60" t="s">
        <v>44</v>
      </c>
      <c r="G9" s="60" t="s">
        <v>45</v>
      </c>
      <c r="H9" s="60" t="s">
        <v>46</v>
      </c>
      <c r="I9" s="60" t="s">
        <v>47</v>
      </c>
      <c r="J9" s="60" t="s">
        <v>48</v>
      </c>
      <c r="K9" s="60" t="s">
        <v>49</v>
      </c>
      <c r="L9" s="60" t="s">
        <v>74</v>
      </c>
      <c r="M9" s="60" t="s">
        <v>75</v>
      </c>
      <c r="N9" s="60" t="s">
        <v>76</v>
      </c>
      <c r="O9" s="69" t="s">
        <v>2</v>
      </c>
      <c r="P9" s="54"/>
      <c r="Q9" s="54"/>
    </row>
    <row r="10" spans="1:18" s="56" customFormat="1" ht="11.25" customHeight="1">
      <c r="A10" s="54"/>
      <c r="B10" s="140" t="s">
        <v>60</v>
      </c>
      <c r="C10" s="70">
        <f>+'Ingresos Brutos del Juego'!C27</f>
        <v>24547719489.860001</v>
      </c>
      <c r="D10" s="70">
        <f>+'Ingresos Brutos del Juego'!D27</f>
        <v>22614856961</v>
      </c>
      <c r="E10" s="70">
        <f>+'Ingresos Brutos del Juego'!E27</f>
        <v>19719200106</v>
      </c>
      <c r="F10" s="70">
        <f>+'Ingresos Brutos del Juego'!F27</f>
        <v>17461666418</v>
      </c>
      <c r="G10" s="70">
        <f>+'Ingresos Brutos del Juego'!G27</f>
        <v>19402903872</v>
      </c>
      <c r="H10" s="70">
        <f>+'Ingresos Brutos del Juego'!H27</f>
        <v>18840952617</v>
      </c>
      <c r="I10" s="70">
        <f>+'Ingresos Brutos del Juego'!I27</f>
        <v>19060682148</v>
      </c>
      <c r="J10" s="70">
        <f>+'Ingresos Brutos del Juego'!J27</f>
        <v>19177141679.799999</v>
      </c>
      <c r="K10" s="70">
        <f>+'Ingresos Brutos del Juego'!K27</f>
        <v>18402320955</v>
      </c>
      <c r="L10" s="70">
        <f>+'Ingresos Brutos del Juego'!L27</f>
        <v>19269668978</v>
      </c>
      <c r="M10" s="70">
        <f>+'Ingresos Brutos del Juego'!M27</f>
        <v>0</v>
      </c>
      <c r="N10" s="70">
        <f>+'Ingresos Brutos del Juego'!N27</f>
        <v>0</v>
      </c>
      <c r="O10" s="70">
        <f>SUM(C10:N10)</f>
        <v>198497113224.65997</v>
      </c>
      <c r="P10" s="54"/>
      <c r="Q10" s="54"/>
      <c r="R10" s="55"/>
    </row>
    <row r="11" spans="1:18" s="56" customFormat="1" ht="11.25" customHeight="1">
      <c r="A11" s="54"/>
      <c r="B11" s="104" t="s">
        <v>18</v>
      </c>
      <c r="C11" s="117">
        <f>+Impuestos!C27</f>
        <v>4076202486.0174093</v>
      </c>
      <c r="D11" s="117">
        <f>+Impuestos!D27</f>
        <v>3754946705</v>
      </c>
      <c r="E11" s="117">
        <f>+Impuestos!E27</f>
        <v>3273978375</v>
      </c>
      <c r="F11" s="117">
        <f>+Impuestos!F27</f>
        <v>2890036148</v>
      </c>
      <c r="G11" s="117">
        <f>+Impuestos!G27</f>
        <v>3211330304</v>
      </c>
      <c r="H11" s="117">
        <f>+Impuestos!H27</f>
        <v>3118759611</v>
      </c>
      <c r="I11" s="117">
        <f>+Impuestos!I27</f>
        <v>3154325874</v>
      </c>
      <c r="J11" s="117">
        <f>+Impuestos!J27</f>
        <v>3173102279</v>
      </c>
      <c r="K11" s="117">
        <f>+Impuestos!K27</f>
        <v>3045122255</v>
      </c>
      <c r="L11" s="117">
        <f>+Impuestos!L27</f>
        <v>3188951044</v>
      </c>
      <c r="M11" s="117">
        <f>+Impuestos!M27</f>
        <v>0</v>
      </c>
      <c r="N11" s="117">
        <f>+Impuestos!N27</f>
        <v>0</v>
      </c>
      <c r="O11" s="117">
        <f>SUM(C11:N11)</f>
        <v>32886755081.01741</v>
      </c>
      <c r="P11" s="54"/>
      <c r="Q11" s="54"/>
      <c r="R11" s="55"/>
    </row>
    <row r="12" spans="1:18" s="56" customFormat="1" ht="11.25" customHeight="1">
      <c r="A12" s="54"/>
      <c r="B12" s="99" t="s">
        <v>19</v>
      </c>
      <c r="C12" s="39">
        <f>+Impuestos!C50</f>
        <v>3919383784.1541166</v>
      </c>
      <c r="D12" s="39">
        <f>+Impuestos!D50</f>
        <v>3610775482</v>
      </c>
      <c r="E12" s="39">
        <f>+Impuestos!E50</f>
        <v>3148443714</v>
      </c>
      <c r="F12" s="39">
        <f>+Impuestos!F50</f>
        <v>2787997161.4537816</v>
      </c>
      <c r="G12" s="39">
        <f>+Impuestos!G50</f>
        <v>3097942633</v>
      </c>
      <c r="H12" s="39">
        <f>+Impuestos!H50</f>
        <v>3008219327.4873948</v>
      </c>
      <c r="I12" s="39">
        <f>+Impuestos!I50</f>
        <v>3043302192</v>
      </c>
      <c r="J12" s="39">
        <f>+Impuestos!J50</f>
        <v>3061896570</v>
      </c>
      <c r="K12" s="39">
        <f>+Impuestos!K50</f>
        <v>2938185699</v>
      </c>
      <c r="L12" s="39">
        <f>+Impuestos!L50</f>
        <v>3076669835</v>
      </c>
      <c r="M12" s="39">
        <f>+Impuestos!M50</f>
        <v>0</v>
      </c>
      <c r="N12" s="39">
        <f>+Impuestos!N50</f>
        <v>0</v>
      </c>
      <c r="O12" s="39">
        <f>SUM(C12:N12)</f>
        <v>31692816398.095295</v>
      </c>
      <c r="P12" s="54"/>
      <c r="Q12" s="54"/>
      <c r="R12" s="55"/>
    </row>
    <row r="13" spans="1:18" s="56" customFormat="1" ht="11.25" customHeight="1">
      <c r="A13" s="54"/>
      <c r="B13" s="130" t="s">
        <v>28</v>
      </c>
      <c r="C13" s="177">
        <f>+Visitas!C27</f>
        <v>566676</v>
      </c>
      <c r="D13" s="177">
        <f>+Visitas!D27</f>
        <v>569772</v>
      </c>
      <c r="E13" s="177">
        <f>+Visitas!E27</f>
        <v>524987</v>
      </c>
      <c r="F13" s="177">
        <f>+Visitas!F27</f>
        <v>452780</v>
      </c>
      <c r="G13" s="177">
        <f>+Visitas!G27</f>
        <v>493466</v>
      </c>
      <c r="H13" s="177">
        <f>+Visitas!H27</f>
        <v>454081</v>
      </c>
      <c r="I13" s="177">
        <f>+Visitas!I27</f>
        <v>475671</v>
      </c>
      <c r="J13" s="177">
        <f>+Visitas!J27</f>
        <v>467021</v>
      </c>
      <c r="K13" s="177">
        <f>+Visitas!K27</f>
        <v>451278</v>
      </c>
      <c r="L13" s="177">
        <f>+Visitas!L27</f>
        <v>454116</v>
      </c>
      <c r="M13" s="177">
        <f>+Visitas!M27</f>
        <v>0</v>
      </c>
      <c r="N13" s="177">
        <f>+Visitas!N27</f>
        <v>0</v>
      </c>
      <c r="O13" s="128">
        <f>SUM(C13:N13)</f>
        <v>4909848</v>
      </c>
      <c r="P13" s="54"/>
      <c r="Q13" s="54"/>
      <c r="R13" s="55"/>
    </row>
    <row r="14" spans="1:18" s="56" customFormat="1" ht="11.25" customHeight="1">
      <c r="A14" s="54"/>
      <c r="B14" s="141" t="s">
        <v>10</v>
      </c>
      <c r="C14" s="178">
        <f>+Visitas!C48</f>
        <v>1586891136.25</v>
      </c>
      <c r="D14" s="178">
        <f>+Visitas!D48</f>
        <v>1595561020</v>
      </c>
      <c r="E14" s="178">
        <f>+Visitas!E48</f>
        <v>1473087272</v>
      </c>
      <c r="F14" s="178">
        <f>+Visitas!F48</f>
        <v>1271745826</v>
      </c>
      <c r="G14" s="178">
        <f>+Visitas!G48</f>
        <v>1391583987</v>
      </c>
      <c r="H14" s="178">
        <f>+Visitas!H48</f>
        <v>1274128583</v>
      </c>
      <c r="I14" s="178">
        <f>+Visitas!I48</f>
        <v>1334709043</v>
      </c>
      <c r="J14" s="178">
        <f>+Visitas!J48</f>
        <v>1318316219</v>
      </c>
      <c r="K14" s="178">
        <f>+Visitas!K48</f>
        <v>1277698890</v>
      </c>
      <c r="L14" s="178">
        <f>+Visitas!L48</f>
        <v>1288308928</v>
      </c>
      <c r="M14" s="178">
        <f>+Visitas!M48</f>
        <v>0</v>
      </c>
      <c r="N14" s="178">
        <f>+Visitas!N48</f>
        <v>0</v>
      </c>
      <c r="O14" s="129">
        <f>SUM(C14:N14)</f>
        <v>13812030904.25</v>
      </c>
      <c r="P14" s="54"/>
      <c r="Q14" s="54"/>
      <c r="R14" s="55"/>
    </row>
    <row r="15" spans="1:18" s="56" customFormat="1" ht="11.25" customHeight="1">
      <c r="A15" s="54"/>
      <c r="B15" s="152" t="s">
        <v>11</v>
      </c>
      <c r="C15" s="176">
        <f>+Visitas!C72</f>
        <v>43318.79</v>
      </c>
      <c r="D15" s="176">
        <f>+Visitas!D72</f>
        <v>39691.17</v>
      </c>
      <c r="E15" s="176">
        <f>+Visitas!E72</f>
        <v>37561.31</v>
      </c>
      <c r="F15" s="176">
        <f>+Visitas!F72</f>
        <v>38565.449999999997</v>
      </c>
      <c r="G15" s="176">
        <v>39319.64</v>
      </c>
      <c r="H15" s="176">
        <f>+Visitas!H72</f>
        <v>41491.74</v>
      </c>
      <c r="I15" s="176">
        <f>+Visitas!I72</f>
        <v>40071.15</v>
      </c>
      <c r="J15" s="176">
        <f>+Visitas!J72</f>
        <v>41062.699999999997</v>
      </c>
      <c r="K15" s="176">
        <f>+Visitas!K72</f>
        <v>40778.239999999998</v>
      </c>
      <c r="L15" s="176">
        <f>+Visitas!L72</f>
        <v>42433.36</v>
      </c>
      <c r="M15" s="176">
        <f>+Visitas!M72</f>
        <v>0</v>
      </c>
      <c r="N15" s="176">
        <f>+Visitas!N72</f>
        <v>0</v>
      </c>
      <c r="O15" s="135">
        <f>+O10/O13</f>
        <v>40428.362186499457</v>
      </c>
      <c r="P15" s="54"/>
      <c r="Q15" s="54"/>
      <c r="R15" s="55"/>
    </row>
    <row r="16" spans="1:18" s="56" customFormat="1" ht="11.25" customHeight="1">
      <c r="A16" s="54"/>
      <c r="B16" s="180" t="s">
        <v>106</v>
      </c>
      <c r="C16" s="179">
        <f>+'Retorno Máquinas'!C50</f>
        <v>0.93459999999999999</v>
      </c>
      <c r="D16" s="179">
        <f>+'Retorno Máquinas'!D50</f>
        <v>0.93340000000000001</v>
      </c>
      <c r="E16" s="179">
        <f>+'Retorno Máquinas'!E50</f>
        <v>0.9345</v>
      </c>
      <c r="F16" s="179">
        <f>+'Retorno Máquinas'!F50</f>
        <v>0.93489999999999995</v>
      </c>
      <c r="G16" s="179">
        <f>+'Retorno Máquinas'!G50</f>
        <v>0.93579999999999997</v>
      </c>
      <c r="H16" s="179">
        <v>0.93579999999999997</v>
      </c>
      <c r="I16" s="179">
        <v>0.93679999999999997</v>
      </c>
      <c r="J16" s="179">
        <v>0.93659999999999999</v>
      </c>
      <c r="K16" s="179">
        <v>0.93710000000000004</v>
      </c>
      <c r="L16" s="179">
        <v>0.9365</v>
      </c>
      <c r="M16" s="179"/>
      <c r="N16" s="179"/>
      <c r="O16" s="179">
        <f>+'Retorno Máquinas'!O50</f>
        <v>0.93559999999999999</v>
      </c>
      <c r="P16" s="54"/>
      <c r="Q16" s="54"/>
      <c r="R16" s="55"/>
    </row>
    <row r="17" spans="1:18" s="56" customFormat="1" ht="30" customHeight="1">
      <c r="A17" s="65"/>
      <c r="B17" s="61"/>
      <c r="C17" s="49"/>
      <c r="D17" s="62"/>
      <c r="E17" s="62"/>
      <c r="F17" s="62"/>
      <c r="G17" s="62"/>
      <c r="H17" s="62"/>
      <c r="I17" s="62"/>
      <c r="J17" s="62"/>
      <c r="K17" s="62"/>
      <c r="L17" s="62"/>
      <c r="M17" s="62"/>
      <c r="N17" s="62"/>
      <c r="O17" s="63"/>
      <c r="P17" s="65"/>
      <c r="Q17" s="54"/>
      <c r="R17" s="55"/>
    </row>
    <row r="18" spans="1:18" s="56" customFormat="1" ht="22.5" customHeight="1">
      <c r="A18" s="54"/>
      <c r="B18" s="235" t="s">
        <v>55</v>
      </c>
      <c r="C18" s="235"/>
      <c r="D18" s="235"/>
      <c r="E18" s="235"/>
      <c r="F18" s="235"/>
      <c r="G18" s="235"/>
      <c r="H18" s="235"/>
      <c r="I18" s="235"/>
      <c r="J18" s="235"/>
      <c r="K18" s="235"/>
      <c r="L18" s="235"/>
      <c r="M18" s="235"/>
      <c r="N18" s="235"/>
      <c r="O18" s="236"/>
      <c r="P18" s="54"/>
      <c r="Q18" s="54"/>
      <c r="R18" s="55"/>
    </row>
    <row r="19" spans="1:18" s="56" customFormat="1" ht="11.25">
      <c r="A19" s="54"/>
      <c r="B19" s="68"/>
      <c r="C19" s="60" t="s">
        <v>41</v>
      </c>
      <c r="D19" s="60" t="s">
        <v>42</v>
      </c>
      <c r="E19" s="60" t="s">
        <v>43</v>
      </c>
      <c r="F19" s="60" t="s">
        <v>44</v>
      </c>
      <c r="G19" s="60" t="s">
        <v>45</v>
      </c>
      <c r="H19" s="60" t="s">
        <v>46</v>
      </c>
      <c r="I19" s="60" t="s">
        <v>47</v>
      </c>
      <c r="J19" s="60" t="s">
        <v>48</v>
      </c>
      <c r="K19" s="60" t="s">
        <v>49</v>
      </c>
      <c r="L19" s="60" t="s">
        <v>74</v>
      </c>
      <c r="M19" s="60" t="s">
        <v>75</v>
      </c>
      <c r="N19" s="60" t="s">
        <v>76</v>
      </c>
      <c r="O19" s="69" t="s">
        <v>2</v>
      </c>
      <c r="P19" s="54"/>
      <c r="Q19" s="54"/>
      <c r="R19" s="55"/>
    </row>
    <row r="20" spans="1:18" s="56" customFormat="1" ht="11.25" customHeight="1">
      <c r="A20" s="54"/>
      <c r="B20" s="142" t="s">
        <v>60</v>
      </c>
      <c r="C20" s="132">
        <f>+'Ingresos Brutos del Juego'!C28</f>
        <v>51934160.17487888</v>
      </c>
      <c r="D20" s="132">
        <f>+'Ingresos Brutos del Juego'!D28</f>
        <v>47878343.906931452</v>
      </c>
      <c r="E20" s="132">
        <f>+'Ingresos Brutos del Juego'!E28</f>
        <v>41733756.83809524</v>
      </c>
      <c r="F20" s="132">
        <f>+'Ingresos Brutos del Juego'!F28</f>
        <v>36984086.114288136</v>
      </c>
      <c r="G20" s="132">
        <f>+'Ingresos Brutos del Juego'!G28</f>
        <v>40458117.252596021</v>
      </c>
      <c r="H20" s="132">
        <f>+'Ingresos Brutos del Juego'!H28</f>
        <v>37465653.482101306</v>
      </c>
      <c r="I20" s="132">
        <f>+'Ingresos Brutos del Juego'!I28</f>
        <v>37746745.009393133</v>
      </c>
      <c r="J20" s="132">
        <f>+'Ingresos Brutos del Juego'!J28</f>
        <v>37412347.345852427</v>
      </c>
      <c r="K20" s="132">
        <f>+'Ingresos Brutos del Juego'!K28</f>
        <v>36471294.280278273</v>
      </c>
      <c r="L20" s="132">
        <f>+'Ingresos Brutos del Juego'!L28</f>
        <v>38477284.589761607</v>
      </c>
      <c r="M20" s="132">
        <f>+'Ingresos Brutos del Juego'!M28</f>
        <v>0</v>
      </c>
      <c r="N20" s="132">
        <f>+'Ingresos Brutos del Juego'!N28</f>
        <v>0</v>
      </c>
      <c r="O20" s="133">
        <f>SUM(C20:N20)</f>
        <v>406561788.99417651</v>
      </c>
      <c r="P20" s="54"/>
      <c r="Q20" s="66"/>
      <c r="R20" s="55"/>
    </row>
    <row r="21" spans="1:18" s="56" customFormat="1" ht="11.25" customHeight="1">
      <c r="A21" s="54"/>
      <c r="B21" s="134" t="s">
        <v>18</v>
      </c>
      <c r="C21" s="114">
        <f>+Impuestos!C28</f>
        <v>8623780.8323299754</v>
      </c>
      <c r="D21" s="114">
        <f>+Impuestos!D28</f>
        <v>7949669.1048820773</v>
      </c>
      <c r="E21" s="114">
        <f>+Impuestos!E28</f>
        <v>6929054.7619047621</v>
      </c>
      <c r="F21" s="114">
        <f>+Impuestos!F28</f>
        <v>6121142.34760876</v>
      </c>
      <c r="G21" s="114">
        <f>+Impuestos!G28</f>
        <v>6696130.5809249766</v>
      </c>
      <c r="H21" s="114">
        <f>+Impuestos!H28</f>
        <v>6201722.877550777</v>
      </c>
      <c r="I21" s="114">
        <f>+Impuestos!I28</f>
        <v>6246656.5214142902</v>
      </c>
      <c r="J21" s="114">
        <f>+Impuestos!J28</f>
        <v>6190349.250582478</v>
      </c>
      <c r="K21" s="114">
        <f>+Impuestos!K28</f>
        <v>6035083.8436688688</v>
      </c>
      <c r="L21" s="114">
        <f>+Impuestos!L28</f>
        <v>6367632.832867722</v>
      </c>
      <c r="M21" s="114">
        <f>+Impuestos!M28</f>
        <v>0</v>
      </c>
      <c r="N21" s="114">
        <f>+Impuestos!N28</f>
        <v>0</v>
      </c>
      <c r="O21" s="135">
        <f>SUM(C21:N21)</f>
        <v>67361222.953734681</v>
      </c>
      <c r="P21" s="54"/>
      <c r="Q21" s="54"/>
      <c r="R21" s="55"/>
    </row>
    <row r="22" spans="1:18" s="56" customFormat="1" ht="11.25" customHeight="1">
      <c r="A22" s="54"/>
      <c r="B22" s="136" t="s">
        <v>19</v>
      </c>
      <c r="C22" s="137">
        <f>+Impuestos!C51</f>
        <v>8292008.7675420828</v>
      </c>
      <c r="D22" s="137">
        <f>+Impuestos!D51</f>
        <v>7644441.4658932127</v>
      </c>
      <c r="E22" s="137">
        <f>+Impuestos!E51</f>
        <v>6663372.9396825396</v>
      </c>
      <c r="F22" s="137">
        <f>+Impuestos!F51</f>
        <v>5905022.1575248484</v>
      </c>
      <c r="G22" s="137">
        <f>+Impuestos!G51</f>
        <v>6459699.3890487514</v>
      </c>
      <c r="H22" s="137">
        <f>+Impuestos!H51</f>
        <v>5981911.0643115826</v>
      </c>
      <c r="I22" s="137">
        <f>+Impuestos!I51</f>
        <v>6026791.2205862356</v>
      </c>
      <c r="J22" s="137">
        <f>+Impuestos!J51</f>
        <v>5973399.9949834459</v>
      </c>
      <c r="K22" s="137">
        <f>+Impuestos!K51</f>
        <v>5823147.8268624786</v>
      </c>
      <c r="L22" s="137">
        <f>+Impuestos!L51</f>
        <v>6143431.9896820961</v>
      </c>
      <c r="M22" s="137">
        <f>+Impuestos!M51</f>
        <v>0</v>
      </c>
      <c r="N22" s="137">
        <f>+Impuestos!N51</f>
        <v>0</v>
      </c>
      <c r="O22" s="144">
        <f>SUM(C22:N22)</f>
        <v>64913226.816117264</v>
      </c>
      <c r="P22" s="54"/>
      <c r="Q22" s="54"/>
      <c r="R22" s="55"/>
    </row>
    <row r="23" spans="1:18" s="56" customFormat="1" ht="11.25" customHeight="1">
      <c r="A23" s="54"/>
      <c r="B23" s="134" t="s">
        <v>28</v>
      </c>
      <c r="C23" s="177">
        <f t="shared" ref="C23:H23" si="0">+C13</f>
        <v>566676</v>
      </c>
      <c r="D23" s="177">
        <f t="shared" si="0"/>
        <v>569772</v>
      </c>
      <c r="E23" s="177">
        <f t="shared" si="0"/>
        <v>524987</v>
      </c>
      <c r="F23" s="177">
        <f t="shared" si="0"/>
        <v>452780</v>
      </c>
      <c r="G23" s="177">
        <f t="shared" si="0"/>
        <v>493466</v>
      </c>
      <c r="H23" s="177">
        <f t="shared" si="0"/>
        <v>454081</v>
      </c>
      <c r="I23" s="177">
        <f t="shared" ref="I23:J23" si="1">+I13</f>
        <v>475671</v>
      </c>
      <c r="J23" s="177">
        <f t="shared" si="1"/>
        <v>467021</v>
      </c>
      <c r="K23" s="177">
        <f t="shared" ref="K23:L23" si="2">+K13</f>
        <v>451278</v>
      </c>
      <c r="L23" s="177">
        <f t="shared" si="2"/>
        <v>454116</v>
      </c>
      <c r="M23" s="177">
        <f t="shared" ref="M23:N23" si="3">+M13</f>
        <v>0</v>
      </c>
      <c r="N23" s="177">
        <f t="shared" si="3"/>
        <v>0</v>
      </c>
      <c r="O23" s="135">
        <f>SUM(C23:N23)</f>
        <v>4909848</v>
      </c>
      <c r="P23" s="54"/>
      <c r="Q23" s="54"/>
      <c r="R23" s="55"/>
    </row>
    <row r="24" spans="1:18" s="56" customFormat="1" ht="11.25" customHeight="1">
      <c r="A24" s="54"/>
      <c r="B24" s="143" t="s">
        <v>10</v>
      </c>
      <c r="C24" s="71">
        <f>+Visitas!C49</f>
        <v>3357291.8447331116</v>
      </c>
      <c r="D24" s="71">
        <f>+Visitas!D49</f>
        <v>3377992.5900834147</v>
      </c>
      <c r="E24" s="71">
        <f>+Visitas!E49</f>
        <v>3117645.0201058201</v>
      </c>
      <c r="F24" s="71">
        <f>+Visitas!F49</f>
        <v>2693577.8074299996</v>
      </c>
      <c r="G24" s="71">
        <f>+Visitas!G49</f>
        <v>2901672.2694858001</v>
      </c>
      <c r="H24" s="71">
        <f>+Visitas!H49</f>
        <v>2533633.0361155411</v>
      </c>
      <c r="I24" s="71">
        <f>+Visitas!I49</f>
        <v>2643185.669676492</v>
      </c>
      <c r="J24" s="71">
        <f>+Visitas!J49</f>
        <v>2571879.8515657224</v>
      </c>
      <c r="K24" s="71">
        <f>+Visitas!K49</f>
        <v>2532252.9876924916</v>
      </c>
      <c r="L24" s="71">
        <f>+Visitas!L49</f>
        <v>2572469.1648196462</v>
      </c>
      <c r="M24" s="71">
        <f>+Visitas!M49</f>
        <v>0</v>
      </c>
      <c r="N24" s="71">
        <f>+Visitas!N49</f>
        <v>0</v>
      </c>
      <c r="O24" s="129">
        <f>SUM(C24:N24)</f>
        <v>28301600.24170804</v>
      </c>
      <c r="P24" s="54"/>
      <c r="Q24" s="54"/>
      <c r="R24" s="55"/>
    </row>
    <row r="25" spans="1:18" s="56" customFormat="1" ht="11.25" customHeight="1">
      <c r="A25" s="54"/>
      <c r="B25" s="134" t="s">
        <v>11</v>
      </c>
      <c r="C25" s="138">
        <f>+Visitas!C73</f>
        <v>91.65</v>
      </c>
      <c r="D25" s="138">
        <f>+Visitas!D73</f>
        <v>84.03</v>
      </c>
      <c r="E25" s="138">
        <f>+Visitas!E73</f>
        <v>79.489999999999995</v>
      </c>
      <c r="F25" s="138">
        <f>+Visitas!F73</f>
        <v>81.680000000000007</v>
      </c>
      <c r="G25" s="138">
        <v>81.99</v>
      </c>
      <c r="H25" s="138">
        <v>82.51</v>
      </c>
      <c r="I25" s="138">
        <f>+Visitas!I73</f>
        <v>79.349999999999994</v>
      </c>
      <c r="J25" s="138">
        <f>+Visitas!J73</f>
        <v>80.11</v>
      </c>
      <c r="K25" s="138">
        <f>+Visitas!K73</f>
        <v>80.819999999999993</v>
      </c>
      <c r="L25" s="138">
        <f>+Visitas!L73</f>
        <v>84.73</v>
      </c>
      <c r="M25" s="138">
        <f>+Visitas!M73</f>
        <v>0</v>
      </c>
      <c r="N25" s="138">
        <f>+Visitas!N73</f>
        <v>0</v>
      </c>
      <c r="O25" s="139">
        <f>ROUND(+O20/O23,2)</f>
        <v>82.81</v>
      </c>
      <c r="P25" s="54"/>
      <c r="Q25" s="54"/>
      <c r="R25" s="55"/>
    </row>
    <row r="26" spans="1:18" s="56" customFormat="1" ht="11.25" customHeight="1">
      <c r="A26" s="54"/>
      <c r="B26" s="153" t="s">
        <v>106</v>
      </c>
      <c r="C26" s="156">
        <f t="shared" ref="C26:F26" si="4">+C16</f>
        <v>0.93459999999999999</v>
      </c>
      <c r="D26" s="156">
        <f t="shared" si="4"/>
        <v>0.93340000000000001</v>
      </c>
      <c r="E26" s="156">
        <f t="shared" si="4"/>
        <v>0.9345</v>
      </c>
      <c r="F26" s="156">
        <f t="shared" si="4"/>
        <v>0.93489999999999995</v>
      </c>
      <c r="G26" s="156">
        <v>0.93579999999999997</v>
      </c>
      <c r="H26" s="156">
        <v>0.93579999999999997</v>
      </c>
      <c r="I26" s="156">
        <v>0.93679999999999997</v>
      </c>
      <c r="J26" s="156">
        <v>0.93659999999999999</v>
      </c>
      <c r="K26" s="156">
        <v>0.93710000000000004</v>
      </c>
      <c r="L26" s="156">
        <v>0.9365</v>
      </c>
      <c r="M26" s="156"/>
      <c r="N26" s="156"/>
      <c r="O26" s="156">
        <f>+O16</f>
        <v>0.93559999999999999</v>
      </c>
      <c r="P26" s="54"/>
      <c r="Q26" s="54"/>
      <c r="R26" s="55"/>
    </row>
    <row r="27" spans="1:18" s="56" customFormat="1" ht="11.25" customHeight="1">
      <c r="A27" s="54"/>
      <c r="B27" s="154" t="s">
        <v>32</v>
      </c>
      <c r="C27" s="155">
        <f>+C38</f>
        <v>472.67</v>
      </c>
      <c r="D27" s="155">
        <f>+D38</f>
        <v>472.34</v>
      </c>
      <c r="E27" s="155">
        <f t="shared" ref="E27:N27" si="5">+E38</f>
        <v>472.5</v>
      </c>
      <c r="F27" s="155">
        <f t="shared" si="5"/>
        <v>472.14</v>
      </c>
      <c r="G27" s="155">
        <f t="shared" si="5"/>
        <v>479.58</v>
      </c>
      <c r="H27" s="155">
        <f t="shared" si="5"/>
        <v>502.88600000000002</v>
      </c>
      <c r="I27" s="155">
        <f t="shared" si="5"/>
        <v>504.96227272727282</v>
      </c>
      <c r="J27" s="155">
        <f t="shared" si="5"/>
        <v>512.58857142857141</v>
      </c>
      <c r="K27" s="155">
        <f t="shared" si="5"/>
        <v>504.56999999999982</v>
      </c>
      <c r="L27" s="155">
        <f t="shared" si="5"/>
        <v>500.80636363636353</v>
      </c>
      <c r="M27" s="155">
        <f t="shared" si="5"/>
        <v>0</v>
      </c>
      <c r="N27" s="155">
        <f t="shared" si="5"/>
        <v>0</v>
      </c>
      <c r="O27" s="187"/>
      <c r="P27" s="54"/>
      <c r="Q27" s="54"/>
    </row>
    <row r="28" spans="1:18" ht="28.5" customHeight="1"/>
    <row r="29" spans="1:18" s="1" customFormat="1" ht="22.5" customHeight="1">
      <c r="A29" s="6"/>
      <c r="B29" s="272" t="s">
        <v>139</v>
      </c>
      <c r="C29" s="273"/>
      <c r="D29" s="273"/>
      <c r="E29" s="273"/>
      <c r="F29" s="273"/>
      <c r="G29" s="273"/>
      <c r="H29" s="273"/>
      <c r="I29" s="273"/>
      <c r="J29" s="273"/>
      <c r="K29" s="273"/>
      <c r="L29" s="273"/>
      <c r="M29" s="273"/>
      <c r="N29" s="273"/>
      <c r="O29" s="273"/>
      <c r="P29" s="273"/>
      <c r="Q29" s="6"/>
      <c r="R29" s="6"/>
    </row>
    <row r="30" spans="1:18" s="1" customFormat="1" ht="11.25">
      <c r="A30" s="6"/>
      <c r="B30" s="170" t="s">
        <v>99</v>
      </c>
      <c r="C30" s="25" t="s">
        <v>41</v>
      </c>
      <c r="D30" s="25" t="s">
        <v>42</v>
      </c>
      <c r="E30" s="25" t="s">
        <v>43</v>
      </c>
      <c r="F30" s="25" t="s">
        <v>44</v>
      </c>
      <c r="G30" s="25" t="s">
        <v>45</v>
      </c>
      <c r="H30" s="25" t="s">
        <v>46</v>
      </c>
      <c r="I30" s="25" t="s">
        <v>47</v>
      </c>
      <c r="J30" s="25" t="s">
        <v>48</v>
      </c>
      <c r="K30" s="25" t="s">
        <v>49</v>
      </c>
      <c r="L30" s="25" t="s">
        <v>74</v>
      </c>
      <c r="M30" s="25" t="s">
        <v>75</v>
      </c>
      <c r="N30" s="25" t="s">
        <v>76</v>
      </c>
      <c r="O30" s="25" t="s">
        <v>33</v>
      </c>
      <c r="P30" s="125" t="s">
        <v>34</v>
      </c>
      <c r="Q30" s="6"/>
      <c r="R30" s="6"/>
    </row>
    <row r="31" spans="1:18" s="1" customFormat="1" ht="12" customHeight="1">
      <c r="A31" s="6"/>
      <c r="B31" s="96" t="s">
        <v>100</v>
      </c>
      <c r="C31" s="181">
        <v>1596820300</v>
      </c>
      <c r="D31" s="181">
        <v>1390460900</v>
      </c>
      <c r="E31" s="181">
        <v>1699906850</v>
      </c>
      <c r="F31" s="181">
        <v>1115942100</v>
      </c>
      <c r="G31" s="181">
        <v>1365975250</v>
      </c>
      <c r="H31" s="181">
        <v>1488354700</v>
      </c>
      <c r="I31" s="181">
        <v>1461824750</v>
      </c>
      <c r="J31" s="181">
        <v>1522690400</v>
      </c>
      <c r="K31" s="181">
        <v>1391307600</v>
      </c>
      <c r="L31" s="181">
        <v>1095241300</v>
      </c>
      <c r="M31" s="181"/>
      <c r="N31" s="182"/>
      <c r="O31" s="183">
        <f t="shared" ref="O31:O37" si="6">SUM(C31:N31)</f>
        <v>14128524150</v>
      </c>
      <c r="P31" s="183">
        <v>28901116.25</v>
      </c>
      <c r="Q31" s="6"/>
      <c r="R31" s="6"/>
    </row>
    <row r="32" spans="1:18" s="1" customFormat="1" ht="12" customHeight="1">
      <c r="A32" s="6"/>
      <c r="B32" s="97" t="s">
        <v>101</v>
      </c>
      <c r="C32" s="184">
        <v>3403247350</v>
      </c>
      <c r="D32" s="184">
        <v>2731423508</v>
      </c>
      <c r="E32" s="184">
        <v>2641923150</v>
      </c>
      <c r="F32" s="184">
        <v>2651908100</v>
      </c>
      <c r="G32" s="184">
        <v>3086425000</v>
      </c>
      <c r="H32" s="184">
        <v>2749279600</v>
      </c>
      <c r="I32" s="184">
        <v>2458264000</v>
      </c>
      <c r="J32" s="184">
        <v>2533388550</v>
      </c>
      <c r="K32" s="184">
        <v>2478437510</v>
      </c>
      <c r="L32" s="184">
        <v>2507122804</v>
      </c>
      <c r="M32" s="184"/>
      <c r="N32" s="185"/>
      <c r="O32" s="186">
        <f t="shared" si="6"/>
        <v>27241419572</v>
      </c>
      <c r="P32" s="186">
        <v>55822347.920000002</v>
      </c>
      <c r="Q32" s="6"/>
      <c r="R32" s="6"/>
    </row>
    <row r="33" spans="2:17" s="6" customFormat="1" ht="12" customHeight="1">
      <c r="B33" s="96" t="s">
        <v>102</v>
      </c>
      <c r="C33" s="181">
        <v>124771950</v>
      </c>
      <c r="D33" s="181">
        <v>76203050</v>
      </c>
      <c r="E33" s="181">
        <v>76946150</v>
      </c>
      <c r="F33" s="181">
        <v>78061850</v>
      </c>
      <c r="G33" s="181">
        <v>104506950</v>
      </c>
      <c r="H33" s="181">
        <v>97260950</v>
      </c>
      <c r="I33" s="181">
        <v>106245350</v>
      </c>
      <c r="J33" s="181">
        <v>95138150</v>
      </c>
      <c r="K33" s="181">
        <v>68108450</v>
      </c>
      <c r="L33" s="181">
        <v>93226850</v>
      </c>
      <c r="M33" s="181"/>
      <c r="N33" s="182"/>
      <c r="O33" s="183">
        <f t="shared" si="6"/>
        <v>920469700</v>
      </c>
      <c r="P33" s="183">
        <v>1881950.3800000001</v>
      </c>
    </row>
    <row r="34" spans="2:17" s="6" customFormat="1" ht="12" customHeight="1">
      <c r="B34" s="98" t="s">
        <v>103</v>
      </c>
      <c r="C34" s="184">
        <v>19378756724.860001</v>
      </c>
      <c r="D34" s="184">
        <v>18372400763</v>
      </c>
      <c r="E34" s="184">
        <v>15255973596</v>
      </c>
      <c r="F34" s="184">
        <v>13582735673</v>
      </c>
      <c r="G34" s="184">
        <v>14809851412</v>
      </c>
      <c r="H34" s="184">
        <v>14474129937</v>
      </c>
      <c r="I34" s="184">
        <v>15002084228</v>
      </c>
      <c r="J34" s="184">
        <v>14995260089.799999</v>
      </c>
      <c r="K34" s="184">
        <v>14433144260</v>
      </c>
      <c r="L34" s="184">
        <v>15546161374</v>
      </c>
      <c r="M34" s="184"/>
      <c r="N34" s="185"/>
      <c r="O34" s="186">
        <f t="shared" si="6"/>
        <v>155850498057.66</v>
      </c>
      <c r="P34" s="186">
        <v>319224687.26000005</v>
      </c>
    </row>
    <row r="35" spans="2:17" s="6" customFormat="1" ht="12" customHeight="1">
      <c r="B35" s="96" t="s">
        <v>104</v>
      </c>
      <c r="C35" s="181">
        <v>44123165</v>
      </c>
      <c r="D35" s="181">
        <v>44368740</v>
      </c>
      <c r="E35" s="181">
        <v>44450360</v>
      </c>
      <c r="F35" s="181">
        <v>33018695</v>
      </c>
      <c r="G35" s="181">
        <v>36145260</v>
      </c>
      <c r="H35" s="181">
        <v>31927430</v>
      </c>
      <c r="I35" s="181">
        <v>32263820</v>
      </c>
      <c r="J35" s="181">
        <v>30664490</v>
      </c>
      <c r="K35" s="181">
        <v>31323135</v>
      </c>
      <c r="L35" s="181">
        <v>27916650</v>
      </c>
      <c r="M35" s="181"/>
      <c r="N35" s="182"/>
      <c r="O35" s="183">
        <f t="shared" si="6"/>
        <v>356201745</v>
      </c>
      <c r="P35" s="183">
        <v>731687.21</v>
      </c>
    </row>
    <row r="36" spans="2:17" s="6" customFormat="1" ht="18" customHeight="1">
      <c r="B36" s="188" t="s">
        <v>2</v>
      </c>
      <c r="C36" s="189">
        <f t="shared" ref="C36:D36" si="7">SUM(C31:C35)</f>
        <v>24547719489.860001</v>
      </c>
      <c r="D36" s="189">
        <f t="shared" si="7"/>
        <v>22614856961</v>
      </c>
      <c r="E36" s="189">
        <f t="shared" ref="E36:J36" si="8">SUM(E31:E35)</f>
        <v>19719200106</v>
      </c>
      <c r="F36" s="189">
        <f t="shared" si="8"/>
        <v>17461666418</v>
      </c>
      <c r="G36" s="189">
        <f t="shared" si="8"/>
        <v>19402903872</v>
      </c>
      <c r="H36" s="189">
        <f t="shared" si="8"/>
        <v>18840952617</v>
      </c>
      <c r="I36" s="189">
        <f t="shared" si="8"/>
        <v>19060682148</v>
      </c>
      <c r="J36" s="189">
        <f t="shared" si="8"/>
        <v>19177141679.799999</v>
      </c>
      <c r="K36" s="189">
        <f t="shared" ref="K36:L36" si="9">SUM(K31:K35)</f>
        <v>18402320955</v>
      </c>
      <c r="L36" s="189">
        <f t="shared" si="9"/>
        <v>19269668978</v>
      </c>
      <c r="M36" s="189">
        <f t="shared" ref="M36:N36" si="10">SUM(M31:M35)</f>
        <v>0</v>
      </c>
      <c r="N36" s="189">
        <f t="shared" si="10"/>
        <v>0</v>
      </c>
      <c r="O36" s="189">
        <f>SUM(C36:N36)</f>
        <v>198497113224.65997</v>
      </c>
      <c r="P36" s="189">
        <f>SUM(P31:P35)</f>
        <v>406561789.02000004</v>
      </c>
    </row>
    <row r="37" spans="2:17" s="6" customFormat="1" ht="18" customHeight="1">
      <c r="B37" s="89" t="s">
        <v>9</v>
      </c>
      <c r="C37" s="89">
        <f t="shared" ref="C37:L37" si="11">C36/C38</f>
        <v>51934160.17487888</v>
      </c>
      <c r="D37" s="89">
        <f t="shared" si="11"/>
        <v>47878343.906931452</v>
      </c>
      <c r="E37" s="89">
        <f t="shared" si="11"/>
        <v>41733756.83809524</v>
      </c>
      <c r="F37" s="89">
        <f t="shared" si="11"/>
        <v>36984086.114288136</v>
      </c>
      <c r="G37" s="89">
        <f t="shared" si="11"/>
        <v>40458117.252596021</v>
      </c>
      <c r="H37" s="89">
        <f t="shared" si="11"/>
        <v>37465653.482101306</v>
      </c>
      <c r="I37" s="89">
        <f t="shared" si="11"/>
        <v>37746745.009393133</v>
      </c>
      <c r="J37" s="89">
        <f t="shared" si="11"/>
        <v>37412347.345852427</v>
      </c>
      <c r="K37" s="89">
        <f t="shared" si="11"/>
        <v>36471294.280278273</v>
      </c>
      <c r="L37" s="89">
        <f t="shared" si="11"/>
        <v>38477284.589761607</v>
      </c>
      <c r="M37" s="89"/>
      <c r="N37" s="89"/>
      <c r="O37" s="189">
        <f t="shared" si="6"/>
        <v>406561788.99417651</v>
      </c>
      <c r="P37" s="89"/>
    </row>
    <row r="38" spans="2:17" s="6" customFormat="1" ht="16.5" customHeight="1">
      <c r="B38" s="89" t="s">
        <v>31</v>
      </c>
      <c r="C38" s="107">
        <f>+'Retorno Máquinas'!C29</f>
        <v>472.67</v>
      </c>
      <c r="D38" s="107">
        <f>+'Retorno Máquinas'!D29</f>
        <v>472.34</v>
      </c>
      <c r="E38" s="107">
        <f>+'Retorno Máquinas'!E29</f>
        <v>472.5</v>
      </c>
      <c r="F38" s="107">
        <f>+'Retorno Máquinas'!F29</f>
        <v>472.14</v>
      </c>
      <c r="G38" s="107">
        <f>+'Retorno Máquinas'!G29</f>
        <v>479.58</v>
      </c>
      <c r="H38" s="107">
        <f>+'Retorno Máquinas'!H29</f>
        <v>502.88600000000002</v>
      </c>
      <c r="I38" s="107">
        <f>+'Retorno Máquinas'!I29</f>
        <v>504.96227272727282</v>
      </c>
      <c r="J38" s="107">
        <f>+'Retorno Máquinas'!J29</f>
        <v>512.58857142857141</v>
      </c>
      <c r="K38" s="107">
        <f>+'Retorno Máquinas'!K29</f>
        <v>504.56999999999982</v>
      </c>
      <c r="L38" s="107">
        <f>+'Retorno Máquinas'!L29</f>
        <v>500.80636363636353</v>
      </c>
      <c r="M38" s="107">
        <f>+'Retorno Máquinas'!M29</f>
        <v>0</v>
      </c>
      <c r="N38" s="107">
        <f>+'Retorno Máquinas'!N29</f>
        <v>0</v>
      </c>
      <c r="O38" s="90"/>
      <c r="P38" s="90"/>
    </row>
    <row r="39" spans="2:17" s="6" customFormat="1" ht="22.5" customHeight="1">
      <c r="B39" s="1"/>
      <c r="C39" s="1"/>
      <c r="D39" s="1"/>
      <c r="E39" s="1"/>
      <c r="F39" s="1"/>
      <c r="G39" s="1"/>
      <c r="H39" s="1"/>
      <c r="I39" s="1"/>
      <c r="J39" s="1"/>
      <c r="K39" s="1"/>
      <c r="L39" s="1"/>
      <c r="M39" s="1"/>
      <c r="N39" s="1"/>
      <c r="O39" s="1"/>
      <c r="P39" s="1"/>
    </row>
    <row r="40" spans="2:17" s="6" customFormat="1" ht="22.5" customHeight="1">
      <c r="B40" s="274" t="s">
        <v>105</v>
      </c>
      <c r="C40" s="275"/>
      <c r="D40" s="275"/>
      <c r="E40" s="275"/>
      <c r="F40" s="275"/>
      <c r="G40" s="275"/>
      <c r="H40" s="275"/>
      <c r="I40" s="275"/>
      <c r="J40" s="275"/>
      <c r="K40" s="275"/>
      <c r="L40" s="275"/>
      <c r="M40" s="275"/>
      <c r="N40" s="275"/>
      <c r="O40" s="276"/>
      <c r="P40" s="1"/>
    </row>
    <row r="41" spans="2:17" s="6" customFormat="1" ht="11.25">
      <c r="B41" s="170" t="s">
        <v>99</v>
      </c>
      <c r="C41" s="25" t="s">
        <v>41</v>
      </c>
      <c r="D41" s="25" t="s">
        <v>42</v>
      </c>
      <c r="E41" s="25" t="s">
        <v>43</v>
      </c>
      <c r="F41" s="25" t="s">
        <v>44</v>
      </c>
      <c r="G41" s="25" t="s">
        <v>45</v>
      </c>
      <c r="H41" s="25" t="s">
        <v>46</v>
      </c>
      <c r="I41" s="25" t="s">
        <v>47</v>
      </c>
      <c r="J41" s="25" t="s">
        <v>48</v>
      </c>
      <c r="K41" s="25" t="s">
        <v>49</v>
      </c>
      <c r="L41" s="25" t="s">
        <v>74</v>
      </c>
      <c r="M41" s="25" t="s">
        <v>75</v>
      </c>
      <c r="N41" s="25" t="s">
        <v>76</v>
      </c>
      <c r="O41" s="171" t="s">
        <v>2</v>
      </c>
      <c r="P41" s="1"/>
    </row>
    <row r="42" spans="2:17" s="6" customFormat="1" ht="12" customHeight="1">
      <c r="B42" s="96" t="s">
        <v>100</v>
      </c>
      <c r="C42" s="108">
        <v>6.5049999999999997E-2</v>
      </c>
      <c r="D42" s="108">
        <v>6.148E-2</v>
      </c>
      <c r="E42" s="108">
        <v>8.6209999999999995E-2</v>
      </c>
      <c r="F42" s="108">
        <v>6.3909999999999995E-2</v>
      </c>
      <c r="G42" s="108">
        <v>7.0400000000000004E-2</v>
      </c>
      <c r="H42" s="108">
        <v>7.9000000000000001E-2</v>
      </c>
      <c r="I42" s="108">
        <v>7.6689999999999994E-2</v>
      </c>
      <c r="J42" s="108">
        <v>7.9399999999999998E-2</v>
      </c>
      <c r="K42" s="108">
        <v>7.5609999999999997E-2</v>
      </c>
      <c r="L42" s="108">
        <v>5.6840000000000002E-2</v>
      </c>
      <c r="M42" s="108"/>
      <c r="N42" s="108"/>
      <c r="O42" s="108">
        <v>7.1177479211041575E-2</v>
      </c>
      <c r="P42" s="1"/>
      <c r="Q42" s="233"/>
    </row>
    <row r="43" spans="2:17" s="6" customFormat="1" ht="12" customHeight="1">
      <c r="B43" s="97" t="s">
        <v>101</v>
      </c>
      <c r="C43" s="109">
        <v>0.1386</v>
      </c>
      <c r="D43" s="109">
        <v>0.1208</v>
      </c>
      <c r="E43" s="109">
        <v>0.13400000000000001</v>
      </c>
      <c r="F43" s="109">
        <v>0.15187</v>
      </c>
      <c r="G43" s="109">
        <v>0.15906999999999999</v>
      </c>
      <c r="H43" s="109">
        <v>0.14591999999999999</v>
      </c>
      <c r="I43" s="109">
        <v>0.12897</v>
      </c>
      <c r="J43" s="109">
        <v>0.1321</v>
      </c>
      <c r="K43" s="109">
        <v>0.13467999999999999</v>
      </c>
      <c r="L43" s="109">
        <v>0.13011</v>
      </c>
      <c r="M43" s="109"/>
      <c r="N43" s="109"/>
      <c r="O43" s="109">
        <v>0.13723836649033799</v>
      </c>
      <c r="P43" s="1"/>
    </row>
    <row r="44" spans="2:17" s="6" customFormat="1" ht="12" customHeight="1">
      <c r="B44" s="96" t="s">
        <v>102</v>
      </c>
      <c r="C44" s="108">
        <v>5.1000000000000004E-3</v>
      </c>
      <c r="D44" s="108">
        <v>3.3999999999999998E-3</v>
      </c>
      <c r="E44" s="108">
        <v>3.8999999999999998E-3</v>
      </c>
      <c r="F44" s="108">
        <v>4.4999999999999997E-3</v>
      </c>
      <c r="G44" s="108">
        <v>5.4000000000000003E-3</v>
      </c>
      <c r="H44" s="108">
        <v>5.1999999999999998E-3</v>
      </c>
      <c r="I44" s="108">
        <v>5.5999999999999999E-3</v>
      </c>
      <c r="J44" s="108">
        <v>5.0000000000000001E-3</v>
      </c>
      <c r="K44" s="108">
        <v>3.7000000000000002E-3</v>
      </c>
      <c r="L44" s="108">
        <v>4.7999999999999996E-3</v>
      </c>
      <c r="M44" s="108"/>
      <c r="N44" s="108"/>
      <c r="O44" s="108">
        <v>4.6371943906217319E-3</v>
      </c>
      <c r="P44" s="1"/>
    </row>
    <row r="45" spans="2:17" s="6" customFormat="1" ht="12" customHeight="1">
      <c r="B45" s="98" t="s">
        <v>103</v>
      </c>
      <c r="C45" s="109">
        <v>0.78939999999999999</v>
      </c>
      <c r="D45" s="109">
        <v>0.81240000000000001</v>
      </c>
      <c r="E45" s="109">
        <v>0.77370000000000005</v>
      </c>
      <c r="F45" s="109">
        <v>0.77786</v>
      </c>
      <c r="G45" s="109">
        <v>0.76327999999999996</v>
      </c>
      <c r="H45" s="109">
        <v>0.76822999999999997</v>
      </c>
      <c r="I45" s="109">
        <v>0.78707000000000005</v>
      </c>
      <c r="J45" s="109">
        <v>0.78193000000000001</v>
      </c>
      <c r="K45" s="109">
        <v>0.78430999999999995</v>
      </c>
      <c r="L45" s="109">
        <v>0.80676999999999999</v>
      </c>
      <c r="M45" s="109"/>
      <c r="N45" s="109"/>
      <c r="O45" s="109">
        <v>0.78515246658155513</v>
      </c>
      <c r="P45" s="1"/>
    </row>
    <row r="46" spans="2:17" s="6" customFormat="1" ht="12" customHeight="1">
      <c r="B46" s="96" t="s">
        <v>104</v>
      </c>
      <c r="C46" s="108">
        <v>1.8E-3</v>
      </c>
      <c r="D46" s="108">
        <v>2E-3</v>
      </c>
      <c r="E46" s="108">
        <v>2.3E-3</v>
      </c>
      <c r="F46" s="108">
        <v>1.89E-3</v>
      </c>
      <c r="G46" s="108">
        <v>1.8600000000000001E-3</v>
      </c>
      <c r="H46" s="108">
        <v>1.6900000000000001E-3</v>
      </c>
      <c r="I46" s="108">
        <v>1.6900000000000001E-3</v>
      </c>
      <c r="J46" s="108">
        <v>1.6000000000000001E-3</v>
      </c>
      <c r="K46" s="108">
        <v>1.6999999999999999E-3</v>
      </c>
      <c r="L46" s="108">
        <v>1.4499999999999999E-3</v>
      </c>
      <c r="M46" s="108"/>
      <c r="N46" s="108"/>
      <c r="O46" s="108">
        <v>1.7944933264437413E-3</v>
      </c>
      <c r="P46" s="1"/>
    </row>
    <row r="47" spans="2:17" s="6" customFormat="1" ht="18" customHeight="1">
      <c r="B47" s="172" t="s">
        <v>2</v>
      </c>
      <c r="C47" s="173">
        <f t="shared" ref="C47:N47" si="12">SUM(C42:C46)</f>
        <v>0.99995000000000001</v>
      </c>
      <c r="D47" s="173">
        <f t="shared" si="12"/>
        <v>1.0000799999999999</v>
      </c>
      <c r="E47" s="173">
        <f t="shared" si="12"/>
        <v>1.0001100000000001</v>
      </c>
      <c r="F47" s="173">
        <f t="shared" si="12"/>
        <v>1.00003</v>
      </c>
      <c r="G47" s="173">
        <f t="shared" si="12"/>
        <v>1.0000100000000001</v>
      </c>
      <c r="H47" s="173">
        <f t="shared" si="12"/>
        <v>1.00004</v>
      </c>
      <c r="I47" s="173">
        <f t="shared" si="12"/>
        <v>1.0000200000000001</v>
      </c>
      <c r="J47" s="173">
        <f t="shared" si="12"/>
        <v>1.00003</v>
      </c>
      <c r="K47" s="173">
        <f t="shared" si="12"/>
        <v>1</v>
      </c>
      <c r="L47" s="173">
        <f t="shared" si="12"/>
        <v>0.99996999999999991</v>
      </c>
      <c r="M47" s="173">
        <f t="shared" si="12"/>
        <v>0</v>
      </c>
      <c r="N47" s="173">
        <f t="shared" si="12"/>
        <v>0</v>
      </c>
      <c r="O47" s="174">
        <f t="shared" ref="O47" si="13">SUM(O42:O46)</f>
        <v>1.0000000000000002</v>
      </c>
      <c r="P47" s="1"/>
    </row>
    <row r="49" spans="3:16">
      <c r="C49" s="122"/>
      <c r="D49" s="122"/>
      <c r="J49" s="122"/>
      <c r="K49" s="122"/>
      <c r="L49" s="122"/>
      <c r="M49" s="122"/>
      <c r="N49" s="122"/>
      <c r="O49" s="207"/>
      <c r="P49" s="207"/>
    </row>
    <row r="50" spans="3:16">
      <c r="O50" s="207"/>
      <c r="P50" s="207"/>
    </row>
    <row r="51" spans="3:16">
      <c r="O51" s="207"/>
      <c r="P51" s="207"/>
    </row>
    <row r="52" spans="3:16">
      <c r="O52" s="207"/>
      <c r="P52" s="207"/>
    </row>
    <row r="53" spans="3:16">
      <c r="O53" s="207"/>
      <c r="P53" s="207"/>
    </row>
    <row r="54" spans="3:16">
      <c r="C54" s="67"/>
    </row>
    <row r="59" spans="3:16">
      <c r="L59" s="122"/>
      <c r="M59" s="122"/>
      <c r="N59" s="122"/>
      <c r="O59" s="122"/>
      <c r="P59" s="122"/>
    </row>
    <row r="60" spans="3:16">
      <c r="P60" s="17"/>
    </row>
    <row r="61" spans="3:16">
      <c r="P61" s="17"/>
    </row>
    <row r="62" spans="3:16">
      <c r="P62" s="17"/>
    </row>
    <row r="63" spans="3:16">
      <c r="P63" s="17"/>
    </row>
    <row r="64" spans="3:16">
      <c r="P64" s="17"/>
    </row>
    <row r="65" spans="16:16">
      <c r="P65" s="17"/>
    </row>
    <row r="66" spans="16:16">
      <c r="P66" s="17"/>
    </row>
  </sheetData>
  <mergeCells count="4">
    <mergeCell ref="B8:O8"/>
    <mergeCell ref="B18:O18"/>
    <mergeCell ref="B29:P29"/>
    <mergeCell ref="B40:O40"/>
  </mergeCells>
  <printOptions horizontalCentered="1"/>
  <pageMargins left="0.39370078740157483" right="0.39370078740157483" top="0.39370078740157483" bottom="0.78740157480314965" header="0.31496062992125984" footer="0.31496062992125984"/>
  <pageSetup scale="77" orientation="landscape" r:id="rId1"/>
  <headerFooter>
    <oddFooter>&amp;L&amp;9www.scj.cl
&amp;D&amp;R&amp;8División de Estudios</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10</vt:i4>
      </vt:variant>
    </vt:vector>
  </HeadingPairs>
  <TitlesOfParts>
    <vt:vector size="20" baseType="lpstr">
      <vt:lpstr>Indice</vt:lpstr>
      <vt:lpstr>Oferta de Juegos</vt:lpstr>
      <vt:lpstr>Parque de Máquinas</vt:lpstr>
      <vt:lpstr>Posiciones de Juego</vt:lpstr>
      <vt:lpstr>Ingresos Brutos del Juego</vt:lpstr>
      <vt:lpstr>Impuestos</vt:lpstr>
      <vt:lpstr>Visitas</vt:lpstr>
      <vt:lpstr>Retorno Máquinas</vt:lpstr>
      <vt:lpstr>Resumen Industria</vt:lpstr>
      <vt:lpstr>Glosario</vt:lpstr>
      <vt:lpstr>Glosario!Área_de_impresión</vt:lpstr>
      <vt:lpstr>Impuestos!Área_de_impresión</vt:lpstr>
      <vt:lpstr>Indice!Área_de_impresión</vt:lpstr>
      <vt:lpstr>'Ingresos Brutos del Juego'!Área_de_impresión</vt:lpstr>
      <vt:lpstr>'Oferta de Juegos'!Área_de_impresión</vt:lpstr>
      <vt:lpstr>'Parque de Máquinas'!Área_de_impresión</vt:lpstr>
      <vt:lpstr>'Posiciones de Juego'!Área_de_impresión</vt:lpstr>
      <vt:lpstr>'Resumen Industria'!Área_de_impresión</vt:lpstr>
      <vt:lpstr>'Retorno Máquinas'!Área_de_impresión</vt:lpstr>
      <vt:lpstr>Visitas!Área_de_impresión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eschiaffino</dc:creator>
  <cp:lastModifiedBy>Pamela Riquelme Illanes</cp:lastModifiedBy>
  <cp:lastPrinted>2013-11-27T20:50:19Z</cp:lastPrinted>
  <dcterms:created xsi:type="dcterms:W3CDTF">2009-04-09T13:46:36Z</dcterms:created>
  <dcterms:modified xsi:type="dcterms:W3CDTF">2013-11-29T12:59:21Z</dcterms:modified>
</cp:coreProperties>
</file>