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603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Máquinas'!$A$1:$O$28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B28" i="8"/>
  <c r="M26"/>
  <c r="L26"/>
  <c r="K26"/>
  <c r="J26"/>
  <c r="I26"/>
  <c r="H26"/>
  <c r="G26"/>
  <c r="F26"/>
  <c r="E26"/>
  <c r="D26"/>
  <c r="C26"/>
  <c r="N25"/>
  <c r="N24"/>
  <c r="N23"/>
  <c r="N22"/>
  <c r="N21"/>
  <c r="N20"/>
  <c r="N19"/>
  <c r="N18"/>
  <c r="N17"/>
  <c r="N16"/>
  <c r="N15"/>
  <c r="N14"/>
  <c r="N13"/>
  <c r="N12"/>
  <c r="N11"/>
  <c r="O31" i="4"/>
  <c r="P31"/>
  <c r="O32"/>
  <c r="P32"/>
  <c r="O33"/>
  <c r="P33"/>
  <c r="O34"/>
  <c r="P34"/>
  <c r="O35"/>
  <c r="P35"/>
  <c r="C36"/>
  <c r="D36"/>
  <c r="O36" s="1"/>
  <c r="E36"/>
  <c r="F36"/>
  <c r="G36"/>
  <c r="H36"/>
  <c r="I36"/>
  <c r="J36"/>
  <c r="K36"/>
  <c r="L36"/>
  <c r="M36"/>
  <c r="N36"/>
  <c r="P36"/>
  <c r="C37"/>
  <c r="D37"/>
  <c r="O37" s="1"/>
  <c r="E37"/>
  <c r="F37"/>
  <c r="G37"/>
  <c r="H37"/>
  <c r="I37"/>
  <c r="J37"/>
  <c r="K37"/>
  <c r="L37"/>
  <c r="M37"/>
  <c r="N37"/>
  <c r="C47"/>
  <c r="D47"/>
  <c r="E47"/>
  <c r="F47"/>
  <c r="G47"/>
  <c r="H47"/>
  <c r="I47"/>
  <c r="J47"/>
  <c r="K47"/>
  <c r="L47"/>
  <c r="M47"/>
  <c r="N47"/>
  <c r="O47"/>
  <c r="I27" i="8" l="1"/>
  <c r="M27"/>
  <c r="N26"/>
  <c r="O11" s="1"/>
  <c r="B27" i="12"/>
  <c r="K26" i="7"/>
  <c r="L26"/>
  <c r="M26"/>
  <c r="N26"/>
  <c r="P24"/>
  <c r="O24"/>
  <c r="P23"/>
  <c r="O23"/>
  <c r="P22"/>
  <c r="O22"/>
  <c r="P21"/>
  <c r="O21"/>
  <c r="P20"/>
  <c r="O20"/>
  <c r="P19"/>
  <c r="O19"/>
  <c r="P18"/>
  <c r="O18"/>
  <c r="P17"/>
  <c r="O17"/>
  <c r="P16"/>
  <c r="O16"/>
  <c r="P15"/>
  <c r="O15"/>
  <c r="P14"/>
  <c r="O14"/>
  <c r="P13"/>
  <c r="O13"/>
  <c r="P12"/>
  <c r="O12"/>
  <c r="P11"/>
  <c r="O11"/>
  <c r="P10"/>
  <c r="O10"/>
  <c r="K45" i="3"/>
  <c r="L45"/>
  <c r="M45"/>
  <c r="N45"/>
  <c r="P43"/>
  <c r="O43"/>
  <c r="P42"/>
  <c r="O42"/>
  <c r="P41"/>
  <c r="O41"/>
  <c r="P40"/>
  <c r="O40"/>
  <c r="P39"/>
  <c r="O39"/>
  <c r="P38"/>
  <c r="O38"/>
  <c r="P37"/>
  <c r="O37"/>
  <c r="P36"/>
  <c r="O36"/>
  <c r="P35"/>
  <c r="O35"/>
  <c r="P34"/>
  <c r="O34"/>
  <c r="P33"/>
  <c r="O33"/>
  <c r="P32"/>
  <c r="O32"/>
  <c r="P31"/>
  <c r="O31"/>
  <c r="P30"/>
  <c r="O30"/>
  <c r="P29"/>
  <c r="O29"/>
  <c r="P45" i="2"/>
  <c r="O45"/>
  <c r="P44"/>
  <c r="O44"/>
  <c r="P43"/>
  <c r="O43"/>
  <c r="P42"/>
  <c r="O42"/>
  <c r="P41"/>
  <c r="O41"/>
  <c r="P40"/>
  <c r="O40"/>
  <c r="P39"/>
  <c r="O39"/>
  <c r="P38"/>
  <c r="O38"/>
  <c r="P37"/>
  <c r="O37"/>
  <c r="P36"/>
  <c r="O36"/>
  <c r="P35"/>
  <c r="O35"/>
  <c r="P34"/>
  <c r="O34"/>
  <c r="P33"/>
  <c r="O33"/>
  <c r="P32"/>
  <c r="O32"/>
  <c r="P31"/>
  <c r="O31"/>
  <c r="K26"/>
  <c r="L26"/>
  <c r="M26"/>
  <c r="N26"/>
  <c r="P24"/>
  <c r="O24"/>
  <c r="P23"/>
  <c r="O23"/>
  <c r="P22"/>
  <c r="O22"/>
  <c r="P21"/>
  <c r="O21"/>
  <c r="P20"/>
  <c r="O20"/>
  <c r="P19"/>
  <c r="O19"/>
  <c r="P18"/>
  <c r="O18"/>
  <c r="P17"/>
  <c r="O17"/>
  <c r="P16"/>
  <c r="O16"/>
  <c r="P15"/>
  <c r="O15"/>
  <c r="P14"/>
  <c r="O14"/>
  <c r="P13"/>
  <c r="O13"/>
  <c r="P12"/>
  <c r="O12"/>
  <c r="P11"/>
  <c r="O11"/>
  <c r="P10"/>
  <c r="O10"/>
  <c r="I13" i="12"/>
  <c r="I14"/>
  <c r="I15"/>
  <c r="I16"/>
  <c r="I17"/>
  <c r="I18"/>
  <c r="I19"/>
  <c r="I20"/>
  <c r="I21"/>
  <c r="I22"/>
  <c r="I23"/>
  <c r="I24"/>
  <c r="I25"/>
  <c r="I12"/>
  <c r="I11"/>
  <c r="H26"/>
  <c r="G26"/>
  <c r="F26"/>
  <c r="E26"/>
  <c r="D26"/>
  <c r="P24" i="1"/>
  <c r="P23"/>
  <c r="P22"/>
  <c r="P21"/>
  <c r="P20"/>
  <c r="P19"/>
  <c r="P18"/>
  <c r="P17"/>
  <c r="P16"/>
  <c r="P15"/>
  <c r="P14"/>
  <c r="P13"/>
  <c r="P12"/>
  <c r="P11"/>
  <c r="P10"/>
  <c r="E27" i="8" l="1"/>
  <c r="O24"/>
  <c r="O20"/>
  <c r="O16"/>
  <c r="O12"/>
  <c r="O23"/>
  <c r="O19"/>
  <c r="O15"/>
  <c r="L27"/>
  <c r="J27"/>
  <c r="H27"/>
  <c r="F27"/>
  <c r="D27"/>
  <c r="K27"/>
  <c r="G27"/>
  <c r="C27"/>
  <c r="N27" s="1"/>
  <c r="O22"/>
  <c r="O18"/>
  <c r="O14"/>
  <c r="O25"/>
  <c r="O21"/>
  <c r="O17"/>
  <c r="O13"/>
  <c r="O26" s="1"/>
  <c r="I26" i="12"/>
  <c r="H26" i="11" l="1"/>
  <c r="G26"/>
  <c r="F26"/>
  <c r="E26"/>
  <c r="D26"/>
  <c r="J45" i="3" l="1"/>
  <c r="J47" i="2"/>
  <c r="J26"/>
  <c r="I45" i="3" l="1"/>
  <c r="H67"/>
  <c r="I67"/>
  <c r="J67"/>
  <c r="K67"/>
  <c r="L67"/>
  <c r="M67"/>
  <c r="N67"/>
  <c r="G67"/>
  <c r="G45"/>
  <c r="G26" i="2"/>
  <c r="F67" i="3"/>
  <c r="F47" i="2"/>
  <c r="F26"/>
  <c r="E67" i="3"/>
  <c r="E45"/>
  <c r="E47" i="2"/>
  <c r="E26"/>
  <c r="D67" i="3"/>
  <c r="D45"/>
  <c r="C67" l="1"/>
  <c r="N25" i="7" l="1"/>
  <c r="N44" i="3" l="1"/>
  <c r="N25"/>
  <c r="N46" i="2"/>
  <c r="N47" s="1"/>
  <c r="N25"/>
  <c r="M25" i="7" l="1"/>
  <c r="M44" i="3"/>
  <c r="M25"/>
  <c r="M46" i="2"/>
  <c r="M47" s="1"/>
  <c r="M25"/>
  <c r="L44" i="3" l="1"/>
  <c r="L25"/>
  <c r="L25" i="7" l="1"/>
  <c r="L46" i="2"/>
  <c r="L47" s="1"/>
  <c r="P46"/>
  <c r="L25"/>
  <c r="O24" i="1"/>
  <c r="O23"/>
  <c r="O22"/>
  <c r="O21"/>
  <c r="O20"/>
  <c r="O19"/>
  <c r="O18"/>
  <c r="O17"/>
  <c r="O16"/>
  <c r="O15"/>
  <c r="O14"/>
  <c r="O13"/>
  <c r="O12"/>
  <c r="O11"/>
  <c r="O10"/>
  <c r="K25" i="7"/>
  <c r="K44" i="3"/>
  <c r="K25"/>
  <c r="P25" i="2"/>
  <c r="K46"/>
  <c r="K47" s="1"/>
  <c r="K25"/>
  <c r="K25" i="1"/>
  <c r="K26" s="1"/>
  <c r="J25" i="7"/>
  <c r="J26" s="1"/>
  <c r="J44" i="3"/>
  <c r="J25"/>
  <c r="O13"/>
  <c r="O14"/>
  <c r="J46" i="2"/>
  <c r="J25"/>
  <c r="I25" i="7"/>
  <c r="I26" s="1"/>
  <c r="I44" i="3"/>
  <c r="I25"/>
  <c r="I46" i="2"/>
  <c r="I47" s="1"/>
  <c r="I25"/>
  <c r="I26" s="1"/>
  <c r="I25" i="1"/>
  <c r="I26" s="1"/>
  <c r="J25"/>
  <c r="J26" s="1"/>
  <c r="L25"/>
  <c r="L26" s="1"/>
  <c r="M25"/>
  <c r="M26" s="1"/>
  <c r="N25"/>
  <c r="N26" s="1"/>
  <c r="H25" i="7"/>
  <c r="H26" s="1"/>
  <c r="H44" i="3"/>
  <c r="H45" s="1"/>
  <c r="H25"/>
  <c r="H25" i="2"/>
  <c r="H26" s="1"/>
  <c r="H46"/>
  <c r="H47" s="1"/>
  <c r="H25" i="1"/>
  <c r="H26" s="1"/>
  <c r="G25" i="7"/>
  <c r="G26" s="1"/>
  <c r="F25"/>
  <c r="F26" s="1"/>
  <c r="E25"/>
  <c r="E26" s="1"/>
  <c r="D25"/>
  <c r="D26" s="1"/>
  <c r="C25"/>
  <c r="C26" s="1"/>
  <c r="D44" i="3"/>
  <c r="E44"/>
  <c r="F44"/>
  <c r="G44"/>
  <c r="C44"/>
  <c r="C45" s="1"/>
  <c r="D25"/>
  <c r="E25"/>
  <c r="F25"/>
  <c r="G25"/>
  <c r="C25"/>
  <c r="D46" i="2"/>
  <c r="D47" s="1"/>
  <c r="E46"/>
  <c r="F46"/>
  <c r="G46"/>
  <c r="G47" s="1"/>
  <c r="C46"/>
  <c r="C47" s="1"/>
  <c r="D25"/>
  <c r="D26" s="1"/>
  <c r="E25"/>
  <c r="F25"/>
  <c r="G25"/>
  <c r="C25"/>
  <c r="C26" s="1"/>
  <c r="D25" i="1"/>
  <c r="D26" s="1"/>
  <c r="E25"/>
  <c r="E26" s="1"/>
  <c r="F25"/>
  <c r="F26" s="1"/>
  <c r="G25"/>
  <c r="G26" s="1"/>
  <c r="C25"/>
  <c r="C26" s="1"/>
  <c r="O10" i="3"/>
  <c r="O24" i="4"/>
  <c r="O23"/>
  <c r="O22"/>
  <c r="O21"/>
  <c r="O20"/>
  <c r="O14"/>
  <c r="O13"/>
  <c r="O12"/>
  <c r="O11"/>
  <c r="O10"/>
  <c r="O24" i="3"/>
  <c r="O15"/>
  <c r="O16"/>
  <c r="O17"/>
  <c r="O18"/>
  <c r="O19"/>
  <c r="O20"/>
  <c r="O21"/>
  <c r="O22"/>
  <c r="O23"/>
  <c r="O12"/>
  <c r="O11"/>
  <c r="P25" i="1"/>
  <c r="O25" i="7" l="1"/>
  <c r="O25" i="2"/>
  <c r="O44" i="3"/>
  <c r="O25" i="4"/>
  <c r="P25" i="7"/>
  <c r="O46" i="2"/>
  <c r="O25" i="3"/>
  <c r="O15" i="4"/>
  <c r="O25" i="1"/>
  <c r="O26" i="2"/>
  <c r="O26" i="7"/>
  <c r="O47" i="2"/>
  <c r="O26" i="1"/>
  <c r="O45" i="3"/>
  <c r="F45"/>
  <c r="P44"/>
</calcChain>
</file>

<file path=xl/sharedStrings.xml><?xml version="1.0" encoding="utf-8"?>
<sst xmlns="http://schemas.openxmlformats.org/spreadsheetml/2006/main" count="592" uniqueCount="154">
  <si>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</si>
  <si>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</si>
  <si>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</si>
  <si>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</si>
  <si>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</si>
  <si>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</si>
  <si>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</si>
  <si>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</si>
  <si>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</si>
  <si>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</si>
  <si>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</si>
  <si>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</si>
  <si>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</si>
  <si>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</si>
  <si>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</si>
  <si>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</si>
  <si>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</si>
  <si>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</si>
  <si>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</si>
  <si>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</si>
  <si>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</si>
  <si>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</si>
  <si>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</si>
  <si>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</si>
  <si>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</si>
  <si>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</si>
  <si>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</si>
  <si>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</si>
  <si>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</si>
  <si>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</si>
  <si>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</si>
  <si>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</si>
  <si>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</si>
  <si>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</si>
  <si>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</si>
  <si>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</si>
  <si>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</si>
  <si>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</si>
  <si>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</si>
  <si>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</si>
  <si>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</si>
  <si>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</si>
  <si>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</si>
  <si>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</si>
  <si>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</si>
  <si>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</si>
  <si>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</si>
  <si>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</si>
  <si>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</si>
  <si>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</si>
  <si>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</si>
  <si>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</si>
  <si>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</si>
  <si>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</si>
  <si>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</si>
  <si>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</si>
  <si>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</si>
  <si>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</si>
  <si>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</si>
  <si>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</si>
  <si>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</si>
  <si>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</si>
  <si>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</si>
  <si>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</si>
  <si>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</si>
  <si>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</si>
  <si>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</si>
  <si>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</si>
  <si>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</si>
  <si>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</si>
  <si>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</si>
  <si>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</si>
  <si>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</si>
  <si>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</si>
  <si>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</si>
  <si>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</si>
  <si>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</si>
  <si>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</si>
  <si>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</si>
  <si>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</si>
  <si>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</si>
  <si>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Gasto Promedio Año 2010</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</si>
  <si>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</si>
  <si>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</si>
  <si>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</si>
  <si>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</si>
  <si>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</si>
  <si>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</si>
  <si>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</si>
  <si>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</si>
  <si>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</si>
  <si>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</si>
  <si>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</si>
  <si>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</si>
  <si>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</si>
  <si>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</si>
  <si>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</si>
  <si>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</si>
  <si>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</si>
  <si>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</si>
  <si>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</si>
  <si>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</si>
  <si>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</si>
  <si>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</si>
  <si>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</si>
  <si>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</si>
  <si>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</si>
  <si>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</si>
  <si>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</si>
  <si>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</si>
  <si>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</si>
  <si>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</si>
  <si>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</si>
  <si>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</si>
  <si>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</si>
  <si>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</si>
  <si>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</si>
  <si>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</si>
  <si>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</si>
  <si>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</si>
  <si>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</si>
  <si>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</si>
  <si>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</si>
  <si>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</si>
  <si>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</si>
  <si>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</si>
  <si>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</si>
  <si>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</si>
  <si>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</si>
  <si>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</si>
  <si>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</si>
  <si>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</si>
  <si>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</si>
  <si>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</si>
  <si>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</si>
  <si>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</si>
  <si>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</si>
  <si>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Al 31-12-2010</t>
  </si>
  <si>
    <t>NUMERO DE MAQUINAS DE AZAR POR FABRICANTE Y PROCEDENCIA - Diciembre 2010</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</si>
  <si>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</si>
  <si>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</si>
  <si>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</si>
  <si>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</si>
  <si>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</si>
  <si>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OFERTA DE JUEGOS POR CATEGORIA,  EN LOS CASINOS EN OPERACIÓN - Diciembre 2010</t>
  </si>
  <si>
    <t>POSICIONES DE JUEGO, POR CATEGORIA DE JUEGO - Diciembre 2010</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</si>
  <si>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</si>
  <si>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</si>
  <si>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</si>
  <si>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</si>
  <si>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Win Año 2010 y posiciones de juego al 31/12/2010</t>
  </si>
  <si>
    <t>WIN DIARIO POR POSICION DE JUEGO (US$), SEGUN CATEGORIA - Diciembre 2010</t>
  </si>
  <si>
    <t>WIN DIARIO POR POSICION DE JUEGO, SEGUN CATEGORIA ($) - Diciembre 2010</t>
  </si>
  <si>
    <t>INGRESOS BRUTOS O WIN POR CATEGORÍA DE JUEGO ($)</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</si>
</sst>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166" fontId="33" fillId="4" borderId="17"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168" fontId="33" fillId="4" borderId="0" xfId="3" applyNumberFormat="1" applyFont="1" applyAlignment="1">
      <alignment vertical="center"/>
    </xf>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166" fontId="23" fillId="3" borderId="35" xfId="0" applyNumberFormat="1" applyFont="1" applyFill="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2010</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366713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319088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276225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66367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51</xdr:row>
      <xdr:rowOff>9525</xdr:rowOff>
    </xdr:from>
    <xdr:to>
      <xdr:col>10</xdr:col>
      <xdr:colOff>457200</xdr:colOff>
      <xdr:row>61</xdr:row>
      <xdr:rowOff>53415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48</xdr:row>
      <xdr:rowOff>142875</xdr:rowOff>
    </xdr:from>
    <xdr:to>
      <xdr:col>7</xdr:col>
      <xdr:colOff>133349</xdr:colOff>
      <xdr:row>50</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50</xdr:row>
      <xdr:rowOff>158750</xdr:rowOff>
    </xdr:from>
    <xdr:to>
      <xdr:col>10</xdr:col>
      <xdr:colOff>209550</xdr:colOff>
      <xdr:row>57</xdr:row>
      <xdr:rowOff>34925</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48</xdr:row>
      <xdr:rowOff>77787</xdr:rowOff>
    </xdr:from>
    <xdr:to>
      <xdr:col>7</xdr:col>
      <xdr:colOff>20636</xdr:colOff>
      <xdr:row>49</xdr:row>
      <xdr:rowOff>125412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141</v>
      </c>
      <c r="D15" s="20"/>
      <c r="E15" s="33" t="s">
        <v>69</v>
      </c>
    </row>
    <row r="16" spans="3:5" ht="26.25" customHeight="1" thickTop="1" thickBot="1">
      <c r="C16" s="33" t="s">
        <v>103</v>
      </c>
      <c r="D16" s="20"/>
      <c r="E16" s="33" t="s">
        <v>70</v>
      </c>
    </row>
    <row r="17" spans="3:5" ht="26.25" customHeight="1" thickTop="1" thickBot="1">
      <c r="C17" s="33" t="s">
        <v>133</v>
      </c>
      <c r="D17" s="20"/>
      <c r="E17" s="33" t="s">
        <v>71</v>
      </c>
    </row>
    <row r="18" spans="3:5" ht="26.25" customHeight="1" thickTop="1" thickBot="1">
      <c r="C18" s="33" t="s">
        <v>142</v>
      </c>
      <c r="D18" s="20"/>
      <c r="E18" s="33" t="s">
        <v>72</v>
      </c>
    </row>
    <row r="19" spans="3:5" ht="26.25" customHeight="1" thickTop="1" thickBot="1">
      <c r="C19" s="33" t="s">
        <v>66</v>
      </c>
      <c r="D19" s="20"/>
      <c r="E19" s="33" t="s">
        <v>73</v>
      </c>
    </row>
    <row r="20" spans="3:5" ht="26.25" customHeight="1" thickTop="1" thickBot="1">
      <c r="C20" s="33" t="s">
        <v>75</v>
      </c>
      <c r="D20" s="20"/>
      <c r="E20" s="33" t="s">
        <v>143</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5" t="s">
        <v>59</v>
      </c>
      <c r="C8" s="265"/>
      <c r="D8" s="266"/>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139</v>
      </c>
      <c r="C13" s="90"/>
      <c r="D13" s="213" t="s">
        <v>140</v>
      </c>
    </row>
    <row r="14" spans="1:5" ht="39.75" customHeight="1">
      <c r="A14" s="67"/>
      <c r="B14" s="87" t="s">
        <v>146</v>
      </c>
      <c r="C14" s="88"/>
      <c r="D14" s="89" t="s">
        <v>148</v>
      </c>
    </row>
    <row r="15" spans="1:5" ht="39.75" customHeight="1">
      <c r="A15" s="67"/>
      <c r="B15" s="87" t="s">
        <v>147</v>
      </c>
      <c r="C15" s="88"/>
      <c r="D15" s="89" t="s">
        <v>149</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7" t="s">
        <v>144</v>
      </c>
      <c r="C8" s="227"/>
      <c r="D8" s="227"/>
      <c r="E8" s="227"/>
      <c r="F8" s="227"/>
      <c r="G8" s="227"/>
      <c r="H8" s="228"/>
      <c r="I8" s="176"/>
    </row>
    <row r="9" spans="2:10" s="54" customFormat="1" ht="15" customHeight="1">
      <c r="B9" s="229" t="s">
        <v>13</v>
      </c>
      <c r="C9" s="230" t="s">
        <v>113</v>
      </c>
      <c r="D9" s="231" t="s">
        <v>114</v>
      </c>
      <c r="E9" s="232"/>
      <c r="F9" s="233"/>
      <c r="G9" s="234" t="s">
        <v>115</v>
      </c>
      <c r="H9" s="235" t="s">
        <v>116</v>
      </c>
      <c r="I9" s="176"/>
    </row>
    <row r="10" spans="2:10" s="54" customFormat="1" ht="24" customHeight="1">
      <c r="B10" s="229"/>
      <c r="C10" s="230"/>
      <c r="D10" s="178" t="s">
        <v>106</v>
      </c>
      <c r="E10" s="180" t="s">
        <v>107</v>
      </c>
      <c r="F10" s="179" t="s">
        <v>108</v>
      </c>
      <c r="G10" s="234"/>
      <c r="H10" s="235"/>
      <c r="I10" s="176"/>
    </row>
    <row r="11" spans="2:10" s="54" customFormat="1" ht="9" customHeight="1">
      <c r="B11" s="105" t="s">
        <v>36</v>
      </c>
      <c r="C11" s="39" t="s">
        <v>117</v>
      </c>
      <c r="D11" s="181">
        <v>6</v>
      </c>
      <c r="E11" s="181">
        <v>14</v>
      </c>
      <c r="F11" s="181">
        <v>1</v>
      </c>
      <c r="G11" s="181">
        <v>404</v>
      </c>
      <c r="H11" s="181">
        <v>136</v>
      </c>
      <c r="I11" s="176"/>
    </row>
    <row r="12" spans="2:10" s="54" customFormat="1" ht="9" customHeight="1">
      <c r="B12" s="104" t="s">
        <v>4</v>
      </c>
      <c r="C12" s="123" t="s">
        <v>118</v>
      </c>
      <c r="D12" s="183">
        <v>10</v>
      </c>
      <c r="E12" s="183">
        <v>33</v>
      </c>
      <c r="F12" s="183">
        <v>3</v>
      </c>
      <c r="G12" s="183">
        <v>736</v>
      </c>
      <c r="H12" s="183">
        <v>248</v>
      </c>
      <c r="I12" s="176"/>
    </row>
    <row r="13" spans="2:10" s="54" customFormat="1" ht="9" customHeight="1">
      <c r="B13" s="184" t="s">
        <v>80</v>
      </c>
      <c r="C13" s="39" t="s">
        <v>119</v>
      </c>
      <c r="D13" s="181">
        <v>4</v>
      </c>
      <c r="E13" s="181">
        <v>9</v>
      </c>
      <c r="F13" s="181">
        <v>1</v>
      </c>
      <c r="G13" s="181">
        <v>266</v>
      </c>
      <c r="H13" s="181">
        <v>357</v>
      </c>
      <c r="I13" s="176"/>
    </row>
    <row r="14" spans="2:10" s="54" customFormat="1" ht="9" customHeight="1">
      <c r="B14" s="104" t="s">
        <v>37</v>
      </c>
      <c r="C14" s="123" t="s">
        <v>120</v>
      </c>
      <c r="D14" s="183">
        <v>7</v>
      </c>
      <c r="E14" s="183">
        <v>8</v>
      </c>
      <c r="F14" s="183">
        <v>1</v>
      </c>
      <c r="G14" s="183">
        <v>300</v>
      </c>
      <c r="H14" s="183">
        <v>296</v>
      </c>
      <c r="I14" s="176"/>
      <c r="J14" s="55"/>
    </row>
    <row r="15" spans="2:10" s="54" customFormat="1" ht="9" customHeight="1">
      <c r="B15" s="105" t="s">
        <v>132</v>
      </c>
      <c r="C15" s="39" t="s">
        <v>121</v>
      </c>
      <c r="D15" s="181">
        <v>9</v>
      </c>
      <c r="E15" s="181">
        <v>39</v>
      </c>
      <c r="F15" s="181">
        <v>2</v>
      </c>
      <c r="G15" s="181">
        <v>904</v>
      </c>
      <c r="H15" s="181">
        <v>200</v>
      </c>
      <c r="I15" s="176"/>
      <c r="J15" s="55"/>
    </row>
    <row r="16" spans="2:10" s="54" customFormat="1" ht="9" customHeight="1">
      <c r="B16" s="104" t="s">
        <v>18</v>
      </c>
      <c r="C16" s="123" t="s">
        <v>122</v>
      </c>
      <c r="D16" s="183">
        <v>28</v>
      </c>
      <c r="E16" s="183">
        <v>54</v>
      </c>
      <c r="F16" s="183">
        <v>3</v>
      </c>
      <c r="G16" s="183">
        <v>1569</v>
      </c>
      <c r="H16" s="183">
        <v>300</v>
      </c>
      <c r="I16" s="176"/>
      <c r="J16" s="55"/>
    </row>
    <row r="17" spans="1:248" s="54" customFormat="1" ht="9" customHeight="1">
      <c r="B17" s="105" t="s">
        <v>5</v>
      </c>
      <c r="C17" s="39" t="s">
        <v>123</v>
      </c>
      <c r="D17" s="181">
        <v>5</v>
      </c>
      <c r="E17" s="181">
        <v>11</v>
      </c>
      <c r="F17" s="181">
        <v>2</v>
      </c>
      <c r="G17" s="181">
        <v>230</v>
      </c>
      <c r="H17" s="181">
        <v>60</v>
      </c>
      <c r="I17" s="176"/>
    </row>
    <row r="18" spans="1:248" s="54" customFormat="1" ht="9" customHeight="1">
      <c r="B18" s="104" t="s">
        <v>6</v>
      </c>
      <c r="C18" s="123" t="s">
        <v>124</v>
      </c>
      <c r="D18" s="183">
        <v>4</v>
      </c>
      <c r="E18" s="183">
        <v>10</v>
      </c>
      <c r="F18" s="183">
        <v>1</v>
      </c>
      <c r="G18" s="183">
        <v>400</v>
      </c>
      <c r="H18" s="183">
        <v>60</v>
      </c>
      <c r="I18" s="176"/>
    </row>
    <row r="19" spans="1:248" s="54" customFormat="1" ht="9" customHeight="1">
      <c r="B19" s="105" t="s">
        <v>7</v>
      </c>
      <c r="C19" s="39" t="s">
        <v>125</v>
      </c>
      <c r="D19" s="181">
        <v>3</v>
      </c>
      <c r="E19" s="181">
        <v>10</v>
      </c>
      <c r="F19" s="181">
        <v>1</v>
      </c>
      <c r="G19" s="181">
        <v>100</v>
      </c>
      <c r="H19" s="181">
        <v>80</v>
      </c>
      <c r="I19" s="176"/>
    </row>
    <row r="20" spans="1:248" s="54" customFormat="1" ht="9" customHeight="1">
      <c r="B20" s="104" t="s">
        <v>8</v>
      </c>
      <c r="C20" s="123" t="s">
        <v>126</v>
      </c>
      <c r="D20" s="183">
        <v>10</v>
      </c>
      <c r="E20" s="183">
        <v>38</v>
      </c>
      <c r="F20" s="183">
        <v>2</v>
      </c>
      <c r="G20" s="183">
        <v>895</v>
      </c>
      <c r="H20" s="183">
        <v>336</v>
      </c>
      <c r="I20" s="176"/>
    </row>
    <row r="21" spans="1:248" s="54" customFormat="1" ht="9" customHeight="1">
      <c r="B21" s="105" t="s">
        <v>14</v>
      </c>
      <c r="C21" s="61" t="s">
        <v>127</v>
      </c>
      <c r="D21" s="182">
        <v>4</v>
      </c>
      <c r="E21" s="182">
        <v>5</v>
      </c>
      <c r="F21" s="182">
        <v>1</v>
      </c>
      <c r="G21" s="182">
        <v>200</v>
      </c>
      <c r="H21" s="182">
        <v>40</v>
      </c>
      <c r="I21" s="176"/>
    </row>
    <row r="22" spans="1:248" s="54" customFormat="1" ht="9" customHeight="1">
      <c r="B22" s="104" t="s">
        <v>15</v>
      </c>
      <c r="C22" s="123" t="s">
        <v>128</v>
      </c>
      <c r="D22" s="183">
        <v>7</v>
      </c>
      <c r="E22" s="183">
        <v>26</v>
      </c>
      <c r="F22" s="183">
        <v>3</v>
      </c>
      <c r="G22" s="183">
        <v>580</v>
      </c>
      <c r="H22" s="183">
        <v>352</v>
      </c>
      <c r="I22" s="176"/>
    </row>
    <row r="23" spans="1:248" s="54" customFormat="1" ht="9" customHeight="1">
      <c r="B23" s="105" t="s">
        <v>16</v>
      </c>
      <c r="C23" s="39" t="s">
        <v>129</v>
      </c>
      <c r="D23" s="181">
        <v>5</v>
      </c>
      <c r="E23" s="181">
        <v>15</v>
      </c>
      <c r="F23" s="181">
        <v>2</v>
      </c>
      <c r="G23" s="181">
        <v>380</v>
      </c>
      <c r="H23" s="181">
        <v>200</v>
      </c>
      <c r="I23" s="176"/>
    </row>
    <row r="24" spans="1:248" s="54" customFormat="1" ht="9" customHeight="1">
      <c r="B24" s="104" t="s">
        <v>41</v>
      </c>
      <c r="C24" s="123" t="s">
        <v>130</v>
      </c>
      <c r="D24" s="183">
        <v>6</v>
      </c>
      <c r="E24" s="183">
        <v>15</v>
      </c>
      <c r="F24" s="183">
        <v>1</v>
      </c>
      <c r="G24" s="183">
        <v>296</v>
      </c>
      <c r="H24" s="183">
        <v>108</v>
      </c>
      <c r="I24" s="176"/>
    </row>
    <row r="25" spans="1:248" s="54" customFormat="1" ht="9" customHeight="1">
      <c r="B25" s="105" t="s">
        <v>17</v>
      </c>
      <c r="C25" s="39" t="s">
        <v>131</v>
      </c>
      <c r="D25" s="181">
        <v>5</v>
      </c>
      <c r="E25" s="181">
        <v>13</v>
      </c>
      <c r="F25" s="181">
        <v>2</v>
      </c>
      <c r="G25" s="181">
        <v>360</v>
      </c>
      <c r="H25" s="181">
        <v>200</v>
      </c>
      <c r="I25" s="176"/>
    </row>
    <row r="26" spans="1:248" s="177" customFormat="1" ht="18" customHeight="1">
      <c r="A26" s="82"/>
      <c r="B26" s="185" t="s">
        <v>3</v>
      </c>
      <c r="C26" s="186"/>
      <c r="D26" s="187">
        <f t="shared" ref="D26:H26" si="0">SUM(D11:D25)</f>
        <v>113</v>
      </c>
      <c r="E26" s="187">
        <f t="shared" si="0"/>
        <v>300</v>
      </c>
      <c r="F26" s="187">
        <f t="shared" si="0"/>
        <v>26</v>
      </c>
      <c r="G26" s="187">
        <f t="shared" si="0"/>
        <v>7620</v>
      </c>
      <c r="H26" s="188">
        <f t="shared" si="0"/>
        <v>2973</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12" t="s">
        <v>137</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&amp;L&amp;9www.scj.cl
&amp;D&amp;R&amp;8División de Estudios   &amp;P/&amp;N</oddFooter>
  </headerFooter>
  <drawing r:id="rId2"/>
</worksheet>
</file>

<file path=xl/worksheets/sheet3.xml><?xml version="1.0" encoding="utf-8"?>
<worksheet xmlns="http://schemas.openxmlformats.org/spreadsheetml/2006/main" xmlns:r="http://schemas.openxmlformats.org/officeDocument/2006/relationships">
  <dimension ref="B1:O30"/>
  <sheetViews>
    <sheetView zoomScaleNormal="100" zoomScaleSheetLayoutView="100" workbookViewId="0"/>
  </sheetViews>
  <sheetFormatPr baseColWidth="10" defaultRowHeight="14.25"/>
  <cols>
    <col min="1" max="1" width="4.140625" style="16" customWidth="1"/>
    <col min="2" max="2" width="21.28515625" style="16" customWidth="1"/>
    <col min="3" max="3" width="9.5703125" style="16" bestFit="1" customWidth="1"/>
    <col min="4" max="4" width="10.85546875" style="16" bestFit="1" customWidth="1"/>
    <col min="5" max="5" width="11" style="16" bestFit="1" customWidth="1"/>
    <col min="6" max="7" width="10.85546875" style="16" customWidth="1"/>
    <col min="8" max="8" width="11.42578125" style="16" bestFit="1" customWidth="1"/>
    <col min="9" max="9" width="11" style="16" customWidth="1"/>
    <col min="10" max="10" width="11.42578125" style="16" customWidth="1"/>
    <col min="11" max="11" width="11.7109375" style="16" customWidth="1"/>
    <col min="12" max="12" width="11.28515625" style="16" customWidth="1"/>
    <col min="13" max="13" width="11.42578125" style="16" customWidth="1"/>
    <col min="14" max="15" width="7.7109375" style="16" customWidth="1"/>
    <col min="16" max="16" width="1" style="16" customWidth="1"/>
    <col min="17" max="17" width="12.5703125" style="16" bestFit="1" customWidth="1"/>
    <col min="18" max="16384" width="11.42578125" style="16"/>
  </cols>
  <sheetData>
    <row r="1" spans="2:15" ht="10.5" customHeight="1"/>
    <row r="2" spans="2:15" ht="10.5" customHeight="1"/>
    <row r="3" spans="2:15" ht="10.5" customHeight="1"/>
    <row r="4" spans="2:15" ht="10.5" customHeight="1"/>
    <row r="5" spans="2:15" ht="10.5" customHeight="1"/>
    <row r="6" spans="2:15" ht="12.75" customHeight="1"/>
    <row r="7" spans="2:15" ht="49.5" customHeight="1"/>
    <row r="8" spans="2:15" ht="22.5" customHeight="1">
      <c r="B8" s="236" t="s">
        <v>138</v>
      </c>
      <c r="C8" s="237"/>
      <c r="D8" s="237"/>
      <c r="E8" s="237"/>
      <c r="F8" s="237"/>
      <c r="G8" s="237"/>
      <c r="H8" s="237"/>
      <c r="I8" s="237"/>
      <c r="J8" s="237"/>
      <c r="K8" s="237"/>
      <c r="L8" s="237"/>
      <c r="M8" s="237"/>
      <c r="N8" s="237"/>
      <c r="O8" s="238"/>
    </row>
    <row r="9" spans="2:15" ht="11.25" customHeight="1">
      <c r="B9" s="229" t="s">
        <v>26</v>
      </c>
      <c r="C9" s="49" t="s">
        <v>84</v>
      </c>
      <c r="D9" s="49" t="s">
        <v>85</v>
      </c>
      <c r="E9" s="49" t="s">
        <v>86</v>
      </c>
      <c r="F9" s="49" t="s">
        <v>87</v>
      </c>
      <c r="G9" s="49" t="s">
        <v>88</v>
      </c>
      <c r="H9" s="49" t="s">
        <v>89</v>
      </c>
      <c r="I9" s="49" t="s">
        <v>90</v>
      </c>
      <c r="J9" s="49" t="s">
        <v>91</v>
      </c>
      <c r="K9" s="49" t="s">
        <v>92</v>
      </c>
      <c r="L9" s="49" t="s">
        <v>93</v>
      </c>
      <c r="M9" s="49" t="s">
        <v>94</v>
      </c>
      <c r="N9" s="239" t="s">
        <v>104</v>
      </c>
      <c r="O9" s="240"/>
    </row>
    <row r="10" spans="2:15" ht="11.25" customHeight="1">
      <c r="B10" s="229"/>
      <c r="C10" s="49" t="s">
        <v>95</v>
      </c>
      <c r="D10" s="49" t="s">
        <v>96</v>
      </c>
      <c r="E10" s="49" t="s">
        <v>97</v>
      </c>
      <c r="F10" s="49" t="s">
        <v>98</v>
      </c>
      <c r="G10" s="49" t="s">
        <v>98</v>
      </c>
      <c r="H10" s="49" t="s">
        <v>98</v>
      </c>
      <c r="I10" s="49" t="s">
        <v>99</v>
      </c>
      <c r="J10" s="49" t="s">
        <v>100</v>
      </c>
      <c r="K10" s="49" t="s">
        <v>101</v>
      </c>
      <c r="L10" s="49" t="s">
        <v>102</v>
      </c>
      <c r="M10" s="49" t="s">
        <v>98</v>
      </c>
      <c r="N10" s="239"/>
      <c r="O10" s="240"/>
    </row>
    <row r="11" spans="2:15" ht="9" customHeight="1">
      <c r="B11" s="105" t="s">
        <v>36</v>
      </c>
      <c r="C11" s="39"/>
      <c r="D11" s="39"/>
      <c r="E11" s="39">
        <v>96</v>
      </c>
      <c r="F11" s="39">
        <v>102</v>
      </c>
      <c r="G11" s="39"/>
      <c r="H11" s="39">
        <v>64</v>
      </c>
      <c r="I11" s="39">
        <v>46</v>
      </c>
      <c r="J11" s="39"/>
      <c r="K11" s="39">
        <v>24</v>
      </c>
      <c r="L11" s="39"/>
      <c r="M11" s="39">
        <v>72</v>
      </c>
      <c r="N11" s="84">
        <f t="shared" ref="N11:N27" si="0">SUM(C11:M11)</f>
        <v>404</v>
      </c>
      <c r="O11" s="163">
        <f t="shared" ref="O11:O25" si="1">N11/$N$26</f>
        <v>5.3018372703412073E-2</v>
      </c>
    </row>
    <row r="12" spans="2:15" ht="9" customHeight="1">
      <c r="B12" s="104" t="s">
        <v>4</v>
      </c>
      <c r="C12" s="123"/>
      <c r="D12" s="123">
        <v>124</v>
      </c>
      <c r="E12" s="123">
        <v>124</v>
      </c>
      <c r="F12" s="123">
        <v>146</v>
      </c>
      <c r="G12" s="123"/>
      <c r="H12" s="123">
        <v>122</v>
      </c>
      <c r="I12" s="123">
        <v>36</v>
      </c>
      <c r="J12" s="123"/>
      <c r="K12" s="123">
        <v>8</v>
      </c>
      <c r="L12" s="123"/>
      <c r="M12" s="123">
        <v>176</v>
      </c>
      <c r="N12" s="123">
        <f t="shared" si="0"/>
        <v>736</v>
      </c>
      <c r="O12" s="164">
        <f t="shared" si="1"/>
        <v>9.658792650918635E-2</v>
      </c>
    </row>
    <row r="13" spans="2:15" ht="9" customHeight="1">
      <c r="B13" s="98" t="s">
        <v>80</v>
      </c>
      <c r="C13" s="39">
        <v>10</v>
      </c>
      <c r="D13" s="39">
        <v>20</v>
      </c>
      <c r="E13" s="39">
        <v>36</v>
      </c>
      <c r="F13" s="39">
        <v>42</v>
      </c>
      <c r="G13" s="39"/>
      <c r="H13" s="39">
        <v>50</v>
      </c>
      <c r="I13" s="39">
        <v>16</v>
      </c>
      <c r="J13" s="39"/>
      <c r="K13" s="39">
        <v>28</v>
      </c>
      <c r="L13" s="39">
        <v>18</v>
      </c>
      <c r="M13" s="39">
        <v>46</v>
      </c>
      <c r="N13" s="84">
        <f t="shared" si="0"/>
        <v>266</v>
      </c>
      <c r="O13" s="163">
        <f t="shared" si="1"/>
        <v>3.4908136482939632E-2</v>
      </c>
    </row>
    <row r="14" spans="2:15" ht="9" customHeight="1">
      <c r="B14" s="104" t="s">
        <v>37</v>
      </c>
      <c r="C14" s="123"/>
      <c r="D14" s="123"/>
      <c r="E14" s="123">
        <v>100</v>
      </c>
      <c r="F14" s="123">
        <v>100</v>
      </c>
      <c r="G14" s="123"/>
      <c r="H14" s="123"/>
      <c r="I14" s="123"/>
      <c r="J14" s="123"/>
      <c r="K14" s="123"/>
      <c r="L14" s="123"/>
      <c r="M14" s="123">
        <v>100</v>
      </c>
      <c r="N14" s="123">
        <f t="shared" si="0"/>
        <v>300</v>
      </c>
      <c r="O14" s="164">
        <f t="shared" si="1"/>
        <v>3.937007874015748E-2</v>
      </c>
    </row>
    <row r="15" spans="2:15" ht="9" customHeight="1">
      <c r="B15" s="105" t="s">
        <v>132</v>
      </c>
      <c r="C15" s="39">
        <v>50</v>
      </c>
      <c r="D15" s="39">
        <v>72</v>
      </c>
      <c r="E15" s="39">
        <v>150</v>
      </c>
      <c r="F15" s="39">
        <v>250</v>
      </c>
      <c r="G15" s="39"/>
      <c r="H15" s="39">
        <v>108</v>
      </c>
      <c r="I15" s="39">
        <v>60</v>
      </c>
      <c r="J15" s="39"/>
      <c r="K15" s="39">
        <v>26</v>
      </c>
      <c r="L15" s="39"/>
      <c r="M15" s="39">
        <v>188</v>
      </c>
      <c r="N15" s="84">
        <f t="shared" si="0"/>
        <v>904</v>
      </c>
      <c r="O15" s="163">
        <f t="shared" si="1"/>
        <v>0.11863517060367454</v>
      </c>
    </row>
    <row r="16" spans="2:15" ht="9" customHeight="1">
      <c r="B16" s="104" t="s">
        <v>18</v>
      </c>
      <c r="C16" s="123"/>
      <c r="D16" s="123">
        <v>178</v>
      </c>
      <c r="E16" s="123">
        <v>77</v>
      </c>
      <c r="F16" s="123">
        <v>86</v>
      </c>
      <c r="G16" s="123"/>
      <c r="H16" s="123">
        <v>391</v>
      </c>
      <c r="I16" s="123">
        <v>14</v>
      </c>
      <c r="J16" s="123"/>
      <c r="K16" s="123">
        <v>626</v>
      </c>
      <c r="L16" s="123"/>
      <c r="M16" s="123">
        <v>197</v>
      </c>
      <c r="N16" s="123">
        <f t="shared" si="0"/>
        <v>1569</v>
      </c>
      <c r="O16" s="164">
        <f t="shared" si="1"/>
        <v>0.20590551181102362</v>
      </c>
    </row>
    <row r="17" spans="2:15" ht="9" customHeight="1">
      <c r="B17" s="105" t="s">
        <v>5</v>
      </c>
      <c r="C17" s="39"/>
      <c r="D17" s="39">
        <v>62</v>
      </c>
      <c r="E17" s="39">
        <v>36</v>
      </c>
      <c r="F17" s="39">
        <v>54</v>
      </c>
      <c r="G17" s="39"/>
      <c r="H17" s="39">
        <v>20</v>
      </c>
      <c r="I17" s="39"/>
      <c r="J17" s="39"/>
      <c r="K17" s="39"/>
      <c r="L17" s="39"/>
      <c r="M17" s="39">
        <v>58</v>
      </c>
      <c r="N17" s="84">
        <f t="shared" si="0"/>
        <v>230</v>
      </c>
      <c r="O17" s="163">
        <f t="shared" si="1"/>
        <v>3.0183727034120734E-2</v>
      </c>
    </row>
    <row r="18" spans="2:15" ht="9" customHeight="1">
      <c r="B18" s="104" t="s">
        <v>6</v>
      </c>
      <c r="C18" s="123"/>
      <c r="D18" s="123"/>
      <c r="E18" s="123">
        <v>250</v>
      </c>
      <c r="F18" s="123">
        <v>30</v>
      </c>
      <c r="G18" s="123"/>
      <c r="H18" s="123"/>
      <c r="I18" s="123"/>
      <c r="J18" s="123">
        <v>20</v>
      </c>
      <c r="K18" s="123">
        <v>50</v>
      </c>
      <c r="L18" s="123"/>
      <c r="M18" s="123">
        <v>50</v>
      </c>
      <c r="N18" s="123">
        <f t="shared" si="0"/>
        <v>400</v>
      </c>
      <c r="O18" s="164">
        <f t="shared" si="1"/>
        <v>5.2493438320209973E-2</v>
      </c>
    </row>
    <row r="19" spans="2:15" ht="9" customHeight="1">
      <c r="B19" s="105" t="s">
        <v>7</v>
      </c>
      <c r="C19" s="39"/>
      <c r="D19" s="39"/>
      <c r="E19" s="39">
        <v>52</v>
      </c>
      <c r="F19" s="39">
        <v>48</v>
      </c>
      <c r="G19" s="39"/>
      <c r="H19" s="39"/>
      <c r="I19" s="39"/>
      <c r="J19" s="39"/>
      <c r="K19" s="39"/>
      <c r="L19" s="39"/>
      <c r="M19" s="39"/>
      <c r="N19" s="84">
        <f t="shared" si="0"/>
        <v>100</v>
      </c>
      <c r="O19" s="163">
        <f t="shared" si="1"/>
        <v>1.3123359580052493E-2</v>
      </c>
    </row>
    <row r="20" spans="2:15" ht="9" customHeight="1">
      <c r="B20" s="104" t="s">
        <v>8</v>
      </c>
      <c r="C20" s="123"/>
      <c r="D20" s="123">
        <v>136</v>
      </c>
      <c r="E20" s="123">
        <v>120</v>
      </c>
      <c r="F20" s="123">
        <v>193</v>
      </c>
      <c r="G20" s="123"/>
      <c r="H20" s="123">
        <v>200</v>
      </c>
      <c r="I20" s="123">
        <v>8</v>
      </c>
      <c r="J20" s="123"/>
      <c r="K20" s="123"/>
      <c r="L20" s="123"/>
      <c r="M20" s="123">
        <v>238</v>
      </c>
      <c r="N20" s="123">
        <f t="shared" si="0"/>
        <v>895</v>
      </c>
      <c r="O20" s="164">
        <f t="shared" si="1"/>
        <v>0.11745406824146981</v>
      </c>
    </row>
    <row r="21" spans="2:15" ht="9" customHeight="1">
      <c r="B21" s="105" t="s">
        <v>14</v>
      </c>
      <c r="C21" s="61"/>
      <c r="D21" s="61"/>
      <c r="E21" s="61">
        <v>56</v>
      </c>
      <c r="F21" s="61">
        <v>44</v>
      </c>
      <c r="G21" s="61"/>
      <c r="H21" s="61"/>
      <c r="I21" s="61"/>
      <c r="J21" s="61"/>
      <c r="K21" s="61">
        <v>50</v>
      </c>
      <c r="L21" s="61"/>
      <c r="M21" s="61">
        <v>50</v>
      </c>
      <c r="N21" s="84">
        <f t="shared" si="0"/>
        <v>200</v>
      </c>
      <c r="O21" s="163">
        <f t="shared" si="1"/>
        <v>2.6246719160104987E-2</v>
      </c>
    </row>
    <row r="22" spans="2:15" ht="9" customHeight="1">
      <c r="B22" s="104" t="s">
        <v>15</v>
      </c>
      <c r="C22" s="123"/>
      <c r="D22" s="123">
        <v>144</v>
      </c>
      <c r="E22" s="123">
        <v>168</v>
      </c>
      <c r="F22" s="123">
        <v>60</v>
      </c>
      <c r="G22" s="123">
        <v>12</v>
      </c>
      <c r="H22" s="123">
        <v>78</v>
      </c>
      <c r="I22" s="123"/>
      <c r="J22" s="123"/>
      <c r="K22" s="123">
        <v>12</v>
      </c>
      <c r="L22" s="123"/>
      <c r="M22" s="123">
        <v>106</v>
      </c>
      <c r="N22" s="123">
        <f t="shared" si="0"/>
        <v>580</v>
      </c>
      <c r="O22" s="164">
        <f t="shared" si="1"/>
        <v>7.6115485564304461E-2</v>
      </c>
    </row>
    <row r="23" spans="2:15" ht="9" customHeight="1">
      <c r="B23" s="105" t="s">
        <v>16</v>
      </c>
      <c r="C23" s="39"/>
      <c r="D23" s="39">
        <v>84</v>
      </c>
      <c r="E23" s="39">
        <v>110</v>
      </c>
      <c r="F23" s="39">
        <v>48</v>
      </c>
      <c r="G23" s="39">
        <v>12</v>
      </c>
      <c r="H23" s="39">
        <v>54</v>
      </c>
      <c r="I23" s="39"/>
      <c r="J23" s="39"/>
      <c r="K23" s="39"/>
      <c r="L23" s="39"/>
      <c r="M23" s="39">
        <v>72</v>
      </c>
      <c r="N23" s="84">
        <f t="shared" si="0"/>
        <v>380</v>
      </c>
      <c r="O23" s="163">
        <f t="shared" si="1"/>
        <v>4.9868766404199474E-2</v>
      </c>
    </row>
    <row r="24" spans="2:15" ht="9" customHeight="1">
      <c r="B24" s="104" t="s">
        <v>41</v>
      </c>
      <c r="C24" s="123"/>
      <c r="D24" s="123"/>
      <c r="E24" s="123">
        <v>80</v>
      </c>
      <c r="F24" s="123">
        <v>78</v>
      </c>
      <c r="G24" s="123"/>
      <c r="H24" s="123">
        <v>74</v>
      </c>
      <c r="I24" s="123"/>
      <c r="J24" s="123"/>
      <c r="K24" s="123"/>
      <c r="L24" s="123"/>
      <c r="M24" s="123">
        <v>64</v>
      </c>
      <c r="N24" s="123">
        <f t="shared" si="0"/>
        <v>296</v>
      </c>
      <c r="O24" s="164">
        <f t="shared" si="1"/>
        <v>3.884514435695538E-2</v>
      </c>
    </row>
    <row r="25" spans="2:15" ht="9" customHeight="1">
      <c r="B25" s="105" t="s">
        <v>17</v>
      </c>
      <c r="C25" s="39"/>
      <c r="D25" s="39">
        <v>82</v>
      </c>
      <c r="E25" s="39">
        <v>86</v>
      </c>
      <c r="F25" s="39">
        <v>72</v>
      </c>
      <c r="G25" s="39">
        <v>12</v>
      </c>
      <c r="H25" s="39">
        <v>42</v>
      </c>
      <c r="I25" s="39"/>
      <c r="J25" s="39"/>
      <c r="K25" s="39">
        <v>24</v>
      </c>
      <c r="L25" s="39"/>
      <c r="M25" s="39">
        <v>42</v>
      </c>
      <c r="N25" s="84">
        <f t="shared" si="0"/>
        <v>360</v>
      </c>
      <c r="O25" s="163">
        <f t="shared" si="1"/>
        <v>4.7244094488188976E-2</v>
      </c>
    </row>
    <row r="26" spans="2:15" ht="18" customHeight="1">
      <c r="B26" s="165" t="s">
        <v>82</v>
      </c>
      <c r="C26" s="161">
        <f t="shared" ref="C26:M26" si="2">SUM(C11:C25)</f>
        <v>60</v>
      </c>
      <c r="D26" s="161">
        <f t="shared" si="2"/>
        <v>902</v>
      </c>
      <c r="E26" s="161">
        <f t="shared" si="2"/>
        <v>1541</v>
      </c>
      <c r="F26" s="161">
        <f t="shared" si="2"/>
        <v>1353</v>
      </c>
      <c r="G26" s="161">
        <f t="shared" si="2"/>
        <v>36</v>
      </c>
      <c r="H26" s="161">
        <f t="shared" si="2"/>
        <v>1203</v>
      </c>
      <c r="I26" s="161">
        <f t="shared" si="2"/>
        <v>180</v>
      </c>
      <c r="J26" s="161">
        <f t="shared" si="2"/>
        <v>20</v>
      </c>
      <c r="K26" s="161">
        <f t="shared" si="2"/>
        <v>848</v>
      </c>
      <c r="L26" s="161">
        <f t="shared" si="2"/>
        <v>18</v>
      </c>
      <c r="M26" s="161">
        <f t="shared" si="2"/>
        <v>1459</v>
      </c>
      <c r="N26" s="161">
        <f t="shared" si="0"/>
        <v>7620</v>
      </c>
      <c r="O26" s="120">
        <f>SUM(O11:O25)</f>
        <v>1.0000000000000002</v>
      </c>
    </row>
    <row r="27" spans="2:15" ht="12.75" customHeight="1">
      <c r="B27" s="166" t="s">
        <v>83</v>
      </c>
      <c r="C27" s="122">
        <f t="shared" ref="C27:M27" si="3">C26/$N$26</f>
        <v>7.874015748031496E-3</v>
      </c>
      <c r="D27" s="122">
        <f t="shared" si="3"/>
        <v>0.1183727034120735</v>
      </c>
      <c r="E27" s="122">
        <f t="shared" si="3"/>
        <v>0.20223097112860891</v>
      </c>
      <c r="F27" s="122">
        <f t="shared" si="3"/>
        <v>0.17755905511811024</v>
      </c>
      <c r="G27" s="122">
        <f t="shared" si="3"/>
        <v>4.7244094488188976E-3</v>
      </c>
      <c r="H27" s="122">
        <f t="shared" si="3"/>
        <v>0.1578740157480315</v>
      </c>
      <c r="I27" s="122">
        <f t="shared" si="3"/>
        <v>2.3622047244094488E-2</v>
      </c>
      <c r="J27" s="122">
        <f t="shared" si="3"/>
        <v>2.6246719160104987E-3</v>
      </c>
      <c r="K27" s="122">
        <f t="shared" si="3"/>
        <v>0.11128608923884514</v>
      </c>
      <c r="L27" s="122">
        <f t="shared" si="3"/>
        <v>2.3622047244094488E-3</v>
      </c>
      <c r="M27" s="122">
        <f t="shared" si="3"/>
        <v>0.19146981627296589</v>
      </c>
      <c r="N27" s="160">
        <f t="shared" si="0"/>
        <v>0.99999999999999989</v>
      </c>
      <c r="O27" s="162"/>
    </row>
    <row r="28" spans="2:15" ht="15" customHeight="1">
      <c r="B28" s="211" t="str">
        <f>'Oferta de Juegos'!B27</f>
        <v>Al 31-12-2010</v>
      </c>
    </row>
    <row r="29" spans="2:15" ht="15" customHeight="1"/>
    <row r="30" spans="2:15" ht="15" customHeight="1"/>
  </sheetData>
  <mergeCells count="3">
    <mergeCell ref="B8:O8"/>
    <mergeCell ref="B9:B10"/>
    <mergeCell ref="N9:O10"/>
  </mergeCells>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9" ht="10.5" customHeight="1"/>
    <row r="2" spans="2:9" ht="10.5" customHeight="1"/>
    <row r="3" spans="2:9" ht="10.5" customHeight="1"/>
    <row r="4" spans="2:9" ht="10.5" customHeight="1"/>
    <row r="5" spans="2:9" ht="10.5" customHeight="1"/>
    <row r="6" spans="2:9" ht="10.5" customHeight="1"/>
    <row r="7" spans="2:9" ht="49.5" customHeight="1"/>
    <row r="8" spans="2:9" s="54" customFormat="1" ht="22.5" customHeight="1">
      <c r="B8" s="242" t="s">
        <v>145</v>
      </c>
      <c r="C8" s="243"/>
      <c r="D8" s="243"/>
      <c r="E8" s="243"/>
      <c r="F8" s="243"/>
      <c r="G8" s="243"/>
      <c r="H8" s="243"/>
      <c r="I8" s="243"/>
    </row>
    <row r="9" spans="2:9" s="54" customFormat="1" ht="15" customHeight="1">
      <c r="B9" s="229" t="s">
        <v>13</v>
      </c>
      <c r="C9" s="230" t="s">
        <v>113</v>
      </c>
      <c r="D9" s="231" t="s">
        <v>134</v>
      </c>
      <c r="E9" s="232"/>
      <c r="F9" s="233"/>
      <c r="G9" s="234" t="s">
        <v>135</v>
      </c>
      <c r="H9" s="230" t="s">
        <v>110</v>
      </c>
      <c r="I9" s="234" t="s">
        <v>136</v>
      </c>
    </row>
    <row r="10" spans="2:9" s="54" customFormat="1" ht="24" customHeight="1">
      <c r="B10" s="229"/>
      <c r="C10" s="230"/>
      <c r="D10" s="178" t="s">
        <v>106</v>
      </c>
      <c r="E10" s="180" t="s">
        <v>107</v>
      </c>
      <c r="F10" s="179" t="s">
        <v>108</v>
      </c>
      <c r="G10" s="234"/>
      <c r="H10" s="230"/>
      <c r="I10" s="234"/>
    </row>
    <row r="11" spans="2:9" s="54" customFormat="1" ht="9" customHeight="1">
      <c r="B11" s="105" t="s">
        <v>36</v>
      </c>
      <c r="C11" s="39" t="s">
        <v>117</v>
      </c>
      <c r="D11" s="181">
        <v>42</v>
      </c>
      <c r="E11" s="181">
        <v>98</v>
      </c>
      <c r="F11" s="181">
        <v>10</v>
      </c>
      <c r="G11" s="181">
        <v>404</v>
      </c>
      <c r="H11" s="181">
        <v>136</v>
      </c>
      <c r="I11" s="181">
        <f>SUM(D11:H11)</f>
        <v>690</v>
      </c>
    </row>
    <row r="12" spans="2:9" s="54" customFormat="1" ht="9" customHeight="1">
      <c r="B12" s="104" t="s">
        <v>4</v>
      </c>
      <c r="C12" s="123" t="s">
        <v>118</v>
      </c>
      <c r="D12" s="183">
        <v>70</v>
      </c>
      <c r="E12" s="183">
        <v>262</v>
      </c>
      <c r="F12" s="183">
        <v>24</v>
      </c>
      <c r="G12" s="183">
        <v>736</v>
      </c>
      <c r="H12" s="183">
        <v>248</v>
      </c>
      <c r="I12" s="183">
        <f>SUM(D12:H12)</f>
        <v>1340</v>
      </c>
    </row>
    <row r="13" spans="2:9" s="54" customFormat="1" ht="9" customHeight="1">
      <c r="B13" s="184" t="s">
        <v>80</v>
      </c>
      <c r="C13" s="39" t="s">
        <v>119</v>
      </c>
      <c r="D13" s="181">
        <v>28</v>
      </c>
      <c r="E13" s="181">
        <v>60</v>
      </c>
      <c r="F13" s="181">
        <v>10</v>
      </c>
      <c r="G13" s="181">
        <v>266</v>
      </c>
      <c r="H13" s="181">
        <v>357</v>
      </c>
      <c r="I13" s="181">
        <f t="shared" ref="I13:I25" si="0">SUM(D13:H13)</f>
        <v>721</v>
      </c>
    </row>
    <row r="14" spans="2:9" s="54" customFormat="1" ht="9" customHeight="1">
      <c r="B14" s="104" t="s">
        <v>37</v>
      </c>
      <c r="C14" s="123" t="s">
        <v>120</v>
      </c>
      <c r="D14" s="183">
        <v>49</v>
      </c>
      <c r="E14" s="183">
        <v>72</v>
      </c>
      <c r="F14" s="183">
        <v>10</v>
      </c>
      <c r="G14" s="183">
        <v>300</v>
      </c>
      <c r="H14" s="183">
        <v>296</v>
      </c>
      <c r="I14" s="183">
        <f t="shared" si="0"/>
        <v>727</v>
      </c>
    </row>
    <row r="15" spans="2:9" s="54" customFormat="1" ht="9" customHeight="1">
      <c r="B15" s="105" t="s">
        <v>132</v>
      </c>
      <c r="C15" s="39" t="s">
        <v>121</v>
      </c>
      <c r="D15" s="181">
        <v>63</v>
      </c>
      <c r="E15" s="181">
        <v>326</v>
      </c>
      <c r="F15" s="181">
        <v>20</v>
      </c>
      <c r="G15" s="181">
        <v>904</v>
      </c>
      <c r="H15" s="181">
        <v>200</v>
      </c>
      <c r="I15" s="181">
        <f t="shared" si="0"/>
        <v>1513</v>
      </c>
    </row>
    <row r="16" spans="2:9" s="54" customFormat="1" ht="9" customHeight="1">
      <c r="B16" s="104" t="s">
        <v>18</v>
      </c>
      <c r="C16" s="123" t="s">
        <v>122</v>
      </c>
      <c r="D16" s="183">
        <v>196</v>
      </c>
      <c r="E16" s="183">
        <v>387</v>
      </c>
      <c r="F16" s="183">
        <v>24</v>
      </c>
      <c r="G16" s="183">
        <v>1569</v>
      </c>
      <c r="H16" s="183">
        <v>300</v>
      </c>
      <c r="I16" s="183">
        <f t="shared" si="0"/>
        <v>2476</v>
      </c>
    </row>
    <row r="17" spans="1:247" s="54" customFormat="1" ht="9" customHeight="1">
      <c r="B17" s="105" t="s">
        <v>5</v>
      </c>
      <c r="C17" s="39" t="s">
        <v>123</v>
      </c>
      <c r="D17" s="181">
        <v>35</v>
      </c>
      <c r="E17" s="181">
        <v>74</v>
      </c>
      <c r="F17" s="181">
        <v>14</v>
      </c>
      <c r="G17" s="181">
        <v>230</v>
      </c>
      <c r="H17" s="181">
        <v>60</v>
      </c>
      <c r="I17" s="181">
        <f t="shared" si="0"/>
        <v>413</v>
      </c>
    </row>
    <row r="18" spans="1:247" s="54" customFormat="1" ht="9" customHeight="1">
      <c r="B18" s="104" t="s">
        <v>6</v>
      </c>
      <c r="C18" s="123" t="s">
        <v>124</v>
      </c>
      <c r="D18" s="183">
        <v>28</v>
      </c>
      <c r="E18" s="183">
        <v>67</v>
      </c>
      <c r="F18" s="183">
        <v>10</v>
      </c>
      <c r="G18" s="183">
        <v>400</v>
      </c>
      <c r="H18" s="183">
        <v>60</v>
      </c>
      <c r="I18" s="183">
        <f t="shared" si="0"/>
        <v>565</v>
      </c>
    </row>
    <row r="19" spans="1:247" s="54" customFormat="1" ht="9" customHeight="1">
      <c r="B19" s="105" t="s">
        <v>7</v>
      </c>
      <c r="C19" s="39" t="s">
        <v>125</v>
      </c>
      <c r="D19" s="181">
        <v>21</v>
      </c>
      <c r="E19" s="181">
        <v>72</v>
      </c>
      <c r="F19" s="181">
        <v>10</v>
      </c>
      <c r="G19" s="181">
        <v>100</v>
      </c>
      <c r="H19" s="181">
        <v>80</v>
      </c>
      <c r="I19" s="181">
        <f t="shared" si="0"/>
        <v>283</v>
      </c>
    </row>
    <row r="20" spans="1:247" s="54" customFormat="1" ht="9" customHeight="1">
      <c r="B20" s="104" t="s">
        <v>8</v>
      </c>
      <c r="C20" s="123" t="s">
        <v>126</v>
      </c>
      <c r="D20" s="183">
        <v>70</v>
      </c>
      <c r="E20" s="183">
        <v>281</v>
      </c>
      <c r="F20" s="183">
        <v>20</v>
      </c>
      <c r="G20" s="183">
        <v>895</v>
      </c>
      <c r="H20" s="183">
        <v>336</v>
      </c>
      <c r="I20" s="183">
        <f t="shared" si="0"/>
        <v>1602</v>
      </c>
    </row>
    <row r="21" spans="1:247" s="54" customFormat="1" ht="9" customHeight="1">
      <c r="B21" s="105" t="s">
        <v>14</v>
      </c>
      <c r="C21" s="61" t="s">
        <v>127</v>
      </c>
      <c r="D21" s="182">
        <v>28</v>
      </c>
      <c r="E21" s="182">
        <v>41</v>
      </c>
      <c r="F21" s="182">
        <v>7</v>
      </c>
      <c r="G21" s="182">
        <v>200</v>
      </c>
      <c r="H21" s="182">
        <v>40</v>
      </c>
      <c r="I21" s="181">
        <f t="shared" si="0"/>
        <v>316</v>
      </c>
    </row>
    <row r="22" spans="1:247" s="54" customFormat="1" ht="9" customHeight="1">
      <c r="B22" s="104" t="s">
        <v>15</v>
      </c>
      <c r="C22" s="123" t="s">
        <v>128</v>
      </c>
      <c r="D22" s="183">
        <v>42</v>
      </c>
      <c r="E22" s="183">
        <v>182</v>
      </c>
      <c r="F22" s="183">
        <v>24</v>
      </c>
      <c r="G22" s="183">
        <v>580</v>
      </c>
      <c r="H22" s="183">
        <v>352</v>
      </c>
      <c r="I22" s="183">
        <f t="shared" si="0"/>
        <v>1180</v>
      </c>
    </row>
    <row r="23" spans="1:247" s="54" customFormat="1" ht="9" customHeight="1">
      <c r="B23" s="105" t="s">
        <v>16</v>
      </c>
      <c r="C23" s="39" t="s">
        <v>129</v>
      </c>
      <c r="D23" s="181">
        <v>35</v>
      </c>
      <c r="E23" s="181">
        <v>118</v>
      </c>
      <c r="F23" s="181">
        <v>17</v>
      </c>
      <c r="G23" s="181">
        <v>380</v>
      </c>
      <c r="H23" s="181">
        <v>200</v>
      </c>
      <c r="I23" s="181">
        <f t="shared" si="0"/>
        <v>750</v>
      </c>
    </row>
    <row r="24" spans="1:247" s="54" customFormat="1" ht="9" customHeight="1">
      <c r="B24" s="104" t="s">
        <v>41</v>
      </c>
      <c r="C24" s="123" t="s">
        <v>130</v>
      </c>
      <c r="D24" s="183">
        <v>42</v>
      </c>
      <c r="E24" s="183">
        <v>103</v>
      </c>
      <c r="F24" s="183">
        <v>10</v>
      </c>
      <c r="G24" s="183">
        <v>296</v>
      </c>
      <c r="H24" s="183">
        <v>108</v>
      </c>
      <c r="I24" s="183">
        <f t="shared" si="0"/>
        <v>559</v>
      </c>
    </row>
    <row r="25" spans="1:247" s="54" customFormat="1" ht="9" customHeight="1">
      <c r="B25" s="105" t="s">
        <v>17</v>
      </c>
      <c r="C25" s="39" t="s">
        <v>131</v>
      </c>
      <c r="D25" s="181">
        <v>35</v>
      </c>
      <c r="E25" s="181">
        <v>98</v>
      </c>
      <c r="F25" s="181">
        <v>17</v>
      </c>
      <c r="G25" s="181">
        <v>360</v>
      </c>
      <c r="H25" s="181">
        <v>200</v>
      </c>
      <c r="I25" s="181">
        <f t="shared" si="0"/>
        <v>710</v>
      </c>
    </row>
    <row r="26" spans="1:247" s="177" customFormat="1" ht="18" customHeight="1">
      <c r="A26" s="82"/>
      <c r="B26" s="185" t="s">
        <v>3</v>
      </c>
      <c r="C26" s="186"/>
      <c r="D26" s="187">
        <f t="shared" ref="D26:H26" si="1">SUM(D11:D25)</f>
        <v>784</v>
      </c>
      <c r="E26" s="187">
        <f t="shared" si="1"/>
        <v>2241</v>
      </c>
      <c r="F26" s="187">
        <f t="shared" si="1"/>
        <v>227</v>
      </c>
      <c r="G26" s="187">
        <f t="shared" si="1"/>
        <v>7620</v>
      </c>
      <c r="H26" s="188">
        <f t="shared" si="1"/>
        <v>2973</v>
      </c>
      <c r="I26" s="188">
        <f t="shared" ref="I26" si="2">SUM(I11:I25)</f>
        <v>13845</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12" t="str">
        <f>'Oferta de Juegos'!B27</f>
        <v>Al 31-12-2010</v>
      </c>
      <c r="I27" s="59"/>
    </row>
    <row r="28" spans="1:247" s="54" customFormat="1" ht="22.5" customHeight="1">
      <c r="B28" s="242" t="s">
        <v>152</v>
      </c>
      <c r="C28" s="243"/>
      <c r="D28" s="243"/>
      <c r="E28" s="243"/>
      <c r="F28" s="243"/>
      <c r="G28" s="243"/>
      <c r="H28" s="243"/>
      <c r="I28" s="220"/>
    </row>
    <row r="29" spans="1:247" s="54" customFormat="1" ht="15" customHeight="1">
      <c r="B29" s="244" t="s">
        <v>13</v>
      </c>
      <c r="C29" s="230" t="s">
        <v>113</v>
      </c>
      <c r="D29" s="231" t="s">
        <v>134</v>
      </c>
      <c r="E29" s="232"/>
      <c r="F29" s="233"/>
      <c r="G29" s="230" t="s">
        <v>135</v>
      </c>
      <c r="H29" s="230" t="s">
        <v>110</v>
      </c>
      <c r="I29" s="241"/>
    </row>
    <row r="30" spans="1:247" s="54" customFormat="1" ht="24" customHeight="1">
      <c r="B30" s="244"/>
      <c r="C30" s="230"/>
      <c r="D30" s="178" t="s">
        <v>106</v>
      </c>
      <c r="E30" s="180" t="s">
        <v>107</v>
      </c>
      <c r="F30" s="179" t="s">
        <v>108</v>
      </c>
      <c r="G30" s="230"/>
      <c r="H30" s="230"/>
      <c r="I30" s="241"/>
    </row>
    <row r="31" spans="1:247" s="54" customFormat="1" ht="9" customHeight="1">
      <c r="B31" s="105" t="s">
        <v>36</v>
      </c>
      <c r="C31" s="39" t="s">
        <v>117</v>
      </c>
      <c r="D31" s="181">
        <v>59563.62</v>
      </c>
      <c r="E31" s="181">
        <v>31647.27</v>
      </c>
      <c r="F31" s="181">
        <v>22489.66</v>
      </c>
      <c r="G31" s="181">
        <v>49369.440000000002</v>
      </c>
      <c r="H31" s="181">
        <v>476.89</v>
      </c>
      <c r="I31" s="219"/>
    </row>
    <row r="32" spans="1:247" s="54" customFormat="1" ht="9" customHeight="1">
      <c r="B32" s="104" t="s">
        <v>4</v>
      </c>
      <c r="C32" s="123" t="s">
        <v>118</v>
      </c>
      <c r="D32" s="183">
        <v>53962.99</v>
      </c>
      <c r="E32" s="183">
        <v>29940.48</v>
      </c>
      <c r="F32" s="183">
        <v>10322.85</v>
      </c>
      <c r="G32" s="183">
        <v>61282.879999999997</v>
      </c>
      <c r="H32" s="183">
        <v>1091.51</v>
      </c>
      <c r="I32" s="221"/>
    </row>
    <row r="33" spans="1:247" s="54" customFormat="1" ht="9" customHeight="1">
      <c r="B33" s="184" t="s">
        <v>80</v>
      </c>
      <c r="C33" s="39" t="s">
        <v>119</v>
      </c>
      <c r="D33" s="181">
        <v>56324.94</v>
      </c>
      <c r="E33" s="181">
        <v>35629.68</v>
      </c>
      <c r="F33" s="181">
        <v>30372.79</v>
      </c>
      <c r="G33" s="181">
        <v>62418.25</v>
      </c>
      <c r="H33" s="181">
        <v>339.31</v>
      </c>
      <c r="I33" s="219"/>
    </row>
    <row r="34" spans="1:247" s="54" customFormat="1" ht="9" customHeight="1">
      <c r="B34" s="104" t="s">
        <v>37</v>
      </c>
      <c r="C34" s="123" t="s">
        <v>120</v>
      </c>
      <c r="D34" s="183">
        <v>14254.58</v>
      </c>
      <c r="E34" s="183">
        <v>18067.72</v>
      </c>
      <c r="F34" s="183">
        <v>9033.18</v>
      </c>
      <c r="G34" s="183">
        <v>30037.38</v>
      </c>
      <c r="H34" s="183">
        <v>74.72</v>
      </c>
      <c r="I34" s="221"/>
    </row>
    <row r="35" spans="1:247" s="54" customFormat="1" ht="9" customHeight="1">
      <c r="B35" s="105" t="s">
        <v>132</v>
      </c>
      <c r="C35" s="39" t="s">
        <v>121</v>
      </c>
      <c r="D35" s="181">
        <v>37150.81</v>
      </c>
      <c r="E35" s="181">
        <v>30223.94</v>
      </c>
      <c r="F35" s="181">
        <v>742.65</v>
      </c>
      <c r="G35" s="181">
        <v>21362.87</v>
      </c>
      <c r="H35" s="181">
        <v>151.88999999999999</v>
      </c>
      <c r="I35" s="219"/>
    </row>
    <row r="36" spans="1:247" s="54" customFormat="1" ht="9" customHeight="1">
      <c r="B36" s="104" t="s">
        <v>18</v>
      </c>
      <c r="C36" s="123" t="s">
        <v>122</v>
      </c>
      <c r="D36" s="183">
        <v>88113.63</v>
      </c>
      <c r="E36" s="183">
        <v>68399.39</v>
      </c>
      <c r="F36" s="183">
        <v>25987.56</v>
      </c>
      <c r="G36" s="183">
        <v>74161.09</v>
      </c>
      <c r="H36" s="183">
        <v>665.37</v>
      </c>
      <c r="I36" s="221"/>
    </row>
    <row r="37" spans="1:247" s="54" customFormat="1" ht="9" customHeight="1">
      <c r="B37" s="105" t="s">
        <v>5</v>
      </c>
      <c r="C37" s="39" t="s">
        <v>123</v>
      </c>
      <c r="D37" s="181">
        <v>36010.49</v>
      </c>
      <c r="E37" s="181">
        <v>32128.92</v>
      </c>
      <c r="F37" s="181">
        <v>7765.17</v>
      </c>
      <c r="G37" s="181">
        <v>42358.55</v>
      </c>
      <c r="H37" s="181">
        <v>1513.59</v>
      </c>
      <c r="I37" s="219"/>
    </row>
    <row r="38" spans="1:247" s="54" customFormat="1" ht="9" customHeight="1">
      <c r="B38" s="104" t="s">
        <v>6</v>
      </c>
      <c r="C38" s="123" t="s">
        <v>124</v>
      </c>
      <c r="D38" s="183">
        <v>34383.81</v>
      </c>
      <c r="E38" s="183">
        <v>35514.65</v>
      </c>
      <c r="F38" s="183">
        <v>23049.73</v>
      </c>
      <c r="G38" s="183">
        <v>37810.26</v>
      </c>
      <c r="H38" s="183">
        <v>31.78</v>
      </c>
      <c r="I38" s="221"/>
    </row>
    <row r="39" spans="1:247" s="54" customFormat="1" ht="9" customHeight="1">
      <c r="B39" s="105" t="s">
        <v>7</v>
      </c>
      <c r="C39" s="39" t="s">
        <v>125</v>
      </c>
      <c r="D39" s="181">
        <v>12341.22</v>
      </c>
      <c r="E39" s="181">
        <v>5673.38</v>
      </c>
      <c r="F39" s="181">
        <v>590.6</v>
      </c>
      <c r="G39" s="181">
        <v>10888.72</v>
      </c>
      <c r="H39" s="181">
        <v>0</v>
      </c>
      <c r="I39" s="219"/>
    </row>
    <row r="40" spans="1:247" s="54" customFormat="1" ht="9" customHeight="1">
      <c r="B40" s="104" t="s">
        <v>8</v>
      </c>
      <c r="C40" s="123" t="s">
        <v>126</v>
      </c>
      <c r="D40" s="183">
        <v>40758.15</v>
      </c>
      <c r="E40" s="183">
        <v>25001.66</v>
      </c>
      <c r="F40" s="183">
        <v>20033.66</v>
      </c>
      <c r="G40" s="183">
        <v>63392.95</v>
      </c>
      <c r="H40" s="183">
        <v>954.1</v>
      </c>
      <c r="I40" s="221"/>
    </row>
    <row r="41" spans="1:247" s="54" customFormat="1" ht="9" customHeight="1">
      <c r="B41" s="105" t="s">
        <v>14</v>
      </c>
      <c r="C41" s="61" t="s">
        <v>127</v>
      </c>
      <c r="D41" s="182">
        <v>27054.05</v>
      </c>
      <c r="E41" s="182">
        <v>39161.339999999997</v>
      </c>
      <c r="F41" s="182">
        <v>14228.8</v>
      </c>
      <c r="G41" s="182">
        <v>31179.759999999998</v>
      </c>
      <c r="H41" s="182">
        <v>3741.97</v>
      </c>
      <c r="I41" s="219"/>
    </row>
    <row r="42" spans="1:247" s="54" customFormat="1" ht="9" customHeight="1">
      <c r="B42" s="104" t="s">
        <v>15</v>
      </c>
      <c r="C42" s="123" t="s">
        <v>128</v>
      </c>
      <c r="D42" s="183">
        <v>47552.68</v>
      </c>
      <c r="E42" s="183">
        <v>15305.84</v>
      </c>
      <c r="F42" s="183">
        <v>13662.99</v>
      </c>
      <c r="G42" s="183">
        <v>58292.7</v>
      </c>
      <c r="H42" s="183">
        <v>49.44</v>
      </c>
      <c r="I42" s="221"/>
    </row>
    <row r="43" spans="1:247" s="54" customFormat="1" ht="9" customHeight="1">
      <c r="B43" s="105" t="s">
        <v>16</v>
      </c>
      <c r="C43" s="39" t="s">
        <v>129</v>
      </c>
      <c r="D43" s="181">
        <v>36734.93</v>
      </c>
      <c r="E43" s="181">
        <v>13496.2</v>
      </c>
      <c r="F43" s="181">
        <v>5811.46</v>
      </c>
      <c r="G43" s="181">
        <v>49974.33</v>
      </c>
      <c r="H43" s="181">
        <v>34.549999999999997</v>
      </c>
      <c r="I43" s="219"/>
    </row>
    <row r="44" spans="1:247" s="54" customFormat="1" ht="9" customHeight="1">
      <c r="B44" s="104" t="s">
        <v>41</v>
      </c>
      <c r="C44" s="123" t="s">
        <v>130</v>
      </c>
      <c r="D44" s="183">
        <v>25451.47</v>
      </c>
      <c r="E44" s="183">
        <v>13535.57</v>
      </c>
      <c r="F44" s="183">
        <v>10171.57</v>
      </c>
      <c r="G44" s="183">
        <v>41997.04</v>
      </c>
      <c r="H44" s="183">
        <v>686.28</v>
      </c>
      <c r="I44" s="221"/>
    </row>
    <row r="45" spans="1:247" s="54" customFormat="1" ht="9" customHeight="1">
      <c r="B45" s="105" t="s">
        <v>17</v>
      </c>
      <c r="C45" s="39" t="s">
        <v>131</v>
      </c>
      <c r="D45" s="181">
        <v>30862.15</v>
      </c>
      <c r="E45" s="181">
        <v>17932.03</v>
      </c>
      <c r="F45" s="181">
        <v>9061.35</v>
      </c>
      <c r="G45" s="181">
        <v>83215.95</v>
      </c>
      <c r="H45" s="181">
        <v>814.47</v>
      </c>
      <c r="I45" s="219"/>
    </row>
    <row r="46" spans="1:247" s="177" customFormat="1" ht="18" customHeight="1">
      <c r="A46" s="82"/>
      <c r="B46" s="185" t="s">
        <v>3</v>
      </c>
      <c r="C46" s="186"/>
      <c r="D46" s="187">
        <v>39366.769999999997</v>
      </c>
      <c r="E46" s="187">
        <v>26338.69</v>
      </c>
      <c r="F46" s="187">
        <v>12999.51</v>
      </c>
      <c r="G46" s="188">
        <v>47697.96</v>
      </c>
      <c r="H46" s="187">
        <v>716.61</v>
      </c>
      <c r="I46" s="222"/>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12" t="s">
        <v>150</v>
      </c>
    </row>
    <row r="48" spans="1:247" s="54" customFormat="1" ht="22.5" customHeight="1">
      <c r="B48" s="242" t="s">
        <v>151</v>
      </c>
      <c r="C48" s="243"/>
      <c r="D48" s="243"/>
      <c r="E48" s="243"/>
      <c r="F48" s="243"/>
      <c r="G48" s="243"/>
      <c r="H48" s="243"/>
      <c r="I48" s="220"/>
    </row>
    <row r="49" spans="2:9" s="54" customFormat="1" ht="15" customHeight="1">
      <c r="B49" s="244" t="s">
        <v>13</v>
      </c>
      <c r="C49" s="230" t="s">
        <v>113</v>
      </c>
      <c r="D49" s="231" t="s">
        <v>134</v>
      </c>
      <c r="E49" s="232"/>
      <c r="F49" s="233"/>
      <c r="G49" s="230" t="s">
        <v>135</v>
      </c>
      <c r="H49" s="230" t="s">
        <v>110</v>
      </c>
      <c r="I49" s="241"/>
    </row>
    <row r="50" spans="2:9" s="54" customFormat="1" ht="24" customHeight="1">
      <c r="B50" s="244"/>
      <c r="C50" s="230"/>
      <c r="D50" s="178" t="s">
        <v>106</v>
      </c>
      <c r="E50" s="180" t="s">
        <v>107</v>
      </c>
      <c r="F50" s="179" t="s">
        <v>108</v>
      </c>
      <c r="G50" s="230"/>
      <c r="H50" s="230"/>
      <c r="I50" s="241"/>
    </row>
    <row r="51" spans="2:9" s="54" customFormat="1" ht="9" customHeight="1">
      <c r="B51" s="105" t="s">
        <v>36</v>
      </c>
      <c r="C51" s="39" t="s">
        <v>117</v>
      </c>
      <c r="D51" s="214">
        <v>117.34</v>
      </c>
      <c r="E51" s="214">
        <v>62.11</v>
      </c>
      <c r="F51" s="214">
        <v>43.91</v>
      </c>
      <c r="G51" s="214">
        <v>97.21</v>
      </c>
      <c r="H51" s="214">
        <v>0.94</v>
      </c>
      <c r="I51" s="224"/>
    </row>
    <row r="52" spans="2:9" s="54" customFormat="1" ht="9" customHeight="1">
      <c r="B52" s="104" t="s">
        <v>4</v>
      </c>
      <c r="C52" s="123" t="s">
        <v>118</v>
      </c>
      <c r="D52" s="215">
        <v>106.32</v>
      </c>
      <c r="E52" s="215">
        <v>58.78</v>
      </c>
      <c r="F52" s="215">
        <v>20.16</v>
      </c>
      <c r="G52" s="215">
        <v>120.48</v>
      </c>
      <c r="H52" s="215">
        <v>2.16</v>
      </c>
      <c r="I52" s="223"/>
    </row>
    <row r="53" spans="2:9" s="54" customFormat="1" ht="9" customHeight="1">
      <c r="B53" s="184" t="s">
        <v>80</v>
      </c>
      <c r="C53" s="39" t="s">
        <v>119</v>
      </c>
      <c r="D53" s="214">
        <v>110.35</v>
      </c>
      <c r="E53" s="214">
        <v>69.91</v>
      </c>
      <c r="F53" s="214">
        <v>59.47</v>
      </c>
      <c r="G53" s="214">
        <v>122.61</v>
      </c>
      <c r="H53" s="214">
        <v>0.66</v>
      </c>
      <c r="I53" s="224"/>
    </row>
    <row r="54" spans="2:9" s="54" customFormat="1" ht="9" customHeight="1">
      <c r="B54" s="104" t="s">
        <v>37</v>
      </c>
      <c r="C54" s="123" t="s">
        <v>120</v>
      </c>
      <c r="D54" s="215">
        <v>27.8</v>
      </c>
      <c r="E54" s="215">
        <v>35.36</v>
      </c>
      <c r="F54" s="215">
        <v>17.62</v>
      </c>
      <c r="G54" s="215">
        <v>58.84</v>
      </c>
      <c r="H54" s="215">
        <v>0.15</v>
      </c>
      <c r="I54" s="223"/>
    </row>
    <row r="55" spans="2:9" s="54" customFormat="1" ht="9" customHeight="1">
      <c r="B55" s="105" t="s">
        <v>132</v>
      </c>
      <c r="C55" s="39" t="s">
        <v>121</v>
      </c>
      <c r="D55" s="214">
        <v>74.12</v>
      </c>
      <c r="E55" s="214">
        <v>61.54</v>
      </c>
      <c r="F55" s="214">
        <v>24.2</v>
      </c>
      <c r="G55" s="214">
        <v>43.05</v>
      </c>
      <c r="H55" s="214">
        <v>0.3</v>
      </c>
      <c r="I55" s="224"/>
    </row>
    <row r="56" spans="2:9" s="54" customFormat="1" ht="9" customHeight="1">
      <c r="B56" s="104" t="s">
        <v>18</v>
      </c>
      <c r="C56" s="123" t="s">
        <v>122</v>
      </c>
      <c r="D56" s="215">
        <v>177.15</v>
      </c>
      <c r="E56" s="215">
        <v>136.74</v>
      </c>
      <c r="F56" s="215">
        <v>50.82</v>
      </c>
      <c r="G56" s="215">
        <v>148.22</v>
      </c>
      <c r="H56" s="215">
        <v>1.31</v>
      </c>
      <c r="I56" s="223"/>
    </row>
    <row r="57" spans="2:9" s="54" customFormat="1" ht="9" customHeight="1">
      <c r="B57" s="105" t="s">
        <v>5</v>
      </c>
      <c r="C57" s="39" t="s">
        <v>123</v>
      </c>
      <c r="D57" s="214">
        <v>70.34</v>
      </c>
      <c r="E57" s="214">
        <v>62.9</v>
      </c>
      <c r="F57" s="214">
        <v>15.09</v>
      </c>
      <c r="G57" s="214">
        <v>82.77</v>
      </c>
      <c r="H57" s="214">
        <v>2.98</v>
      </c>
      <c r="I57" s="224"/>
    </row>
    <row r="58" spans="2:9" s="54" customFormat="1" ht="9" customHeight="1">
      <c r="B58" s="104" t="s">
        <v>6</v>
      </c>
      <c r="C58" s="123" t="s">
        <v>124</v>
      </c>
      <c r="D58" s="215">
        <v>69.48</v>
      </c>
      <c r="E58" s="215">
        <v>71.22</v>
      </c>
      <c r="F58" s="215">
        <v>45.66</v>
      </c>
      <c r="G58" s="215">
        <v>76.319999999999993</v>
      </c>
      <c r="H58" s="215">
        <v>0.06</v>
      </c>
      <c r="I58" s="223"/>
    </row>
    <row r="59" spans="2:9" s="54" customFormat="1" ht="9" customHeight="1">
      <c r="B59" s="105" t="s">
        <v>7</v>
      </c>
      <c r="C59" s="39" t="s">
        <v>125</v>
      </c>
      <c r="D59" s="214">
        <v>24</v>
      </c>
      <c r="E59" s="214">
        <v>11.12</v>
      </c>
      <c r="F59" s="214">
        <v>1.18</v>
      </c>
      <c r="G59" s="214">
        <v>21.2</v>
      </c>
      <c r="H59" s="214">
        <v>0</v>
      </c>
      <c r="I59" s="224"/>
    </row>
    <row r="60" spans="2:9" s="54" customFormat="1" ht="9" customHeight="1">
      <c r="B60" s="104" t="s">
        <v>8</v>
      </c>
      <c r="C60" s="123" t="s">
        <v>126</v>
      </c>
      <c r="D60" s="215">
        <v>81.47</v>
      </c>
      <c r="E60" s="215">
        <v>50.05</v>
      </c>
      <c r="F60" s="215">
        <v>39.76</v>
      </c>
      <c r="G60" s="215">
        <v>127.03</v>
      </c>
      <c r="H60" s="215">
        <v>1.91</v>
      </c>
      <c r="I60" s="223"/>
    </row>
    <row r="61" spans="2:9" s="54" customFormat="1" ht="9" customHeight="1">
      <c r="B61" s="105" t="s">
        <v>14</v>
      </c>
      <c r="C61" s="61" t="s">
        <v>127</v>
      </c>
      <c r="D61" s="216">
        <v>53.02</v>
      </c>
      <c r="E61" s="216">
        <v>76.86</v>
      </c>
      <c r="F61" s="216">
        <v>28.19</v>
      </c>
      <c r="G61" s="216">
        <v>61.26</v>
      </c>
      <c r="H61" s="216">
        <v>7.36</v>
      </c>
      <c r="I61" s="224"/>
    </row>
    <row r="62" spans="2:9" s="54" customFormat="1" ht="9" customHeight="1">
      <c r="B62" s="104" t="s">
        <v>15</v>
      </c>
      <c r="C62" s="123" t="s">
        <v>128</v>
      </c>
      <c r="D62" s="215">
        <v>93.17</v>
      </c>
      <c r="E62" s="215">
        <v>29.94</v>
      </c>
      <c r="F62" s="215">
        <v>26.7</v>
      </c>
      <c r="G62" s="215">
        <v>114.67</v>
      </c>
      <c r="H62" s="215">
        <v>0.1</v>
      </c>
      <c r="I62" s="223"/>
    </row>
    <row r="63" spans="2:9" s="54" customFormat="1" ht="9" customHeight="1">
      <c r="B63" s="105" t="s">
        <v>16</v>
      </c>
      <c r="C63" s="39" t="s">
        <v>129</v>
      </c>
      <c r="D63" s="214">
        <v>72.03</v>
      </c>
      <c r="E63" s="214">
        <v>26.46</v>
      </c>
      <c r="F63" s="214">
        <v>11.33</v>
      </c>
      <c r="G63" s="214">
        <v>98.23</v>
      </c>
      <c r="H63" s="214">
        <v>7.0000000000000007E-2</v>
      </c>
      <c r="I63" s="224"/>
    </row>
    <row r="64" spans="2:9" s="54" customFormat="1" ht="9" customHeight="1">
      <c r="B64" s="104" t="s">
        <v>41</v>
      </c>
      <c r="C64" s="123" t="s">
        <v>130</v>
      </c>
      <c r="D64" s="215">
        <v>50.06</v>
      </c>
      <c r="E64" s="215">
        <v>26.64</v>
      </c>
      <c r="F64" s="215">
        <v>20</v>
      </c>
      <c r="G64" s="215">
        <v>82.71</v>
      </c>
      <c r="H64" s="215">
        <v>1.34</v>
      </c>
      <c r="I64" s="223"/>
    </row>
    <row r="65" spans="1:247" s="54" customFormat="1" ht="9" customHeight="1">
      <c r="B65" s="105" t="s">
        <v>17</v>
      </c>
      <c r="C65" s="39" t="s">
        <v>131</v>
      </c>
      <c r="D65" s="214">
        <v>60.41</v>
      </c>
      <c r="E65" s="214">
        <v>35.28</v>
      </c>
      <c r="F65" s="214">
        <v>17.71</v>
      </c>
      <c r="G65" s="214">
        <v>163.61000000000001</v>
      </c>
      <c r="H65" s="214">
        <v>1.6</v>
      </c>
      <c r="I65" s="224"/>
    </row>
    <row r="66" spans="1:247" s="177" customFormat="1" ht="18" customHeight="1">
      <c r="A66" s="82"/>
      <c r="B66" s="185" t="s">
        <v>3</v>
      </c>
      <c r="C66" s="186"/>
      <c r="D66" s="217">
        <v>77.151925526702584</v>
      </c>
      <c r="E66" s="217">
        <v>51.619186673199408</v>
      </c>
      <c r="F66" s="217">
        <v>25.476746692797647</v>
      </c>
      <c r="G66" s="218">
        <v>94.12</v>
      </c>
      <c r="H66" s="217">
        <v>1.41</v>
      </c>
      <c r="I66" s="225"/>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12" t="s">
        <v>150</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50"/>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5" t="s">
        <v>62</v>
      </c>
      <c r="C8" s="246"/>
      <c r="D8" s="246"/>
      <c r="E8" s="246"/>
      <c r="F8" s="246"/>
      <c r="G8" s="246"/>
      <c r="H8" s="246"/>
      <c r="I8" s="246"/>
      <c r="J8" s="246"/>
      <c r="K8" s="246"/>
      <c r="L8" s="246"/>
      <c r="M8" s="246"/>
      <c r="N8" s="246"/>
      <c r="O8" s="246"/>
      <c r="P8" s="247"/>
      <c r="Q8" s="23"/>
      <c r="S8" s="2"/>
    </row>
    <row r="9" spans="1:21" ht="11.25">
      <c r="A9" s="21"/>
      <c r="B9" s="136"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7" t="s">
        <v>35</v>
      </c>
      <c r="Q9" s="23"/>
    </row>
    <row r="10" spans="1:21">
      <c r="A10" s="21"/>
      <c r="B10" s="98" t="s">
        <v>36</v>
      </c>
      <c r="C10" s="27">
        <v>695609866</v>
      </c>
      <c r="D10" s="27">
        <v>527929611</v>
      </c>
      <c r="E10" s="27">
        <v>721874608</v>
      </c>
      <c r="F10" s="27">
        <v>741344848</v>
      </c>
      <c r="G10" s="27">
        <v>873286398</v>
      </c>
      <c r="H10" s="27">
        <v>775835293</v>
      </c>
      <c r="I10" s="27">
        <v>831129655</v>
      </c>
      <c r="J10" s="27">
        <v>833085552</v>
      </c>
      <c r="K10" s="27">
        <v>818160337</v>
      </c>
      <c r="L10" s="27">
        <v>872461630</v>
      </c>
      <c r="M10" s="27">
        <v>852811786</v>
      </c>
      <c r="N10" s="27">
        <v>887382162</v>
      </c>
      <c r="O10" s="27">
        <f>SUM(C10:N10)</f>
        <v>9430911746</v>
      </c>
      <c r="P10" s="31">
        <f>ROUND(C10/$C$27+D10/$D$27+E10/E27+F10/F27+G10/G27+H10/H27+I10/I27+J10/J27+K10/K27+L10/L27+M10/M27+N10/N27,2)</f>
        <v>18562779.07</v>
      </c>
      <c r="Q10" s="23"/>
      <c r="T10" s="132"/>
      <c r="U10" s="108"/>
    </row>
    <row r="11" spans="1:21" s="3" customFormat="1">
      <c r="A11" s="21"/>
      <c r="B11" s="99" t="s">
        <v>4</v>
      </c>
      <c r="C11" s="26">
        <v>1607876916</v>
      </c>
      <c r="D11" s="26">
        <v>1395550638</v>
      </c>
      <c r="E11" s="26">
        <v>1531097595</v>
      </c>
      <c r="F11" s="26">
        <v>1658798540</v>
      </c>
      <c r="G11" s="26">
        <v>1861967210</v>
      </c>
      <c r="H11" s="26">
        <v>1792251666</v>
      </c>
      <c r="I11" s="26">
        <v>1919744024</v>
      </c>
      <c r="J11" s="26">
        <v>1740180662</v>
      </c>
      <c r="K11" s="26">
        <v>1826134973</v>
      </c>
      <c r="L11" s="26">
        <v>2042928446</v>
      </c>
      <c r="M11" s="26">
        <v>1698573465</v>
      </c>
      <c r="N11" s="26">
        <v>1819123588</v>
      </c>
      <c r="O11" s="26">
        <f t="shared" ref="O11:O24" si="0">SUM(C11:N11)</f>
        <v>20894227723</v>
      </c>
      <c r="P11" s="32">
        <f>ROUND(C11/$C$27+D11/$D$27+E11/E27+F11/F27+G11/G27+H11/H27+I11/I27+J11/J27+K11/K27+L11/L27+M11/M27+N11/N27,2)</f>
        <v>41074407.229999997</v>
      </c>
      <c r="Q11" s="22"/>
      <c r="R11" s="4"/>
      <c r="T11" s="132"/>
      <c r="U11" s="108"/>
    </row>
    <row r="12" spans="1:21" s="3" customFormat="1">
      <c r="A12" s="21"/>
      <c r="B12" s="98" t="s">
        <v>80</v>
      </c>
      <c r="C12" s="27">
        <v>584615784</v>
      </c>
      <c r="D12" s="27">
        <v>500326484</v>
      </c>
      <c r="E12" s="27">
        <v>596104974</v>
      </c>
      <c r="F12" s="27">
        <v>655606987</v>
      </c>
      <c r="G12" s="27">
        <v>650112174</v>
      </c>
      <c r="H12" s="27">
        <v>653679996</v>
      </c>
      <c r="I12" s="27">
        <v>714335275</v>
      </c>
      <c r="J12" s="27">
        <v>663496774</v>
      </c>
      <c r="K12" s="27">
        <v>652176223</v>
      </c>
      <c r="L12" s="27">
        <v>644585563</v>
      </c>
      <c r="M12" s="27">
        <v>614620478</v>
      </c>
      <c r="N12" s="27">
        <v>641531889</v>
      </c>
      <c r="O12" s="27">
        <f t="shared" si="0"/>
        <v>7571192601</v>
      </c>
      <c r="P12" s="31">
        <f>ROUND(C12/$C$27+D12/$D$27+E12/E27+F12/F27+G12/G27+H12/H27+I12/I27+J12/J27+K12/K27+L12/L27+M12/M27+N12/N27,2)</f>
        <v>14866882.52</v>
      </c>
      <c r="Q12" s="22"/>
      <c r="R12" s="4"/>
      <c r="T12" s="132"/>
      <c r="U12" s="108"/>
    </row>
    <row r="13" spans="1:21" s="3" customFormat="1">
      <c r="A13" s="21"/>
      <c r="B13" s="100" t="s">
        <v>37</v>
      </c>
      <c r="C13" s="28">
        <v>370451441</v>
      </c>
      <c r="D13" s="28">
        <v>402316242</v>
      </c>
      <c r="E13" s="28">
        <v>86257314</v>
      </c>
      <c r="F13" s="28">
        <v>319810225</v>
      </c>
      <c r="G13" s="28">
        <v>446841347</v>
      </c>
      <c r="H13" s="28">
        <v>421996042</v>
      </c>
      <c r="I13" s="28">
        <v>295308382</v>
      </c>
      <c r="J13" s="28">
        <v>263670609</v>
      </c>
      <c r="K13" s="28">
        <v>319043475</v>
      </c>
      <c r="L13" s="28">
        <v>332833291</v>
      </c>
      <c r="M13" s="28">
        <v>269465058</v>
      </c>
      <c r="N13" s="28">
        <v>298323261</v>
      </c>
      <c r="O13" s="28">
        <f t="shared" si="0"/>
        <v>3826316687</v>
      </c>
      <c r="P13" s="32">
        <f>ROUND(C13/$C$27+D13/$D$27+E13/E27+F13/F27+G13/G27+H13/H27+I13/I27+J13/J27+K13/K27+L13/L27+M13/M27+N13/N27,2)</f>
        <v>7492517.4299999997</v>
      </c>
      <c r="Q13" s="22"/>
      <c r="R13" s="4"/>
      <c r="T13" s="132"/>
      <c r="U13" s="108"/>
    </row>
    <row r="14" spans="1:21" s="3" customFormat="1">
      <c r="A14" s="21"/>
      <c r="B14" s="98" t="s">
        <v>40</v>
      </c>
      <c r="C14" s="29">
        <v>122715516</v>
      </c>
      <c r="D14" s="29">
        <v>113602412</v>
      </c>
      <c r="E14" s="29">
        <v>0</v>
      </c>
      <c r="F14" s="29">
        <v>371006608</v>
      </c>
      <c r="G14" s="29">
        <v>634729483</v>
      </c>
      <c r="H14" s="29">
        <v>775612038</v>
      </c>
      <c r="I14" s="29">
        <v>470463982</v>
      </c>
      <c r="J14" s="29">
        <v>516316323</v>
      </c>
      <c r="K14" s="29">
        <v>1722370657</v>
      </c>
      <c r="L14" s="29">
        <v>2058879898</v>
      </c>
      <c r="M14" s="29">
        <v>1809981881</v>
      </c>
      <c r="N14" s="29">
        <v>1922846497</v>
      </c>
      <c r="O14" s="29">
        <f t="shared" si="0"/>
        <v>10518525295</v>
      </c>
      <c r="P14" s="31">
        <f>ROUND(C14/$C$27+D14/$D$27+F14/F27+G14/G27+H14/H27+I14/I27+J14/J27+K14/K27+L14/L27+M14/M27+N14/N27,2)</f>
        <v>21248441.23</v>
      </c>
      <c r="Q14" s="22"/>
      <c r="R14" s="4"/>
      <c r="T14" s="132"/>
      <c r="U14" s="108"/>
    </row>
    <row r="15" spans="1:21" s="3" customFormat="1">
      <c r="A15" s="21"/>
      <c r="B15" s="100" t="s">
        <v>18</v>
      </c>
      <c r="C15" s="30">
        <v>4678077413</v>
      </c>
      <c r="D15" s="30">
        <v>3416892957</v>
      </c>
      <c r="E15" s="30">
        <v>0</v>
      </c>
      <c r="F15" s="30">
        <v>0</v>
      </c>
      <c r="G15" s="30">
        <v>0</v>
      </c>
      <c r="H15" s="30">
        <v>242406098</v>
      </c>
      <c r="I15" s="30">
        <v>5935726997</v>
      </c>
      <c r="J15" s="30">
        <v>4908532629</v>
      </c>
      <c r="K15" s="30">
        <v>4871391371</v>
      </c>
      <c r="L15" s="30">
        <v>5450312660</v>
      </c>
      <c r="M15" s="30">
        <v>4211062004</v>
      </c>
      <c r="N15" s="30">
        <v>5228939620</v>
      </c>
      <c r="O15" s="30">
        <f t="shared" si="0"/>
        <v>38943341749</v>
      </c>
      <c r="P15" s="32">
        <f>ROUND(C15/$C$27+D15/$D$27+H15/H27+I15/I27+J15/J27+K15/K27+L15/L27+M15/M27+N15/N27,2)</f>
        <v>77878965.939999998</v>
      </c>
      <c r="Q15" s="22"/>
      <c r="R15" s="4"/>
      <c r="T15" s="132"/>
      <c r="U15" s="108"/>
    </row>
    <row r="16" spans="1:21" s="3" customFormat="1">
      <c r="A16" s="21"/>
      <c r="B16" s="98" t="s">
        <v>5</v>
      </c>
      <c r="C16" s="27">
        <v>291362350</v>
      </c>
      <c r="D16" s="27">
        <v>286452638</v>
      </c>
      <c r="E16" s="27">
        <v>283797165</v>
      </c>
      <c r="F16" s="27">
        <v>486861275</v>
      </c>
      <c r="G16" s="27">
        <v>663832244</v>
      </c>
      <c r="H16" s="27">
        <v>586794396</v>
      </c>
      <c r="I16" s="27">
        <v>423914291</v>
      </c>
      <c r="J16" s="27">
        <v>321558766</v>
      </c>
      <c r="K16" s="27">
        <v>435733412</v>
      </c>
      <c r="L16" s="27">
        <v>428555433</v>
      </c>
      <c r="M16" s="27">
        <v>316307951</v>
      </c>
      <c r="N16" s="27">
        <v>377174811</v>
      </c>
      <c r="O16" s="27">
        <f t="shared" si="0"/>
        <v>4902344732</v>
      </c>
      <c r="P16" s="31">
        <f>ROUND(C16/$C$27+D16/$D$27+E16/E27+F16/F27+G16/G27+H16/H27+I16/I27+J16/J27+K16/K27+L16/L27+M16/M27+N16/N27,2)</f>
        <v>9582205.2400000002</v>
      </c>
      <c r="Q16" s="22"/>
      <c r="R16" s="4"/>
      <c r="T16" s="132"/>
      <c r="U16" s="108"/>
    </row>
    <row r="17" spans="1:21" s="3" customFormat="1">
      <c r="A17" s="21"/>
      <c r="B17" s="100" t="s">
        <v>6</v>
      </c>
      <c r="C17" s="30">
        <v>403727405</v>
      </c>
      <c r="D17" s="30">
        <v>360943528</v>
      </c>
      <c r="E17" s="30">
        <v>0</v>
      </c>
      <c r="F17" s="30">
        <v>0</v>
      </c>
      <c r="G17" s="30">
        <v>0</v>
      </c>
      <c r="H17" s="30">
        <v>0</v>
      </c>
      <c r="I17" s="30">
        <v>241245276</v>
      </c>
      <c r="J17" s="30">
        <v>634656908</v>
      </c>
      <c r="K17" s="30">
        <v>635826285</v>
      </c>
      <c r="L17" s="30">
        <v>659100274</v>
      </c>
      <c r="M17" s="30">
        <v>535828804</v>
      </c>
      <c r="N17" s="30">
        <v>623694261</v>
      </c>
      <c r="O17" s="30">
        <f t="shared" si="0"/>
        <v>4095022741</v>
      </c>
      <c r="P17" s="32">
        <f>ROUND(C17/$C$27+D17/$D$27+I17/I27+J17/J27+K17/K27+L17/L27+M17/M27+N17/N27,2)</f>
        <v>8257470.8300000001</v>
      </c>
      <c r="Q17" s="22"/>
      <c r="R17" s="4"/>
      <c r="T17" s="132"/>
      <c r="U17" s="108"/>
    </row>
    <row r="18" spans="1:21" s="3" customFormat="1">
      <c r="A18" s="21"/>
      <c r="B18" s="98" t="s">
        <v>7</v>
      </c>
      <c r="C18" s="27">
        <v>41522292</v>
      </c>
      <c r="D18" s="27">
        <v>53993324</v>
      </c>
      <c r="E18" s="27">
        <v>7572577</v>
      </c>
      <c r="F18" s="27">
        <v>62216871</v>
      </c>
      <c r="G18" s="27">
        <v>69194173</v>
      </c>
      <c r="H18" s="27">
        <v>57129123</v>
      </c>
      <c r="I18" s="27">
        <v>70302072</v>
      </c>
      <c r="J18" s="27">
        <v>62674987</v>
      </c>
      <c r="K18" s="27">
        <v>62433709</v>
      </c>
      <c r="L18" s="27">
        <v>39685534</v>
      </c>
      <c r="M18" s="27">
        <v>33561382</v>
      </c>
      <c r="N18" s="27">
        <v>30126909</v>
      </c>
      <c r="O18" s="27">
        <f t="shared" si="0"/>
        <v>590412953</v>
      </c>
      <c r="P18" s="31">
        <f>ROUND(C18/$C$27+D18/$D$27+E18/E27+F18/F27+G18/G27+H18/H27+I18/I27+J18/J27+K18/K27+L18/L27+M18/M27+N18/N27,2)</f>
        <v>1151220.1299999999</v>
      </c>
      <c r="Q18" s="22"/>
      <c r="R18" s="4"/>
      <c r="T18" s="132"/>
      <c r="U18" s="108"/>
    </row>
    <row r="19" spans="1:21" s="3" customFormat="1">
      <c r="A19" s="21"/>
      <c r="B19" s="100" t="s">
        <v>8</v>
      </c>
      <c r="C19" s="30">
        <v>1675992528</v>
      </c>
      <c r="D19" s="30">
        <v>1416427203</v>
      </c>
      <c r="E19" s="30">
        <v>0</v>
      </c>
      <c r="F19" s="30">
        <v>0</v>
      </c>
      <c r="G19" s="30">
        <v>0</v>
      </c>
      <c r="H19" s="30">
        <v>381154763</v>
      </c>
      <c r="I19" s="30">
        <v>2098229746</v>
      </c>
      <c r="J19" s="30">
        <v>2099854857</v>
      </c>
      <c r="K19" s="30">
        <v>2044036012</v>
      </c>
      <c r="L19" s="30">
        <v>2356107208</v>
      </c>
      <c r="M19" s="30">
        <v>2176289205</v>
      </c>
      <c r="N19" s="30">
        <v>2316681134</v>
      </c>
      <c r="O19" s="30">
        <f t="shared" si="0"/>
        <v>16564772656</v>
      </c>
      <c r="P19" s="32">
        <f>ROUND(C19/$C$27+D19/$D$27+H19/H27+I19/I27+J19/J27+K19/K27+L19/L27+M19/M27+N19/N27,2)</f>
        <v>33183932.600000001</v>
      </c>
      <c r="Q19" s="22"/>
      <c r="R19" s="4"/>
      <c r="T19" s="132"/>
      <c r="U19" s="108"/>
    </row>
    <row r="20" spans="1:21" s="3" customFormat="1">
      <c r="A20" s="21"/>
      <c r="B20" s="98" t="s">
        <v>42</v>
      </c>
      <c r="C20" s="27">
        <v>173504096</v>
      </c>
      <c r="D20" s="27">
        <v>120501442</v>
      </c>
      <c r="E20" s="27">
        <v>48370358</v>
      </c>
      <c r="F20" s="27">
        <v>256038078</v>
      </c>
      <c r="G20" s="27">
        <v>369688353</v>
      </c>
      <c r="H20" s="27">
        <v>320694721</v>
      </c>
      <c r="I20" s="27">
        <v>314238295</v>
      </c>
      <c r="J20" s="27">
        <v>315310034</v>
      </c>
      <c r="K20" s="27">
        <v>273713378</v>
      </c>
      <c r="L20" s="27">
        <v>273872577</v>
      </c>
      <c r="M20" s="27">
        <v>244677752</v>
      </c>
      <c r="N20" s="27">
        <v>271288215</v>
      </c>
      <c r="O20" s="27">
        <f t="shared" si="0"/>
        <v>2981897299</v>
      </c>
      <c r="P20" s="31">
        <f>ROUND(C20/$C$27+D20/$D$27+E20/E27+F20/F27+G20/G27+H20/H27+I20/I27+J20/J27+K20/K27+L20/L27+M20/M27+N20/N27,2)</f>
        <v>5856677.6600000001</v>
      </c>
      <c r="Q20" s="22"/>
      <c r="R20" s="4"/>
      <c r="T20" s="132"/>
      <c r="U20" s="108"/>
    </row>
    <row r="21" spans="1:21" s="3" customFormat="1">
      <c r="A21" s="21"/>
      <c r="B21" s="100" t="s">
        <v>15</v>
      </c>
      <c r="C21" s="30">
        <v>889649961</v>
      </c>
      <c r="D21" s="30">
        <v>900283876</v>
      </c>
      <c r="E21" s="30">
        <v>1006364656</v>
      </c>
      <c r="F21" s="30">
        <v>1154243594</v>
      </c>
      <c r="G21" s="30">
        <v>1331517512</v>
      </c>
      <c r="H21" s="30">
        <v>1242953259</v>
      </c>
      <c r="I21" s="30">
        <v>1322637580</v>
      </c>
      <c r="J21" s="30">
        <v>1195958282</v>
      </c>
      <c r="K21" s="30">
        <v>1267483809</v>
      </c>
      <c r="L21" s="30">
        <v>1341243886</v>
      </c>
      <c r="M21" s="30">
        <v>1223306888</v>
      </c>
      <c r="N21" s="30">
        <v>1297773058</v>
      </c>
      <c r="O21" s="30">
        <f t="shared" si="0"/>
        <v>14173416361</v>
      </c>
      <c r="P21" s="32">
        <f>ROUND(C21/$C$27+D21/$D$27+E21/E27+F21/F27+G21/G27+H21/H27+I21/I27+J21/J27+K21/K27+L21/L27+M21/M27+N21/N27,2)</f>
        <v>27863731.510000002</v>
      </c>
      <c r="Q21" s="22"/>
      <c r="R21" s="4"/>
      <c r="T21" s="132"/>
      <c r="U21" s="108"/>
    </row>
    <row r="22" spans="1:21" s="3" customFormat="1">
      <c r="A22" s="21"/>
      <c r="B22" s="98" t="s">
        <v>16</v>
      </c>
      <c r="C22" s="27">
        <v>601903611</v>
      </c>
      <c r="D22" s="27">
        <v>582878784</v>
      </c>
      <c r="E22" s="27">
        <v>596569522</v>
      </c>
      <c r="F22" s="27">
        <v>679987862</v>
      </c>
      <c r="G22" s="27">
        <v>733058438</v>
      </c>
      <c r="H22" s="27">
        <v>639804885</v>
      </c>
      <c r="I22" s="27">
        <v>704601512</v>
      </c>
      <c r="J22" s="27">
        <v>694450892</v>
      </c>
      <c r="K22" s="27">
        <v>731729718</v>
      </c>
      <c r="L22" s="27">
        <v>725773957</v>
      </c>
      <c r="M22" s="27">
        <v>614454788</v>
      </c>
      <c r="N22" s="27">
        <v>715378383</v>
      </c>
      <c r="O22" s="27">
        <f t="shared" si="0"/>
        <v>8020592352</v>
      </c>
      <c r="P22" s="31">
        <f>ROUND(C22/$C$27+D22/$D$27+E22/E27+F22/F27+G22/G27+H22/H27+I22/I27+J22/J27+K22/K27+L22/L27+M22/M27+N22/N27,2)</f>
        <v>15760304.539999999</v>
      </c>
      <c r="Q22" s="22"/>
      <c r="R22" s="4"/>
      <c r="T22" s="132"/>
      <c r="U22" s="108"/>
    </row>
    <row r="23" spans="1:21" s="3" customFormat="1">
      <c r="A23" s="21"/>
      <c r="B23" s="100" t="s">
        <v>41</v>
      </c>
      <c r="C23" s="30">
        <v>402796273</v>
      </c>
      <c r="D23" s="30">
        <v>372573516</v>
      </c>
      <c r="E23" s="30">
        <v>415636908</v>
      </c>
      <c r="F23" s="30">
        <v>440832146</v>
      </c>
      <c r="G23" s="30">
        <v>436046185</v>
      </c>
      <c r="H23" s="30">
        <v>435098764</v>
      </c>
      <c r="I23" s="30">
        <v>474150860</v>
      </c>
      <c r="J23" s="30">
        <v>492604070</v>
      </c>
      <c r="K23" s="30">
        <v>484059561</v>
      </c>
      <c r="L23" s="30">
        <v>520583441</v>
      </c>
      <c r="M23" s="30">
        <v>494381986</v>
      </c>
      <c r="N23" s="30">
        <v>516746177</v>
      </c>
      <c r="O23" s="30">
        <f t="shared" si="0"/>
        <v>5485509887</v>
      </c>
      <c r="P23" s="32">
        <f>ROUND(C23/$C$27+D23/$D$27+E23/E27+F23/F27+G23/G27+H23/H27+I23/I27+J23/J27+K23/K27+L23/L27+M23/M27+N23/N27,2)</f>
        <v>10801674.92</v>
      </c>
      <c r="Q23" s="22"/>
      <c r="R23" s="4"/>
      <c r="T23" s="132"/>
      <c r="U23" s="108"/>
    </row>
    <row r="24" spans="1:21" s="3" customFormat="1">
      <c r="A24" s="21"/>
      <c r="B24" s="98" t="s">
        <v>17</v>
      </c>
      <c r="C24" s="27">
        <v>892041928</v>
      </c>
      <c r="D24" s="27">
        <v>770571478</v>
      </c>
      <c r="E24" s="27">
        <v>921387735</v>
      </c>
      <c r="F24" s="27">
        <v>1007815268</v>
      </c>
      <c r="G24" s="27">
        <v>1076570701</v>
      </c>
      <c r="H24" s="27">
        <v>1030990781.0000002</v>
      </c>
      <c r="I24" s="27">
        <v>1067443661</v>
      </c>
      <c r="J24" s="27">
        <v>1082723733</v>
      </c>
      <c r="K24" s="27">
        <v>1080292719</v>
      </c>
      <c r="L24" s="27">
        <v>1085302063</v>
      </c>
      <c r="M24" s="27">
        <v>949290410</v>
      </c>
      <c r="N24" s="27">
        <v>1121519454</v>
      </c>
      <c r="O24" s="27">
        <f t="shared" si="0"/>
        <v>12085949931</v>
      </c>
      <c r="P24" s="31">
        <f>ROUND(C24/$C$27+D24/$D$27+E24/E27+F24/F27+G24/G27+H24/H27+I24/I27+J24/J27+K24/K27+L24/L27+M24/M27+N24/N27,2)</f>
        <v>23758799</v>
      </c>
      <c r="Q24" s="22"/>
      <c r="R24" s="4"/>
      <c r="T24" s="132"/>
      <c r="U24" s="108"/>
    </row>
    <row r="25" spans="1:21" s="3" customFormat="1" ht="18" customHeight="1">
      <c r="A25" s="21"/>
      <c r="B25" s="91" t="s">
        <v>9</v>
      </c>
      <c r="C25" s="91">
        <f t="shared" ref="C25:N25" si="1">SUM(C10:C24)</f>
        <v>13431847380</v>
      </c>
      <c r="D25" s="91">
        <f t="shared" si="1"/>
        <v>11221244133</v>
      </c>
      <c r="E25" s="91">
        <f t="shared" si="1"/>
        <v>6215033412</v>
      </c>
      <c r="F25" s="91">
        <f t="shared" si="1"/>
        <v>7834562302</v>
      </c>
      <c r="G25" s="91">
        <f t="shared" si="1"/>
        <v>9146844218</v>
      </c>
      <c r="H25" s="91">
        <f t="shared" si="1"/>
        <v>9356401825</v>
      </c>
      <c r="I25" s="91">
        <f t="shared" si="1"/>
        <v>16883471608</v>
      </c>
      <c r="J25" s="91">
        <f t="shared" si="1"/>
        <v>15825075078</v>
      </c>
      <c r="K25" s="91">
        <f t="shared" si="1"/>
        <v>17224585639</v>
      </c>
      <c r="L25" s="91">
        <f t="shared" si="1"/>
        <v>18832225861</v>
      </c>
      <c r="M25" s="91">
        <f t="shared" si="1"/>
        <v>16044613838</v>
      </c>
      <c r="N25" s="91">
        <f t="shared" si="1"/>
        <v>18068529419</v>
      </c>
      <c r="O25" s="91">
        <f t="shared" ref="O25:O26" si="2">SUM(C25:N25)</f>
        <v>160084434713</v>
      </c>
      <c r="P25" s="91">
        <f>SUM(P10:P24)</f>
        <v>317340009.85000002</v>
      </c>
      <c r="Q25" s="22"/>
      <c r="R25" s="4"/>
      <c r="U25" s="108"/>
    </row>
    <row r="26" spans="1:21" ht="18" customHeight="1">
      <c r="A26" s="21"/>
      <c r="B26" s="91" t="s">
        <v>10</v>
      </c>
      <c r="C26" s="91">
        <f t="shared" ref="C26:N26" si="3">C25/C27</f>
        <v>26828281.428514361</v>
      </c>
      <c r="D26" s="91">
        <f t="shared" si="3"/>
        <v>21070384.807345655</v>
      </c>
      <c r="E26" s="91">
        <f t="shared" si="3"/>
        <v>11879794.732013151</v>
      </c>
      <c r="F26" s="91">
        <f t="shared" si="3"/>
        <v>15048523.495063579</v>
      </c>
      <c r="G26" s="91">
        <f t="shared" si="3"/>
        <v>17154299.840588134</v>
      </c>
      <c r="H26" s="91">
        <f t="shared" si="3"/>
        <v>17434180.828069393</v>
      </c>
      <c r="I26" s="91">
        <f t="shared" si="3"/>
        <v>31752560.761302941</v>
      </c>
      <c r="J26" s="91">
        <f t="shared" si="3"/>
        <v>31070986.9590827</v>
      </c>
      <c r="K26" s="91">
        <f t="shared" si="3"/>
        <v>34872523.715911157</v>
      </c>
      <c r="L26" s="91">
        <f t="shared" si="3"/>
        <v>38906342.163870752</v>
      </c>
      <c r="M26" s="91">
        <f t="shared" si="3"/>
        <v>33265495.600431249</v>
      </c>
      <c r="N26" s="91">
        <f t="shared" si="3"/>
        <v>38056635.534352757</v>
      </c>
      <c r="O26" s="91">
        <f t="shared" si="2"/>
        <v>317340009.86654586</v>
      </c>
      <c r="P26" s="91"/>
      <c r="Q26" s="23"/>
    </row>
    <row r="27" spans="1:21" ht="16.5" customHeight="1">
      <c r="A27" s="21"/>
      <c r="B27" s="91" t="s">
        <v>32</v>
      </c>
      <c r="C27" s="109">
        <v>500.66</v>
      </c>
      <c r="D27" s="109">
        <v>532.55999999999995</v>
      </c>
      <c r="E27" s="109">
        <v>523.16</v>
      </c>
      <c r="F27" s="92">
        <v>520.62</v>
      </c>
      <c r="G27" s="92">
        <v>533.21</v>
      </c>
      <c r="H27" s="92">
        <v>536.66999999999996</v>
      </c>
      <c r="I27" s="92">
        <v>531.72</v>
      </c>
      <c r="J27" s="92">
        <v>509.32</v>
      </c>
      <c r="K27" s="92">
        <v>493.93</v>
      </c>
      <c r="L27" s="92">
        <v>484.04</v>
      </c>
      <c r="M27" s="92">
        <v>482.32</v>
      </c>
      <c r="N27" s="92">
        <v>474.78</v>
      </c>
      <c r="O27" s="92"/>
      <c r="P27" s="92"/>
      <c r="Q27" s="24"/>
    </row>
    <row r="28" spans="1:21" ht="22.5" customHeight="1"/>
    <row r="48" ht="15" customHeight="1"/>
    <row r="49" ht="15" customHeight="1"/>
    <row r="50"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3"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8" t="s">
        <v>60</v>
      </c>
      <c r="C8" s="249"/>
      <c r="D8" s="249"/>
      <c r="E8" s="249"/>
      <c r="F8" s="249"/>
      <c r="G8" s="249"/>
      <c r="H8" s="249"/>
      <c r="I8" s="249"/>
      <c r="J8" s="249"/>
      <c r="K8" s="249"/>
      <c r="L8" s="249"/>
      <c r="M8" s="249"/>
      <c r="N8" s="249"/>
      <c r="O8" s="249"/>
      <c r="P8" s="250"/>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115740129</v>
      </c>
      <c r="D10" s="39">
        <v>87840389</v>
      </c>
      <c r="E10" s="39">
        <v>120110229</v>
      </c>
      <c r="F10" s="39">
        <v>123349815</v>
      </c>
      <c r="G10" s="39">
        <v>145303115</v>
      </c>
      <c r="H10" s="39">
        <v>129088561</v>
      </c>
      <c r="I10" s="39">
        <v>138288800</v>
      </c>
      <c r="J10" s="39">
        <v>138614235</v>
      </c>
      <c r="K10" s="39">
        <v>136130880</v>
      </c>
      <c r="L10" s="39">
        <v>145165885</v>
      </c>
      <c r="M10" s="39">
        <v>141896415</v>
      </c>
      <c r="N10" s="39">
        <v>147648460</v>
      </c>
      <c r="O10" s="39">
        <f>SUM(C10:N10)</f>
        <v>1569176913</v>
      </c>
      <c r="P10" s="39">
        <f>ROUND(C10/$C$27+D10/$D$27+E10/E27+F10/F27+G10/G27+H10/H27+I10/I27+J10/J27+K10/K27+L10/L27+M10/M27+N10/N27,2)</f>
        <v>3088596.86</v>
      </c>
      <c r="Q10" s="23"/>
      <c r="R10" s="6"/>
    </row>
    <row r="11" spans="1:19" s="3" customFormat="1" ht="9">
      <c r="A11" s="6"/>
      <c r="B11" s="102" t="s">
        <v>4</v>
      </c>
      <c r="C11" s="41">
        <v>270231414</v>
      </c>
      <c r="D11" s="41">
        <v>234546326</v>
      </c>
      <c r="E11" s="41">
        <v>257327327</v>
      </c>
      <c r="F11" s="41">
        <v>278789671</v>
      </c>
      <c r="G11" s="41">
        <v>312935666</v>
      </c>
      <c r="H11" s="41">
        <v>301218767</v>
      </c>
      <c r="I11" s="41">
        <v>322646054</v>
      </c>
      <c r="J11" s="41">
        <v>292467338</v>
      </c>
      <c r="K11" s="41">
        <v>306913441</v>
      </c>
      <c r="L11" s="41">
        <v>343228814</v>
      </c>
      <c r="M11" s="41">
        <v>285474532</v>
      </c>
      <c r="N11" s="41">
        <v>305735057</v>
      </c>
      <c r="O11" s="41">
        <f t="shared" ref="O11:O24" si="0">SUM(C11:N11)</f>
        <v>3511514407</v>
      </c>
      <c r="P11" s="41">
        <f>ROUND(C11/$C$27+D11/$D$27+E11/E27+F11/F27+G11/G27+H11/H27+I11/I27+J11/J27+K11/K27+L11/L27+M11/M27+N11/N27,2)</f>
        <v>6903012.7599999998</v>
      </c>
      <c r="Q11" s="22"/>
      <c r="R11" s="6"/>
      <c r="S11" s="1"/>
    </row>
    <row r="12" spans="1:19" s="3" customFormat="1" ht="9">
      <c r="A12" s="6"/>
      <c r="B12" s="98" t="s">
        <v>80</v>
      </c>
      <c r="C12" s="39">
        <v>98254754</v>
      </c>
      <c r="D12" s="39">
        <v>83247600</v>
      </c>
      <c r="E12" s="39">
        <v>99183853</v>
      </c>
      <c r="F12" s="39">
        <v>109084188</v>
      </c>
      <c r="G12" s="39">
        <v>108169925</v>
      </c>
      <c r="H12" s="39">
        <v>108763562</v>
      </c>
      <c r="I12" s="39">
        <v>118855785</v>
      </c>
      <c r="J12" s="39">
        <v>110396942</v>
      </c>
      <c r="K12" s="39">
        <v>108513355</v>
      </c>
      <c r="L12" s="39">
        <v>107250371</v>
      </c>
      <c r="M12" s="39">
        <v>102264584</v>
      </c>
      <c r="N12" s="39">
        <v>106742281</v>
      </c>
      <c r="O12" s="39">
        <f t="shared" si="0"/>
        <v>1260727200</v>
      </c>
      <c r="P12" s="39">
        <f>ROUND(C12/$C$27+D12/$D$27+E12/E27+F12/F27+G12/G27+H12/H27+I12/I27+J12/J27+K12/K27+L12/L27+M12/M27+N12/N27,2)</f>
        <v>2475611.87</v>
      </c>
      <c r="Q12" s="22"/>
      <c r="R12" s="6"/>
      <c r="S12" s="1"/>
    </row>
    <row r="13" spans="1:19" s="3" customFormat="1" ht="9">
      <c r="A13" s="6"/>
      <c r="B13" s="102" t="s">
        <v>37</v>
      </c>
      <c r="C13" s="41">
        <v>61638139</v>
      </c>
      <c r="D13" s="41">
        <v>66940013</v>
      </c>
      <c r="E13" s="41">
        <v>14352047</v>
      </c>
      <c r="F13" s="41">
        <v>53212121</v>
      </c>
      <c r="G13" s="41">
        <v>74348392</v>
      </c>
      <c r="H13" s="41">
        <v>70214467</v>
      </c>
      <c r="I13" s="41">
        <v>49135344</v>
      </c>
      <c r="J13" s="41">
        <v>43871244</v>
      </c>
      <c r="K13" s="41">
        <v>53084545</v>
      </c>
      <c r="L13" s="41">
        <v>55378985</v>
      </c>
      <c r="M13" s="41">
        <v>44835363</v>
      </c>
      <c r="N13" s="41">
        <v>49636980</v>
      </c>
      <c r="O13" s="41">
        <f t="shared" si="0"/>
        <v>636647640</v>
      </c>
      <c r="P13" s="41">
        <f>ROUND(C13/$C$27+D13/$D$27+E13/E27+F13/F27+G13/G27+H13/H27+I13/I27+J13/J27+K13/K27+L13/L27+M13/M27+N13/N27,2)</f>
        <v>1246654.1399999999</v>
      </c>
      <c r="Q13" s="22"/>
      <c r="R13" s="6"/>
      <c r="S13" s="1"/>
    </row>
    <row r="14" spans="1:19" s="3" customFormat="1" ht="9">
      <c r="A14" s="6"/>
      <c r="B14" s="105" t="s">
        <v>132</v>
      </c>
      <c r="C14" s="39">
        <v>20360068</v>
      </c>
      <c r="D14" s="39">
        <v>18856883</v>
      </c>
      <c r="E14" s="39">
        <v>0</v>
      </c>
      <c r="F14" s="39">
        <v>62354052</v>
      </c>
      <c r="G14" s="39">
        <v>106677224</v>
      </c>
      <c r="H14" s="39">
        <v>130354964</v>
      </c>
      <c r="I14" s="39">
        <v>79069577</v>
      </c>
      <c r="J14" s="39">
        <v>86775853</v>
      </c>
      <c r="K14" s="39">
        <v>289474060</v>
      </c>
      <c r="L14" s="39">
        <v>346030235</v>
      </c>
      <c r="M14" s="39">
        <v>304198635</v>
      </c>
      <c r="N14" s="39">
        <v>323167479</v>
      </c>
      <c r="O14" s="39">
        <f t="shared" si="0"/>
        <v>1767319030</v>
      </c>
      <c r="P14" s="39">
        <f>ROUND(C14/$C$27+D14/$D$27+F14/F27+G14/G27+H14/H27+I14/I27+J14/J27+K14/K27+L14/L27+M14/M27+N14/N27,2)</f>
        <v>3570195.45</v>
      </c>
      <c r="Q14" s="22"/>
      <c r="R14" s="6"/>
      <c r="S14" s="1"/>
    </row>
    <row r="15" spans="1:19" s="3" customFormat="1" ht="9">
      <c r="A15" s="6"/>
      <c r="B15" s="102" t="s">
        <v>18</v>
      </c>
      <c r="C15" s="41">
        <v>778369183</v>
      </c>
      <c r="D15" s="41">
        <v>568525047</v>
      </c>
      <c r="E15" s="41">
        <v>0</v>
      </c>
      <c r="F15" s="41">
        <v>0</v>
      </c>
      <c r="G15" s="41">
        <v>0</v>
      </c>
      <c r="H15" s="41">
        <v>40333115</v>
      </c>
      <c r="I15" s="41">
        <v>987625164</v>
      </c>
      <c r="J15" s="41">
        <v>816713832</v>
      </c>
      <c r="K15" s="41">
        <v>810534026</v>
      </c>
      <c r="L15" s="41">
        <v>906858745</v>
      </c>
      <c r="M15" s="41">
        <v>700664098</v>
      </c>
      <c r="N15" s="41">
        <v>870025248</v>
      </c>
      <c r="O15" s="41">
        <f t="shared" si="0"/>
        <v>6479648458</v>
      </c>
      <c r="P15" s="41">
        <f>ROUND(C15/$C$27+D15/$D$27+H15/H27+I15/I27+J15/J27+K15/K27+L15/L27+M15/M27+N15/N27,2)</f>
        <v>12958012.82</v>
      </c>
      <c r="Q15" s="22"/>
      <c r="R15" s="6"/>
      <c r="S15" s="1"/>
    </row>
    <row r="16" spans="1:19" s="3" customFormat="1" ht="9">
      <c r="A16" s="6"/>
      <c r="B16" s="101" t="s">
        <v>5</v>
      </c>
      <c r="C16" s="39">
        <v>48968462</v>
      </c>
      <c r="D16" s="39">
        <v>48143300</v>
      </c>
      <c r="E16" s="39">
        <v>47697002</v>
      </c>
      <c r="F16" s="39">
        <v>81825424</v>
      </c>
      <c r="G16" s="39">
        <v>111568444</v>
      </c>
      <c r="H16" s="39">
        <v>98620907</v>
      </c>
      <c r="I16" s="39">
        <v>71246099</v>
      </c>
      <c r="J16" s="39">
        <v>54043490</v>
      </c>
      <c r="K16" s="39">
        <v>73232506</v>
      </c>
      <c r="L16" s="39">
        <v>72026123</v>
      </c>
      <c r="M16" s="39">
        <v>53161000</v>
      </c>
      <c r="N16" s="39">
        <v>63390725</v>
      </c>
      <c r="O16" s="39">
        <f t="shared" si="0"/>
        <v>823923482</v>
      </c>
      <c r="P16" s="39">
        <f>ROUND(C16/$C$27+D16/$D$27+E16/E27+F16/F27+G16/G27+H16/H27+I16/I27+J16/J27+K16/K27+L16/L27+M16/M27+N16/N27,2)</f>
        <v>1610454.66</v>
      </c>
      <c r="Q16" s="22"/>
      <c r="R16" s="6"/>
      <c r="S16" s="1"/>
    </row>
    <row r="17" spans="1:19" s="3" customFormat="1" ht="9">
      <c r="A17" s="6"/>
      <c r="B17" s="102" t="s">
        <v>6</v>
      </c>
      <c r="C17" s="41">
        <v>67174812</v>
      </c>
      <c r="D17" s="41">
        <v>60056150</v>
      </c>
      <c r="E17" s="41">
        <v>0</v>
      </c>
      <c r="F17" s="41">
        <v>0</v>
      </c>
      <c r="G17" s="41">
        <v>0</v>
      </c>
      <c r="H17" s="41">
        <v>0</v>
      </c>
      <c r="I17" s="41">
        <v>40545425</v>
      </c>
      <c r="J17" s="41">
        <v>106665027</v>
      </c>
      <c r="K17" s="41">
        <v>106861561</v>
      </c>
      <c r="L17" s="41">
        <v>110773155</v>
      </c>
      <c r="M17" s="41">
        <v>90055261</v>
      </c>
      <c r="N17" s="41">
        <v>104822565</v>
      </c>
      <c r="O17" s="41">
        <f t="shared" si="0"/>
        <v>686953956</v>
      </c>
      <c r="P17" s="41">
        <f>ROUND(C17/$C$27+D17/$D$27+I17/I27+J17/J27+K17/K27+L17/L27+M17/M27+N17/N27,2)</f>
        <v>1385315.87</v>
      </c>
      <c r="Q17" s="22"/>
      <c r="R17" s="6"/>
      <c r="S17" s="1"/>
    </row>
    <row r="18" spans="1:19" s="3" customFormat="1" ht="9">
      <c r="A18" s="6"/>
      <c r="B18" s="101" t="s">
        <v>7</v>
      </c>
      <c r="C18" s="39">
        <v>6932227</v>
      </c>
      <c r="D18" s="39">
        <v>9029136</v>
      </c>
      <c r="E18" s="39">
        <v>1266339</v>
      </c>
      <c r="F18" s="39">
        <v>10404334</v>
      </c>
      <c r="G18" s="39">
        <v>11571126</v>
      </c>
      <c r="H18" s="39">
        <v>9553526</v>
      </c>
      <c r="I18" s="39">
        <v>11756397</v>
      </c>
      <c r="J18" s="39">
        <v>10480943</v>
      </c>
      <c r="K18" s="39">
        <v>10440595</v>
      </c>
      <c r="L18" s="39">
        <v>6636488</v>
      </c>
      <c r="M18" s="39">
        <v>5612366</v>
      </c>
      <c r="N18" s="39">
        <v>5038029</v>
      </c>
      <c r="O18" s="39">
        <f t="shared" si="0"/>
        <v>98721506</v>
      </c>
      <c r="P18" s="39">
        <f>ROUND(C18/$C$27+D18/$D$27+E18/E27+F18/F27+G18/G27+H18/H27+I18/I27+J18/J27+K18/K27+L18/L27+M18/M27+N18/N27,2)</f>
        <v>192492.16</v>
      </c>
      <c r="Q18" s="22"/>
      <c r="R18" s="6"/>
      <c r="S18" s="1"/>
    </row>
    <row r="19" spans="1:19" s="3" customFormat="1" ht="9">
      <c r="A19" s="6"/>
      <c r="B19" s="102" t="s">
        <v>8</v>
      </c>
      <c r="C19" s="41">
        <v>281679416</v>
      </c>
      <c r="D19" s="41">
        <v>238054992</v>
      </c>
      <c r="E19" s="41">
        <v>0</v>
      </c>
      <c r="F19" s="41">
        <v>0</v>
      </c>
      <c r="G19" s="41">
        <v>0</v>
      </c>
      <c r="H19" s="41">
        <v>64059624</v>
      </c>
      <c r="I19" s="41">
        <v>352643655</v>
      </c>
      <c r="J19" s="41">
        <v>352916783</v>
      </c>
      <c r="K19" s="41">
        <v>343535464</v>
      </c>
      <c r="L19" s="41">
        <v>395984405</v>
      </c>
      <c r="M19" s="41">
        <v>365762892</v>
      </c>
      <c r="N19" s="41">
        <v>389358174</v>
      </c>
      <c r="O19" s="41">
        <f t="shared" si="0"/>
        <v>2783995405</v>
      </c>
      <c r="P19" s="41">
        <f>ROUND(C19/$C$27+D19/$D$27+H19/H27+I19/I27+J19/J27+K19/K27+L19/L27+M19/M27+N19/N27,2)</f>
        <v>5577131.5300000003</v>
      </c>
      <c r="Q19" s="22"/>
      <c r="R19" s="6"/>
      <c r="S19" s="1"/>
    </row>
    <row r="20" spans="1:19" s="3" customFormat="1" ht="9">
      <c r="A20" s="6"/>
      <c r="B20" s="101" t="s">
        <v>14</v>
      </c>
      <c r="C20" s="39">
        <v>28868749</v>
      </c>
      <c r="D20" s="39">
        <v>20049820</v>
      </c>
      <c r="E20" s="39">
        <v>8048177</v>
      </c>
      <c r="F20" s="39">
        <v>42601294</v>
      </c>
      <c r="G20" s="39">
        <v>61511171</v>
      </c>
      <c r="H20" s="39">
        <v>53359290</v>
      </c>
      <c r="I20" s="39">
        <v>52285027</v>
      </c>
      <c r="J20" s="39">
        <v>52463350</v>
      </c>
      <c r="K20" s="39">
        <v>45542226</v>
      </c>
      <c r="L20" s="39">
        <v>45568715</v>
      </c>
      <c r="M20" s="39">
        <v>40711088</v>
      </c>
      <c r="N20" s="39">
        <v>45138711</v>
      </c>
      <c r="O20" s="39">
        <f t="shared" si="0"/>
        <v>496147618</v>
      </c>
      <c r="P20" s="39">
        <f>ROUND(C20/$C$27+D20/$D$27+E20/E27+F20/F27+G20/G27+H20/H27+I20/I27+J20/J27+K20/K27+L20/L27+M20/M27+N20/N27,2)</f>
        <v>974472.42</v>
      </c>
      <c r="Q20" s="22"/>
      <c r="R20" s="6"/>
      <c r="S20" s="1"/>
    </row>
    <row r="21" spans="1:19" s="3" customFormat="1" ht="9">
      <c r="A21" s="6"/>
      <c r="B21" s="102" t="s">
        <v>15</v>
      </c>
      <c r="C21" s="41">
        <v>148025792</v>
      </c>
      <c r="D21" s="41">
        <v>149795132</v>
      </c>
      <c r="E21" s="41">
        <v>167445548</v>
      </c>
      <c r="F21" s="41">
        <v>192050615</v>
      </c>
      <c r="G21" s="41">
        <v>221546611</v>
      </c>
      <c r="H21" s="41">
        <v>206810710</v>
      </c>
      <c r="I21" s="41">
        <v>220069110</v>
      </c>
      <c r="J21" s="41">
        <v>198991378</v>
      </c>
      <c r="K21" s="41">
        <v>210892264</v>
      </c>
      <c r="L21" s="41">
        <v>223164949</v>
      </c>
      <c r="M21" s="41">
        <v>203541818</v>
      </c>
      <c r="N21" s="41">
        <v>215931988</v>
      </c>
      <c r="O21" s="41">
        <f t="shared" si="0"/>
        <v>2358265915</v>
      </c>
      <c r="P21" s="41">
        <f>ROUND(C21/$C$27+D21/$D$27+E21/E27+F21/F27+G21/G27+H21/H27+I21/I27+J21/J27+K21/K27+L21/L27+M21/M27+N21/N27,2)</f>
        <v>4636150.28</v>
      </c>
      <c r="Q21" s="22"/>
      <c r="R21" s="6"/>
      <c r="S21" s="1"/>
    </row>
    <row r="22" spans="1:19" s="3" customFormat="1" ht="9">
      <c r="A22" s="6"/>
      <c r="B22" s="101" t="s">
        <v>16</v>
      </c>
      <c r="C22" s="39">
        <v>100148668</v>
      </c>
      <c r="D22" s="39">
        <v>96983193</v>
      </c>
      <c r="E22" s="39">
        <v>99261147</v>
      </c>
      <c r="F22" s="39">
        <v>113140837</v>
      </c>
      <c r="G22" s="39">
        <v>121971068</v>
      </c>
      <c r="H22" s="39">
        <v>106454930</v>
      </c>
      <c r="I22" s="39">
        <v>117236218</v>
      </c>
      <c r="J22" s="39">
        <v>115547291</v>
      </c>
      <c r="K22" s="39">
        <v>121749987</v>
      </c>
      <c r="L22" s="39">
        <v>120759028</v>
      </c>
      <c r="M22" s="39">
        <v>102237015</v>
      </c>
      <c r="N22" s="39">
        <v>119029344</v>
      </c>
      <c r="O22" s="39">
        <f t="shared" si="0"/>
        <v>1334518726</v>
      </c>
      <c r="P22" s="39">
        <f>ROUND(C22/$C$27+D22/$D$27+E22/E27+F22/F27+G22/G27+H22/H27+I22/I27+J22/J27+K22/K27+L22/L27+M22/M27+N22/N27,2)</f>
        <v>2622302.77</v>
      </c>
      <c r="Q22" s="22"/>
      <c r="R22" s="6"/>
      <c r="S22" s="1"/>
    </row>
    <row r="23" spans="1:19" s="3" customFormat="1" ht="9">
      <c r="A23" s="6"/>
      <c r="B23" s="102" t="s">
        <v>41</v>
      </c>
      <c r="C23" s="41">
        <v>67696853</v>
      </c>
      <c r="D23" s="41">
        <v>62617398</v>
      </c>
      <c r="E23" s="41">
        <v>69854943</v>
      </c>
      <c r="F23" s="41">
        <v>74089436</v>
      </c>
      <c r="G23" s="41">
        <v>73285073</v>
      </c>
      <c r="H23" s="41">
        <v>73125843</v>
      </c>
      <c r="I23" s="41">
        <v>79689220</v>
      </c>
      <c r="J23" s="41">
        <v>82790600</v>
      </c>
      <c r="K23" s="41">
        <v>81354548</v>
      </c>
      <c r="L23" s="41">
        <v>87493015</v>
      </c>
      <c r="M23" s="41">
        <v>83089409</v>
      </c>
      <c r="N23" s="41">
        <v>86848097</v>
      </c>
      <c r="O23" s="41">
        <f t="shared" si="0"/>
        <v>921934435</v>
      </c>
      <c r="P23" s="41">
        <f>ROUND(C23/$C$27+D23/$D$27+E23/E27+F23/F27+G23/G27+H23/H27+I23/I27+J23/J27+K23/K27+L23/L27+M23/M27+N23/N27,2)</f>
        <v>1815407.55</v>
      </c>
      <c r="Q23" s="22"/>
      <c r="R23" s="6"/>
      <c r="S23" s="1"/>
    </row>
    <row r="24" spans="1:19" s="3" customFormat="1" ht="9">
      <c r="A24" s="6"/>
      <c r="B24" s="101" t="s">
        <v>17</v>
      </c>
      <c r="C24" s="39">
        <v>148423783</v>
      </c>
      <c r="D24" s="39">
        <v>128212733</v>
      </c>
      <c r="E24" s="39">
        <v>153306531</v>
      </c>
      <c r="F24" s="39">
        <v>167686910</v>
      </c>
      <c r="G24" s="39">
        <v>179126890</v>
      </c>
      <c r="H24" s="39">
        <v>171543004</v>
      </c>
      <c r="I24" s="39">
        <v>177608273</v>
      </c>
      <c r="J24" s="39">
        <v>180150672</v>
      </c>
      <c r="K24" s="39">
        <v>179746184</v>
      </c>
      <c r="L24" s="39">
        <v>180579671</v>
      </c>
      <c r="M24" s="39">
        <v>157949161</v>
      </c>
      <c r="N24" s="39">
        <v>186605758</v>
      </c>
      <c r="O24" s="39">
        <f t="shared" si="0"/>
        <v>2010939570</v>
      </c>
      <c r="P24" s="39">
        <f>ROUND(C24/$C$27+D24/$D$27+E24/E27+F24/F27+G24/G27+H24/H27+I24/I27+J24/J27+K24/K27+L24/L27+M24/M27+N24/N27,2)</f>
        <v>3953144.71</v>
      </c>
      <c r="Q24" s="22"/>
      <c r="R24" s="6"/>
      <c r="S24" s="1"/>
    </row>
    <row r="25" spans="1:19" s="3" customFormat="1" ht="18" customHeight="1">
      <c r="A25" s="6"/>
      <c r="B25" s="93" t="s">
        <v>3</v>
      </c>
      <c r="C25" s="93">
        <f t="shared" ref="C25:K25" si="1">SUM(C10:C24)</f>
        <v>2242512449</v>
      </c>
      <c r="D25" s="93">
        <f t="shared" si="1"/>
        <v>1872898112</v>
      </c>
      <c r="E25" s="93">
        <f t="shared" si="1"/>
        <v>1037853143</v>
      </c>
      <c r="F25" s="93">
        <f t="shared" si="1"/>
        <v>1308588697</v>
      </c>
      <c r="G25" s="93">
        <f t="shared" si="1"/>
        <v>1528014705</v>
      </c>
      <c r="H25" s="93">
        <f t="shared" si="1"/>
        <v>1563501270</v>
      </c>
      <c r="I25" s="93">
        <f t="shared" si="1"/>
        <v>2818700148</v>
      </c>
      <c r="J25" s="93">
        <f t="shared" si="1"/>
        <v>2642888978</v>
      </c>
      <c r="K25" s="93">
        <f t="shared" si="1"/>
        <v>2878005642</v>
      </c>
      <c r="L25" s="93">
        <f t="shared" ref="L25:N25" si="2">SUM(L10:L24)</f>
        <v>3146898584</v>
      </c>
      <c r="M25" s="93">
        <f t="shared" si="2"/>
        <v>2681453637</v>
      </c>
      <c r="N25" s="93">
        <f t="shared" si="2"/>
        <v>3019118896</v>
      </c>
      <c r="O25" s="93">
        <f t="shared" ref="O25:O26" si="3">SUM(C25:N25)</f>
        <v>26740434261</v>
      </c>
      <c r="P25" s="93">
        <f>SUM(P10:P24)</f>
        <v>53008955.850000001</v>
      </c>
      <c r="Q25" s="22"/>
      <c r="R25" s="6"/>
      <c r="S25" s="1"/>
    </row>
    <row r="26" spans="1:19" s="1" customFormat="1" ht="18" customHeight="1">
      <c r="A26" s="6"/>
      <c r="B26" s="93" t="s">
        <v>10</v>
      </c>
      <c r="C26" s="93">
        <f t="shared" ref="C26:N26" si="4">C25/C27</f>
        <v>4479112.4695402067</v>
      </c>
      <c r="D26" s="93">
        <f t="shared" si="4"/>
        <v>3516783.2957788799</v>
      </c>
      <c r="E26" s="93">
        <f t="shared" si="4"/>
        <v>1983815.9320284426</v>
      </c>
      <c r="F26" s="93">
        <f t="shared" si="4"/>
        <v>2513519.835964811</v>
      </c>
      <c r="G26" s="93">
        <f t="shared" si="4"/>
        <v>2865690.2627482605</v>
      </c>
      <c r="H26" s="93">
        <f t="shared" si="4"/>
        <v>2913338.3084577117</v>
      </c>
      <c r="I26" s="93">
        <f t="shared" si="4"/>
        <v>5301098.600767321</v>
      </c>
      <c r="J26" s="93">
        <f t="shared" si="4"/>
        <v>5189053.9896332361</v>
      </c>
      <c r="K26" s="93">
        <f t="shared" si="4"/>
        <v>5826748.0047780052</v>
      </c>
      <c r="L26" s="93">
        <f t="shared" si="4"/>
        <v>6501319.2793983966</v>
      </c>
      <c r="M26" s="93">
        <f t="shared" si="4"/>
        <v>5559490.8712058384</v>
      </c>
      <c r="N26" s="93">
        <f t="shared" si="4"/>
        <v>6358984.9951556511</v>
      </c>
      <c r="O26" s="93">
        <f t="shared" si="3"/>
        <v>53008955.845456749</v>
      </c>
      <c r="P26" s="93"/>
      <c r="Q26" s="23"/>
      <c r="R26" s="6"/>
    </row>
    <row r="27" spans="1:19" s="1" customFormat="1" ht="16.5" customHeight="1">
      <c r="A27" s="6"/>
      <c r="B27" s="93" t="s">
        <v>32</v>
      </c>
      <c r="C27" s="109">
        <v>500.66</v>
      </c>
      <c r="D27" s="109">
        <v>532.55999999999995</v>
      </c>
      <c r="E27" s="109">
        <v>523.16</v>
      </c>
      <c r="F27" s="92">
        <v>520.62</v>
      </c>
      <c r="G27" s="92">
        <v>533.21</v>
      </c>
      <c r="H27" s="92">
        <v>536.66999999999996</v>
      </c>
      <c r="I27" s="92">
        <v>531.72</v>
      </c>
      <c r="J27" s="92">
        <v>509.32</v>
      </c>
      <c r="K27" s="92">
        <v>493.93</v>
      </c>
      <c r="L27" s="92">
        <v>484.04</v>
      </c>
      <c r="M27" s="92">
        <v>482.32</v>
      </c>
      <c r="N27" s="92">
        <v>474.78</v>
      </c>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1" t="s">
        <v>52</v>
      </c>
      <c r="C29" s="251"/>
      <c r="D29" s="251"/>
      <c r="E29" s="251"/>
      <c r="F29" s="251"/>
      <c r="G29" s="251"/>
      <c r="H29" s="251"/>
      <c r="I29" s="251"/>
      <c r="J29" s="251"/>
      <c r="K29" s="251"/>
      <c r="L29" s="251"/>
      <c r="M29" s="251"/>
      <c r="N29" s="251"/>
      <c r="O29" s="251"/>
      <c r="P29" s="251"/>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111063760</v>
      </c>
      <c r="D31" s="38">
        <v>84291282</v>
      </c>
      <c r="E31" s="38">
        <v>115257290</v>
      </c>
      <c r="F31" s="38">
        <v>118365984</v>
      </c>
      <c r="G31" s="38">
        <v>139432282</v>
      </c>
      <c r="H31" s="38">
        <v>123872862</v>
      </c>
      <c r="I31" s="38">
        <v>132701373</v>
      </c>
      <c r="J31" s="38">
        <v>133013660</v>
      </c>
      <c r="K31" s="38">
        <v>130630642</v>
      </c>
      <c r="L31" s="38">
        <v>139300596</v>
      </c>
      <c r="M31" s="38">
        <v>136163226</v>
      </c>
      <c r="N31" s="38">
        <v>141682866</v>
      </c>
      <c r="O31" s="125">
        <f>SUM(C31:N31)</f>
        <v>1505775823</v>
      </c>
      <c r="P31" s="124">
        <f>ROUND(C31/$C$48+D31/$D$48+E31/E48+F31/F48+G31/G48+H31/H48+I31/I48+J31/J48+K31/K48+L31/L48+M31/M48+N31/N48,2)</f>
        <v>2963805.06</v>
      </c>
      <c r="Q31" s="23"/>
      <c r="R31" s="6"/>
    </row>
    <row r="32" spans="1:19" s="3" customFormat="1" ht="9">
      <c r="A32" s="6"/>
      <c r="B32" s="104" t="s">
        <v>4</v>
      </c>
      <c r="C32" s="123">
        <v>256719844</v>
      </c>
      <c r="D32" s="123">
        <v>222819009</v>
      </c>
      <c r="E32" s="123">
        <v>244460961</v>
      </c>
      <c r="F32" s="123">
        <v>264850187</v>
      </c>
      <c r="G32" s="123">
        <v>297288882</v>
      </c>
      <c r="H32" s="123">
        <v>286157829</v>
      </c>
      <c r="I32" s="123">
        <v>306513752</v>
      </c>
      <c r="J32" s="123">
        <v>277843971</v>
      </c>
      <c r="K32" s="123">
        <v>291567769</v>
      </c>
      <c r="L32" s="123">
        <v>326067374</v>
      </c>
      <c r="M32" s="123">
        <v>271200805</v>
      </c>
      <c r="N32" s="123">
        <v>290448304</v>
      </c>
      <c r="O32" s="123">
        <f t="shared" ref="O32:O45" si="5">SUM(C32:N32)</f>
        <v>3335938687</v>
      </c>
      <c r="P32" s="123">
        <f>ROUND(C32/$C$48+D32/$D$48+E32/E48+F32/F48+G32/G48+H32/H48+I32/I48+J32/J48+K32/K48+L32/L48+M32/M48+N32/N48,2)</f>
        <v>6557862.1299999999</v>
      </c>
      <c r="Q32" s="22"/>
      <c r="R32" s="6"/>
      <c r="S32" s="1"/>
    </row>
    <row r="33" spans="1:19" s="3" customFormat="1" ht="9">
      <c r="A33" s="6"/>
      <c r="B33" s="98" t="s">
        <v>80</v>
      </c>
      <c r="C33" s="38">
        <v>93342016</v>
      </c>
      <c r="D33" s="38">
        <v>79884060</v>
      </c>
      <c r="E33" s="38">
        <v>95176424</v>
      </c>
      <c r="F33" s="38">
        <v>104676746</v>
      </c>
      <c r="G33" s="38">
        <v>103799423</v>
      </c>
      <c r="H33" s="38">
        <v>104369075</v>
      </c>
      <c r="I33" s="38">
        <v>114053531</v>
      </c>
      <c r="J33" s="38">
        <v>105936460</v>
      </c>
      <c r="K33" s="38">
        <v>104128977</v>
      </c>
      <c r="L33" s="38">
        <v>102917023</v>
      </c>
      <c r="M33" s="38">
        <v>98132681</v>
      </c>
      <c r="N33" s="38">
        <v>102429461</v>
      </c>
      <c r="O33" s="125">
        <f t="shared" si="5"/>
        <v>1208845877</v>
      </c>
      <c r="P33" s="124">
        <f>ROUND(C33/$C$48+D33/$D$48+E33/E48+F33/F48+G33/G48+H33/H48+I33/I48+J33/J48+K33/K48+L33/L48+M33/M48+N33/N48,2)</f>
        <v>2373703.9300000002</v>
      </c>
      <c r="Q33" s="22"/>
      <c r="R33" s="6"/>
      <c r="S33" s="1"/>
    </row>
    <row r="34" spans="1:19" s="3" customFormat="1" ht="9">
      <c r="A34" s="6"/>
      <c r="B34" s="104" t="s">
        <v>37</v>
      </c>
      <c r="C34" s="123">
        <v>59147709</v>
      </c>
      <c r="D34" s="123">
        <v>64235366</v>
      </c>
      <c r="E34" s="123">
        <v>13772176</v>
      </c>
      <c r="F34" s="123">
        <v>51062137</v>
      </c>
      <c r="G34" s="123">
        <v>71344417</v>
      </c>
      <c r="H34" s="123">
        <v>67377519</v>
      </c>
      <c r="I34" s="123">
        <v>47150078</v>
      </c>
      <c r="J34" s="123">
        <v>42098669</v>
      </c>
      <c r="K34" s="123">
        <v>50939714</v>
      </c>
      <c r="L34" s="123">
        <v>53141450</v>
      </c>
      <c r="M34" s="123">
        <v>43023833</v>
      </c>
      <c r="N34" s="123">
        <v>47631445</v>
      </c>
      <c r="O34" s="123">
        <f t="shared" si="5"/>
        <v>610924513</v>
      </c>
      <c r="P34" s="123">
        <f>ROUND(C34/$C$48+D34/$D$48+E34/E48+F34/F48+G34/G48+H34/H48+I34/I48+J34/J48+K34/K48+L34/L48+M34/M48+N34/N48,2)</f>
        <v>1196284.3</v>
      </c>
      <c r="Q34" s="22"/>
      <c r="R34" s="6"/>
      <c r="S34" s="1"/>
    </row>
    <row r="35" spans="1:19" s="3" customFormat="1" ht="9">
      <c r="A35" s="6"/>
      <c r="B35" s="105" t="s">
        <v>132</v>
      </c>
      <c r="C35" s="37">
        <v>19593234</v>
      </c>
      <c r="D35" s="37">
        <v>18138200</v>
      </c>
      <c r="E35" s="37">
        <v>0</v>
      </c>
      <c r="F35" s="37">
        <v>59236349</v>
      </c>
      <c r="G35" s="37">
        <v>101343363</v>
      </c>
      <c r="H35" s="37">
        <v>123837216</v>
      </c>
      <c r="I35" s="37">
        <v>75116098</v>
      </c>
      <c r="J35" s="37">
        <v>82437060</v>
      </c>
      <c r="K35" s="37">
        <v>275000357</v>
      </c>
      <c r="L35" s="37">
        <v>328728723</v>
      </c>
      <c r="M35" s="37">
        <v>288988704</v>
      </c>
      <c r="N35" s="37">
        <v>307009105</v>
      </c>
      <c r="O35" s="125">
        <f t="shared" si="5"/>
        <v>1679428409</v>
      </c>
      <c r="P35" s="124">
        <f>ROUND(C35/$C$48+D35/$D$48+F35/F48+G35/G48+H35/H48+I35/I48+J35/J48+K35/K48+L35/L48+M35/M48+N35/N48,2)</f>
        <v>3392608.26</v>
      </c>
      <c r="Q35" s="22"/>
      <c r="R35" s="6"/>
      <c r="S35" s="1"/>
    </row>
    <row r="36" spans="1:19" s="3" customFormat="1" ht="9">
      <c r="A36" s="6"/>
      <c r="B36" s="104" t="s">
        <v>18</v>
      </c>
      <c r="C36" s="123">
        <v>746919923</v>
      </c>
      <c r="D36" s="123">
        <v>545554338</v>
      </c>
      <c r="E36" s="123">
        <v>0</v>
      </c>
      <c r="F36" s="123">
        <v>0</v>
      </c>
      <c r="G36" s="123">
        <v>0</v>
      </c>
      <c r="H36" s="123">
        <v>38703495</v>
      </c>
      <c r="I36" s="123">
        <v>947721117</v>
      </c>
      <c r="J36" s="123">
        <v>783715294</v>
      </c>
      <c r="K36" s="123">
        <v>777785177</v>
      </c>
      <c r="L36" s="123">
        <v>870217988</v>
      </c>
      <c r="M36" s="123">
        <v>672354438</v>
      </c>
      <c r="N36" s="123">
        <v>834872712</v>
      </c>
      <c r="O36" s="123">
        <f t="shared" si="5"/>
        <v>6217844482</v>
      </c>
      <c r="P36" s="123">
        <f>ROUND(C36/$C$48+D36/$D$48+H36/H48+I36/I48+J36/J48+K36/K48+L36/L48+M36/M48+N36/N48,2)</f>
        <v>12434456.75</v>
      </c>
      <c r="Q36" s="22"/>
      <c r="R36" s="6"/>
      <c r="S36" s="1"/>
    </row>
    <row r="37" spans="1:19" s="3" customFormat="1" ht="9">
      <c r="A37" s="6"/>
      <c r="B37" s="105" t="s">
        <v>5</v>
      </c>
      <c r="C37" s="38">
        <v>46520039</v>
      </c>
      <c r="D37" s="38">
        <v>45736135</v>
      </c>
      <c r="E37" s="38">
        <v>45312152</v>
      </c>
      <c r="F37" s="38">
        <v>77734153</v>
      </c>
      <c r="G37" s="38">
        <v>105990022</v>
      </c>
      <c r="H37" s="38">
        <v>93689861</v>
      </c>
      <c r="I37" s="38">
        <v>67683794</v>
      </c>
      <c r="J37" s="38">
        <v>51341316</v>
      </c>
      <c r="K37" s="38">
        <v>69570881</v>
      </c>
      <c r="L37" s="38">
        <v>68424817</v>
      </c>
      <c r="M37" s="38">
        <v>50502950</v>
      </c>
      <c r="N37" s="38">
        <v>60221188</v>
      </c>
      <c r="O37" s="125">
        <f t="shared" si="5"/>
        <v>782727308</v>
      </c>
      <c r="P37" s="124">
        <f>ROUND(C37/$C$48+D37/$D$48+E37/E48+F37/F48+G37/G48+H37/H48+I37/I48+J37/J48+K37/K48+L37/L48+M37/M48+N37/N48,2)</f>
        <v>1529931.93</v>
      </c>
      <c r="Q37" s="22"/>
      <c r="R37" s="6"/>
      <c r="S37" s="1"/>
    </row>
    <row r="38" spans="1:19" s="3" customFormat="1" ht="9">
      <c r="A38" s="6"/>
      <c r="B38" s="104" t="s">
        <v>6</v>
      </c>
      <c r="C38" s="123">
        <v>64460678</v>
      </c>
      <c r="D38" s="123">
        <v>57629639</v>
      </c>
      <c r="E38" s="123">
        <v>0</v>
      </c>
      <c r="F38" s="123">
        <v>0</v>
      </c>
      <c r="G38" s="123">
        <v>0</v>
      </c>
      <c r="H38" s="123">
        <v>0</v>
      </c>
      <c r="I38" s="123">
        <v>38518153</v>
      </c>
      <c r="J38" s="123">
        <v>101331775</v>
      </c>
      <c r="K38" s="123">
        <v>101518482</v>
      </c>
      <c r="L38" s="123">
        <v>105234498</v>
      </c>
      <c r="M38" s="123">
        <v>85552498</v>
      </c>
      <c r="N38" s="123">
        <v>99581437</v>
      </c>
      <c r="O38" s="123">
        <f t="shared" si="5"/>
        <v>653827160</v>
      </c>
      <c r="P38" s="123">
        <f>ROUND(C38/$C$48+D38/$D$48+I38/I48+J38/J48+K38/K48+L38/L48+M38/M48+N38/N48,2)</f>
        <v>1318419.71</v>
      </c>
      <c r="Q38" s="22"/>
      <c r="R38" s="6"/>
      <c r="S38" s="1"/>
    </row>
    <row r="39" spans="1:19" s="3" customFormat="1" ht="9">
      <c r="A39" s="6"/>
      <c r="B39" s="105" t="s">
        <v>7</v>
      </c>
      <c r="C39" s="38">
        <v>6629610</v>
      </c>
      <c r="D39" s="38">
        <v>8620783</v>
      </c>
      <c r="E39" s="38">
        <v>1209067</v>
      </c>
      <c r="F39" s="38">
        <v>9933786</v>
      </c>
      <c r="G39" s="38">
        <v>11047809</v>
      </c>
      <c r="H39" s="38">
        <v>9121457</v>
      </c>
      <c r="I39" s="38">
        <v>11224700</v>
      </c>
      <c r="J39" s="38">
        <v>10006931</v>
      </c>
      <c r="K39" s="38">
        <v>9968407</v>
      </c>
      <c r="L39" s="38">
        <v>6336346</v>
      </c>
      <c r="M39" s="38">
        <v>5358540</v>
      </c>
      <c r="N39" s="38">
        <v>4810179</v>
      </c>
      <c r="O39" s="125">
        <f t="shared" si="5"/>
        <v>94267615</v>
      </c>
      <c r="P39" s="124">
        <f>ROUND(C39/$C$48+D39/$D$48+E39/E48+F39/F48+G39/G48+H39/H48+I39/I48+J39/J48+K39/K48+L39/L48+M39/M48+N39/N48,2)</f>
        <v>183808.26</v>
      </c>
      <c r="Q39" s="22"/>
      <c r="R39" s="6"/>
      <c r="S39" s="1"/>
    </row>
    <row r="40" spans="1:19" s="3" customFormat="1" ht="9">
      <c r="A40" s="6"/>
      <c r="B40" s="104" t="s">
        <v>8</v>
      </c>
      <c r="C40" s="123">
        <v>267595446</v>
      </c>
      <c r="D40" s="123">
        <v>226152242</v>
      </c>
      <c r="E40" s="123">
        <v>0</v>
      </c>
      <c r="F40" s="123">
        <v>0</v>
      </c>
      <c r="G40" s="123">
        <v>0</v>
      </c>
      <c r="H40" s="123">
        <v>60856643</v>
      </c>
      <c r="I40" s="123">
        <v>335011472</v>
      </c>
      <c r="J40" s="123">
        <v>335270944</v>
      </c>
      <c r="K40" s="123">
        <v>326358691</v>
      </c>
      <c r="L40" s="123">
        <v>376185184</v>
      </c>
      <c r="M40" s="123">
        <v>347474747</v>
      </c>
      <c r="N40" s="123">
        <v>369890265</v>
      </c>
      <c r="O40" s="123">
        <f t="shared" si="5"/>
        <v>2644795634</v>
      </c>
      <c r="P40" s="123">
        <f>ROUND(C40/$C$48+D40/$D$48+H40/H48+I40/I48+J40/J48+K40/K48+L40/L48+M40/M48+N40/N48,2)</f>
        <v>5298274.95</v>
      </c>
      <c r="Q40" s="22"/>
      <c r="R40" s="6"/>
      <c r="S40" s="1"/>
    </row>
    <row r="41" spans="1:19" s="3" customFormat="1" ht="9">
      <c r="A41" s="6"/>
      <c r="B41" s="103" t="s">
        <v>14</v>
      </c>
      <c r="C41" s="38">
        <v>27702335</v>
      </c>
      <c r="D41" s="38">
        <v>19239726</v>
      </c>
      <c r="E41" s="38">
        <v>7722998</v>
      </c>
      <c r="F41" s="38">
        <v>40880029</v>
      </c>
      <c r="G41" s="38">
        <v>59025872</v>
      </c>
      <c r="H41" s="38">
        <v>51203359</v>
      </c>
      <c r="I41" s="38">
        <v>50172501</v>
      </c>
      <c r="J41" s="38">
        <v>50343619</v>
      </c>
      <c r="K41" s="38">
        <v>43702136</v>
      </c>
      <c r="L41" s="38">
        <v>43727554</v>
      </c>
      <c r="M41" s="38">
        <v>39066196</v>
      </c>
      <c r="N41" s="38">
        <v>43314925</v>
      </c>
      <c r="O41" s="125">
        <f t="shared" si="5"/>
        <v>476101250</v>
      </c>
      <c r="P41" s="124">
        <f>ROUND(C41/$C$48+D41/$D$48+E41/E48+F41/F48+G41/G48+H41/H48+I41/I48+J41/J48+K41/K48+L41/L48+M41/M48+N41/N48,2)</f>
        <v>935099.8</v>
      </c>
      <c r="Q41" s="22"/>
      <c r="R41" s="6"/>
      <c r="S41" s="1"/>
    </row>
    <row r="42" spans="1:19" s="3" customFormat="1" ht="9">
      <c r="A42" s="6"/>
      <c r="B42" s="104" t="s">
        <v>15</v>
      </c>
      <c r="C42" s="123">
        <v>142044952</v>
      </c>
      <c r="D42" s="123">
        <v>143742804</v>
      </c>
      <c r="E42" s="123">
        <v>160680071</v>
      </c>
      <c r="F42" s="123">
        <v>184290994</v>
      </c>
      <c r="G42" s="123">
        <v>212595233</v>
      </c>
      <c r="H42" s="123">
        <v>198454722</v>
      </c>
      <c r="I42" s="123">
        <v>211177429</v>
      </c>
      <c r="J42" s="123">
        <v>190951322</v>
      </c>
      <c r="K42" s="123">
        <v>202371364</v>
      </c>
      <c r="L42" s="123">
        <v>214148183</v>
      </c>
      <c r="M42" s="123">
        <v>195317906</v>
      </c>
      <c r="N42" s="123">
        <v>207207463</v>
      </c>
      <c r="O42" s="123">
        <f t="shared" si="5"/>
        <v>2262982443</v>
      </c>
      <c r="P42" s="123">
        <f>ROUND(C42/$C$48+D42/$D$48+E42/E48+F42/F48+G42/G48+H42/H48+I42/I48+J42/J48+K42/K48+L42/L48+M42/M48+N42/N48,2)</f>
        <v>4448831.08</v>
      </c>
      <c r="Q42" s="22"/>
      <c r="R42" s="6"/>
      <c r="S42" s="1"/>
    </row>
    <row r="43" spans="1:19" s="3" customFormat="1" ht="9">
      <c r="A43" s="6"/>
      <c r="B43" s="103" t="s">
        <v>16</v>
      </c>
      <c r="C43" s="38">
        <v>96102257</v>
      </c>
      <c r="D43" s="38">
        <v>93064680</v>
      </c>
      <c r="E43" s="38">
        <v>95250596</v>
      </c>
      <c r="F43" s="38">
        <v>108569491</v>
      </c>
      <c r="G43" s="38">
        <v>117042944</v>
      </c>
      <c r="H43" s="38">
        <v>102153721</v>
      </c>
      <c r="I43" s="38">
        <v>112499401</v>
      </c>
      <c r="J43" s="38">
        <v>110878714</v>
      </c>
      <c r="K43" s="38">
        <v>116830795</v>
      </c>
      <c r="L43" s="38">
        <v>115879876</v>
      </c>
      <c r="M43" s="38">
        <v>98106227</v>
      </c>
      <c r="N43" s="38">
        <v>114220078</v>
      </c>
      <c r="O43" s="125">
        <f t="shared" si="5"/>
        <v>1280598780</v>
      </c>
      <c r="P43" s="124">
        <f>ROUND(C43/$C$48+D43/$D$48+E43/E48+F43/F48+G43/G48+H43/H48+I43/I48+J43/J48+K43/K48+L43/L48+M43/M48+N43/N48,2)</f>
        <v>2516351.15</v>
      </c>
      <c r="Q43" s="22"/>
      <c r="R43" s="6"/>
      <c r="S43" s="1"/>
    </row>
    <row r="44" spans="1:19" s="3" customFormat="1" ht="9">
      <c r="A44" s="6"/>
      <c r="B44" s="104" t="s">
        <v>41</v>
      </c>
      <c r="C44" s="123">
        <v>64312010</v>
      </c>
      <c r="D44" s="123">
        <v>59486528</v>
      </c>
      <c r="E44" s="123">
        <v>66362195</v>
      </c>
      <c r="F44" s="123">
        <v>70384964</v>
      </c>
      <c r="G44" s="123">
        <v>69620819</v>
      </c>
      <c r="H44" s="123">
        <v>69469551</v>
      </c>
      <c r="I44" s="123">
        <v>75704759</v>
      </c>
      <c r="J44" s="123">
        <v>78651070</v>
      </c>
      <c r="K44" s="123">
        <v>77286821</v>
      </c>
      <c r="L44" s="123">
        <v>83118365</v>
      </c>
      <c r="M44" s="123">
        <v>78934939</v>
      </c>
      <c r="N44" s="123">
        <v>82505692</v>
      </c>
      <c r="O44" s="123">
        <f t="shared" si="5"/>
        <v>875837713</v>
      </c>
      <c r="P44" s="123">
        <f>ROUND(C44/$C$48+D44/$D$48+E44/E48+F44/F48+G44/G48+H44/H48+I44/I48+J44/J48+K44/K48+L44/L48+M44/M48+N44/N48,2)</f>
        <v>1724637.17</v>
      </c>
      <c r="Q44" s="22"/>
      <c r="R44" s="6"/>
      <c r="S44" s="1"/>
    </row>
    <row r="45" spans="1:19" s="3" customFormat="1" ht="9">
      <c r="A45" s="6"/>
      <c r="B45" s="103" t="s">
        <v>17</v>
      </c>
      <c r="C45" s="38">
        <v>142426862</v>
      </c>
      <c r="D45" s="38">
        <v>123032421</v>
      </c>
      <c r="E45" s="38">
        <v>147112327</v>
      </c>
      <c r="F45" s="38">
        <v>160911681</v>
      </c>
      <c r="G45" s="38">
        <v>171889440</v>
      </c>
      <c r="H45" s="38">
        <v>164611973</v>
      </c>
      <c r="I45" s="38">
        <v>170432181</v>
      </c>
      <c r="J45" s="38">
        <v>172871857</v>
      </c>
      <c r="K45" s="38">
        <v>172483712</v>
      </c>
      <c r="L45" s="38">
        <v>173283523</v>
      </c>
      <c r="M45" s="38">
        <v>151567376</v>
      </c>
      <c r="N45" s="38">
        <v>179066131</v>
      </c>
      <c r="O45" s="125">
        <f t="shared" si="5"/>
        <v>1929689484</v>
      </c>
      <c r="P45" s="124">
        <f>ROUND(C45/$C$48+D45/$D$48+E45/E48+F45/F48+G45/G48+H45/H48+I45/I48+J45/J48+K45/K48+L45/L48+M45/M48+N45/N48,2)</f>
        <v>3793421.69</v>
      </c>
      <c r="Q45" s="22"/>
      <c r="R45" s="6"/>
      <c r="S45" s="1"/>
    </row>
    <row r="46" spans="1:19" s="1" customFormat="1" ht="18" customHeight="1">
      <c r="A46" s="6"/>
      <c r="B46" s="93" t="s">
        <v>3</v>
      </c>
      <c r="C46" s="93">
        <f t="shared" ref="C46:K46" si="6">SUM(C31:C45)</f>
        <v>2144580675</v>
      </c>
      <c r="D46" s="93">
        <f t="shared" si="6"/>
        <v>1791627213</v>
      </c>
      <c r="E46" s="93">
        <f t="shared" si="6"/>
        <v>992316257</v>
      </c>
      <c r="F46" s="93">
        <f t="shared" si="6"/>
        <v>1250896501</v>
      </c>
      <c r="G46" s="93">
        <f t="shared" si="6"/>
        <v>1460420506</v>
      </c>
      <c r="H46" s="93">
        <f t="shared" si="6"/>
        <v>1493879283</v>
      </c>
      <c r="I46" s="93">
        <f t="shared" si="6"/>
        <v>2695680339</v>
      </c>
      <c r="J46" s="93">
        <f t="shared" si="6"/>
        <v>2526692662</v>
      </c>
      <c r="K46" s="93">
        <f t="shared" si="6"/>
        <v>2750143925</v>
      </c>
      <c r="L46" s="93">
        <f t="shared" ref="L46:N46" si="7">SUM(L31:L45)</f>
        <v>3006711500</v>
      </c>
      <c r="M46" s="93">
        <f t="shared" si="7"/>
        <v>2561745066</v>
      </c>
      <c r="N46" s="93">
        <f t="shared" si="7"/>
        <v>2884891251</v>
      </c>
      <c r="O46" s="93">
        <f t="shared" ref="O46:O47" si="8">SUM(C46:N46)</f>
        <v>25559585178</v>
      </c>
      <c r="P46" s="93">
        <f>SUM(P31:P45)</f>
        <v>50667496.169999994</v>
      </c>
      <c r="Q46" s="23"/>
      <c r="R46" s="6"/>
    </row>
    <row r="47" spans="1:19" s="1" customFormat="1" ht="18" customHeight="1">
      <c r="A47" s="6"/>
      <c r="B47" s="93" t="s">
        <v>10</v>
      </c>
      <c r="C47" s="93">
        <f t="shared" ref="C47:N47" si="9">C46/C48</f>
        <v>4283507.1206008065</v>
      </c>
      <c r="D47" s="93">
        <f t="shared" si="9"/>
        <v>3364179.0840468681</v>
      </c>
      <c r="E47" s="93">
        <f t="shared" si="9"/>
        <v>1896773.9448734615</v>
      </c>
      <c r="F47" s="93">
        <f t="shared" si="9"/>
        <v>2402705.4300641543</v>
      </c>
      <c r="G47" s="93">
        <f t="shared" si="9"/>
        <v>2738921.8244218975</v>
      </c>
      <c r="H47" s="93">
        <f t="shared" si="9"/>
        <v>2783608.7036726484</v>
      </c>
      <c r="I47" s="93">
        <f t="shared" si="9"/>
        <v>5069736.5888061384</v>
      </c>
      <c r="J47" s="93">
        <f t="shared" si="9"/>
        <v>4960913.8891070448</v>
      </c>
      <c r="K47" s="93">
        <f t="shared" si="9"/>
        <v>5567881.9367116801</v>
      </c>
      <c r="L47" s="93">
        <f t="shared" si="9"/>
        <v>6211700.4792992314</v>
      </c>
      <c r="M47" s="93">
        <f t="shared" si="9"/>
        <v>5311297.6156908274</v>
      </c>
      <c r="N47" s="93">
        <f t="shared" si="9"/>
        <v>6076269.5374699868</v>
      </c>
      <c r="O47" s="93">
        <f t="shared" si="8"/>
        <v>50667496.154764742</v>
      </c>
      <c r="P47" s="93"/>
      <c r="Q47" s="23"/>
      <c r="R47" s="6"/>
    </row>
    <row r="48" spans="1:19" s="1" customFormat="1" ht="16.5" customHeight="1">
      <c r="A48" s="6"/>
      <c r="B48" s="93" t="s">
        <v>32</v>
      </c>
      <c r="C48" s="109">
        <v>500.66</v>
      </c>
      <c r="D48" s="109">
        <v>532.55999999999995</v>
      </c>
      <c r="E48" s="109">
        <v>523.16</v>
      </c>
      <c r="F48" s="92">
        <v>520.62</v>
      </c>
      <c r="G48" s="92">
        <v>533.21</v>
      </c>
      <c r="H48" s="92">
        <v>536.66999999999996</v>
      </c>
      <c r="I48" s="92">
        <v>531.72</v>
      </c>
      <c r="J48" s="92">
        <v>509.32</v>
      </c>
      <c r="K48" s="92">
        <v>493.93</v>
      </c>
      <c r="L48" s="92">
        <v>484.04</v>
      </c>
      <c r="M48" s="92">
        <v>482.32</v>
      </c>
      <c r="N48" s="92">
        <v>474.78</v>
      </c>
      <c r="O48" s="93"/>
      <c r="P48" s="93"/>
      <c r="Q48" s="24"/>
      <c r="R48" s="6"/>
    </row>
    <row r="50" spans="11:11">
      <c r="K50" s="131"/>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78"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4" t="s">
        <v>53</v>
      </c>
      <c r="C8" s="255"/>
      <c r="D8" s="255"/>
      <c r="E8" s="255"/>
      <c r="F8" s="255"/>
      <c r="G8" s="255"/>
      <c r="H8" s="255"/>
      <c r="I8" s="255"/>
      <c r="J8" s="255"/>
      <c r="K8" s="255"/>
      <c r="L8" s="255"/>
      <c r="M8" s="255"/>
      <c r="N8" s="255"/>
      <c r="O8" s="256"/>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22580</v>
      </c>
      <c r="D10" s="39">
        <v>18413</v>
      </c>
      <c r="E10" s="39">
        <v>22678</v>
      </c>
      <c r="F10" s="39">
        <v>24127</v>
      </c>
      <c r="G10" s="39">
        <v>28474</v>
      </c>
      <c r="H10" s="39">
        <v>23606</v>
      </c>
      <c r="I10" s="39">
        <v>28862</v>
      </c>
      <c r="J10" s="39">
        <v>24763</v>
      </c>
      <c r="K10" s="39">
        <v>24690</v>
      </c>
      <c r="L10" s="39">
        <v>23905</v>
      </c>
      <c r="M10" s="39">
        <v>24087</v>
      </c>
      <c r="N10" s="39">
        <v>22046</v>
      </c>
      <c r="O10" s="84">
        <f>SUM(C10:N10)</f>
        <v>288231</v>
      </c>
      <c r="P10" s="65"/>
      <c r="Q10" s="65"/>
      <c r="R10" s="56"/>
    </row>
    <row r="11" spans="1:18" s="57" customFormat="1" ht="9">
      <c r="A11" s="56"/>
      <c r="B11" s="106" t="s">
        <v>4</v>
      </c>
      <c r="C11" s="126">
        <v>40650</v>
      </c>
      <c r="D11" s="126">
        <v>34504</v>
      </c>
      <c r="E11" s="126">
        <v>31025</v>
      </c>
      <c r="F11" s="126">
        <v>36092</v>
      </c>
      <c r="G11" s="126">
        <v>40074</v>
      </c>
      <c r="H11" s="126">
        <v>37110</v>
      </c>
      <c r="I11" s="126">
        <v>45023</v>
      </c>
      <c r="J11" s="126">
        <v>42087</v>
      </c>
      <c r="K11" s="126">
        <v>41318</v>
      </c>
      <c r="L11" s="126">
        <v>49739</v>
      </c>
      <c r="M11" s="126">
        <v>39855</v>
      </c>
      <c r="N11" s="126">
        <v>44655</v>
      </c>
      <c r="O11" s="126">
        <f>SUM(C11:N11)</f>
        <v>482132</v>
      </c>
      <c r="P11" s="65"/>
      <c r="Q11" s="65"/>
      <c r="R11" s="68"/>
    </row>
    <row r="12" spans="1:18" s="57" customFormat="1" ht="9">
      <c r="A12" s="56"/>
      <c r="B12" s="98" t="s">
        <v>80</v>
      </c>
      <c r="C12" s="39">
        <v>22119</v>
      </c>
      <c r="D12" s="39">
        <v>19519</v>
      </c>
      <c r="E12" s="39">
        <v>20316</v>
      </c>
      <c r="F12" s="39">
        <v>21094</v>
      </c>
      <c r="G12" s="39">
        <v>22183</v>
      </c>
      <c r="H12" s="39">
        <v>20512</v>
      </c>
      <c r="I12" s="39">
        <v>23498</v>
      </c>
      <c r="J12" s="39">
        <v>21130</v>
      </c>
      <c r="K12" s="39">
        <v>22516</v>
      </c>
      <c r="L12" s="39">
        <v>22667</v>
      </c>
      <c r="M12" s="39">
        <v>19171</v>
      </c>
      <c r="N12" s="39">
        <v>20656</v>
      </c>
      <c r="O12" s="84">
        <f>SUM(C12:N12)</f>
        <v>255381</v>
      </c>
      <c r="P12" s="65"/>
      <c r="Q12" s="65"/>
      <c r="R12" s="68"/>
    </row>
    <row r="13" spans="1:18" s="57" customFormat="1" ht="9">
      <c r="A13" s="56"/>
      <c r="B13" s="106" t="s">
        <v>37</v>
      </c>
      <c r="C13" s="126">
        <v>27858</v>
      </c>
      <c r="D13" s="126">
        <v>30509</v>
      </c>
      <c r="E13" s="126">
        <v>2866</v>
      </c>
      <c r="F13" s="126">
        <v>12749</v>
      </c>
      <c r="G13" s="126">
        <v>17211</v>
      </c>
      <c r="H13" s="126">
        <v>14231</v>
      </c>
      <c r="I13" s="126">
        <v>15218</v>
      </c>
      <c r="J13" s="126">
        <v>12787</v>
      </c>
      <c r="K13" s="126">
        <v>16049</v>
      </c>
      <c r="L13" s="126">
        <v>17446</v>
      </c>
      <c r="M13" s="126">
        <v>13162</v>
      </c>
      <c r="N13" s="126">
        <v>14991</v>
      </c>
      <c r="O13" s="126">
        <f>SUM(C13:N13)</f>
        <v>195077</v>
      </c>
      <c r="P13" s="65"/>
      <c r="Q13" s="65"/>
      <c r="R13" s="68"/>
    </row>
    <row r="14" spans="1:18" s="57" customFormat="1" ht="9">
      <c r="A14" s="56"/>
      <c r="B14" s="105" t="s">
        <v>132</v>
      </c>
      <c r="C14" s="39">
        <v>6199</v>
      </c>
      <c r="D14" s="39">
        <v>5389</v>
      </c>
      <c r="E14" s="39">
        <v>0</v>
      </c>
      <c r="F14" s="39">
        <v>11926</v>
      </c>
      <c r="G14" s="39">
        <v>16028</v>
      </c>
      <c r="H14" s="39">
        <v>16593</v>
      </c>
      <c r="I14" s="39">
        <v>13957</v>
      </c>
      <c r="J14" s="39">
        <v>14159</v>
      </c>
      <c r="K14" s="39">
        <v>36499</v>
      </c>
      <c r="L14" s="39">
        <v>55621</v>
      </c>
      <c r="M14" s="39">
        <v>38182</v>
      </c>
      <c r="N14" s="39">
        <v>43506</v>
      </c>
      <c r="O14" s="84">
        <f>SUM(C14:N14)</f>
        <v>258059</v>
      </c>
      <c r="P14" s="65"/>
      <c r="Q14" s="65"/>
      <c r="R14" s="68"/>
    </row>
    <row r="15" spans="1:18" s="57" customFormat="1" ht="9">
      <c r="A15" s="56"/>
      <c r="B15" s="106" t="s">
        <v>18</v>
      </c>
      <c r="C15" s="126">
        <v>104475</v>
      </c>
      <c r="D15" s="126">
        <v>82515</v>
      </c>
      <c r="E15" s="126">
        <v>0</v>
      </c>
      <c r="F15" s="126">
        <v>0</v>
      </c>
      <c r="G15" s="126">
        <v>0</v>
      </c>
      <c r="H15" s="126">
        <v>6413</v>
      </c>
      <c r="I15" s="126">
        <v>118981</v>
      </c>
      <c r="J15" s="126">
        <v>95501</v>
      </c>
      <c r="K15" s="126">
        <v>94041</v>
      </c>
      <c r="L15" s="126">
        <v>104602</v>
      </c>
      <c r="M15" s="126">
        <v>79128</v>
      </c>
      <c r="N15" s="126">
        <v>86123</v>
      </c>
      <c r="O15" s="126">
        <f t="shared" ref="O15:O23" si="0">SUM(C15:N15)</f>
        <v>771779</v>
      </c>
      <c r="P15" s="65"/>
      <c r="Q15" s="65"/>
      <c r="R15" s="68"/>
    </row>
    <row r="16" spans="1:18" s="57" customFormat="1" ht="9">
      <c r="A16" s="56"/>
      <c r="B16" s="105" t="s">
        <v>5</v>
      </c>
      <c r="C16" s="39">
        <v>9760</v>
      </c>
      <c r="D16" s="39">
        <v>10171</v>
      </c>
      <c r="E16" s="39">
        <v>5580</v>
      </c>
      <c r="F16" s="39">
        <v>11651</v>
      </c>
      <c r="G16" s="39">
        <v>18185</v>
      </c>
      <c r="H16" s="39">
        <v>17409</v>
      </c>
      <c r="I16" s="39">
        <v>19112</v>
      </c>
      <c r="J16" s="39">
        <v>14328</v>
      </c>
      <c r="K16" s="39">
        <v>13168</v>
      </c>
      <c r="L16" s="39">
        <v>12765</v>
      </c>
      <c r="M16" s="39">
        <v>9478</v>
      </c>
      <c r="N16" s="39">
        <v>10656</v>
      </c>
      <c r="O16" s="84">
        <f t="shared" si="0"/>
        <v>152263</v>
      </c>
      <c r="P16" s="65"/>
      <c r="Q16" s="65"/>
      <c r="R16" s="68"/>
    </row>
    <row r="17" spans="1:18" s="57" customFormat="1" ht="9">
      <c r="A17" s="56"/>
      <c r="B17" s="106" t="s">
        <v>6</v>
      </c>
      <c r="C17" s="126">
        <v>20932</v>
      </c>
      <c r="D17" s="126">
        <v>22033</v>
      </c>
      <c r="E17" s="126">
        <v>0</v>
      </c>
      <c r="F17" s="126">
        <v>0</v>
      </c>
      <c r="G17" s="126">
        <v>0</v>
      </c>
      <c r="H17" s="126">
        <v>0</v>
      </c>
      <c r="I17" s="126">
        <v>8697</v>
      </c>
      <c r="J17" s="126">
        <v>22836</v>
      </c>
      <c r="K17" s="126">
        <v>25266</v>
      </c>
      <c r="L17" s="126">
        <v>25963</v>
      </c>
      <c r="M17" s="126">
        <v>20806</v>
      </c>
      <c r="N17" s="126">
        <v>23309</v>
      </c>
      <c r="O17" s="126">
        <f t="shared" si="0"/>
        <v>169842</v>
      </c>
      <c r="P17" s="65"/>
      <c r="Q17" s="65"/>
      <c r="R17" s="68"/>
    </row>
    <row r="18" spans="1:18" s="57" customFormat="1" ht="9">
      <c r="A18" s="56"/>
      <c r="B18" s="105" t="s">
        <v>7</v>
      </c>
      <c r="C18" s="39">
        <v>1535</v>
      </c>
      <c r="D18" s="39">
        <v>2147</v>
      </c>
      <c r="E18" s="39">
        <v>80</v>
      </c>
      <c r="F18" s="39">
        <v>1122</v>
      </c>
      <c r="G18" s="39">
        <v>1403</v>
      </c>
      <c r="H18" s="39">
        <v>1181</v>
      </c>
      <c r="I18" s="39">
        <v>2481</v>
      </c>
      <c r="J18" s="39">
        <v>1566</v>
      </c>
      <c r="K18" s="39">
        <v>2030</v>
      </c>
      <c r="L18" s="39">
        <v>1198</v>
      </c>
      <c r="M18" s="39">
        <v>716</v>
      </c>
      <c r="N18" s="39">
        <v>623</v>
      </c>
      <c r="O18" s="84">
        <f t="shared" si="0"/>
        <v>16082</v>
      </c>
      <c r="P18" s="65"/>
      <c r="Q18" s="65"/>
      <c r="R18" s="68"/>
    </row>
    <row r="19" spans="1:18" s="57" customFormat="1" ht="9">
      <c r="A19" s="56"/>
      <c r="B19" s="106" t="s">
        <v>8</v>
      </c>
      <c r="C19" s="126">
        <v>66848</v>
      </c>
      <c r="D19" s="126">
        <v>58191</v>
      </c>
      <c r="E19" s="126">
        <v>0</v>
      </c>
      <c r="F19" s="126">
        <v>0</v>
      </c>
      <c r="G19" s="126">
        <v>0</v>
      </c>
      <c r="H19" s="126">
        <v>16026</v>
      </c>
      <c r="I19" s="126">
        <v>73554</v>
      </c>
      <c r="J19" s="126">
        <v>70188</v>
      </c>
      <c r="K19" s="126">
        <v>79914</v>
      </c>
      <c r="L19" s="126">
        <v>84186</v>
      </c>
      <c r="M19" s="126">
        <v>72307</v>
      </c>
      <c r="N19" s="126">
        <v>76383</v>
      </c>
      <c r="O19" s="126">
        <f t="shared" si="0"/>
        <v>597597</v>
      </c>
      <c r="P19" s="65"/>
      <c r="Q19" s="65"/>
      <c r="R19" s="68"/>
    </row>
    <row r="20" spans="1:18" s="57" customFormat="1" ht="9">
      <c r="A20" s="56"/>
      <c r="B20" s="105" t="s">
        <v>14</v>
      </c>
      <c r="C20" s="39">
        <v>12372</v>
      </c>
      <c r="D20" s="39">
        <v>12535</v>
      </c>
      <c r="E20" s="39">
        <v>1914</v>
      </c>
      <c r="F20" s="39">
        <v>11726</v>
      </c>
      <c r="G20" s="39">
        <v>14373</v>
      </c>
      <c r="H20" s="39">
        <v>12510</v>
      </c>
      <c r="I20" s="39">
        <v>14000</v>
      </c>
      <c r="J20" s="39">
        <v>12264</v>
      </c>
      <c r="K20" s="39">
        <v>12739</v>
      </c>
      <c r="L20" s="39">
        <v>13233</v>
      </c>
      <c r="M20" s="39">
        <v>11603</v>
      </c>
      <c r="N20" s="39">
        <v>12370</v>
      </c>
      <c r="O20" s="84">
        <f t="shared" si="0"/>
        <v>141639</v>
      </c>
      <c r="P20" s="65"/>
      <c r="Q20" s="65"/>
      <c r="R20" s="68"/>
    </row>
    <row r="21" spans="1:18" s="57" customFormat="1" ht="9">
      <c r="A21" s="56"/>
      <c r="B21" s="106" t="s">
        <v>15</v>
      </c>
      <c r="C21" s="126">
        <v>35168</v>
      </c>
      <c r="D21" s="126">
        <v>36672</v>
      </c>
      <c r="E21" s="126">
        <v>32256</v>
      </c>
      <c r="F21" s="126">
        <v>38862</v>
      </c>
      <c r="G21" s="126">
        <v>44863</v>
      </c>
      <c r="H21" s="126">
        <v>40620</v>
      </c>
      <c r="I21" s="126">
        <v>47024</v>
      </c>
      <c r="J21" s="126">
        <v>43019</v>
      </c>
      <c r="K21" s="126">
        <v>47620</v>
      </c>
      <c r="L21" s="126">
        <v>48645</v>
      </c>
      <c r="M21" s="126">
        <v>41660</v>
      </c>
      <c r="N21" s="126">
        <v>44327</v>
      </c>
      <c r="O21" s="126">
        <f t="shared" si="0"/>
        <v>500736</v>
      </c>
      <c r="P21" s="65"/>
      <c r="Q21" s="65"/>
      <c r="R21" s="68"/>
    </row>
    <row r="22" spans="1:18" s="57" customFormat="1" ht="9">
      <c r="A22" s="56"/>
      <c r="B22" s="105" t="s">
        <v>16</v>
      </c>
      <c r="C22" s="39">
        <v>24980</v>
      </c>
      <c r="D22" s="39">
        <v>27514</v>
      </c>
      <c r="E22" s="39">
        <v>17805</v>
      </c>
      <c r="F22" s="39">
        <v>20809</v>
      </c>
      <c r="G22" s="39">
        <v>22865</v>
      </c>
      <c r="H22" s="39">
        <v>21223</v>
      </c>
      <c r="I22" s="39">
        <v>24115</v>
      </c>
      <c r="J22" s="39">
        <v>27925</v>
      </c>
      <c r="K22" s="39">
        <v>32418</v>
      </c>
      <c r="L22" s="39">
        <v>31416</v>
      </c>
      <c r="M22" s="39">
        <v>28423</v>
      </c>
      <c r="N22" s="39">
        <v>31548</v>
      </c>
      <c r="O22" s="84">
        <f t="shared" si="0"/>
        <v>311041</v>
      </c>
      <c r="P22" s="65"/>
      <c r="Q22" s="65"/>
      <c r="R22" s="68"/>
    </row>
    <row r="23" spans="1:18" s="57" customFormat="1" ht="9">
      <c r="A23" s="56"/>
      <c r="B23" s="106" t="s">
        <v>41</v>
      </c>
      <c r="C23" s="126">
        <v>19200</v>
      </c>
      <c r="D23" s="126">
        <v>18827</v>
      </c>
      <c r="E23" s="126">
        <v>16007</v>
      </c>
      <c r="F23" s="126">
        <v>18053</v>
      </c>
      <c r="G23" s="126">
        <v>19028</v>
      </c>
      <c r="H23" s="126">
        <v>19714</v>
      </c>
      <c r="I23" s="126">
        <v>22160</v>
      </c>
      <c r="J23" s="126">
        <v>19458</v>
      </c>
      <c r="K23" s="126">
        <v>20145</v>
      </c>
      <c r="L23" s="126">
        <v>19958</v>
      </c>
      <c r="M23" s="126">
        <v>18149</v>
      </c>
      <c r="N23" s="126">
        <v>19485</v>
      </c>
      <c r="O23" s="126">
        <f t="shared" si="0"/>
        <v>230184</v>
      </c>
      <c r="P23" s="65"/>
      <c r="Q23" s="65"/>
      <c r="R23" s="68"/>
    </row>
    <row r="24" spans="1:18" s="57" customFormat="1" ht="9">
      <c r="A24" s="56"/>
      <c r="B24" s="105" t="s">
        <v>17</v>
      </c>
      <c r="C24" s="39">
        <v>31802</v>
      </c>
      <c r="D24" s="39">
        <v>27561</v>
      </c>
      <c r="E24" s="39">
        <v>28206</v>
      </c>
      <c r="F24" s="39">
        <v>31839</v>
      </c>
      <c r="G24" s="39">
        <v>34384</v>
      </c>
      <c r="H24" s="39">
        <v>30778</v>
      </c>
      <c r="I24" s="39">
        <v>36884</v>
      </c>
      <c r="J24" s="39">
        <v>33327</v>
      </c>
      <c r="K24" s="39">
        <v>34450</v>
      </c>
      <c r="L24" s="39">
        <v>36302</v>
      </c>
      <c r="M24" s="39">
        <v>33503</v>
      </c>
      <c r="N24" s="39">
        <v>38630</v>
      </c>
      <c r="O24" s="39">
        <f>SUM(C24:N24)</f>
        <v>397666</v>
      </c>
      <c r="P24" s="65"/>
      <c r="Q24" s="65"/>
      <c r="R24" s="68"/>
    </row>
    <row r="25" spans="1:18" s="58" customFormat="1" ht="16.5" customHeight="1">
      <c r="A25" s="56"/>
      <c r="B25" s="94" t="s">
        <v>3</v>
      </c>
      <c r="C25" s="95">
        <f t="shared" ref="C25:N25" si="1">SUM(C10:C24)</f>
        <v>446478</v>
      </c>
      <c r="D25" s="95">
        <f t="shared" si="1"/>
        <v>406500</v>
      </c>
      <c r="E25" s="95">
        <f t="shared" si="1"/>
        <v>178733</v>
      </c>
      <c r="F25" s="95">
        <f t="shared" si="1"/>
        <v>240050</v>
      </c>
      <c r="G25" s="95">
        <f t="shared" si="1"/>
        <v>279071</v>
      </c>
      <c r="H25" s="95">
        <f t="shared" si="1"/>
        <v>277926</v>
      </c>
      <c r="I25" s="95">
        <f t="shared" si="1"/>
        <v>493566</v>
      </c>
      <c r="J25" s="95">
        <f t="shared" si="1"/>
        <v>455338</v>
      </c>
      <c r="K25" s="95">
        <f t="shared" si="1"/>
        <v>502863</v>
      </c>
      <c r="L25" s="95">
        <f t="shared" si="1"/>
        <v>547646</v>
      </c>
      <c r="M25" s="95">
        <f t="shared" si="1"/>
        <v>450230</v>
      </c>
      <c r="N25" s="95">
        <f t="shared" si="1"/>
        <v>489308</v>
      </c>
      <c r="O25" s="96">
        <f>SUM(C25:N25)</f>
        <v>4767709</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7" t="s">
        <v>54</v>
      </c>
      <c r="C27" s="258"/>
      <c r="D27" s="258"/>
      <c r="E27" s="258"/>
      <c r="F27" s="258"/>
      <c r="G27" s="258"/>
      <c r="H27" s="258"/>
      <c r="I27" s="258"/>
      <c r="J27" s="258"/>
      <c r="K27" s="258"/>
      <c r="L27" s="258"/>
      <c r="M27" s="258"/>
      <c r="N27" s="258"/>
      <c r="O27" s="258"/>
      <c r="P27" s="259"/>
      <c r="Q27" s="66"/>
      <c r="R27" s="56"/>
    </row>
    <row r="28" spans="1:18" s="58" customFormat="1" ht="11.25" customHeight="1">
      <c r="A28" s="56"/>
      <c r="B28" s="138" t="s">
        <v>13</v>
      </c>
      <c r="C28" s="135" t="s">
        <v>43</v>
      </c>
      <c r="D28" s="135" t="s">
        <v>44</v>
      </c>
      <c r="E28" s="135" t="s">
        <v>45</v>
      </c>
      <c r="F28" s="135" t="s">
        <v>46</v>
      </c>
      <c r="G28" s="135" t="s">
        <v>47</v>
      </c>
      <c r="H28" s="135" t="s">
        <v>48</v>
      </c>
      <c r="I28" s="135" t="s">
        <v>49</v>
      </c>
      <c r="J28" s="135" t="s">
        <v>50</v>
      </c>
      <c r="K28" s="135" t="s">
        <v>51</v>
      </c>
      <c r="L28" s="135" t="s">
        <v>0</v>
      </c>
      <c r="M28" s="135" t="s">
        <v>1</v>
      </c>
      <c r="N28" s="135" t="s">
        <v>2</v>
      </c>
      <c r="O28" s="135" t="s">
        <v>34</v>
      </c>
      <c r="P28" s="139" t="s">
        <v>35</v>
      </c>
      <c r="Q28" s="66"/>
      <c r="R28" s="56"/>
    </row>
    <row r="29" spans="1:18" s="58" customFormat="1" ht="9">
      <c r="A29" s="56"/>
      <c r="B29" s="101" t="s">
        <v>36</v>
      </c>
      <c r="C29" s="39">
        <v>57974827</v>
      </c>
      <c r="D29" s="39">
        <v>47134150</v>
      </c>
      <c r="E29" s="39">
        <v>58342330</v>
      </c>
      <c r="F29" s="39">
        <v>62255863</v>
      </c>
      <c r="G29" s="39">
        <v>73546349</v>
      </c>
      <c r="H29" s="39">
        <v>61276691</v>
      </c>
      <c r="I29" s="39">
        <v>75219279</v>
      </c>
      <c r="J29" s="39">
        <v>64536588</v>
      </c>
      <c r="K29" s="39">
        <v>64731748</v>
      </c>
      <c r="L29" s="39">
        <v>62611737</v>
      </c>
      <c r="M29" s="39">
        <v>63341343</v>
      </c>
      <c r="N29" s="39">
        <v>58032788</v>
      </c>
      <c r="O29" s="84">
        <f>SUM(C29:N29)</f>
        <v>749003693</v>
      </c>
      <c r="P29" s="84">
        <f>ROUND(C29/$C$46+D29/$D$46+E29/E46+F29/F46+G29/G46+H29/H46+I29/I46+J29/J46+K29/K46+L29/L46+M29/M46+N29/N46,2)</f>
        <v>1469651.3</v>
      </c>
      <c r="Q29" s="66"/>
      <c r="R29" s="56"/>
    </row>
    <row r="30" spans="1:18" s="57" customFormat="1" ht="9">
      <c r="A30" s="56"/>
      <c r="B30" s="106" t="s">
        <v>4</v>
      </c>
      <c r="C30" s="126">
        <v>104370095</v>
      </c>
      <c r="D30" s="126">
        <v>88324374</v>
      </c>
      <c r="E30" s="126">
        <v>79816156</v>
      </c>
      <c r="F30" s="126">
        <v>93129631</v>
      </c>
      <c r="G30" s="126">
        <v>103508337</v>
      </c>
      <c r="H30" s="126">
        <v>96330509</v>
      </c>
      <c r="I30" s="126">
        <v>117337592</v>
      </c>
      <c r="J30" s="126">
        <v>109685877</v>
      </c>
      <c r="K30" s="126">
        <v>108326706</v>
      </c>
      <c r="L30" s="126">
        <v>130275891</v>
      </c>
      <c r="M30" s="126">
        <v>104806295</v>
      </c>
      <c r="N30" s="126">
        <v>117547589</v>
      </c>
      <c r="O30" s="126">
        <f>SUM(C30:N30)</f>
        <v>1253459052</v>
      </c>
      <c r="P30" s="126">
        <f>ROUND(C30/$C$46+D30/$D$46+E30/E46+F30/F46+G30/G46+H30/H46+I30/I46+J30/J46+K30/K46+L30/L46+M30/M46+N30/N46,2)</f>
        <v>2468752.2999999998</v>
      </c>
      <c r="Q30" s="81"/>
      <c r="R30" s="68"/>
    </row>
    <row r="31" spans="1:18" s="57" customFormat="1" ht="9">
      <c r="A31" s="56"/>
      <c r="B31" s="98" t="s">
        <v>80</v>
      </c>
      <c r="C31" s="39">
        <v>56791196</v>
      </c>
      <c r="D31" s="39">
        <v>49965322</v>
      </c>
      <c r="E31" s="39">
        <v>52265754</v>
      </c>
      <c r="F31" s="39">
        <v>54429692</v>
      </c>
      <c r="G31" s="39">
        <v>57297136</v>
      </c>
      <c r="H31" s="39">
        <v>53245255</v>
      </c>
      <c r="I31" s="39">
        <v>61239783</v>
      </c>
      <c r="J31" s="39">
        <v>55068372</v>
      </c>
      <c r="K31" s="39">
        <v>59031998</v>
      </c>
      <c r="L31" s="39">
        <v>59369180</v>
      </c>
      <c r="M31" s="39">
        <v>50413787</v>
      </c>
      <c r="N31" s="39">
        <v>54373822</v>
      </c>
      <c r="O31" s="84">
        <f>SUM(C31:N31)</f>
        <v>663491297</v>
      </c>
      <c r="P31" s="84">
        <f>ROUND(C31/$C$46+D31/$D$46+E31/E46+F31/F46+G31/G46+H31/H46+I31/I46+J31/J46+K31/K46+L31/L46+M31/M46+N31/N46,2)</f>
        <v>1302887.08</v>
      </c>
      <c r="Q31" s="81"/>
      <c r="R31" s="68"/>
    </row>
    <row r="32" spans="1:18" s="57" customFormat="1" ht="9">
      <c r="A32" s="56"/>
      <c r="B32" s="106" t="s">
        <v>37</v>
      </c>
      <c r="C32" s="126">
        <v>71526251</v>
      </c>
      <c r="D32" s="126">
        <v>78097853</v>
      </c>
      <c r="E32" s="126">
        <v>7373186</v>
      </c>
      <c r="F32" s="126">
        <v>32896755</v>
      </c>
      <c r="G32" s="126">
        <v>44454808</v>
      </c>
      <c r="H32" s="126">
        <v>36940972</v>
      </c>
      <c r="I32" s="126">
        <v>39660695</v>
      </c>
      <c r="J32" s="126">
        <v>33325096</v>
      </c>
      <c r="K32" s="126">
        <v>42076947</v>
      </c>
      <c r="L32" s="126">
        <v>45694389</v>
      </c>
      <c r="M32" s="126">
        <v>34611980</v>
      </c>
      <c r="N32" s="126">
        <v>39461559</v>
      </c>
      <c r="O32" s="126">
        <f>SUM(C32:N32)</f>
        <v>506120491</v>
      </c>
      <c r="P32" s="126">
        <f>ROUND(C32/$C$46+D32/$D$46+E32/E46+F32/F46+G32/G46+H32/H46+I32/I46+J32/J46+K32/K46+L32/L46+M32/M46+N32/N46,2)</f>
        <v>993484.05</v>
      </c>
      <c r="Q32" s="81"/>
      <c r="R32" s="68"/>
    </row>
    <row r="33" spans="1:18" s="57" customFormat="1" ht="9">
      <c r="A33" s="56"/>
      <c r="B33" s="105" t="s">
        <v>132</v>
      </c>
      <c r="C33" s="39">
        <v>15916118</v>
      </c>
      <c r="D33" s="39">
        <v>13794924</v>
      </c>
      <c r="E33" s="39">
        <v>0</v>
      </c>
      <c r="F33" s="39">
        <v>30773135</v>
      </c>
      <c r="G33" s="39">
        <v>41399202</v>
      </c>
      <c r="H33" s="39">
        <v>43072275</v>
      </c>
      <c r="I33" s="39">
        <v>36374315</v>
      </c>
      <c r="J33" s="39">
        <v>36900761</v>
      </c>
      <c r="K33" s="39">
        <v>95692348</v>
      </c>
      <c r="L33" s="39">
        <v>145681967</v>
      </c>
      <c r="M33" s="39">
        <v>100406824</v>
      </c>
      <c r="N33" s="39">
        <v>114523019</v>
      </c>
      <c r="O33" s="84">
        <f>SUM(C33:N33)</f>
        <v>674534888</v>
      </c>
      <c r="P33" s="84">
        <f>ROUND(C33/$C$46+D33/$D$46+F33/F46+G33/G46+H33/H46+I33/I46+J33/J46+K33/K46+L33/L46+M33/M46+N33/N46,2)</f>
        <v>1359656.72</v>
      </c>
      <c r="Q33" s="81"/>
      <c r="R33" s="68"/>
    </row>
    <row r="34" spans="1:18" s="57" customFormat="1" ht="9">
      <c r="A34" s="56"/>
      <c r="B34" s="106" t="s">
        <v>18</v>
      </c>
      <c r="C34" s="126">
        <v>268242697</v>
      </c>
      <c r="D34" s="126">
        <v>211224372</v>
      </c>
      <c r="E34" s="126">
        <v>0</v>
      </c>
      <c r="F34" s="126">
        <v>0</v>
      </c>
      <c r="G34" s="126">
        <v>0</v>
      </c>
      <c r="H34" s="126">
        <v>16646930</v>
      </c>
      <c r="I34" s="126">
        <v>310084713</v>
      </c>
      <c r="J34" s="126">
        <v>248891841</v>
      </c>
      <c r="K34" s="126">
        <v>246554813</v>
      </c>
      <c r="L34" s="126">
        <v>273972512</v>
      </c>
      <c r="M34" s="126">
        <v>208082110</v>
      </c>
      <c r="N34" s="126">
        <v>226705879</v>
      </c>
      <c r="O34" s="126">
        <f t="shared" ref="O34:O42" si="2">SUM(C34:N34)</f>
        <v>2010405867</v>
      </c>
      <c r="P34" s="126">
        <f>ROUND(C34/$C$46+D34/$D$46+H34/H46+I34/I46+J34/J46+K34/K46+L34/L46+M34/M46+N34/N46,2)</f>
        <v>4009363.18</v>
      </c>
      <c r="Q34" s="81"/>
      <c r="R34" s="68"/>
    </row>
    <row r="35" spans="1:18" s="57" customFormat="1" ht="9">
      <c r="A35" s="56"/>
      <c r="B35" s="101" t="s">
        <v>5</v>
      </c>
      <c r="C35" s="39">
        <v>25059093</v>
      </c>
      <c r="D35" s="39">
        <v>26036031</v>
      </c>
      <c r="E35" s="39">
        <v>14355331</v>
      </c>
      <c r="F35" s="39">
        <v>30063541</v>
      </c>
      <c r="G35" s="39">
        <v>46970582</v>
      </c>
      <c r="H35" s="39">
        <v>45190456</v>
      </c>
      <c r="I35" s="39">
        <v>49809121</v>
      </c>
      <c r="J35" s="39">
        <v>37341204</v>
      </c>
      <c r="K35" s="39">
        <v>34523599</v>
      </c>
      <c r="L35" s="39">
        <v>33433960</v>
      </c>
      <c r="M35" s="39">
        <v>24924202</v>
      </c>
      <c r="N35" s="39">
        <v>28050322</v>
      </c>
      <c r="O35" s="84">
        <f t="shared" si="2"/>
        <v>395757442</v>
      </c>
      <c r="P35" s="84">
        <f>ROUND(C35/$C$46+D35/$D$46+E35/E46+F35/F46+G35/G46+H35/H46+I35/I46+J35/J46+K35/K46+L35/L46+M35/M46+N35/N46,2)</f>
        <v>773137.43</v>
      </c>
      <c r="Q35" s="81"/>
      <c r="R35" s="68"/>
    </row>
    <row r="36" spans="1:18" s="57" customFormat="1" ht="9">
      <c r="A36" s="56"/>
      <c r="B36" s="106" t="s">
        <v>6</v>
      </c>
      <c r="C36" s="126">
        <v>53743538</v>
      </c>
      <c r="D36" s="126">
        <v>56400734</v>
      </c>
      <c r="E36" s="126">
        <v>0</v>
      </c>
      <c r="F36" s="126">
        <v>0</v>
      </c>
      <c r="G36" s="126">
        <v>0</v>
      </c>
      <c r="H36" s="126">
        <v>0</v>
      </c>
      <c r="I36" s="126">
        <v>22665860</v>
      </c>
      <c r="J36" s="126">
        <v>59514498</v>
      </c>
      <c r="K36" s="126">
        <v>66241893</v>
      </c>
      <c r="L36" s="126">
        <v>68002030</v>
      </c>
      <c r="M36" s="126">
        <v>54713330</v>
      </c>
      <c r="N36" s="126">
        <v>61357446</v>
      </c>
      <c r="O36" s="126">
        <f t="shared" si="2"/>
        <v>442639329</v>
      </c>
      <c r="P36" s="126">
        <f>ROUND(C36/$C$46+D36/$D$46+I36/I46+J36/J46+K36/K46+L36/L46+M36/M46+N36/N46,2)</f>
        <v>890000.25</v>
      </c>
      <c r="Q36" s="81"/>
      <c r="R36" s="68"/>
    </row>
    <row r="37" spans="1:18" s="57" customFormat="1" ht="9">
      <c r="A37" s="56"/>
      <c r="B37" s="101" t="s">
        <v>7</v>
      </c>
      <c r="C37" s="39">
        <v>3941159</v>
      </c>
      <c r="D37" s="39">
        <v>5495955</v>
      </c>
      <c r="E37" s="39">
        <v>205811</v>
      </c>
      <c r="F37" s="39">
        <v>2895141</v>
      </c>
      <c r="G37" s="39">
        <v>3623851</v>
      </c>
      <c r="H37" s="39">
        <v>3065652</v>
      </c>
      <c r="I37" s="39">
        <v>6465908</v>
      </c>
      <c r="J37" s="39">
        <v>4081262</v>
      </c>
      <c r="K37" s="39">
        <v>5322213</v>
      </c>
      <c r="L37" s="39">
        <v>3137790</v>
      </c>
      <c r="M37" s="39">
        <v>1882858</v>
      </c>
      <c r="N37" s="39">
        <v>1639954</v>
      </c>
      <c r="O37" s="84">
        <f t="shared" si="2"/>
        <v>41757554</v>
      </c>
      <c r="P37" s="84">
        <f>ROUND(C37/$C$46+D37/$D$46+E37/E46+F37/F46+G37/G46+H37/H46+I37/I46+J37/J46+K37/K46+L37/L46+M37/M46+N37/N46,2)</f>
        <v>81443.95</v>
      </c>
      <c r="Q37" s="81"/>
      <c r="R37" s="68"/>
    </row>
    <row r="38" spans="1:18" s="57" customFormat="1" ht="9">
      <c r="A38" s="56"/>
      <c r="B38" s="106" t="s">
        <v>8</v>
      </c>
      <c r="C38" s="126">
        <v>171634245</v>
      </c>
      <c r="D38" s="126">
        <v>148959068</v>
      </c>
      <c r="E38" s="126">
        <v>0</v>
      </c>
      <c r="F38" s="126">
        <v>0</v>
      </c>
      <c r="G38" s="126">
        <v>0</v>
      </c>
      <c r="H38" s="126">
        <v>41600451</v>
      </c>
      <c r="I38" s="126">
        <v>191694228</v>
      </c>
      <c r="J38" s="126">
        <v>182921860</v>
      </c>
      <c r="K38" s="126">
        <v>209516927</v>
      </c>
      <c r="L38" s="126">
        <v>220499129</v>
      </c>
      <c r="M38" s="126">
        <v>190144995</v>
      </c>
      <c r="N38" s="126">
        <v>201066790</v>
      </c>
      <c r="O38" s="126">
        <f t="shared" si="2"/>
        <v>1558037693</v>
      </c>
      <c r="P38" s="126">
        <f>ROUND(C38/$C$46+D38/$D$46+H38/H46+I38/I46+J38/J46+K38/K46+L38/L46+M38/M46+N38/N46,2)</f>
        <v>3117149.22</v>
      </c>
      <c r="Q38" s="81"/>
      <c r="R38" s="68"/>
    </row>
    <row r="39" spans="1:18" s="57" customFormat="1" ht="9">
      <c r="A39" s="56"/>
      <c r="B39" s="101" t="s">
        <v>14</v>
      </c>
      <c r="C39" s="39">
        <v>31765481</v>
      </c>
      <c r="D39" s="39">
        <v>32087469</v>
      </c>
      <c r="E39" s="39">
        <v>4924033</v>
      </c>
      <c r="F39" s="39">
        <v>30257067</v>
      </c>
      <c r="G39" s="39">
        <v>37124453</v>
      </c>
      <c r="H39" s="39">
        <v>32473583</v>
      </c>
      <c r="I39" s="39">
        <v>36486380</v>
      </c>
      <c r="J39" s="39">
        <v>31962069</v>
      </c>
      <c r="K39" s="39">
        <v>33398855</v>
      </c>
      <c r="L39" s="39">
        <v>34659741</v>
      </c>
      <c r="M39" s="39">
        <v>30512293</v>
      </c>
      <c r="N39" s="39">
        <v>32562170</v>
      </c>
      <c r="O39" s="84">
        <f t="shared" si="2"/>
        <v>368213594</v>
      </c>
      <c r="P39" s="84">
        <f>ROUND(C39/$C$46+D39/$D$46+E39/E46+F39/F46+G39/G46+H39/H46+I39/I46+J39/J46+K39/K46+L39/L46+M39/M46+N39/N46,2)</f>
        <v>723804.77</v>
      </c>
      <c r="Q39" s="81"/>
      <c r="R39" s="68"/>
    </row>
    <row r="40" spans="1:18" s="57" customFormat="1" ht="9">
      <c r="A40" s="56"/>
      <c r="B40" s="106" t="s">
        <v>15</v>
      </c>
      <c r="C40" s="126">
        <v>90294895</v>
      </c>
      <c r="D40" s="126">
        <v>93874086</v>
      </c>
      <c r="E40" s="126">
        <v>82983076</v>
      </c>
      <c r="F40" s="126">
        <v>100277173</v>
      </c>
      <c r="G40" s="126">
        <v>115877989</v>
      </c>
      <c r="H40" s="126">
        <v>105441802</v>
      </c>
      <c r="I40" s="126">
        <v>122552538</v>
      </c>
      <c r="J40" s="126">
        <v>112114827</v>
      </c>
      <c r="K40" s="126">
        <v>124849164</v>
      </c>
      <c r="L40" s="126">
        <v>127410498</v>
      </c>
      <c r="M40" s="126">
        <v>109552885</v>
      </c>
      <c r="N40" s="126">
        <v>116684178</v>
      </c>
      <c r="O40" s="126">
        <f t="shared" si="2"/>
        <v>1301913111</v>
      </c>
      <c r="P40" s="126">
        <f>ROUND(C40/$C$46+D40/$D$46+E40/E46+F40/F46+G40/G46+H40/H46+I40/I46+J40/J46+K40/K46+L40/L46+M40/M46+N40/N46,2)</f>
        <v>2561148.6800000002</v>
      </c>
      <c r="Q40" s="81"/>
      <c r="R40" s="68"/>
    </row>
    <row r="41" spans="1:18" s="57" customFormat="1" ht="9">
      <c r="A41" s="56"/>
      <c r="B41" s="101" t="s">
        <v>16</v>
      </c>
      <c r="C41" s="39">
        <v>64136899</v>
      </c>
      <c r="D41" s="39">
        <v>70431163</v>
      </c>
      <c r="E41" s="39">
        <v>45805855</v>
      </c>
      <c r="F41" s="39">
        <v>53694295</v>
      </c>
      <c r="G41" s="39">
        <v>59058694</v>
      </c>
      <c r="H41" s="39">
        <v>55090876</v>
      </c>
      <c r="I41" s="39">
        <v>62847790</v>
      </c>
      <c r="J41" s="39">
        <v>72777297</v>
      </c>
      <c r="K41" s="39">
        <v>84992864</v>
      </c>
      <c r="L41" s="39">
        <v>82284473</v>
      </c>
      <c r="M41" s="39">
        <v>74743679</v>
      </c>
      <c r="N41" s="39">
        <v>83045378</v>
      </c>
      <c r="O41" s="84">
        <f t="shared" si="2"/>
        <v>808909263</v>
      </c>
      <c r="P41" s="84">
        <f>ROUND(C41/$C$46+D41/$D$46+E41/E46+F41/F46+G41/G46+H41/H46+I41/I46+J41/J46+K41/K46+L41/L46+M41/M46+N41/N46,2)</f>
        <v>1597498.67</v>
      </c>
      <c r="Q41" s="81"/>
      <c r="R41" s="68"/>
    </row>
    <row r="42" spans="1:18" s="57" customFormat="1" ht="9">
      <c r="A42" s="56"/>
      <c r="B42" s="106" t="s">
        <v>41</v>
      </c>
      <c r="C42" s="126">
        <v>49296576</v>
      </c>
      <c r="D42" s="126">
        <v>48193919</v>
      </c>
      <c r="E42" s="126">
        <v>41180248</v>
      </c>
      <c r="F42" s="126">
        <v>46582878</v>
      </c>
      <c r="G42" s="126">
        <v>49147992</v>
      </c>
      <c r="H42" s="126">
        <v>51173798</v>
      </c>
      <c r="I42" s="126">
        <v>57752727</v>
      </c>
      <c r="J42" s="126">
        <v>50710856</v>
      </c>
      <c r="K42" s="126">
        <v>52815758</v>
      </c>
      <c r="L42" s="126">
        <v>52273794</v>
      </c>
      <c r="M42" s="126">
        <v>47726244</v>
      </c>
      <c r="N42" s="126">
        <v>51291340</v>
      </c>
      <c r="O42" s="126">
        <f t="shared" si="2"/>
        <v>598146130</v>
      </c>
      <c r="P42" s="126">
        <f>ROUND(C42/$C$46+D42/$D$46+E42/E46+F42/F46+G42/G46+H42/H46+I42/I46+J42/J46+K42/K46+L42/L46+M42/M46+N42/N46,2)</f>
        <v>1174764.69</v>
      </c>
      <c r="Q42" s="81"/>
      <c r="R42" s="68"/>
    </row>
    <row r="43" spans="1:18" s="57" customFormat="1" ht="9">
      <c r="A43" s="56"/>
      <c r="B43" s="101" t="s">
        <v>17</v>
      </c>
      <c r="C43" s="39">
        <v>81652589</v>
      </c>
      <c r="D43" s="39">
        <v>70551475</v>
      </c>
      <c r="E43" s="39">
        <v>72563884</v>
      </c>
      <c r="F43" s="39">
        <v>82155445</v>
      </c>
      <c r="G43" s="39">
        <v>88811465</v>
      </c>
      <c r="H43" s="39">
        <v>79893840</v>
      </c>
      <c r="I43" s="39">
        <v>96125974</v>
      </c>
      <c r="J43" s="39">
        <v>86855828</v>
      </c>
      <c r="K43" s="39">
        <v>90320321</v>
      </c>
      <c r="L43" s="39">
        <v>95081835</v>
      </c>
      <c r="M43" s="39">
        <v>88102504</v>
      </c>
      <c r="N43" s="39">
        <v>101687681</v>
      </c>
      <c r="O43" s="39">
        <f>SUM(C43:N43)</f>
        <v>1033802841</v>
      </c>
      <c r="P43" s="84">
        <f>ROUND(C43/$C$46+D43/$D$46+E43/E46+F43/F46+G43/G46+H43/H46+I43/I46+J43/J46+K43/K46+L43/L46+M43/M46+N43/N46,2)</f>
        <v>2034954.67</v>
      </c>
      <c r="Q43" s="81"/>
      <c r="R43" s="68"/>
    </row>
    <row r="44" spans="1:18" s="58" customFormat="1" ht="18" customHeight="1">
      <c r="A44" s="56"/>
      <c r="B44" s="97" t="s">
        <v>3</v>
      </c>
      <c r="C44" s="97">
        <f t="shared" ref="C44:M44" si="3">SUM(C29:C43)</f>
        <v>1146345659</v>
      </c>
      <c r="D44" s="97">
        <f t="shared" si="3"/>
        <v>1040570895</v>
      </c>
      <c r="E44" s="97">
        <f t="shared" si="3"/>
        <v>459815664</v>
      </c>
      <c r="F44" s="97">
        <f t="shared" si="3"/>
        <v>619410616</v>
      </c>
      <c r="G44" s="97">
        <f t="shared" si="3"/>
        <v>720820858</v>
      </c>
      <c r="H44" s="97">
        <f t="shared" si="3"/>
        <v>721443090</v>
      </c>
      <c r="I44" s="97">
        <f t="shared" si="3"/>
        <v>1286316903</v>
      </c>
      <c r="J44" s="97">
        <f t="shared" si="3"/>
        <v>1186688236</v>
      </c>
      <c r="K44" s="97">
        <f t="shared" si="3"/>
        <v>1318396154</v>
      </c>
      <c r="L44" s="97">
        <f t="shared" si="3"/>
        <v>1434388926</v>
      </c>
      <c r="M44" s="97">
        <f t="shared" si="3"/>
        <v>1183965329</v>
      </c>
      <c r="N44" s="97">
        <f t="shared" ref="N44" si="4">SUM(N29:N43)</f>
        <v>1288029915</v>
      </c>
      <c r="O44" s="97">
        <f>SUM(O29:O43)</f>
        <v>12406192245</v>
      </c>
      <c r="P44" s="97">
        <f>SUM(P29:P43)</f>
        <v>24557696.960000001</v>
      </c>
      <c r="Q44" s="66"/>
      <c r="R44" s="56"/>
    </row>
    <row r="45" spans="1:18" s="82" customFormat="1" ht="18" customHeight="1">
      <c r="A45" s="56"/>
      <c r="B45" s="97" t="s">
        <v>10</v>
      </c>
      <c r="C45" s="97">
        <f t="shared" ref="C45:N45" si="5">C44/C46</f>
        <v>2289668.9549794272</v>
      </c>
      <c r="D45" s="97">
        <f t="shared" si="5"/>
        <v>1953903.5883280758</v>
      </c>
      <c r="E45" s="97">
        <f t="shared" si="5"/>
        <v>878919.76450798998</v>
      </c>
      <c r="F45" s="97">
        <f t="shared" si="5"/>
        <v>1189755.7066574469</v>
      </c>
      <c r="G45" s="97">
        <f t="shared" si="5"/>
        <v>1351851.7244612817</v>
      </c>
      <c r="H45" s="97">
        <f t="shared" si="5"/>
        <v>1344295.5447481694</v>
      </c>
      <c r="I45" s="97">
        <f t="shared" si="5"/>
        <v>2419162.158654931</v>
      </c>
      <c r="J45" s="97">
        <f t="shared" si="5"/>
        <v>2329946.273462656</v>
      </c>
      <c r="K45" s="97">
        <f t="shared" si="5"/>
        <v>2669196.3517097565</v>
      </c>
      <c r="L45" s="97">
        <f t="shared" si="5"/>
        <v>2963368.5769771091</v>
      </c>
      <c r="M45" s="97">
        <f t="shared" si="5"/>
        <v>2454729.9075302705</v>
      </c>
      <c r="N45" s="97">
        <f t="shared" si="5"/>
        <v>2712898.4266397068</v>
      </c>
      <c r="O45" s="97">
        <f>SUM(C45:N45)</f>
        <v>24557696.978656821</v>
      </c>
      <c r="P45" s="97"/>
      <c r="Q45" s="66"/>
      <c r="R45" s="56"/>
    </row>
    <row r="46" spans="1:18" s="58" customFormat="1" ht="16.5" customHeight="1">
      <c r="A46" s="56"/>
      <c r="B46" s="97" t="s">
        <v>32</v>
      </c>
      <c r="C46" s="109">
        <v>500.66</v>
      </c>
      <c r="D46" s="109">
        <v>532.55999999999995</v>
      </c>
      <c r="E46" s="109">
        <v>523.16</v>
      </c>
      <c r="F46" s="92">
        <v>520.62</v>
      </c>
      <c r="G46" s="92">
        <v>533.21</v>
      </c>
      <c r="H46" s="92">
        <v>536.66999999999996</v>
      </c>
      <c r="I46" s="92">
        <v>531.72</v>
      </c>
      <c r="J46" s="92">
        <v>509.32</v>
      </c>
      <c r="K46" s="92">
        <v>493.93</v>
      </c>
      <c r="L46" s="92">
        <v>484.04</v>
      </c>
      <c r="M46" s="92">
        <v>482.32</v>
      </c>
      <c r="N46" s="92">
        <v>474.78</v>
      </c>
      <c r="O46" s="226"/>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4" t="s">
        <v>55</v>
      </c>
      <c r="C48" s="255"/>
      <c r="D48" s="255"/>
      <c r="E48" s="255"/>
      <c r="F48" s="255"/>
      <c r="G48" s="255"/>
      <c r="H48" s="255"/>
      <c r="I48" s="255"/>
      <c r="J48" s="255"/>
      <c r="K48" s="255"/>
      <c r="L48" s="255"/>
      <c r="M48" s="255"/>
      <c r="N48" s="255"/>
      <c r="O48" s="255"/>
      <c r="P48" s="256"/>
      <c r="Q48" s="66"/>
      <c r="R48" s="56"/>
    </row>
    <row r="49" spans="1:20" s="58" customFormat="1" ht="11.25" customHeight="1">
      <c r="A49" s="56"/>
      <c r="B49" s="78"/>
      <c r="C49" s="79"/>
      <c r="D49" s="79"/>
      <c r="E49" s="79"/>
      <c r="F49" s="79"/>
      <c r="G49" s="79"/>
      <c r="H49" s="79"/>
      <c r="I49" s="79"/>
      <c r="J49" s="79"/>
      <c r="K49" s="79"/>
      <c r="L49" s="79"/>
      <c r="M49" s="79"/>
      <c r="N49" s="79"/>
      <c r="O49" s="252" t="s">
        <v>81</v>
      </c>
      <c r="P49" s="253"/>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30806.45</v>
      </c>
      <c r="D51" s="39">
        <v>28671.56</v>
      </c>
      <c r="E51" s="39">
        <v>31831.49</v>
      </c>
      <c r="F51" s="39">
        <v>30726.77</v>
      </c>
      <c r="G51" s="39">
        <v>30669.61</v>
      </c>
      <c r="H51" s="39">
        <v>32866.019999999997</v>
      </c>
      <c r="I51" s="39">
        <v>28796.68</v>
      </c>
      <c r="J51" s="39">
        <v>33642.35</v>
      </c>
      <c r="K51" s="39">
        <v>33137.32</v>
      </c>
      <c r="L51" s="39">
        <v>36497.040000000001</v>
      </c>
      <c r="M51" s="39">
        <v>35405.480000000003</v>
      </c>
      <c r="N51" s="39">
        <v>40251.39</v>
      </c>
      <c r="O51" s="84">
        <v>32719.98</v>
      </c>
      <c r="P51" s="127">
        <v>64.400000000000006</v>
      </c>
      <c r="Q51" s="66"/>
      <c r="R51" s="56"/>
    </row>
    <row r="52" spans="1:20" s="57" customFormat="1" ht="9">
      <c r="A52" s="56"/>
      <c r="B52" s="107" t="s">
        <v>4</v>
      </c>
      <c r="C52" s="123">
        <v>39554.160000000003</v>
      </c>
      <c r="D52" s="123">
        <v>40446.050000000003</v>
      </c>
      <c r="E52" s="123">
        <v>49350.44</v>
      </c>
      <c r="F52" s="123">
        <v>45960.28</v>
      </c>
      <c r="G52" s="123">
        <v>46463.22</v>
      </c>
      <c r="H52" s="123">
        <v>48295.65</v>
      </c>
      <c r="I52" s="123">
        <v>42639.18</v>
      </c>
      <c r="J52" s="123">
        <v>41347.230000000003</v>
      </c>
      <c r="K52" s="123">
        <v>44197.08</v>
      </c>
      <c r="L52" s="123">
        <v>41072.97</v>
      </c>
      <c r="M52" s="123">
        <v>42618.83</v>
      </c>
      <c r="N52" s="123">
        <v>40737.29</v>
      </c>
      <c r="O52" s="123">
        <v>43337.15</v>
      </c>
      <c r="P52" s="128">
        <v>85.19</v>
      </c>
      <c r="Q52" s="81"/>
      <c r="R52" s="68"/>
    </row>
    <row r="53" spans="1:20" s="57" customFormat="1" ht="9">
      <c r="A53" s="56"/>
      <c r="B53" s="98" t="s">
        <v>80</v>
      </c>
      <c r="C53" s="39">
        <v>26430.47</v>
      </c>
      <c r="D53" s="39">
        <v>25632.79</v>
      </c>
      <c r="E53" s="39">
        <v>29341.65</v>
      </c>
      <c r="F53" s="39">
        <v>31080.25</v>
      </c>
      <c r="G53" s="39">
        <v>29306.77</v>
      </c>
      <c r="H53" s="39">
        <v>31868.17</v>
      </c>
      <c r="I53" s="39">
        <v>30399.83</v>
      </c>
      <c r="J53" s="39">
        <v>31400.7</v>
      </c>
      <c r="K53" s="39">
        <v>28965.01</v>
      </c>
      <c r="L53" s="39">
        <v>28437.18</v>
      </c>
      <c r="M53" s="39">
        <v>32059.91</v>
      </c>
      <c r="N53" s="39">
        <v>31057.9</v>
      </c>
      <c r="O53" s="84">
        <v>29646.66</v>
      </c>
      <c r="P53" s="127">
        <v>58.21</v>
      </c>
      <c r="Q53" s="81"/>
      <c r="R53" s="68"/>
    </row>
    <row r="54" spans="1:20" s="57" customFormat="1" ht="9">
      <c r="A54" s="56"/>
      <c r="B54" s="107" t="s">
        <v>37</v>
      </c>
      <c r="C54" s="123">
        <v>13297.84</v>
      </c>
      <c r="D54" s="123">
        <v>13186.8</v>
      </c>
      <c r="E54" s="123">
        <v>30096.75</v>
      </c>
      <c r="F54" s="123">
        <v>25085.119999999999</v>
      </c>
      <c r="G54" s="123">
        <v>25962.54</v>
      </c>
      <c r="H54" s="123">
        <v>29653.3</v>
      </c>
      <c r="I54" s="123">
        <v>19405.2</v>
      </c>
      <c r="J54" s="123">
        <v>20620.21</v>
      </c>
      <c r="K54" s="123">
        <v>19879.34</v>
      </c>
      <c r="L54" s="123">
        <v>19077.91</v>
      </c>
      <c r="M54" s="123">
        <v>20472.96</v>
      </c>
      <c r="N54" s="123">
        <v>19900.16</v>
      </c>
      <c r="O54" s="123">
        <v>19614.39</v>
      </c>
      <c r="P54" s="128">
        <v>38.409999999999997</v>
      </c>
      <c r="Q54" s="81"/>
      <c r="R54" s="68"/>
    </row>
    <row r="55" spans="1:20" s="57" customFormat="1" ht="9">
      <c r="A55" s="56"/>
      <c r="B55" s="105" t="s">
        <v>132</v>
      </c>
      <c r="C55" s="39">
        <v>19796.009999999998</v>
      </c>
      <c r="D55" s="39">
        <v>21080.42</v>
      </c>
      <c r="E55" s="39">
        <v>0</v>
      </c>
      <c r="F55" s="39">
        <v>31109.05</v>
      </c>
      <c r="G55" s="39">
        <v>39601.29</v>
      </c>
      <c r="H55" s="39">
        <v>46743.33</v>
      </c>
      <c r="I55" s="39">
        <v>33708.1</v>
      </c>
      <c r="J55" s="39">
        <v>36465.589999999997</v>
      </c>
      <c r="K55" s="39">
        <v>47189.53</v>
      </c>
      <c r="L55" s="39">
        <v>37016.230000000003</v>
      </c>
      <c r="M55" s="39">
        <v>47404.06</v>
      </c>
      <c r="N55" s="39">
        <v>44197.27</v>
      </c>
      <c r="O55" s="84">
        <v>40760.160000000003</v>
      </c>
      <c r="P55" s="127">
        <v>82.34</v>
      </c>
      <c r="Q55" s="81"/>
      <c r="R55" s="68"/>
    </row>
    <row r="56" spans="1:20" s="57" customFormat="1" ht="9">
      <c r="A56" s="56"/>
      <c r="B56" s="107" t="s">
        <v>18</v>
      </c>
      <c r="C56" s="123">
        <v>44777</v>
      </c>
      <c r="D56" s="123">
        <v>41409.35</v>
      </c>
      <c r="E56" s="123">
        <v>0</v>
      </c>
      <c r="F56" s="123">
        <v>0</v>
      </c>
      <c r="G56" s="123">
        <v>0</v>
      </c>
      <c r="H56" s="123">
        <v>37799.17</v>
      </c>
      <c r="I56" s="123">
        <v>49888.02</v>
      </c>
      <c r="J56" s="123">
        <v>51397.71</v>
      </c>
      <c r="K56" s="123">
        <v>51800.72</v>
      </c>
      <c r="L56" s="123">
        <v>52105.24</v>
      </c>
      <c r="M56" s="123">
        <v>53218.36</v>
      </c>
      <c r="N56" s="123">
        <v>60714.79</v>
      </c>
      <c r="O56" s="123">
        <v>50459.19</v>
      </c>
      <c r="P56" s="128">
        <v>100.91</v>
      </c>
      <c r="Q56" s="81"/>
      <c r="R56" s="68"/>
    </row>
    <row r="57" spans="1:20" s="57" customFormat="1" ht="9">
      <c r="A57" s="56"/>
      <c r="B57" s="105" t="s">
        <v>5</v>
      </c>
      <c r="C57" s="39">
        <v>29852.69</v>
      </c>
      <c r="D57" s="39">
        <v>28163.66</v>
      </c>
      <c r="E57" s="39">
        <v>50859.7</v>
      </c>
      <c r="F57" s="39">
        <v>41787.08</v>
      </c>
      <c r="G57" s="39">
        <v>36504.39</v>
      </c>
      <c r="H57" s="39">
        <v>33706.379999999997</v>
      </c>
      <c r="I57" s="39">
        <v>22180.53</v>
      </c>
      <c r="J57" s="39">
        <v>22442.68</v>
      </c>
      <c r="K57" s="39">
        <v>33090.33</v>
      </c>
      <c r="L57" s="39">
        <v>33572.69</v>
      </c>
      <c r="M57" s="39">
        <v>33372.86</v>
      </c>
      <c r="N57" s="39">
        <v>35395.53</v>
      </c>
      <c r="O57" s="84">
        <v>32196.560000000001</v>
      </c>
      <c r="P57" s="127">
        <v>62.93</v>
      </c>
      <c r="Q57" s="81"/>
      <c r="R57" s="68"/>
    </row>
    <row r="58" spans="1:20" s="57" customFormat="1" ht="9">
      <c r="A58" s="56"/>
      <c r="B58" s="107" t="s">
        <v>6</v>
      </c>
      <c r="C58" s="123">
        <v>19287.560000000001</v>
      </c>
      <c r="D58" s="123">
        <v>16381.95</v>
      </c>
      <c r="E58" s="123">
        <v>0</v>
      </c>
      <c r="F58" s="123">
        <v>0</v>
      </c>
      <c r="G58" s="123">
        <v>0</v>
      </c>
      <c r="H58" s="123">
        <v>0</v>
      </c>
      <c r="I58" s="123">
        <v>27738.91</v>
      </c>
      <c r="J58" s="123">
        <v>27791.95</v>
      </c>
      <c r="K58" s="123">
        <v>25165.29</v>
      </c>
      <c r="L58" s="123">
        <v>25386.14</v>
      </c>
      <c r="M58" s="123">
        <v>25753.57</v>
      </c>
      <c r="N58" s="123">
        <v>26757.66</v>
      </c>
      <c r="O58" s="123">
        <v>24110.78</v>
      </c>
      <c r="P58" s="128">
        <v>48.62</v>
      </c>
      <c r="Q58" s="81"/>
      <c r="R58" s="68"/>
      <c r="T58" s="83"/>
    </row>
    <row r="59" spans="1:20" s="57" customFormat="1" ht="9">
      <c r="A59" s="56"/>
      <c r="B59" s="105" t="s">
        <v>7</v>
      </c>
      <c r="C59" s="39">
        <v>27050.35</v>
      </c>
      <c r="D59" s="39">
        <v>25148.26</v>
      </c>
      <c r="E59" s="39">
        <v>94657.21</v>
      </c>
      <c r="F59" s="39">
        <v>55451.75</v>
      </c>
      <c r="G59" s="39">
        <v>49318.73</v>
      </c>
      <c r="H59" s="39">
        <v>48373.52</v>
      </c>
      <c r="I59" s="39">
        <v>28336.18</v>
      </c>
      <c r="J59" s="39">
        <v>40022.339999999997</v>
      </c>
      <c r="K59" s="39">
        <v>30755.52</v>
      </c>
      <c r="L59" s="39">
        <v>33126.49</v>
      </c>
      <c r="M59" s="39">
        <v>46873.440000000002</v>
      </c>
      <c r="N59" s="39">
        <v>48357.8</v>
      </c>
      <c r="O59" s="84">
        <v>36712.660000000003</v>
      </c>
      <c r="P59" s="127">
        <v>71.58</v>
      </c>
      <c r="Q59" s="81"/>
      <c r="R59" s="68"/>
    </row>
    <row r="60" spans="1:20" s="57" customFormat="1" ht="9">
      <c r="A60" s="56"/>
      <c r="B60" s="107" t="s">
        <v>8</v>
      </c>
      <c r="C60" s="123">
        <v>25071.69</v>
      </c>
      <c r="D60" s="123">
        <v>24341</v>
      </c>
      <c r="E60" s="123">
        <v>0</v>
      </c>
      <c r="F60" s="123">
        <v>0</v>
      </c>
      <c r="G60" s="123">
        <v>0</v>
      </c>
      <c r="H60" s="123">
        <v>23783.52</v>
      </c>
      <c r="I60" s="123">
        <v>28526.39</v>
      </c>
      <c r="J60" s="123">
        <v>29917.58</v>
      </c>
      <c r="K60" s="123">
        <v>25577.95</v>
      </c>
      <c r="L60" s="123">
        <v>27986.92</v>
      </c>
      <c r="M60" s="123">
        <v>30097.9</v>
      </c>
      <c r="N60" s="123">
        <v>30329.8</v>
      </c>
      <c r="O60" s="123">
        <v>27718.97</v>
      </c>
      <c r="P60" s="128">
        <v>55.53</v>
      </c>
      <c r="Q60" s="81"/>
      <c r="R60" s="68"/>
    </row>
    <row r="61" spans="1:20" s="57" customFormat="1" ht="9">
      <c r="A61" s="56"/>
      <c r="B61" s="105" t="s">
        <v>14</v>
      </c>
      <c r="C61" s="39">
        <v>14023.93</v>
      </c>
      <c r="D61" s="39">
        <v>9613.19</v>
      </c>
      <c r="E61" s="39">
        <v>25271.86</v>
      </c>
      <c r="F61" s="39">
        <v>21835.07</v>
      </c>
      <c r="G61" s="39">
        <v>25721.03</v>
      </c>
      <c r="H61" s="39">
        <v>25635.07</v>
      </c>
      <c r="I61" s="39">
        <v>22445.59</v>
      </c>
      <c r="J61" s="39">
        <v>25710.21</v>
      </c>
      <c r="K61" s="39">
        <v>21486.25</v>
      </c>
      <c r="L61" s="39">
        <v>20696.18</v>
      </c>
      <c r="M61" s="39">
        <v>21087.46</v>
      </c>
      <c r="N61" s="39">
        <v>21931.14</v>
      </c>
      <c r="O61" s="84">
        <v>21052.799999999999</v>
      </c>
      <c r="P61" s="127">
        <v>41.35</v>
      </c>
      <c r="Q61" s="81"/>
      <c r="R61" s="68"/>
    </row>
    <row r="62" spans="1:20" s="57" customFormat="1" ht="9">
      <c r="A62" s="56"/>
      <c r="B62" s="107" t="s">
        <v>15</v>
      </c>
      <c r="C62" s="123">
        <v>25297.14</v>
      </c>
      <c r="D62" s="123">
        <v>24549.62</v>
      </c>
      <c r="E62" s="123">
        <v>31199.3</v>
      </c>
      <c r="F62" s="123">
        <v>29701.08</v>
      </c>
      <c r="G62" s="123">
        <v>29679.64</v>
      </c>
      <c r="H62" s="123">
        <v>30599.54</v>
      </c>
      <c r="I62" s="123">
        <v>28126.86</v>
      </c>
      <c r="J62" s="123">
        <v>27800.7</v>
      </c>
      <c r="K62" s="123">
        <v>26616.63</v>
      </c>
      <c r="L62" s="123">
        <v>27572.080000000002</v>
      </c>
      <c r="M62" s="123">
        <v>29364.06</v>
      </c>
      <c r="N62" s="123">
        <v>29277.26</v>
      </c>
      <c r="O62" s="123">
        <v>28305.17</v>
      </c>
      <c r="P62" s="128">
        <v>55.65</v>
      </c>
      <c r="Q62" s="81"/>
      <c r="R62" s="68"/>
    </row>
    <row r="63" spans="1:20" s="57" customFormat="1" ht="9">
      <c r="A63" s="56"/>
      <c r="B63" s="105" t="s">
        <v>16</v>
      </c>
      <c r="C63" s="39">
        <v>24095.42</v>
      </c>
      <c r="D63" s="39">
        <v>21184.799999999999</v>
      </c>
      <c r="E63" s="39">
        <v>33505.72</v>
      </c>
      <c r="F63" s="39">
        <v>32677.58</v>
      </c>
      <c r="G63" s="39">
        <v>32060.29</v>
      </c>
      <c r="H63" s="39">
        <v>30146.77</v>
      </c>
      <c r="I63" s="39">
        <v>29218.39</v>
      </c>
      <c r="J63" s="39">
        <v>24868.43</v>
      </c>
      <c r="K63" s="39">
        <v>22571.71</v>
      </c>
      <c r="L63" s="39">
        <v>23102.05</v>
      </c>
      <c r="M63" s="39">
        <v>21618.22</v>
      </c>
      <c r="N63" s="39">
        <v>22675.87</v>
      </c>
      <c r="O63" s="84">
        <v>25786.29</v>
      </c>
      <c r="P63" s="127">
        <v>50.67</v>
      </c>
      <c r="Q63" s="81"/>
      <c r="R63" s="68"/>
    </row>
    <row r="64" spans="1:20" s="57" customFormat="1" ht="9">
      <c r="A64" s="56"/>
      <c r="B64" s="107" t="s">
        <v>41</v>
      </c>
      <c r="C64" s="123">
        <v>20978.97</v>
      </c>
      <c r="D64" s="123">
        <v>19789.310000000001</v>
      </c>
      <c r="E64" s="123">
        <v>25965.94</v>
      </c>
      <c r="F64" s="123">
        <v>24418.77</v>
      </c>
      <c r="G64" s="123">
        <v>22916.03</v>
      </c>
      <c r="H64" s="123">
        <v>22070.55</v>
      </c>
      <c r="I64" s="123">
        <v>21396.7</v>
      </c>
      <c r="J64" s="123">
        <v>25316.27</v>
      </c>
      <c r="K64" s="123">
        <v>24028.77</v>
      </c>
      <c r="L64" s="123">
        <v>26083.95</v>
      </c>
      <c r="M64" s="123">
        <v>27240.18</v>
      </c>
      <c r="N64" s="123">
        <v>26520.2</v>
      </c>
      <c r="O64" s="123">
        <v>23830.98</v>
      </c>
      <c r="P64" s="128">
        <v>46.93</v>
      </c>
      <c r="Q64" s="81"/>
      <c r="R64" s="68"/>
    </row>
    <row r="65" spans="1:18" s="57" customFormat="1" ht="9">
      <c r="A65" s="56"/>
      <c r="B65" s="105" t="s">
        <v>17</v>
      </c>
      <c r="C65" s="39">
        <v>28049.86</v>
      </c>
      <c r="D65" s="39">
        <v>27958.76</v>
      </c>
      <c r="E65" s="39">
        <v>32666.37</v>
      </c>
      <c r="F65" s="39">
        <v>31653.48</v>
      </c>
      <c r="G65" s="39">
        <v>31310.22</v>
      </c>
      <c r="H65" s="39">
        <v>33497.65</v>
      </c>
      <c r="I65" s="39">
        <v>28940.560000000001</v>
      </c>
      <c r="J65" s="39">
        <v>32487.88</v>
      </c>
      <c r="K65" s="39">
        <v>31358.28</v>
      </c>
      <c r="L65" s="39">
        <v>29896.48</v>
      </c>
      <c r="M65" s="39">
        <v>28334.49</v>
      </c>
      <c r="N65" s="39">
        <v>29032.34</v>
      </c>
      <c r="O65" s="84">
        <v>30392.21</v>
      </c>
      <c r="P65" s="127">
        <v>59.75</v>
      </c>
      <c r="Q65" s="81"/>
      <c r="R65" s="85"/>
    </row>
    <row r="66" spans="1:18" s="58" customFormat="1" ht="18" customHeight="1">
      <c r="A66" s="56"/>
      <c r="B66" s="93" t="s">
        <v>30</v>
      </c>
      <c r="C66" s="93">
        <v>30084</v>
      </c>
      <c r="D66" s="93">
        <v>27604.53</v>
      </c>
      <c r="E66" s="93">
        <v>34772.720000000001</v>
      </c>
      <c r="F66" s="93">
        <v>32637.21</v>
      </c>
      <c r="G66" s="93">
        <v>32776.050000000003</v>
      </c>
      <c r="H66" s="93">
        <v>33665.08</v>
      </c>
      <c r="I66" s="93">
        <v>34207.120000000003</v>
      </c>
      <c r="J66" s="93">
        <v>34754.57</v>
      </c>
      <c r="K66" s="93">
        <v>34253.040000000001</v>
      </c>
      <c r="L66" s="93">
        <v>34387.589999999997</v>
      </c>
      <c r="M66" s="93">
        <v>35636.480000000003</v>
      </c>
      <c r="N66" s="93">
        <v>36926.699999999997</v>
      </c>
      <c r="O66" s="93">
        <v>33576.800000000003</v>
      </c>
      <c r="P66" s="129">
        <v>66.56</v>
      </c>
      <c r="Q66" s="66"/>
      <c r="R66" s="56"/>
    </row>
    <row r="67" spans="1:18" s="58" customFormat="1" ht="18" customHeight="1">
      <c r="A67" s="56"/>
      <c r="B67" s="93" t="s">
        <v>31</v>
      </c>
      <c r="C67" s="115">
        <f>ROUND(C66/C68,2)</f>
        <v>60.09</v>
      </c>
      <c r="D67" s="115">
        <f>ROUND(D66/D68,2)</f>
        <v>51.83</v>
      </c>
      <c r="E67" s="115">
        <f>ROUND(E66/E68,2)</f>
        <v>66.47</v>
      </c>
      <c r="F67" s="115">
        <f>ROUND(F66/F68,2)</f>
        <v>62.69</v>
      </c>
      <c r="G67" s="115">
        <f>ROUND(G66/G68,2)</f>
        <v>61.47</v>
      </c>
      <c r="H67" s="115">
        <f t="shared" ref="H67:N67" si="6">ROUND(H66/H68,2)</f>
        <v>62.73</v>
      </c>
      <c r="I67" s="115">
        <f t="shared" si="6"/>
        <v>64.33</v>
      </c>
      <c r="J67" s="115">
        <f t="shared" si="6"/>
        <v>68.239999999999995</v>
      </c>
      <c r="K67" s="115">
        <f t="shared" si="6"/>
        <v>69.349999999999994</v>
      </c>
      <c r="L67" s="115">
        <f t="shared" si="6"/>
        <v>71.040000000000006</v>
      </c>
      <c r="M67" s="115">
        <f t="shared" si="6"/>
        <v>73.89</v>
      </c>
      <c r="N67" s="115">
        <f t="shared" si="6"/>
        <v>77.78</v>
      </c>
      <c r="O67" s="129">
        <v>66.56</v>
      </c>
      <c r="P67" s="93"/>
      <c r="Q67" s="66"/>
      <c r="R67" s="56"/>
    </row>
    <row r="68" spans="1:18" s="58" customFormat="1" ht="16.5" customHeight="1">
      <c r="A68" s="56"/>
      <c r="B68" s="93" t="s">
        <v>32</v>
      </c>
      <c r="C68" s="109">
        <v>500.66</v>
      </c>
      <c r="D68" s="109">
        <v>532.55999999999995</v>
      </c>
      <c r="E68" s="109">
        <v>523.16</v>
      </c>
      <c r="F68" s="92">
        <v>520.62</v>
      </c>
      <c r="G68" s="92">
        <v>533.21</v>
      </c>
      <c r="H68" s="92">
        <v>536.66999999999996</v>
      </c>
      <c r="I68" s="92">
        <v>531.72</v>
      </c>
      <c r="J68" s="92">
        <v>509.32</v>
      </c>
      <c r="K68" s="92">
        <v>493.93</v>
      </c>
      <c r="L68" s="92">
        <v>484.04</v>
      </c>
      <c r="M68" s="92">
        <v>482.32</v>
      </c>
      <c r="N68" s="92">
        <v>474.78</v>
      </c>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7" t="s">
        <v>61</v>
      </c>
      <c r="C8" s="227"/>
      <c r="D8" s="227"/>
      <c r="E8" s="227"/>
      <c r="F8" s="227"/>
      <c r="G8" s="227"/>
      <c r="H8" s="227"/>
      <c r="I8" s="227"/>
      <c r="J8" s="227"/>
      <c r="K8" s="227"/>
      <c r="L8" s="227"/>
      <c r="M8" s="227"/>
      <c r="N8" s="227"/>
      <c r="O8" s="227"/>
      <c r="P8" s="228"/>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6903607398</v>
      </c>
      <c r="D10" s="39">
        <v>5837507656</v>
      </c>
      <c r="E10" s="39">
        <v>7747453294</v>
      </c>
      <c r="F10" s="39">
        <v>7755960668</v>
      </c>
      <c r="G10" s="39">
        <v>9022448155</v>
      </c>
      <c r="H10" s="39">
        <v>7982433112</v>
      </c>
      <c r="I10" s="39">
        <v>8749822386</v>
      </c>
      <c r="J10" s="39">
        <v>9249418035</v>
      </c>
      <c r="K10" s="39">
        <v>9370851893</v>
      </c>
      <c r="L10" s="39">
        <v>9418728090</v>
      </c>
      <c r="M10" s="39">
        <v>9354007022</v>
      </c>
      <c r="N10" s="39">
        <v>9693047419</v>
      </c>
      <c r="O10" s="84">
        <f>SUM(C10:N10)</f>
        <v>101085285128</v>
      </c>
      <c r="P10" s="84">
        <f>ROUND(C10/$C$27+D10/$D$27+E10/E27+F10/F27+G10/G27+H10/H27+I10/I27+J10/J27+K10/K27+L10/L27+M10/M27+N10/N27,2)</f>
        <v>199108016.50999999</v>
      </c>
      <c r="Q10" s="76"/>
    </row>
    <row r="11" spans="1:18" s="54" customFormat="1" ht="9" customHeight="1">
      <c r="A11" s="53"/>
      <c r="B11" s="106" t="s">
        <v>4</v>
      </c>
      <c r="C11" s="126">
        <v>15786815880</v>
      </c>
      <c r="D11" s="126">
        <v>13522629955</v>
      </c>
      <c r="E11" s="126">
        <v>14739947779</v>
      </c>
      <c r="F11" s="126">
        <v>16332918526</v>
      </c>
      <c r="G11" s="126">
        <v>17386918657</v>
      </c>
      <c r="H11" s="126">
        <v>16024625142</v>
      </c>
      <c r="I11" s="126">
        <v>18411047748</v>
      </c>
      <c r="J11" s="126">
        <v>17920702314</v>
      </c>
      <c r="K11" s="126">
        <v>16679497927</v>
      </c>
      <c r="L11" s="126">
        <v>20408677527</v>
      </c>
      <c r="M11" s="126">
        <v>16732871599</v>
      </c>
      <c r="N11" s="126">
        <v>18392906742</v>
      </c>
      <c r="O11" s="126">
        <f>SUM(C11:N11)</f>
        <v>202339559796</v>
      </c>
      <c r="P11" s="130">
        <f>ROUND(C11/$C$27+D11/$D$27+E11/E27+F11/F27+G11/G27+H11/H27+I11/I27+J11/J27+K11/K27+L11/L27+M11/M27+N11/N27,2)</f>
        <v>398113505.49000001</v>
      </c>
      <c r="Q11" s="76"/>
    </row>
    <row r="12" spans="1:18" s="54" customFormat="1" ht="9" customHeight="1">
      <c r="A12" s="53"/>
      <c r="B12" s="98" t="s">
        <v>80</v>
      </c>
      <c r="C12" s="39">
        <v>6607697845</v>
      </c>
      <c r="D12" s="39">
        <v>5726837820</v>
      </c>
      <c r="E12" s="39">
        <v>4978547880</v>
      </c>
      <c r="F12" s="39">
        <v>6969793570</v>
      </c>
      <c r="G12" s="39">
        <v>7665141295</v>
      </c>
      <c r="H12" s="39">
        <v>7195363325</v>
      </c>
      <c r="I12" s="39">
        <v>8117298105</v>
      </c>
      <c r="J12" s="39">
        <v>8208990510</v>
      </c>
      <c r="K12" s="39">
        <v>7753236990</v>
      </c>
      <c r="L12" s="39">
        <v>8103156045</v>
      </c>
      <c r="M12" s="39">
        <v>7521052825</v>
      </c>
      <c r="N12" s="39">
        <v>7785358145</v>
      </c>
      <c r="O12" s="84">
        <f t="shared" ref="O12:O24" si="0">SUM(C12:N12)</f>
        <v>86632474355</v>
      </c>
      <c r="P12" s="84">
        <f>ROUND(C12/$C$27+D12/$D$27+E12/E27+F12/F27+G12/G27+H12/H27+I12/I27+J12/J27+K12/K27+L12/L27+M12/M27+N12/N27,2)</f>
        <v>170450754.09999999</v>
      </c>
      <c r="Q12" s="76"/>
    </row>
    <row r="13" spans="1:18" s="54" customFormat="1" ht="9" customHeight="1">
      <c r="A13" s="53"/>
      <c r="B13" s="106" t="s">
        <v>37</v>
      </c>
      <c r="C13" s="126">
        <v>3526576386</v>
      </c>
      <c r="D13" s="126">
        <v>3860590388</v>
      </c>
      <c r="E13" s="126">
        <v>765979548</v>
      </c>
      <c r="F13" s="126">
        <v>3405297709</v>
      </c>
      <c r="G13" s="126">
        <v>4483340772</v>
      </c>
      <c r="H13" s="126">
        <v>4137123380</v>
      </c>
      <c r="I13" s="126">
        <v>2907110688</v>
      </c>
      <c r="J13" s="126">
        <v>2738744513</v>
      </c>
      <c r="K13" s="126">
        <v>3300445474</v>
      </c>
      <c r="L13" s="126">
        <v>3546574221</v>
      </c>
      <c r="M13" s="126">
        <v>2981923424</v>
      </c>
      <c r="N13" s="126">
        <v>3044256535</v>
      </c>
      <c r="O13" s="126">
        <f t="shared" si="0"/>
        <v>38697963038</v>
      </c>
      <c r="P13" s="130">
        <f>ROUND(C13/$C$27+D13/$D$27+E13/E27+F13/F27+G13/G27+H13/H27+I13/I27+J13/J27+K13/K27+L13/L27+M13/M27+N13/N27,2)</f>
        <v>75863105.400000006</v>
      </c>
      <c r="Q13" s="76"/>
      <c r="R13" s="55"/>
    </row>
    <row r="14" spans="1:18" s="54" customFormat="1" ht="9" customHeight="1">
      <c r="A14" s="53"/>
      <c r="B14" s="105" t="s">
        <v>132</v>
      </c>
      <c r="C14" s="39">
        <v>807551720</v>
      </c>
      <c r="D14" s="39">
        <v>657761405</v>
      </c>
      <c r="E14" s="39">
        <v>0</v>
      </c>
      <c r="F14" s="39">
        <v>3462266135</v>
      </c>
      <c r="G14" s="39">
        <v>5683962550</v>
      </c>
      <c r="H14" s="39">
        <v>6982752784</v>
      </c>
      <c r="I14" s="39">
        <v>4615335566</v>
      </c>
      <c r="J14" s="39">
        <v>5074328722</v>
      </c>
      <c r="K14" s="39">
        <v>15524812033</v>
      </c>
      <c r="L14" s="39">
        <v>23818302930</v>
      </c>
      <c r="M14" s="39">
        <v>18428156529</v>
      </c>
      <c r="N14" s="39">
        <v>21367637226</v>
      </c>
      <c r="O14" s="84">
        <f t="shared" si="0"/>
        <v>106422867600</v>
      </c>
      <c r="P14" s="84">
        <f>ROUND(C14/$C$27+D14/$D$27+F14/F27+G14/G27+H14/H27+I14/I27+J14/J27+K14/K27+L14/L27+M14/M27+N14/N27,2)</f>
        <v>215663626.56999999</v>
      </c>
      <c r="Q14" s="76"/>
      <c r="R14" s="55"/>
    </row>
    <row r="15" spans="1:18" s="54" customFormat="1" ht="9" customHeight="1">
      <c r="A15" s="53"/>
      <c r="B15" s="106" t="s">
        <v>18</v>
      </c>
      <c r="C15" s="126">
        <v>55844300467</v>
      </c>
      <c r="D15" s="126">
        <v>41671791769</v>
      </c>
      <c r="E15" s="126">
        <v>0</v>
      </c>
      <c r="F15" s="126">
        <v>0</v>
      </c>
      <c r="G15" s="126">
        <v>0</v>
      </c>
      <c r="H15" s="126">
        <v>4008988459</v>
      </c>
      <c r="I15" s="126">
        <v>68481261356</v>
      </c>
      <c r="J15" s="126">
        <v>57448316677</v>
      </c>
      <c r="K15" s="126">
        <v>57030263662</v>
      </c>
      <c r="L15" s="126">
        <v>61939496362</v>
      </c>
      <c r="M15" s="126">
        <v>49791795893</v>
      </c>
      <c r="N15" s="126">
        <v>55707383604</v>
      </c>
      <c r="O15" s="126">
        <f t="shared" si="0"/>
        <v>451923598249</v>
      </c>
      <c r="P15" s="130">
        <f>ROUND(C15/$C$27+D15/$D$27+H15/H27+I15/I27+J15/J27+K15/K27+L15/L27+M15/M27+N15/N27,2)</f>
        <v>902838484.67999995</v>
      </c>
      <c r="Q15" s="76"/>
      <c r="R15" s="55"/>
    </row>
    <row r="16" spans="1:18" s="54" customFormat="1" ht="9" customHeight="1">
      <c r="A16" s="53"/>
      <c r="B16" s="105" t="s">
        <v>5</v>
      </c>
      <c r="C16" s="39">
        <v>2549913575</v>
      </c>
      <c r="D16" s="39">
        <v>2368877880</v>
      </c>
      <c r="E16" s="39">
        <v>2356661940</v>
      </c>
      <c r="F16" s="39">
        <v>4728215914</v>
      </c>
      <c r="G16" s="39">
        <v>6324016785</v>
      </c>
      <c r="H16" s="39">
        <v>5933271445</v>
      </c>
      <c r="I16" s="39">
        <v>4583364968</v>
      </c>
      <c r="J16" s="39">
        <v>3483872510</v>
      </c>
      <c r="K16" s="39">
        <v>3680186885</v>
      </c>
      <c r="L16" s="39">
        <v>4154883820</v>
      </c>
      <c r="M16" s="39">
        <v>3199843955</v>
      </c>
      <c r="N16" s="39">
        <v>3780255657</v>
      </c>
      <c r="O16" s="84">
        <f t="shared" si="0"/>
        <v>47143365334</v>
      </c>
      <c r="P16" s="84">
        <f>ROUND(C16/$C$27+D16/$D$27+E16/E27+F16/F27+G16/G27+H16/H27+I16/I27+J16/J27+K16/K27+L16/L27+M16/M27+N16/N27,2)</f>
        <v>92134865.030000001</v>
      </c>
      <c r="Q16" s="76"/>
    </row>
    <row r="17" spans="1:256" s="54" customFormat="1" ht="9" customHeight="1">
      <c r="A17" s="53"/>
      <c r="B17" s="106" t="s">
        <v>6</v>
      </c>
      <c r="C17" s="126">
        <v>5066346917</v>
      </c>
      <c r="D17" s="126">
        <v>4907207707</v>
      </c>
      <c r="E17" s="126">
        <v>0</v>
      </c>
      <c r="F17" s="126">
        <v>0</v>
      </c>
      <c r="G17" s="126">
        <v>0</v>
      </c>
      <c r="H17" s="126">
        <v>0</v>
      </c>
      <c r="I17" s="126">
        <v>2605106747</v>
      </c>
      <c r="J17" s="126">
        <v>6709813037</v>
      </c>
      <c r="K17" s="126">
        <v>7220984603</v>
      </c>
      <c r="L17" s="126">
        <v>7542324313</v>
      </c>
      <c r="M17" s="126">
        <v>7016201821</v>
      </c>
      <c r="N17" s="126">
        <v>7772086441</v>
      </c>
      <c r="O17" s="126">
        <f t="shared" si="0"/>
        <v>48840071586</v>
      </c>
      <c r="P17" s="130">
        <f>ROUND(C17/$C$27+D17/$D$27+I17/I27+J17/J27+K17/K27+L17/L27+M17/M27+N17/N27,2)</f>
        <v>98525292.019999996</v>
      </c>
      <c r="Q17" s="76"/>
    </row>
    <row r="18" spans="1:256" s="54" customFormat="1" ht="9" customHeight="1">
      <c r="A18" s="53"/>
      <c r="B18" s="105" t="s">
        <v>7</v>
      </c>
      <c r="C18" s="39">
        <v>326716020</v>
      </c>
      <c r="D18" s="39">
        <v>442818650</v>
      </c>
      <c r="E18" s="39">
        <v>33813850</v>
      </c>
      <c r="F18" s="39">
        <v>377707490</v>
      </c>
      <c r="G18" s="39">
        <v>484874920</v>
      </c>
      <c r="H18" s="39">
        <v>328058110</v>
      </c>
      <c r="I18" s="39">
        <v>464576700</v>
      </c>
      <c r="J18" s="39">
        <v>307411570</v>
      </c>
      <c r="K18" s="39">
        <v>417117570</v>
      </c>
      <c r="L18" s="39">
        <v>300970150</v>
      </c>
      <c r="M18" s="39">
        <v>268679100</v>
      </c>
      <c r="N18" s="39">
        <v>194411870</v>
      </c>
      <c r="O18" s="84">
        <f t="shared" si="0"/>
        <v>3947156000</v>
      </c>
      <c r="P18" s="84">
        <f>ROUND(C18/$C$27+D18/$D$27+E18/E27+F18/F27+G18/G27+H18/H27+I18/I27+J18/J27+K18/K27+L18/L27+M18/M27+N18/N27,2)</f>
        <v>7704931.4000000004</v>
      </c>
      <c r="Q18" s="76"/>
    </row>
    <row r="19" spans="1:256" s="54" customFormat="1" ht="9" customHeight="1">
      <c r="A19" s="53"/>
      <c r="B19" s="106" t="s">
        <v>8</v>
      </c>
      <c r="C19" s="126">
        <v>20048298164</v>
      </c>
      <c r="D19" s="126">
        <v>17179521040</v>
      </c>
      <c r="E19" s="126">
        <v>0</v>
      </c>
      <c r="F19" s="126">
        <v>0</v>
      </c>
      <c r="G19" s="126">
        <v>0</v>
      </c>
      <c r="H19" s="126">
        <v>5186397773</v>
      </c>
      <c r="I19" s="126">
        <v>26307089159</v>
      </c>
      <c r="J19" s="126">
        <v>25856860336</v>
      </c>
      <c r="K19" s="126">
        <v>26466928722</v>
      </c>
      <c r="L19" s="126">
        <v>29575448665</v>
      </c>
      <c r="M19" s="126">
        <v>27907631711</v>
      </c>
      <c r="N19" s="126">
        <v>30341339733</v>
      </c>
      <c r="O19" s="126">
        <f t="shared" si="0"/>
        <v>208869515303</v>
      </c>
      <c r="P19" s="130">
        <f>ROUND(C19/$C$27+D19/$D$27+H19/H27+I19/I27+J19/J27+K19/K27+L19/L27+M19/M27+N19/N27,2)</f>
        <v>418661982.85000002</v>
      </c>
      <c r="Q19" s="76"/>
    </row>
    <row r="20" spans="1:256" s="54" customFormat="1" ht="9" customHeight="1">
      <c r="A20" s="53"/>
      <c r="B20" s="105" t="s">
        <v>14</v>
      </c>
      <c r="C20" s="61">
        <v>1540334901</v>
      </c>
      <c r="D20" s="61">
        <v>1485858885</v>
      </c>
      <c r="E20" s="61">
        <v>433165430</v>
      </c>
      <c r="F20" s="61">
        <v>2395826615</v>
      </c>
      <c r="G20" s="61">
        <v>3104802340</v>
      </c>
      <c r="H20" s="61">
        <v>2974065955</v>
      </c>
      <c r="I20" s="61">
        <v>2563263924</v>
      </c>
      <c r="J20" s="61">
        <v>2307812512</v>
      </c>
      <c r="K20" s="61">
        <v>2531302646</v>
      </c>
      <c r="L20" s="61">
        <v>2792334535</v>
      </c>
      <c r="M20" s="61">
        <v>2536877737</v>
      </c>
      <c r="N20" s="61">
        <v>2734395829</v>
      </c>
      <c r="O20" s="84">
        <f t="shared" si="0"/>
        <v>27400041309</v>
      </c>
      <c r="P20" s="84">
        <f>ROUND(C20/$C$27+D20/$D$27+E20/E27+F20/F27+G20/G27+H20/H27+I20/I27+J20/J27+K20/K27+L20/L27+M20/M27+N20/N27,2)</f>
        <v>53925571.670000002</v>
      </c>
      <c r="Q20" s="76"/>
    </row>
    <row r="21" spans="1:256" s="54" customFormat="1" ht="9" customHeight="1">
      <c r="A21" s="53"/>
      <c r="B21" s="106" t="s">
        <v>15</v>
      </c>
      <c r="C21" s="126">
        <v>13012904655</v>
      </c>
      <c r="D21" s="126">
        <v>12218108595</v>
      </c>
      <c r="E21" s="126">
        <v>13969137245</v>
      </c>
      <c r="F21" s="126">
        <v>16495372775</v>
      </c>
      <c r="G21" s="126">
        <v>18585077975</v>
      </c>
      <c r="H21" s="126">
        <v>17841200255</v>
      </c>
      <c r="I21" s="126">
        <v>18780729720</v>
      </c>
      <c r="J21" s="126">
        <v>17160123590</v>
      </c>
      <c r="K21" s="126">
        <v>17989625630</v>
      </c>
      <c r="L21" s="126">
        <v>19872553565</v>
      </c>
      <c r="M21" s="126">
        <v>18606899835</v>
      </c>
      <c r="N21" s="126">
        <v>19850795700</v>
      </c>
      <c r="O21" s="126">
        <f t="shared" si="0"/>
        <v>204382529540</v>
      </c>
      <c r="P21" s="130">
        <f>ROUND(C21/$C$27+D21/$D$27+E21/E27+F21/F27+G21/G27+H21/H27+I21/I27+J21/J27+K21/K27+L21/L27+M21/M27+N21/N27,2)</f>
        <v>402296999.14999998</v>
      </c>
      <c r="Q21" s="76"/>
    </row>
    <row r="22" spans="1:256" s="54" customFormat="1" ht="9" customHeight="1">
      <c r="A22" s="53"/>
      <c r="B22" s="105" t="s">
        <v>16</v>
      </c>
      <c r="C22" s="39">
        <v>7830509805</v>
      </c>
      <c r="D22" s="39">
        <v>8062826270</v>
      </c>
      <c r="E22" s="39">
        <v>7609325425</v>
      </c>
      <c r="F22" s="39">
        <v>8687579725</v>
      </c>
      <c r="G22" s="39">
        <v>9020672680</v>
      </c>
      <c r="H22" s="39">
        <v>8620817585</v>
      </c>
      <c r="I22" s="39">
        <v>9182692855</v>
      </c>
      <c r="J22" s="39">
        <v>9096690915</v>
      </c>
      <c r="K22" s="39">
        <v>9762561520</v>
      </c>
      <c r="L22" s="39">
        <v>9396469460</v>
      </c>
      <c r="M22" s="39">
        <v>8702526485</v>
      </c>
      <c r="N22" s="39">
        <v>9596656720</v>
      </c>
      <c r="O22" s="84">
        <f t="shared" si="0"/>
        <v>105569329445</v>
      </c>
      <c r="P22" s="84">
        <f>ROUND(C22/$C$27+D22/$D$27+E22/E27+F22/F27+G22/G27+H22/H27+I22/I27+J22/J27+K22/K27+L22/L27+M22/M27+N22/N27,2)</f>
        <v>207557070.69999999</v>
      </c>
      <c r="Q22" s="76"/>
    </row>
    <row r="23" spans="1:256" s="54" customFormat="1" ht="9" customHeight="1">
      <c r="A23" s="53"/>
      <c r="B23" s="106" t="s">
        <v>41</v>
      </c>
      <c r="C23" s="126">
        <v>4266738517</v>
      </c>
      <c r="D23" s="126">
        <v>4189556738</v>
      </c>
      <c r="E23" s="126">
        <v>4518832711</v>
      </c>
      <c r="F23" s="126">
        <v>4769215620</v>
      </c>
      <c r="G23" s="126">
        <v>4975101096</v>
      </c>
      <c r="H23" s="126">
        <v>4967262354</v>
      </c>
      <c r="I23" s="126">
        <v>5468155565</v>
      </c>
      <c r="J23" s="126">
        <v>5484114232</v>
      </c>
      <c r="K23" s="126">
        <v>5583857994</v>
      </c>
      <c r="L23" s="126">
        <v>5738996573</v>
      </c>
      <c r="M23" s="126">
        <v>5671736287</v>
      </c>
      <c r="N23" s="126">
        <v>6130869786</v>
      </c>
      <c r="O23" s="126">
        <f t="shared" si="0"/>
        <v>61764437473</v>
      </c>
      <c r="P23" s="130">
        <f>ROUND(C23/$C$27+D23/$D$27+E23/E27+F23/F27+G23/G27+H23/H27+I23/I27+J23/J27+K23/K27+L23/L27+M23/M27+N23/N27,2)</f>
        <v>121658643.20999999</v>
      </c>
      <c r="Q23" s="76"/>
    </row>
    <row r="24" spans="1:256" s="54" customFormat="1" ht="9" customHeight="1">
      <c r="A24" s="53"/>
      <c r="B24" s="105" t="s">
        <v>17</v>
      </c>
      <c r="C24" s="39">
        <v>10849815065</v>
      </c>
      <c r="D24" s="39">
        <v>9438624995</v>
      </c>
      <c r="E24" s="39">
        <v>11400903030</v>
      </c>
      <c r="F24" s="39">
        <v>12562191530</v>
      </c>
      <c r="G24" s="39">
        <v>13269926420</v>
      </c>
      <c r="H24" s="39">
        <v>12203418080</v>
      </c>
      <c r="I24" s="39">
        <v>13280531805</v>
      </c>
      <c r="J24" s="39">
        <v>13261853920</v>
      </c>
      <c r="K24" s="39">
        <v>13420867395</v>
      </c>
      <c r="L24" s="39">
        <v>13068555040</v>
      </c>
      <c r="M24" s="39">
        <v>12283302350</v>
      </c>
      <c r="N24" s="39">
        <v>14283203305</v>
      </c>
      <c r="O24" s="84">
        <f t="shared" si="0"/>
        <v>149323192935</v>
      </c>
      <c r="P24" s="84">
        <f>ROUND(C24/$C$27+D24/$D$27+E24/E27+F24/F27+G24/G27+H24/H27+I24/I27+J24/J27+K24/K27+L24/L27+M24/M27+N24/N27,2)</f>
        <v>293678207.98000002</v>
      </c>
      <c r="Q24" s="76"/>
    </row>
    <row r="25" spans="1:256" s="57" customFormat="1" ht="18" customHeight="1">
      <c r="A25" s="56"/>
      <c r="B25" s="116" t="s">
        <v>9</v>
      </c>
      <c r="C25" s="116">
        <f t="shared" ref="C25:J25" si="1">SUM(C10:C24)</f>
        <v>154968127315</v>
      </c>
      <c r="D25" s="116">
        <f t="shared" si="1"/>
        <v>131570519753</v>
      </c>
      <c r="E25" s="116">
        <f t="shared" si="1"/>
        <v>68553768132</v>
      </c>
      <c r="F25" s="116">
        <f t="shared" si="1"/>
        <v>87942346277</v>
      </c>
      <c r="G25" s="116">
        <f t="shared" si="1"/>
        <v>100006283645</v>
      </c>
      <c r="H25" s="116">
        <f t="shared" si="1"/>
        <v>104385777759</v>
      </c>
      <c r="I25" s="116">
        <f t="shared" si="1"/>
        <v>194517387292</v>
      </c>
      <c r="J25" s="116">
        <f t="shared" si="1"/>
        <v>184309053393</v>
      </c>
      <c r="K25" s="116">
        <f>SUM(K10:K24)</f>
        <v>196732540944</v>
      </c>
      <c r="L25" s="116">
        <f>SUM(L10:L24)</f>
        <v>219677471296</v>
      </c>
      <c r="M25" s="116">
        <f>SUM(M10:M24)</f>
        <v>191003506573</v>
      </c>
      <c r="N25" s="116">
        <f>SUM(N10:N24)</f>
        <v>210674604712</v>
      </c>
      <c r="O25" s="116">
        <f>SUM(C25:N25)</f>
        <v>1844341387091</v>
      </c>
      <c r="P25" s="116">
        <f>SUM(P10:P24)</f>
        <v>3658181056.7600002</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N26" si="2">ROUND(C25/C27,2)</f>
        <v>309527678.08999997</v>
      </c>
      <c r="D26" s="116">
        <f t="shared" si="2"/>
        <v>247052951.31999999</v>
      </c>
      <c r="E26" s="116">
        <f t="shared" si="2"/>
        <v>131037862.47</v>
      </c>
      <c r="F26" s="116">
        <f t="shared" si="2"/>
        <v>168918493.87</v>
      </c>
      <c r="G26" s="116">
        <f t="shared" si="2"/>
        <v>187555153.96000001</v>
      </c>
      <c r="H26" s="116">
        <f t="shared" si="2"/>
        <v>194506452.31</v>
      </c>
      <c r="I26" s="116">
        <f t="shared" si="2"/>
        <v>365826727.01999998</v>
      </c>
      <c r="J26" s="116">
        <f t="shared" si="2"/>
        <v>361872797.82999998</v>
      </c>
      <c r="K26" s="116">
        <f t="shared" si="2"/>
        <v>398300449.33999997</v>
      </c>
      <c r="L26" s="116">
        <f t="shared" si="2"/>
        <v>453841565.36000001</v>
      </c>
      <c r="M26" s="116">
        <f t="shared" si="2"/>
        <v>396009924.06</v>
      </c>
      <c r="N26" s="116">
        <f t="shared" si="2"/>
        <v>443731001.12</v>
      </c>
      <c r="O26" s="116">
        <f>SUM(C26:N26)</f>
        <v>3658181056.75</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500.66</v>
      </c>
      <c r="D27" s="109">
        <v>532.55999999999995</v>
      </c>
      <c r="E27" s="109">
        <v>523.16</v>
      </c>
      <c r="F27" s="92">
        <v>520.62</v>
      </c>
      <c r="G27" s="92">
        <v>533.21</v>
      </c>
      <c r="H27" s="92">
        <v>536.66999999999996</v>
      </c>
      <c r="I27" s="92">
        <v>531.72</v>
      </c>
      <c r="J27" s="92">
        <v>509.32</v>
      </c>
      <c r="K27" s="92">
        <v>493.93</v>
      </c>
      <c r="L27" s="92">
        <v>484.04</v>
      </c>
      <c r="M27" s="92">
        <v>482.32</v>
      </c>
      <c r="N27" s="92">
        <v>474.78</v>
      </c>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7" t="s">
        <v>56</v>
      </c>
      <c r="C29" s="227"/>
      <c r="D29" s="227"/>
      <c r="E29" s="227"/>
      <c r="F29" s="227"/>
      <c r="G29" s="227"/>
      <c r="H29" s="227"/>
      <c r="I29" s="227"/>
      <c r="J29" s="227"/>
      <c r="K29" s="227"/>
      <c r="L29" s="227"/>
      <c r="M29" s="227"/>
      <c r="N29" s="227"/>
      <c r="O29" s="228"/>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0.92410000000000003</v>
      </c>
      <c r="D31" s="110">
        <v>0.93169999999999997</v>
      </c>
      <c r="E31" s="110">
        <v>0.93</v>
      </c>
      <c r="F31" s="110">
        <v>0.92700000000000005</v>
      </c>
      <c r="G31" s="110">
        <v>0.92659999999999998</v>
      </c>
      <c r="H31" s="110">
        <v>0.92530000000000001</v>
      </c>
      <c r="I31" s="110">
        <v>0.92620000000000002</v>
      </c>
      <c r="J31" s="110">
        <v>0.93069999999999997</v>
      </c>
      <c r="K31" s="110">
        <v>0.92759999999999998</v>
      </c>
      <c r="L31" s="110">
        <v>0.92659999999999998</v>
      </c>
      <c r="M31" s="110">
        <v>0.9304</v>
      </c>
      <c r="N31" s="110">
        <v>0.92949999999999999</v>
      </c>
      <c r="O31" s="110">
        <v>0.92800000000000005</v>
      </c>
      <c r="P31" s="112"/>
      <c r="Q31" s="112"/>
      <c r="R31" s="112"/>
      <c r="S31" s="112"/>
    </row>
    <row r="32" spans="1:256" s="54" customFormat="1" ht="9" customHeight="1">
      <c r="A32" s="53"/>
      <c r="B32" s="106" t="s">
        <v>4</v>
      </c>
      <c r="C32" s="111">
        <v>0.91969999999999996</v>
      </c>
      <c r="D32" s="111">
        <v>0.91720000000000002</v>
      </c>
      <c r="E32" s="111">
        <v>0.91769999999999996</v>
      </c>
      <c r="F32" s="111">
        <v>0.91890000000000005</v>
      </c>
      <c r="G32" s="111">
        <v>0.91510000000000002</v>
      </c>
      <c r="H32" s="111">
        <v>0.9133</v>
      </c>
      <c r="I32" s="111">
        <v>0.92069999999999996</v>
      </c>
      <c r="J32" s="111">
        <v>0.92159999999999997</v>
      </c>
      <c r="K32" s="111">
        <v>0.91169999999999995</v>
      </c>
      <c r="L32" s="111">
        <v>0.92479999999999996</v>
      </c>
      <c r="M32" s="111">
        <v>0.91930000000000001</v>
      </c>
      <c r="N32" s="111">
        <v>0.92110000000000003</v>
      </c>
      <c r="O32" s="111">
        <v>0.91859999999999997</v>
      </c>
      <c r="P32" s="112"/>
      <c r="Q32" s="112"/>
      <c r="R32" s="112"/>
      <c r="S32" s="112"/>
    </row>
    <row r="33" spans="1:23" s="54" customFormat="1" ht="9" customHeight="1">
      <c r="A33" s="53"/>
      <c r="B33" s="98" t="s">
        <v>80</v>
      </c>
      <c r="C33" s="110">
        <v>0.93269999999999997</v>
      </c>
      <c r="D33" s="110">
        <v>0.93020000000000003</v>
      </c>
      <c r="E33" s="110">
        <v>0.90510000000000002</v>
      </c>
      <c r="F33" s="110">
        <v>0.92749999999999999</v>
      </c>
      <c r="G33" s="110">
        <v>0.93200000000000005</v>
      </c>
      <c r="H33" s="110">
        <v>0.92720000000000002</v>
      </c>
      <c r="I33" s="110">
        <v>0.92989999999999995</v>
      </c>
      <c r="J33" s="110">
        <v>0.93310000000000004</v>
      </c>
      <c r="K33" s="110">
        <v>0.93279999999999996</v>
      </c>
      <c r="L33" s="110">
        <v>0.93520000000000003</v>
      </c>
      <c r="M33" s="110">
        <v>0.93340000000000001</v>
      </c>
      <c r="N33" s="110">
        <v>0.93200000000000005</v>
      </c>
      <c r="O33" s="110">
        <v>0.93</v>
      </c>
      <c r="P33" s="112"/>
      <c r="Q33" s="112"/>
      <c r="R33" s="112"/>
      <c r="S33" s="112"/>
    </row>
    <row r="34" spans="1:23" s="54" customFormat="1" ht="9" customHeight="1">
      <c r="A34" s="53"/>
      <c r="B34" s="106" t="s">
        <v>37</v>
      </c>
      <c r="C34" s="111">
        <v>0.91720000000000002</v>
      </c>
      <c r="D34" s="111">
        <v>0.91739999999999999</v>
      </c>
      <c r="E34" s="111">
        <v>0.90969999999999995</v>
      </c>
      <c r="F34" s="111">
        <v>0.92100000000000004</v>
      </c>
      <c r="G34" s="111">
        <v>0.9214</v>
      </c>
      <c r="H34" s="111">
        <v>0.91490000000000005</v>
      </c>
      <c r="I34" s="111">
        <v>0.9224</v>
      </c>
      <c r="J34" s="111">
        <v>0.92079999999999995</v>
      </c>
      <c r="K34" s="111">
        <v>0.92030000000000001</v>
      </c>
      <c r="L34" s="111">
        <v>0.92589999999999995</v>
      </c>
      <c r="M34" s="111">
        <v>0.92190000000000005</v>
      </c>
      <c r="N34" s="111">
        <v>0.91910000000000003</v>
      </c>
      <c r="O34" s="111">
        <v>0.91990000000000005</v>
      </c>
      <c r="P34" s="112"/>
      <c r="Q34" s="112"/>
      <c r="R34" s="112"/>
      <c r="S34" s="112"/>
    </row>
    <row r="35" spans="1:23" s="54" customFormat="1" ht="9" customHeight="1">
      <c r="A35" s="53"/>
      <c r="B35" s="105" t="s">
        <v>132</v>
      </c>
      <c r="C35" s="110">
        <v>0.9224</v>
      </c>
      <c r="D35" s="110">
        <v>0.92210000000000003</v>
      </c>
      <c r="E35" s="194">
        <v>0</v>
      </c>
      <c r="F35" s="110">
        <v>0.92020000000000002</v>
      </c>
      <c r="G35" s="110">
        <v>0.92479999999999996</v>
      </c>
      <c r="H35" s="110">
        <v>0.91890000000000005</v>
      </c>
      <c r="I35" s="110">
        <v>0.93730000000000002</v>
      </c>
      <c r="J35" s="110">
        <v>0.93049999999999999</v>
      </c>
      <c r="K35" s="110">
        <v>0.9395</v>
      </c>
      <c r="L35" s="110">
        <v>0.94979999999999998</v>
      </c>
      <c r="M35" s="110">
        <v>0.94159999999999999</v>
      </c>
      <c r="N35" s="110">
        <v>0.94589999999999996</v>
      </c>
      <c r="O35" s="110">
        <v>0.93989999999999996</v>
      </c>
      <c r="P35" s="112"/>
      <c r="Q35" s="112"/>
      <c r="R35" s="112"/>
      <c r="S35" s="112"/>
    </row>
    <row r="36" spans="1:23" s="54" customFormat="1" ht="9" customHeight="1">
      <c r="A36" s="53"/>
      <c r="B36" s="106" t="s">
        <v>18</v>
      </c>
      <c r="C36" s="111">
        <v>0.94059999999999999</v>
      </c>
      <c r="D36" s="111">
        <v>0.93940000000000001</v>
      </c>
      <c r="E36" s="195">
        <v>0</v>
      </c>
      <c r="F36" s="195">
        <v>0</v>
      </c>
      <c r="G36" s="195">
        <v>0</v>
      </c>
      <c r="H36" s="111">
        <v>0.94110000000000005</v>
      </c>
      <c r="I36" s="111">
        <v>0.9365</v>
      </c>
      <c r="J36" s="111">
        <v>0.93789999999999996</v>
      </c>
      <c r="K36" s="111">
        <v>0.93969999999999998</v>
      </c>
      <c r="L36" s="111">
        <v>0.93620000000000003</v>
      </c>
      <c r="M36" s="111">
        <v>0.93620000000000003</v>
      </c>
      <c r="N36" s="111">
        <v>0.93540000000000001</v>
      </c>
      <c r="O36" s="111">
        <v>0.93769999999999998</v>
      </c>
      <c r="P36" s="112"/>
      <c r="Q36" s="112"/>
      <c r="R36" s="112"/>
      <c r="S36" s="112"/>
    </row>
    <row r="37" spans="1:23" s="54" customFormat="1" ht="9" customHeight="1">
      <c r="A37" s="53"/>
      <c r="B37" s="105" t="s">
        <v>5</v>
      </c>
      <c r="C37" s="110">
        <v>0.91959999999999997</v>
      </c>
      <c r="D37" s="110">
        <v>0.92449999999999999</v>
      </c>
      <c r="E37" s="110">
        <v>0.91080000000000005</v>
      </c>
      <c r="F37" s="110">
        <v>0.92059999999999997</v>
      </c>
      <c r="G37" s="110">
        <v>0.91839999999999999</v>
      </c>
      <c r="H37" s="110">
        <v>0.9284</v>
      </c>
      <c r="I37" s="110">
        <v>0.94069999999999998</v>
      </c>
      <c r="J37" s="110">
        <v>0.93330000000000002</v>
      </c>
      <c r="K37" s="110">
        <v>0.91979999999999995</v>
      </c>
      <c r="L37" s="110">
        <v>0.9254</v>
      </c>
      <c r="M37" s="110">
        <v>0.92179999999999995</v>
      </c>
      <c r="N37" s="110">
        <v>0.93440000000000001</v>
      </c>
      <c r="O37" s="110">
        <v>0.9254</v>
      </c>
      <c r="P37" s="112"/>
      <c r="Q37" s="112"/>
      <c r="R37" s="112"/>
      <c r="S37" s="112"/>
    </row>
    <row r="38" spans="1:23" s="54" customFormat="1" ht="9" customHeight="1">
      <c r="A38" s="53"/>
      <c r="B38" s="106" t="s">
        <v>6</v>
      </c>
      <c r="C38" s="111">
        <v>0.93210000000000004</v>
      </c>
      <c r="D38" s="111">
        <v>0.94240000000000002</v>
      </c>
      <c r="E38" s="195">
        <v>0</v>
      </c>
      <c r="F38" s="195">
        <v>0</v>
      </c>
      <c r="G38" s="195">
        <v>0</v>
      </c>
      <c r="H38" s="195">
        <v>0</v>
      </c>
      <c r="I38" s="111">
        <v>0.9294</v>
      </c>
      <c r="J38" s="111">
        <v>0.92710000000000004</v>
      </c>
      <c r="K38" s="111">
        <v>0.9294</v>
      </c>
      <c r="L38" s="111">
        <v>0.93100000000000005</v>
      </c>
      <c r="M38" s="111">
        <v>0.93659999999999999</v>
      </c>
      <c r="N38" s="111">
        <v>0.93079999999999996</v>
      </c>
      <c r="O38" s="111">
        <v>0.93220000000000003</v>
      </c>
      <c r="P38" s="112"/>
      <c r="Q38" s="112"/>
      <c r="R38" s="112"/>
      <c r="S38" s="112"/>
    </row>
    <row r="39" spans="1:23" s="54" customFormat="1" ht="9" customHeight="1">
      <c r="A39" s="53"/>
      <c r="B39" s="105" t="s">
        <v>7</v>
      </c>
      <c r="C39" s="110">
        <v>0.9022</v>
      </c>
      <c r="D39" s="110">
        <v>0.90449999999999997</v>
      </c>
      <c r="E39" s="110">
        <v>0.91569999999999996</v>
      </c>
      <c r="F39" s="110">
        <v>0.89549999999999996</v>
      </c>
      <c r="G39" s="110">
        <v>0.89929999999999999</v>
      </c>
      <c r="H39" s="110">
        <v>0.8921</v>
      </c>
      <c r="I39" s="110">
        <v>0.91600000000000004</v>
      </c>
      <c r="J39" s="110">
        <v>0.91930000000000001</v>
      </c>
      <c r="K39" s="110">
        <v>0.90600000000000003</v>
      </c>
      <c r="L39" s="110">
        <v>0.92030000000000001</v>
      </c>
      <c r="M39" s="110">
        <v>0.92469999999999997</v>
      </c>
      <c r="N39" s="110">
        <v>0.91400000000000003</v>
      </c>
      <c r="O39" s="110">
        <v>0.90759999999999996</v>
      </c>
      <c r="P39" s="112"/>
      <c r="Q39" s="112"/>
      <c r="R39" s="112"/>
      <c r="S39" s="112"/>
    </row>
    <row r="40" spans="1:23" s="54" customFormat="1" ht="9" customHeight="1">
      <c r="A40" s="53"/>
      <c r="B40" s="106" t="s">
        <v>8</v>
      </c>
      <c r="C40" s="111">
        <v>0.93049999999999999</v>
      </c>
      <c r="D40" s="111">
        <v>0.93079999999999996</v>
      </c>
      <c r="E40" s="195">
        <v>0</v>
      </c>
      <c r="F40" s="195">
        <v>0</v>
      </c>
      <c r="G40" s="195">
        <v>0</v>
      </c>
      <c r="H40" s="111">
        <v>0.93659999999999999</v>
      </c>
      <c r="I40" s="111">
        <v>0.93389999999999995</v>
      </c>
      <c r="J40" s="111">
        <v>0.93140000000000001</v>
      </c>
      <c r="K40" s="111">
        <v>0.93459999999999999</v>
      </c>
      <c r="L40" s="111">
        <v>0.93289999999999995</v>
      </c>
      <c r="M40" s="111">
        <v>0.93440000000000001</v>
      </c>
      <c r="N40" s="111">
        <v>0.93430000000000002</v>
      </c>
      <c r="O40" s="111">
        <v>0.93320000000000003</v>
      </c>
      <c r="P40" s="112"/>
      <c r="Q40" s="112"/>
      <c r="R40" s="112"/>
      <c r="S40" s="112"/>
    </row>
    <row r="41" spans="1:23" s="54" customFormat="1" ht="9" customHeight="1">
      <c r="A41" s="53"/>
      <c r="B41" s="105" t="s">
        <v>14</v>
      </c>
      <c r="C41" s="110">
        <v>0.9194</v>
      </c>
      <c r="D41" s="110">
        <v>0.92320000000000002</v>
      </c>
      <c r="E41" s="110">
        <v>0.92130000000000001</v>
      </c>
      <c r="F41" s="110">
        <v>0.92910000000000004</v>
      </c>
      <c r="G41" s="110">
        <v>0.92130000000000001</v>
      </c>
      <c r="H41" s="110">
        <v>0.92</v>
      </c>
      <c r="I41" s="110">
        <v>0.91900000000000004</v>
      </c>
      <c r="J41" s="110">
        <v>0.90990000000000004</v>
      </c>
      <c r="K41" s="110">
        <v>0.92649999999999999</v>
      </c>
      <c r="L41" s="110">
        <v>0.9264</v>
      </c>
      <c r="M41" s="110">
        <v>0.9325</v>
      </c>
      <c r="N41" s="110">
        <v>0.92730000000000001</v>
      </c>
      <c r="O41" s="110">
        <v>0.92330000000000001</v>
      </c>
      <c r="P41" s="112"/>
      <c r="Q41" s="112"/>
      <c r="R41" s="112"/>
      <c r="S41" s="112"/>
    </row>
    <row r="42" spans="1:23" s="54" customFormat="1" ht="9" customHeight="1">
      <c r="A42" s="53"/>
      <c r="B42" s="106" t="s">
        <v>15</v>
      </c>
      <c r="C42" s="111">
        <v>0.93789999999999996</v>
      </c>
      <c r="D42" s="111">
        <v>0.9375158830792828</v>
      </c>
      <c r="E42" s="111">
        <v>0.93810000000000004</v>
      </c>
      <c r="F42" s="111">
        <v>0.93889999999999996</v>
      </c>
      <c r="G42" s="111">
        <v>0.93979999999999997</v>
      </c>
      <c r="H42" s="111">
        <v>0.9405</v>
      </c>
      <c r="I42" s="111">
        <v>0.93979999999999997</v>
      </c>
      <c r="J42" s="111">
        <v>0.9385</v>
      </c>
      <c r="K42" s="111">
        <v>0.93979999999999997</v>
      </c>
      <c r="L42" s="111">
        <v>0.94020000000000004</v>
      </c>
      <c r="M42" s="111">
        <v>0.94189999999999996</v>
      </c>
      <c r="N42" s="111">
        <v>0.94230000000000003</v>
      </c>
      <c r="O42" s="111">
        <v>0.93979999999999997</v>
      </c>
      <c r="P42" s="112"/>
      <c r="Q42" s="112"/>
      <c r="R42" s="112"/>
      <c r="S42" s="112"/>
    </row>
    <row r="43" spans="1:23" s="54" customFormat="1" ht="9" customHeight="1">
      <c r="A43" s="53"/>
      <c r="B43" s="105" t="s">
        <v>16</v>
      </c>
      <c r="C43" s="110">
        <v>0.93400000000000005</v>
      </c>
      <c r="D43" s="110">
        <v>0.93820000000000003</v>
      </c>
      <c r="E43" s="110">
        <v>0.93279999999999996</v>
      </c>
      <c r="F43" s="110">
        <v>0.93259999999999998</v>
      </c>
      <c r="G43" s="110">
        <v>0.93269999999999997</v>
      </c>
      <c r="H43" s="110">
        <v>0.93440000000000001</v>
      </c>
      <c r="I43" s="110">
        <v>0.93359999999999999</v>
      </c>
      <c r="J43" s="110">
        <v>0.93369999999999997</v>
      </c>
      <c r="K43" s="110">
        <v>0.93600000000000005</v>
      </c>
      <c r="L43" s="110">
        <v>0.93120000000000003</v>
      </c>
      <c r="M43" s="110">
        <v>0.93710000000000004</v>
      </c>
      <c r="N43" s="110">
        <v>0.93579999999999997</v>
      </c>
      <c r="O43" s="110">
        <v>0.93430000000000002</v>
      </c>
      <c r="P43" s="112"/>
      <c r="Q43" s="112"/>
      <c r="R43" s="112"/>
      <c r="S43" s="112"/>
    </row>
    <row r="44" spans="1:23" s="54" customFormat="1" ht="9" customHeight="1">
      <c r="A44" s="53"/>
      <c r="B44" s="106" t="s">
        <v>41</v>
      </c>
      <c r="C44" s="111">
        <v>0.92379999999999995</v>
      </c>
      <c r="D44" s="111">
        <v>0.92620000000000002</v>
      </c>
      <c r="E44" s="111">
        <v>0.92530000000000001</v>
      </c>
      <c r="F44" s="111">
        <v>0.92569999999999997</v>
      </c>
      <c r="G44" s="111">
        <v>0.92810000000000004</v>
      </c>
      <c r="H44" s="111">
        <v>0.92700000000000005</v>
      </c>
      <c r="I44" s="111">
        <v>0.92810000000000004</v>
      </c>
      <c r="J44" s="111">
        <v>0.92579999999999996</v>
      </c>
      <c r="K44" s="111">
        <v>0.92769999999999997</v>
      </c>
      <c r="L44" s="111">
        <v>0.92449999999999999</v>
      </c>
      <c r="M44" s="111">
        <v>0.92800000000000005</v>
      </c>
      <c r="N44" s="111">
        <v>0.9294</v>
      </c>
      <c r="O44" s="111">
        <v>0.92669999999999997</v>
      </c>
      <c r="P44" s="112"/>
      <c r="Q44" s="112"/>
      <c r="R44" s="112"/>
      <c r="S44" s="112"/>
    </row>
    <row r="45" spans="1:23" s="54" customFormat="1" ht="9" customHeight="1">
      <c r="A45" s="53"/>
      <c r="B45" s="105" t="s">
        <v>17</v>
      </c>
      <c r="C45" s="110">
        <v>0.92730000000000001</v>
      </c>
      <c r="D45" s="110">
        <v>0.92569999999999997</v>
      </c>
      <c r="E45" s="110">
        <v>0.92589999999999995</v>
      </c>
      <c r="F45" s="110">
        <v>0.92779999999999996</v>
      </c>
      <c r="G45" s="110">
        <v>0.92630000000000001</v>
      </c>
      <c r="H45" s="110">
        <v>0.92530000000000001</v>
      </c>
      <c r="I45" s="110">
        <v>0.92779999999999996</v>
      </c>
      <c r="J45" s="110">
        <v>0.92569999999999997</v>
      </c>
      <c r="K45" s="110">
        <v>0.92589999999999995</v>
      </c>
      <c r="L45" s="110">
        <v>0.92359999999999998</v>
      </c>
      <c r="M45" s="110">
        <v>0.93030000000000002</v>
      </c>
      <c r="N45" s="110">
        <v>0.92910000000000004</v>
      </c>
      <c r="O45" s="110">
        <v>0.92679999999999996</v>
      </c>
      <c r="P45" s="112"/>
      <c r="Q45" s="112"/>
      <c r="R45" s="112"/>
      <c r="S45" s="112"/>
    </row>
    <row r="46" spans="1:23" s="54" customFormat="1" ht="18" customHeight="1">
      <c r="A46" s="53"/>
      <c r="B46" s="118" t="s">
        <v>3</v>
      </c>
      <c r="C46" s="119">
        <v>0.93259999999999998</v>
      </c>
      <c r="D46" s="119">
        <v>0.93240000000000001</v>
      </c>
      <c r="E46" s="144">
        <v>0.92559999999999998</v>
      </c>
      <c r="F46" s="144">
        <v>0.9274</v>
      </c>
      <c r="G46" s="144">
        <v>0.92689999999999995</v>
      </c>
      <c r="H46" s="144">
        <v>0.92730000000000001</v>
      </c>
      <c r="I46" s="119">
        <v>0.93279999999999996</v>
      </c>
      <c r="J46" s="119">
        <v>0.93210000000000004</v>
      </c>
      <c r="K46" s="119">
        <v>0.93300000000000005</v>
      </c>
      <c r="L46" s="119">
        <v>0.93410000000000004</v>
      </c>
      <c r="M46" s="119">
        <v>0.93400000000000005</v>
      </c>
      <c r="N46" s="119">
        <v>0.93420000000000003</v>
      </c>
      <c r="O46" s="120">
        <v>0.93200000000000005</v>
      </c>
      <c r="P46" s="112"/>
      <c r="Q46" s="112"/>
      <c r="R46" s="112"/>
      <c r="S46" s="112"/>
      <c r="T46" s="112"/>
      <c r="U46" s="112"/>
      <c r="V46" s="112"/>
      <c r="W46" s="112"/>
    </row>
    <row r="47" spans="1:23" s="54" customFormat="1" ht="16.5" customHeight="1">
      <c r="A47" s="53"/>
      <c r="B47" s="121" t="s">
        <v>28</v>
      </c>
      <c r="C47" s="122">
        <v>0.94059999999999999</v>
      </c>
      <c r="D47" s="122">
        <v>0.94240000000000002</v>
      </c>
      <c r="E47" s="122">
        <v>0.93810000000000004</v>
      </c>
      <c r="F47" s="122">
        <v>0.93889999999999996</v>
      </c>
      <c r="G47" s="122">
        <v>0.93979999999999997</v>
      </c>
      <c r="H47" s="122">
        <v>0.94110000000000005</v>
      </c>
      <c r="I47" s="122">
        <v>0.94069999999999998</v>
      </c>
      <c r="J47" s="122">
        <v>0.9385</v>
      </c>
      <c r="K47" s="122">
        <v>0.93979999999999997</v>
      </c>
      <c r="L47" s="122">
        <v>0.94979999999999998</v>
      </c>
      <c r="M47" s="122">
        <v>0.94189999999999996</v>
      </c>
      <c r="N47" s="122">
        <v>0.94589999999999996</v>
      </c>
      <c r="O47" s="122">
        <v>0.93989999999999996</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7" t="s">
        <v>57</v>
      </c>
      <c r="C8" s="227"/>
      <c r="D8" s="227"/>
      <c r="E8" s="227"/>
      <c r="F8" s="227"/>
      <c r="G8" s="227"/>
      <c r="H8" s="227"/>
      <c r="I8" s="227"/>
      <c r="J8" s="227"/>
      <c r="K8" s="227"/>
      <c r="L8" s="227"/>
      <c r="M8" s="227"/>
      <c r="N8" s="227"/>
      <c r="O8" s="228"/>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4" t="s">
        <v>63</v>
      </c>
      <c r="C10" s="72">
        <v>13431847380</v>
      </c>
      <c r="D10" s="72">
        <v>11221244133</v>
      </c>
      <c r="E10" s="72">
        <v>6215033412</v>
      </c>
      <c r="F10" s="72">
        <v>7834562302</v>
      </c>
      <c r="G10" s="72">
        <v>9146844218</v>
      </c>
      <c r="H10" s="72">
        <v>9356401825</v>
      </c>
      <c r="I10" s="72">
        <v>16883471608</v>
      </c>
      <c r="J10" s="72">
        <v>15825075078</v>
      </c>
      <c r="K10" s="72">
        <v>17224585639</v>
      </c>
      <c r="L10" s="72">
        <v>18832225861</v>
      </c>
      <c r="M10" s="72">
        <v>16044613838</v>
      </c>
      <c r="N10" s="72">
        <v>18068529419</v>
      </c>
      <c r="O10" s="72">
        <f>SUM(C10:N10)</f>
        <v>160084434713</v>
      </c>
      <c r="P10" s="56"/>
      <c r="Q10" s="56"/>
      <c r="R10" s="57"/>
    </row>
    <row r="11" spans="1:18" s="58" customFormat="1" ht="11.25" customHeight="1">
      <c r="A11" s="56"/>
      <c r="B11" s="106" t="s">
        <v>19</v>
      </c>
      <c r="C11" s="126">
        <v>2242512449</v>
      </c>
      <c r="D11" s="126">
        <v>1872898112</v>
      </c>
      <c r="E11" s="126">
        <v>1037853143</v>
      </c>
      <c r="F11" s="126">
        <v>1308588697</v>
      </c>
      <c r="G11" s="126">
        <v>1528014705</v>
      </c>
      <c r="H11" s="126">
        <v>1563501270</v>
      </c>
      <c r="I11" s="126">
        <v>2818700148</v>
      </c>
      <c r="J11" s="126">
        <v>2642888978</v>
      </c>
      <c r="K11" s="126">
        <v>2878005642</v>
      </c>
      <c r="L11" s="126">
        <v>3146898584</v>
      </c>
      <c r="M11" s="126">
        <v>2681453637</v>
      </c>
      <c r="N11" s="126">
        <v>3019118896</v>
      </c>
      <c r="O11" s="126">
        <f>SUM(C11:N11)</f>
        <v>26740434261</v>
      </c>
      <c r="P11" s="56"/>
      <c r="Q11" s="56"/>
      <c r="R11" s="57"/>
    </row>
    <row r="12" spans="1:18" s="58" customFormat="1" ht="11.25" customHeight="1">
      <c r="A12" s="56"/>
      <c r="B12" s="101" t="s">
        <v>20</v>
      </c>
      <c r="C12" s="39">
        <v>2144580675</v>
      </c>
      <c r="D12" s="39">
        <v>1791627213</v>
      </c>
      <c r="E12" s="39">
        <v>992316257</v>
      </c>
      <c r="F12" s="39">
        <v>1250896501</v>
      </c>
      <c r="G12" s="39">
        <v>1460420506</v>
      </c>
      <c r="H12" s="39">
        <v>1493879283</v>
      </c>
      <c r="I12" s="39">
        <v>2695680339</v>
      </c>
      <c r="J12" s="39">
        <v>2526692662</v>
      </c>
      <c r="K12" s="39">
        <v>2750143925</v>
      </c>
      <c r="L12" s="39">
        <v>3006711500</v>
      </c>
      <c r="M12" s="39">
        <v>2561745066</v>
      </c>
      <c r="N12" s="39">
        <v>2884891251</v>
      </c>
      <c r="O12" s="39">
        <f>SUM(C12:N12)</f>
        <v>25559585178</v>
      </c>
      <c r="P12" s="56"/>
      <c r="Q12" s="56"/>
      <c r="R12" s="57"/>
    </row>
    <row r="13" spans="1:18" s="58" customFormat="1" ht="11.25" customHeight="1">
      <c r="A13" s="56"/>
      <c r="B13" s="143" t="s">
        <v>29</v>
      </c>
      <c r="C13" s="197">
        <v>446478</v>
      </c>
      <c r="D13" s="140">
        <v>406500</v>
      </c>
      <c r="E13" s="140">
        <v>178733</v>
      </c>
      <c r="F13" s="140">
        <v>240050</v>
      </c>
      <c r="G13" s="140">
        <v>279071</v>
      </c>
      <c r="H13" s="140">
        <v>277926</v>
      </c>
      <c r="I13" s="140">
        <v>493566</v>
      </c>
      <c r="J13" s="140">
        <v>455338</v>
      </c>
      <c r="K13" s="140">
        <v>502863</v>
      </c>
      <c r="L13" s="140">
        <v>547646</v>
      </c>
      <c r="M13" s="140">
        <v>450230</v>
      </c>
      <c r="N13" s="140">
        <v>489308</v>
      </c>
      <c r="O13" s="141">
        <f>SUM(C13:N13)</f>
        <v>4767709</v>
      </c>
      <c r="P13" s="56"/>
      <c r="Q13" s="56"/>
      <c r="R13" s="57"/>
    </row>
    <row r="14" spans="1:18" s="58" customFormat="1" ht="11.25" customHeight="1">
      <c r="A14" s="56"/>
      <c r="B14" s="155" t="s">
        <v>11</v>
      </c>
      <c r="C14" s="198">
        <v>1146345659</v>
      </c>
      <c r="D14" s="39">
        <v>1040570895</v>
      </c>
      <c r="E14" s="39">
        <v>459815664</v>
      </c>
      <c r="F14" s="39">
        <v>619410616</v>
      </c>
      <c r="G14" s="39">
        <v>720820858</v>
      </c>
      <c r="H14" s="39">
        <v>721443090</v>
      </c>
      <c r="I14" s="39">
        <v>1286316903</v>
      </c>
      <c r="J14" s="39">
        <v>1186688236</v>
      </c>
      <c r="K14" s="39">
        <v>1318396154</v>
      </c>
      <c r="L14" s="39">
        <v>1434388926</v>
      </c>
      <c r="M14" s="39">
        <v>1183965329</v>
      </c>
      <c r="N14" s="39">
        <v>1288029915</v>
      </c>
      <c r="O14" s="142">
        <f>SUM(C14:N14)</f>
        <v>12406192245</v>
      </c>
      <c r="P14" s="56"/>
      <c r="Q14" s="56"/>
      <c r="R14" s="57"/>
    </row>
    <row r="15" spans="1:18" s="58" customFormat="1" ht="11.25" customHeight="1">
      <c r="A15" s="56"/>
      <c r="B15" s="167" t="s">
        <v>12</v>
      </c>
      <c r="C15" s="196">
        <v>30084</v>
      </c>
      <c r="D15" s="123">
        <v>27604.53</v>
      </c>
      <c r="E15" s="123">
        <v>34772.720000000001</v>
      </c>
      <c r="F15" s="123">
        <v>32637.21</v>
      </c>
      <c r="G15" s="123">
        <v>32776.050000000003</v>
      </c>
      <c r="H15" s="123">
        <v>33665.08</v>
      </c>
      <c r="I15" s="123">
        <v>34206.39</v>
      </c>
      <c r="J15" s="123">
        <v>32370.560000000001</v>
      </c>
      <c r="K15" s="123">
        <v>34253.040000000001</v>
      </c>
      <c r="L15" s="123">
        <v>34387.589999999997</v>
      </c>
      <c r="M15" s="123">
        <v>35636.480000000003</v>
      </c>
      <c r="N15" s="123">
        <v>36926.699999999997</v>
      </c>
      <c r="O15" s="149">
        <f>+O10/O13</f>
        <v>33576.804858056566</v>
      </c>
      <c r="P15" s="56"/>
      <c r="Q15" s="56"/>
      <c r="R15" s="57"/>
    </row>
    <row r="16" spans="1:18" s="58" customFormat="1" ht="11.25" customHeight="1">
      <c r="A16" s="56"/>
      <c r="B16" s="200" t="s">
        <v>112</v>
      </c>
      <c r="C16" s="199">
        <v>0.93259999999999998</v>
      </c>
      <c r="D16" s="168">
        <v>0.93240000000000001</v>
      </c>
      <c r="E16" s="168">
        <v>0.92559999999999998</v>
      </c>
      <c r="F16" s="168">
        <v>0.9274</v>
      </c>
      <c r="G16" s="168">
        <v>0.92689999999999995</v>
      </c>
      <c r="H16" s="168">
        <v>0.92730000000000001</v>
      </c>
      <c r="I16" s="168">
        <v>0.93279999999999996</v>
      </c>
      <c r="J16" s="168">
        <v>0.93210000000000004</v>
      </c>
      <c r="K16" s="168">
        <v>0.93300000000000005</v>
      </c>
      <c r="L16" s="169">
        <v>0.93410000000000004</v>
      </c>
      <c r="M16" s="169">
        <v>0.93400000000000005</v>
      </c>
      <c r="N16" s="169">
        <v>0.93420000000000003</v>
      </c>
      <c r="O16" s="170">
        <v>0.93200000000000005</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7" t="s">
        <v>58</v>
      </c>
      <c r="C18" s="227"/>
      <c r="D18" s="227"/>
      <c r="E18" s="227"/>
      <c r="F18" s="227"/>
      <c r="G18" s="227"/>
      <c r="H18" s="227"/>
      <c r="I18" s="227"/>
      <c r="J18" s="227"/>
      <c r="K18" s="227"/>
      <c r="L18" s="227"/>
      <c r="M18" s="227"/>
      <c r="N18" s="227"/>
      <c r="O18" s="228"/>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6" t="s">
        <v>63</v>
      </c>
      <c r="C20" s="145">
        <v>26828281.43</v>
      </c>
      <c r="D20" s="145">
        <v>21070384.800000001</v>
      </c>
      <c r="E20" s="145">
        <v>11879794.73</v>
      </c>
      <c r="F20" s="145">
        <v>15048523.49</v>
      </c>
      <c r="G20" s="145">
        <v>17154299.84</v>
      </c>
      <c r="H20" s="145">
        <v>17434180.82</v>
      </c>
      <c r="I20" s="146">
        <v>31752560.760000002</v>
      </c>
      <c r="J20" s="146">
        <v>31070986.949999999</v>
      </c>
      <c r="K20" s="146">
        <v>34872523.710000001</v>
      </c>
      <c r="L20" s="146">
        <v>38906342.159999996</v>
      </c>
      <c r="M20" s="146">
        <v>33265495.600431249</v>
      </c>
      <c r="N20" s="146">
        <v>38056635.530000001</v>
      </c>
      <c r="O20" s="147">
        <f>SUM(C20:N20)</f>
        <v>317340009.82043123</v>
      </c>
      <c r="P20" s="56"/>
      <c r="Q20" s="68"/>
      <c r="R20" s="57"/>
    </row>
    <row r="21" spans="1:18" s="58" customFormat="1" ht="11.25" customHeight="1">
      <c r="A21" s="56"/>
      <c r="B21" s="148" t="s">
        <v>19</v>
      </c>
      <c r="C21" s="123">
        <v>4479112.46</v>
      </c>
      <c r="D21" s="123">
        <v>3516783.29</v>
      </c>
      <c r="E21" s="123">
        <v>1983815.93</v>
      </c>
      <c r="F21" s="123">
        <v>2513519.83</v>
      </c>
      <c r="G21" s="123">
        <v>2865690.26</v>
      </c>
      <c r="H21" s="123">
        <v>2913338.3</v>
      </c>
      <c r="I21" s="123">
        <v>5301098.5999999996</v>
      </c>
      <c r="J21" s="123">
        <v>5189053.9800000004</v>
      </c>
      <c r="K21" s="123">
        <v>5826748</v>
      </c>
      <c r="L21" s="123">
        <v>6501319.2699999996</v>
      </c>
      <c r="M21" s="123">
        <v>5559490.8700000001</v>
      </c>
      <c r="N21" s="123">
        <v>6358984.9900000002</v>
      </c>
      <c r="O21" s="149">
        <f>SUM(C21:N21)</f>
        <v>53008955.780000001</v>
      </c>
      <c r="P21" s="56"/>
      <c r="Q21" s="56"/>
      <c r="R21" s="57"/>
    </row>
    <row r="22" spans="1:18" s="58" customFormat="1" ht="11.25" customHeight="1">
      <c r="A22" s="56"/>
      <c r="B22" s="150" t="s">
        <v>20</v>
      </c>
      <c r="C22" s="151">
        <v>4283507.1100000003</v>
      </c>
      <c r="D22" s="151">
        <v>3364179.08</v>
      </c>
      <c r="E22" s="151">
        <v>1896773.94</v>
      </c>
      <c r="F22" s="151">
        <v>2402705.4300000002</v>
      </c>
      <c r="G22" s="151">
        <v>2738921.82</v>
      </c>
      <c r="H22" s="151">
        <v>2783608.7</v>
      </c>
      <c r="I22" s="158">
        <v>5069736.58</v>
      </c>
      <c r="J22" s="158">
        <v>4960913.88</v>
      </c>
      <c r="K22" s="158">
        <v>5567881.9299999997</v>
      </c>
      <c r="L22" s="158">
        <v>6211700.4699999997</v>
      </c>
      <c r="M22" s="158">
        <v>5311297.6100000003</v>
      </c>
      <c r="N22" s="158">
        <v>6076269.54</v>
      </c>
      <c r="O22" s="159">
        <f>SUM(C22:N22)</f>
        <v>50667496.090000004</v>
      </c>
      <c r="P22" s="56"/>
      <c r="Q22" s="56"/>
      <c r="R22" s="57"/>
    </row>
    <row r="23" spans="1:18" s="58" customFormat="1" ht="11.25" customHeight="1">
      <c r="A23" s="56"/>
      <c r="B23" s="148" t="s">
        <v>29</v>
      </c>
      <c r="C23" s="123">
        <v>446478</v>
      </c>
      <c r="D23" s="123">
        <v>406500</v>
      </c>
      <c r="E23" s="123">
        <v>178733</v>
      </c>
      <c r="F23" s="140">
        <v>240050</v>
      </c>
      <c r="G23" s="140">
        <v>279071</v>
      </c>
      <c r="H23" s="123">
        <v>277926</v>
      </c>
      <c r="I23" s="140">
        <v>493566</v>
      </c>
      <c r="J23" s="140">
        <v>455338</v>
      </c>
      <c r="K23" s="123">
        <v>502863</v>
      </c>
      <c r="L23" s="123">
        <v>547646</v>
      </c>
      <c r="M23" s="123">
        <v>450230</v>
      </c>
      <c r="N23" s="123">
        <v>489308</v>
      </c>
      <c r="O23" s="149">
        <f>SUM(C23:N23)</f>
        <v>4767709</v>
      </c>
      <c r="P23" s="56"/>
      <c r="Q23" s="56"/>
      <c r="R23" s="57"/>
    </row>
    <row r="24" spans="1:18" s="58" customFormat="1" ht="11.25" customHeight="1">
      <c r="A24" s="56"/>
      <c r="B24" s="157" t="s">
        <v>11</v>
      </c>
      <c r="C24" s="73">
        <v>2289668.96</v>
      </c>
      <c r="D24" s="73">
        <v>1953903.58</v>
      </c>
      <c r="E24" s="73">
        <v>878919.76</v>
      </c>
      <c r="F24" s="73">
        <v>1189755.7</v>
      </c>
      <c r="G24" s="73">
        <v>1351851.72</v>
      </c>
      <c r="H24" s="73">
        <v>1344295.54</v>
      </c>
      <c r="I24" s="39">
        <v>2419162.15</v>
      </c>
      <c r="J24" s="39">
        <v>2329946.27</v>
      </c>
      <c r="K24" s="39">
        <v>2669196.35</v>
      </c>
      <c r="L24" s="39">
        <v>2963368.57</v>
      </c>
      <c r="M24" s="39">
        <v>2454729.9</v>
      </c>
      <c r="N24" s="39">
        <v>2712898.43</v>
      </c>
      <c r="O24" s="142">
        <f>SUM(C24:N24)</f>
        <v>24557696.929999996</v>
      </c>
      <c r="P24" s="56"/>
      <c r="Q24" s="56"/>
      <c r="R24" s="57"/>
    </row>
    <row r="25" spans="1:18" s="58" customFormat="1" ht="11.25" customHeight="1">
      <c r="A25" s="56"/>
      <c r="B25" s="148" t="s">
        <v>12</v>
      </c>
      <c r="C25" s="152">
        <v>60.09</v>
      </c>
      <c r="D25" s="152">
        <v>51.83</v>
      </c>
      <c r="E25" s="152">
        <v>66.47</v>
      </c>
      <c r="F25" s="152">
        <v>62.69</v>
      </c>
      <c r="G25" s="152">
        <v>61.47</v>
      </c>
      <c r="H25" s="152">
        <v>62.73</v>
      </c>
      <c r="I25" s="152">
        <v>64.33</v>
      </c>
      <c r="J25" s="152">
        <v>68.239999999999995</v>
      </c>
      <c r="K25" s="152">
        <v>69.349999999999994</v>
      </c>
      <c r="L25" s="152">
        <v>71.040000000000006</v>
      </c>
      <c r="M25" s="152">
        <v>73.89</v>
      </c>
      <c r="N25" s="152">
        <v>77.78</v>
      </c>
      <c r="O25" s="153">
        <f>+O20/O23</f>
        <v>66.560272411850477</v>
      </c>
      <c r="P25" s="56"/>
      <c r="Q25" s="56"/>
      <c r="R25" s="57"/>
    </row>
    <row r="26" spans="1:18" s="58" customFormat="1" ht="11.25" customHeight="1">
      <c r="A26" s="56"/>
      <c r="B26" s="171" t="s">
        <v>112</v>
      </c>
      <c r="C26" s="175">
        <v>0.93259999999999998</v>
      </c>
      <c r="D26" s="175">
        <v>0.93240000000000001</v>
      </c>
      <c r="E26" s="175">
        <v>0.92559999999999998</v>
      </c>
      <c r="F26" s="175">
        <v>0.9274</v>
      </c>
      <c r="G26" s="175">
        <v>0.92689999999999995</v>
      </c>
      <c r="H26" s="175">
        <v>0.92730000000000001</v>
      </c>
      <c r="I26" s="175">
        <v>0.93279999999999996</v>
      </c>
      <c r="J26" s="175">
        <v>0.93210000000000004</v>
      </c>
      <c r="K26" s="175">
        <v>0.93300000000000005</v>
      </c>
      <c r="L26" s="175">
        <v>0.93410000000000004</v>
      </c>
      <c r="M26" s="175">
        <v>0.93400000000000005</v>
      </c>
      <c r="N26" s="175">
        <v>0.93420000000000003</v>
      </c>
      <c r="O26" s="175">
        <v>0.93200000000000005</v>
      </c>
      <c r="P26" s="56"/>
      <c r="Q26" s="56"/>
      <c r="R26" s="57"/>
    </row>
    <row r="27" spans="1:18" s="58" customFormat="1" ht="11.25" customHeight="1">
      <c r="A27" s="56"/>
      <c r="B27" s="172" t="s">
        <v>33</v>
      </c>
      <c r="C27" s="173">
        <v>500.66</v>
      </c>
      <c r="D27" s="173">
        <v>532.55999999999995</v>
      </c>
      <c r="E27" s="173">
        <v>523.16</v>
      </c>
      <c r="F27" s="173">
        <v>520.62</v>
      </c>
      <c r="G27" s="173">
        <v>533.21</v>
      </c>
      <c r="H27" s="173">
        <v>536.66999999999996</v>
      </c>
      <c r="I27" s="173">
        <v>531.72</v>
      </c>
      <c r="J27" s="173">
        <v>509.32</v>
      </c>
      <c r="K27" s="173">
        <v>493.93</v>
      </c>
      <c r="L27" s="174">
        <v>484.04</v>
      </c>
      <c r="M27" s="174">
        <v>482.32</v>
      </c>
      <c r="N27" s="174">
        <v>474.78</v>
      </c>
      <c r="O27" s="207">
        <v>510.25</v>
      </c>
      <c r="P27" s="56"/>
      <c r="Q27" s="56"/>
    </row>
    <row r="28" spans="1:18" ht="28.5" customHeight="1"/>
    <row r="29" spans="1:18" s="1" customFormat="1" ht="22.5" customHeight="1">
      <c r="A29" s="6"/>
      <c r="B29" s="260" t="s">
        <v>153</v>
      </c>
      <c r="C29" s="261"/>
      <c r="D29" s="261"/>
      <c r="E29" s="261"/>
      <c r="F29" s="261"/>
      <c r="G29" s="261"/>
      <c r="H29" s="261"/>
      <c r="I29" s="261"/>
      <c r="J29" s="261"/>
      <c r="K29" s="261"/>
      <c r="L29" s="261"/>
      <c r="M29" s="261"/>
      <c r="N29" s="261"/>
      <c r="O29" s="261"/>
      <c r="P29" s="261"/>
      <c r="Q29" s="6"/>
      <c r="R29" s="6"/>
    </row>
    <row r="30" spans="1:18" s="1" customFormat="1" ht="11.25">
      <c r="A30" s="6"/>
      <c r="B30" s="189" t="s">
        <v>105</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7" t="s">
        <v>35</v>
      </c>
      <c r="Q30" s="6"/>
      <c r="R30" s="6"/>
    </row>
    <row r="31" spans="1:18" s="1" customFormat="1" ht="12" customHeight="1">
      <c r="A31" s="6"/>
      <c r="B31" s="98" t="s">
        <v>106</v>
      </c>
      <c r="C31" s="201">
        <v>1122485300</v>
      </c>
      <c r="D31" s="201">
        <v>785812800</v>
      </c>
      <c r="E31" s="201">
        <v>364723800</v>
      </c>
      <c r="F31" s="201">
        <v>544147600</v>
      </c>
      <c r="G31" s="201">
        <v>646820050</v>
      </c>
      <c r="H31" s="201">
        <v>623554900</v>
      </c>
      <c r="I31" s="201">
        <v>1314648400</v>
      </c>
      <c r="J31" s="201">
        <v>1091370700</v>
      </c>
      <c r="K31" s="202">
        <v>1202211920</v>
      </c>
      <c r="L31" s="202">
        <v>1445512550</v>
      </c>
      <c r="M31" s="202">
        <v>1196103600</v>
      </c>
      <c r="N31" s="202">
        <v>1413932650</v>
      </c>
      <c r="O31" s="203">
        <f t="shared" ref="O31:O37" si="0">SUM(C31:N31)</f>
        <v>11751324270</v>
      </c>
      <c r="P31" s="203">
        <f>ROUND(C31/$C$38+D31/$D$38+E31/$E$38+F31/$F$38+G31/$G$38+H31/$H$38+I31/$I$38+J31/$J$38+K31/$K$38+L31/$L$38+M31/$M$38+N31/$N$38,2)</f>
        <v>23328403.100000001</v>
      </c>
      <c r="Q31" s="6"/>
      <c r="R31" s="6"/>
    </row>
    <row r="32" spans="1:18" s="1" customFormat="1" ht="12" customHeight="1">
      <c r="A32" s="6"/>
      <c r="B32" s="99" t="s">
        <v>107</v>
      </c>
      <c r="C32" s="204">
        <v>1720938910</v>
      </c>
      <c r="D32" s="204">
        <v>1395415800</v>
      </c>
      <c r="E32" s="204">
        <v>673700300</v>
      </c>
      <c r="F32" s="204">
        <v>827984050</v>
      </c>
      <c r="G32" s="204">
        <v>1089006150</v>
      </c>
      <c r="H32" s="204">
        <v>1040341700</v>
      </c>
      <c r="I32" s="204">
        <v>2329226350</v>
      </c>
      <c r="J32" s="204">
        <v>2069351400</v>
      </c>
      <c r="K32" s="205">
        <v>2707675400</v>
      </c>
      <c r="L32" s="205">
        <v>2764140446</v>
      </c>
      <c r="M32" s="205">
        <v>2143822750</v>
      </c>
      <c r="N32" s="205">
        <v>2658404150</v>
      </c>
      <c r="O32" s="206">
        <f t="shared" si="0"/>
        <v>21420007406</v>
      </c>
      <c r="P32" s="206">
        <f>ROUND(C32/$C$38+D32/$D$38+E32/$E$38+F32/$F$38+G32/$G$38+H32/$H$38+I32/$I$38+J32/$J$38+K32/$K$38+L32/$L$38+M32/$M$38+N32/$N$38,2)</f>
        <v>42596579.380000003</v>
      </c>
      <c r="Q32" s="6"/>
      <c r="R32" s="6"/>
    </row>
    <row r="33" spans="2:16" s="6" customFormat="1" ht="12" customHeight="1">
      <c r="B33" s="98" t="s">
        <v>108</v>
      </c>
      <c r="C33" s="201">
        <v>109749750</v>
      </c>
      <c r="D33" s="201">
        <v>119103300</v>
      </c>
      <c r="E33" s="201">
        <v>61822850</v>
      </c>
      <c r="F33" s="201">
        <v>61068800</v>
      </c>
      <c r="G33" s="201">
        <v>66622150</v>
      </c>
      <c r="H33" s="201">
        <v>65600700</v>
      </c>
      <c r="I33" s="201">
        <v>105403450</v>
      </c>
      <c r="J33" s="201">
        <v>108597360</v>
      </c>
      <c r="K33" s="202">
        <v>85088200</v>
      </c>
      <c r="L33" s="202">
        <v>86220500</v>
      </c>
      <c r="M33" s="202">
        <v>63221050</v>
      </c>
      <c r="N33" s="202">
        <v>85528150</v>
      </c>
      <c r="O33" s="203">
        <f t="shared" si="0"/>
        <v>1018026260</v>
      </c>
      <c r="P33" s="203">
        <f>ROUND(C33/$C$38+D33/$D$38+E33/$E$38+F33/$F$38+G33/$G$38+H33/$H$38+I33/$I$38+J33/$J$38+K33/$K$38+L33/$L$38+M33/$M$38+N33/$N$38,2)</f>
        <v>1998572.85</v>
      </c>
    </row>
    <row r="34" spans="2:16" s="6" customFormat="1" ht="12" customHeight="1">
      <c r="B34" s="100" t="s">
        <v>109</v>
      </c>
      <c r="C34" s="204">
        <v>10437948115</v>
      </c>
      <c r="D34" s="204">
        <v>8886482368</v>
      </c>
      <c r="E34" s="204">
        <v>5100178797</v>
      </c>
      <c r="F34" s="204">
        <v>6377260852</v>
      </c>
      <c r="G34" s="204">
        <v>7309563073</v>
      </c>
      <c r="H34" s="204">
        <v>7591010955</v>
      </c>
      <c r="I34" s="204">
        <v>13071666848</v>
      </c>
      <c r="J34" s="204">
        <v>12506761373</v>
      </c>
      <c r="K34" s="205">
        <v>13177784679</v>
      </c>
      <c r="L34" s="205">
        <v>14475559715</v>
      </c>
      <c r="M34" s="205">
        <v>12601952328</v>
      </c>
      <c r="N34" s="205">
        <v>13868452049</v>
      </c>
      <c r="O34" s="206">
        <f t="shared" si="0"/>
        <v>125404621152</v>
      </c>
      <c r="P34" s="206">
        <f>ROUND(C34/$C$38+D34/$D$38+E34/$E$38+F34/$F$38+G34/$G$38+H34/$H$38+I34/$I$38+J34/$J$38+K34/$K$38+L34/$L$38+M34/$M$38+N34/$N$38,2)</f>
        <v>248448896.19999999</v>
      </c>
    </row>
    <row r="35" spans="2:16" s="6" customFormat="1" ht="12" customHeight="1">
      <c r="B35" s="98" t="s">
        <v>110</v>
      </c>
      <c r="C35" s="201">
        <v>40725305</v>
      </c>
      <c r="D35" s="201">
        <v>34429865</v>
      </c>
      <c r="E35" s="201">
        <v>14607665</v>
      </c>
      <c r="F35" s="201">
        <v>24101000</v>
      </c>
      <c r="G35" s="201">
        <v>34832795</v>
      </c>
      <c r="H35" s="201">
        <v>35893570</v>
      </c>
      <c r="I35" s="201">
        <v>62526560</v>
      </c>
      <c r="J35" s="201">
        <v>48994245</v>
      </c>
      <c r="K35" s="202">
        <v>51825440</v>
      </c>
      <c r="L35" s="202">
        <v>60792650</v>
      </c>
      <c r="M35" s="202">
        <v>39514110</v>
      </c>
      <c r="N35" s="202">
        <v>42212420</v>
      </c>
      <c r="O35" s="203">
        <f t="shared" si="0"/>
        <v>490455625</v>
      </c>
      <c r="P35" s="203">
        <f>ROUND(C35/'Resumen Industria'!$C$27+D35/'Resumen Industria'!$D$27+E35/'Resumen Industria'!$E$27+F35/'Resumen Industria'!$F$27+G35/'Resumen Industria'!$G$27+H35/'Resumen Industria'!$H$27+I35/'Resumen Industria'!$I$27+J35/'Resumen Industria'!$J$27+K35/'Resumen Industria'!$K$27+L35/'Resumen Industria'!$L$27+M35/'Resumen Industria'!$M$27+N35/'Resumen Industria'!$N$27,2)</f>
        <v>967558.34</v>
      </c>
    </row>
    <row r="36" spans="2:16" s="6" customFormat="1" ht="18" customHeight="1">
      <c r="B36" s="208" t="s">
        <v>3</v>
      </c>
      <c r="C36" s="209">
        <f t="shared" ref="C36:N36" si="1">SUM(C31:C35)</f>
        <v>13431847380</v>
      </c>
      <c r="D36" s="209">
        <f t="shared" si="1"/>
        <v>11221244133</v>
      </c>
      <c r="E36" s="209">
        <f t="shared" si="1"/>
        <v>6215033412</v>
      </c>
      <c r="F36" s="209">
        <f t="shared" si="1"/>
        <v>7834562302</v>
      </c>
      <c r="G36" s="209">
        <f t="shared" si="1"/>
        <v>9146844218</v>
      </c>
      <c r="H36" s="209">
        <f t="shared" si="1"/>
        <v>9356401825</v>
      </c>
      <c r="I36" s="209">
        <f t="shared" si="1"/>
        <v>16883471608</v>
      </c>
      <c r="J36" s="209">
        <f t="shared" si="1"/>
        <v>15825075078</v>
      </c>
      <c r="K36" s="209">
        <f t="shared" si="1"/>
        <v>17224585639</v>
      </c>
      <c r="L36" s="209">
        <f t="shared" si="1"/>
        <v>18832225861</v>
      </c>
      <c r="M36" s="209">
        <f t="shared" si="1"/>
        <v>16044613838</v>
      </c>
      <c r="N36" s="209">
        <f t="shared" si="1"/>
        <v>18068529419</v>
      </c>
      <c r="O36" s="210">
        <f t="shared" si="0"/>
        <v>160084434713</v>
      </c>
      <c r="P36" s="209">
        <f>SUM(P31:P35)</f>
        <v>317340009.86999995</v>
      </c>
    </row>
    <row r="37" spans="2:16" s="6" customFormat="1" ht="18" customHeight="1">
      <c r="B37" s="91" t="s">
        <v>10</v>
      </c>
      <c r="C37" s="91">
        <f t="shared" ref="C37:N37" si="2">C36/C38</f>
        <v>26828281.428514361</v>
      </c>
      <c r="D37" s="91">
        <f t="shared" si="2"/>
        <v>21070384.807345655</v>
      </c>
      <c r="E37" s="91">
        <f t="shared" si="2"/>
        <v>11879794.732013151</v>
      </c>
      <c r="F37" s="91">
        <f t="shared" si="2"/>
        <v>15048523.495063579</v>
      </c>
      <c r="G37" s="91">
        <f t="shared" si="2"/>
        <v>17154299.840588134</v>
      </c>
      <c r="H37" s="91">
        <f t="shared" si="2"/>
        <v>17434180.828069393</v>
      </c>
      <c r="I37" s="91">
        <f t="shared" si="2"/>
        <v>31752560.761302941</v>
      </c>
      <c r="J37" s="91">
        <f t="shared" si="2"/>
        <v>31070986.9590827</v>
      </c>
      <c r="K37" s="91">
        <f t="shared" si="2"/>
        <v>34872523.715911157</v>
      </c>
      <c r="L37" s="91">
        <f t="shared" si="2"/>
        <v>38906342.163870752</v>
      </c>
      <c r="M37" s="91">
        <f t="shared" si="2"/>
        <v>33265495.600431249</v>
      </c>
      <c r="N37" s="91">
        <f t="shared" si="2"/>
        <v>38056635.534352757</v>
      </c>
      <c r="O37" s="91">
        <f t="shared" si="0"/>
        <v>317340009.86654586</v>
      </c>
      <c r="P37" s="91"/>
    </row>
    <row r="38" spans="2:16" s="6" customFormat="1" ht="16.5" customHeight="1">
      <c r="B38" s="91" t="s">
        <v>32</v>
      </c>
      <c r="C38" s="109">
        <v>500.66</v>
      </c>
      <c r="D38" s="109">
        <v>532.55999999999995</v>
      </c>
      <c r="E38" s="109">
        <v>523.16</v>
      </c>
      <c r="F38" s="92">
        <v>520.62</v>
      </c>
      <c r="G38" s="92">
        <v>533.21</v>
      </c>
      <c r="H38" s="92">
        <v>536.66999999999996</v>
      </c>
      <c r="I38" s="92">
        <v>531.72</v>
      </c>
      <c r="J38" s="92">
        <v>509.32</v>
      </c>
      <c r="K38" s="92">
        <v>493.93</v>
      </c>
      <c r="L38" s="92">
        <v>484.04</v>
      </c>
      <c r="M38" s="92">
        <v>482.32</v>
      </c>
      <c r="N38" s="92">
        <v>474.78</v>
      </c>
      <c r="O38" s="92">
        <v>510.25</v>
      </c>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2" t="s">
        <v>111</v>
      </c>
      <c r="C40" s="263"/>
      <c r="D40" s="263"/>
      <c r="E40" s="263"/>
      <c r="F40" s="263"/>
      <c r="G40" s="263"/>
      <c r="H40" s="263"/>
      <c r="I40" s="263"/>
      <c r="J40" s="263"/>
      <c r="K40" s="263"/>
      <c r="L40" s="263"/>
      <c r="M40" s="263"/>
      <c r="N40" s="263"/>
      <c r="O40" s="264"/>
      <c r="P40" s="1"/>
    </row>
    <row r="41" spans="2:16" s="6" customFormat="1" ht="11.25">
      <c r="B41" s="189" t="s">
        <v>105</v>
      </c>
      <c r="C41" s="25" t="s">
        <v>43</v>
      </c>
      <c r="D41" s="25" t="s">
        <v>44</v>
      </c>
      <c r="E41" s="25" t="s">
        <v>45</v>
      </c>
      <c r="F41" s="25" t="s">
        <v>46</v>
      </c>
      <c r="G41" s="25" t="s">
        <v>47</v>
      </c>
      <c r="H41" s="25" t="s">
        <v>48</v>
      </c>
      <c r="I41" s="25" t="s">
        <v>49</v>
      </c>
      <c r="J41" s="25" t="s">
        <v>50</v>
      </c>
      <c r="K41" s="25" t="s">
        <v>51</v>
      </c>
      <c r="L41" s="25" t="s">
        <v>77</v>
      </c>
      <c r="M41" s="25" t="s">
        <v>78</v>
      </c>
      <c r="N41" s="25" t="s">
        <v>79</v>
      </c>
      <c r="O41" s="190" t="s">
        <v>27</v>
      </c>
      <c r="P41" s="1"/>
    </row>
    <row r="42" spans="2:16" s="6" customFormat="1" ht="12" customHeight="1">
      <c r="B42" s="98" t="s">
        <v>106</v>
      </c>
      <c r="C42" s="110">
        <v>8.3599999999999994E-2</v>
      </c>
      <c r="D42" s="110">
        <v>7.0000000000000007E-2</v>
      </c>
      <c r="E42" s="110">
        <v>5.8700000000000002E-2</v>
      </c>
      <c r="F42" s="110">
        <v>6.9000000000000006E-2</v>
      </c>
      <c r="G42" s="110">
        <v>7.0699999999999999E-2</v>
      </c>
      <c r="H42" s="110">
        <v>6.6600000000000006E-2</v>
      </c>
      <c r="I42" s="110">
        <v>7.7899999999999997E-2</v>
      </c>
      <c r="J42" s="110">
        <v>6.9000000000000006E-2</v>
      </c>
      <c r="K42" s="114">
        <v>6.9800000000000001E-2</v>
      </c>
      <c r="L42" s="114">
        <v>7.6700000000000004E-2</v>
      </c>
      <c r="M42" s="114">
        <v>7.4499999999999997E-2</v>
      </c>
      <c r="N42" s="114">
        <v>7.8299999999999995E-2</v>
      </c>
      <c r="O42" s="114">
        <v>7.3400000000000007E-2</v>
      </c>
      <c r="P42" s="1"/>
    </row>
    <row r="43" spans="2:16" s="6" customFormat="1" ht="12" customHeight="1">
      <c r="B43" s="99" t="s">
        <v>107</v>
      </c>
      <c r="C43" s="111">
        <v>0.12809999999999999</v>
      </c>
      <c r="D43" s="111">
        <v>0.1244</v>
      </c>
      <c r="E43" s="111">
        <v>0.1084</v>
      </c>
      <c r="F43" s="111">
        <v>0.1057</v>
      </c>
      <c r="G43" s="111">
        <v>0.1191</v>
      </c>
      <c r="H43" s="111">
        <v>0.11119999999999999</v>
      </c>
      <c r="I43" s="111">
        <v>0.13800000000000001</v>
      </c>
      <c r="J43" s="111">
        <v>0.1308</v>
      </c>
      <c r="K43" s="113">
        <v>0.15720000000000001</v>
      </c>
      <c r="L43" s="113">
        <v>0.14680000000000001</v>
      </c>
      <c r="M43" s="113">
        <v>0.1336</v>
      </c>
      <c r="N43" s="113">
        <v>0.14710000000000001</v>
      </c>
      <c r="O43" s="113">
        <v>0.1338</v>
      </c>
      <c r="P43" s="1"/>
    </row>
    <row r="44" spans="2:16" s="6" customFormat="1" ht="12" customHeight="1">
      <c r="B44" s="98" t="s">
        <v>108</v>
      </c>
      <c r="C44" s="110">
        <v>8.2000000000000007E-3</v>
      </c>
      <c r="D44" s="110">
        <v>1.06E-2</v>
      </c>
      <c r="E44" s="110">
        <v>9.9000000000000008E-3</v>
      </c>
      <c r="F44" s="110">
        <v>7.7999999999999996E-3</v>
      </c>
      <c r="G44" s="110">
        <v>7.3000000000000001E-3</v>
      </c>
      <c r="H44" s="110">
        <v>7.0000000000000001E-3</v>
      </c>
      <c r="I44" s="110">
        <v>6.1999999999999998E-3</v>
      </c>
      <c r="J44" s="110">
        <v>6.8999999999999999E-3</v>
      </c>
      <c r="K44" s="114">
        <v>4.8999999999999998E-3</v>
      </c>
      <c r="L44" s="114">
        <v>4.5999999999999999E-3</v>
      </c>
      <c r="M44" s="114">
        <v>3.8999999999999998E-3</v>
      </c>
      <c r="N44" s="114">
        <v>4.7000000000000002E-3</v>
      </c>
      <c r="O44" s="114">
        <v>6.4000000000000003E-3</v>
      </c>
      <c r="P44" s="1"/>
    </row>
    <row r="45" spans="2:16" s="6" customFormat="1" ht="12" customHeight="1">
      <c r="B45" s="100" t="s">
        <v>109</v>
      </c>
      <c r="C45" s="111">
        <v>0.77710000000000001</v>
      </c>
      <c r="D45" s="111">
        <v>0.79190000000000005</v>
      </c>
      <c r="E45" s="111">
        <v>0.8206</v>
      </c>
      <c r="F45" s="111">
        <v>0.81389999999999996</v>
      </c>
      <c r="G45" s="111">
        <v>0.79910000000000003</v>
      </c>
      <c r="H45" s="111">
        <v>0.81140000000000001</v>
      </c>
      <c r="I45" s="111">
        <v>0.7742</v>
      </c>
      <c r="J45" s="111">
        <v>0.79020000000000001</v>
      </c>
      <c r="K45" s="113">
        <v>0.7651</v>
      </c>
      <c r="L45" s="113">
        <v>0.76800000000000002</v>
      </c>
      <c r="M45" s="113">
        <v>0.78539999999999999</v>
      </c>
      <c r="N45" s="113">
        <v>0.76749999999999996</v>
      </c>
      <c r="O45" s="113">
        <v>0.78339999999999999</v>
      </c>
      <c r="P45" s="1"/>
    </row>
    <row r="46" spans="2:16" s="6" customFormat="1" ht="12" customHeight="1">
      <c r="B46" s="98" t="s">
        <v>110</v>
      </c>
      <c r="C46" s="110">
        <v>3.0000000000000001E-3</v>
      </c>
      <c r="D46" s="110">
        <v>3.0999999999999999E-3</v>
      </c>
      <c r="E46" s="110">
        <v>2.3999999999999998E-3</v>
      </c>
      <c r="F46" s="110">
        <v>3.0999999999999999E-3</v>
      </c>
      <c r="G46" s="110">
        <v>3.8E-3</v>
      </c>
      <c r="H46" s="110">
        <v>3.8E-3</v>
      </c>
      <c r="I46" s="110">
        <v>3.7000000000000002E-3</v>
      </c>
      <c r="J46" s="110">
        <v>3.0999999999999999E-3</v>
      </c>
      <c r="K46" s="114">
        <v>3.0000000000000001E-3</v>
      </c>
      <c r="L46" s="114">
        <v>3.2000000000000002E-3</v>
      </c>
      <c r="M46" s="114">
        <v>2E-3</v>
      </c>
      <c r="N46" s="114">
        <v>2.3E-3</v>
      </c>
      <c r="O46" s="114">
        <v>3.0999999999999999E-3</v>
      </c>
      <c r="P46" s="1"/>
    </row>
    <row r="47" spans="2:16" s="6" customFormat="1" ht="18" customHeight="1">
      <c r="B47" s="191" t="s">
        <v>3</v>
      </c>
      <c r="C47" s="192">
        <f t="shared" ref="C47:O47" si="3">SUM(C42:C46)</f>
        <v>1</v>
      </c>
      <c r="D47" s="192">
        <f t="shared" si="3"/>
        <v>1.0000000000000002</v>
      </c>
      <c r="E47" s="192">
        <f t="shared" si="3"/>
        <v>1</v>
      </c>
      <c r="F47" s="192">
        <f t="shared" si="3"/>
        <v>0.99949999999999994</v>
      </c>
      <c r="G47" s="192">
        <f t="shared" si="3"/>
        <v>1</v>
      </c>
      <c r="H47" s="192">
        <f t="shared" si="3"/>
        <v>1</v>
      </c>
      <c r="I47" s="192">
        <f t="shared" si="3"/>
        <v>1</v>
      </c>
      <c r="J47" s="192">
        <f t="shared" si="3"/>
        <v>1</v>
      </c>
      <c r="K47" s="192">
        <f t="shared" si="3"/>
        <v>1</v>
      </c>
      <c r="L47" s="192">
        <f t="shared" si="3"/>
        <v>0.99929999999999997</v>
      </c>
      <c r="M47" s="192">
        <f t="shared" si="3"/>
        <v>0.99939999999999996</v>
      </c>
      <c r="N47" s="192">
        <f t="shared" si="3"/>
        <v>0.9998999999999999</v>
      </c>
      <c r="O47" s="193">
        <f t="shared" si="3"/>
        <v>1.0001</v>
      </c>
      <c r="P47" s="1"/>
    </row>
    <row r="49" spans="3:16">
      <c r="C49" s="133"/>
      <c r="D49" s="133"/>
      <c r="J49" s="133"/>
      <c r="K49" s="133"/>
      <c r="L49" s="133"/>
      <c r="M49" s="133"/>
      <c r="N49" s="133"/>
      <c r="O49" s="134"/>
    </row>
    <row r="54" spans="3:16">
      <c r="C54" s="69"/>
    </row>
    <row r="59" spans="3:16">
      <c r="L59" s="133"/>
      <c r="M59" s="133"/>
      <c r="N59" s="133"/>
      <c r="O59" s="133"/>
      <c r="P59" s="133"/>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2011-02-18T15:19:11Z</cp:lastPrinted>
  <dcterms:created xsi:type="dcterms:W3CDTF">2009-04-09T13:46:36Z</dcterms:created>
  <dcterms:modified xsi:type="dcterms:W3CDTF">2011-04-01T15:06:59Z</dcterms:modified>
</cp:coreProperties>
</file>