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5940" windowWidth="19260" windowHeight="6000" tabRatio="931"/>
  </bookViews>
  <sheets>
    <sheet name="Indice" sheetId="5" r:id="rId1"/>
    <sheet name="Oferta de Juegos" sheetId="11" r:id="rId2"/>
    <sheet name="Parque de Máquinas" sheetId="8" r:id="rId3"/>
    <sheet name="Posiciones de Juego" sheetId="12" r:id="rId4"/>
    <sheet name="Ingresos Brutos del Juego" sheetId="1" r:id="rId5"/>
    <sheet name="Impuestos" sheetId="2" r:id="rId6"/>
    <sheet name="Visitas" sheetId="3" r:id="rId7"/>
    <sheet name="Retorno Máquinas" sheetId="7" r:id="rId8"/>
    <sheet name="Resumen Industria" sheetId="4" r:id="rId9"/>
    <sheet name="Glosario" sheetId="6" r:id="rId10"/>
  </sheets>
  <definedNames>
    <definedName name="_xlnm.Print_Area" localSheetId="9">Glosario!$A$1:$E$18</definedName>
    <definedName name="_xlnm.Print_Area" localSheetId="5">Impuestos!$A$1:$Q$48</definedName>
    <definedName name="_xlnm.Print_Area" localSheetId="0">Indice!$A$1:$E$28</definedName>
    <definedName name="_xlnm.Print_Area" localSheetId="4">'Ingresos Brutos del Juego'!$A$1:$R$27</definedName>
    <definedName name="_xlnm.Print_Area" localSheetId="1">'Oferta de Juegos'!$A$1:$I$28</definedName>
    <definedName name="_xlnm.Print_Area" localSheetId="2">'Parque de Máquinas'!$A$1:$R$28</definedName>
    <definedName name="_xlnm.Print_Area" localSheetId="3">'Posiciones de Juego'!$A$1:$J$67</definedName>
    <definedName name="_xlnm.Print_Area" localSheetId="8">'Resumen Industria'!$A$1:$Q$48</definedName>
    <definedName name="_xlnm.Print_Area" localSheetId="7">'Retorno Máquinas'!$A$1:$Q$47</definedName>
    <definedName name="_xlnm.Print_Area" localSheetId="6">Visitas!$A$1:$Q$68</definedName>
  </definedNames>
  <calcPr calcId="125725"/>
</workbook>
</file>

<file path=xl/calcChain.xml><?xml version="1.0" encoding="utf-8"?>
<calcChain xmlns="http://schemas.openxmlformats.org/spreadsheetml/2006/main">
  <c r="E47" i="4"/>
  <c r="E36"/>
  <c r="E37" s="1"/>
  <c r="E23" l="1"/>
  <c r="E24"/>
  <c r="E25"/>
  <c r="E26"/>
  <c r="E20"/>
  <c r="E21"/>
  <c r="E22"/>
  <c r="E13"/>
  <c r="E14"/>
  <c r="E15"/>
  <c r="E16"/>
  <c r="E10"/>
  <c r="E11"/>
  <c r="E12"/>
  <c r="D47" i="7"/>
  <c r="E47"/>
  <c r="E26"/>
  <c r="E45" i="3"/>
  <c r="E47" i="2"/>
  <c r="E26"/>
  <c r="E26" i="1"/>
  <c r="Q11" i="8" l="1"/>
  <c r="Q12"/>
  <c r="Q13"/>
  <c r="Q14"/>
  <c r="Q15"/>
  <c r="Q16"/>
  <c r="Q17"/>
  <c r="Q18"/>
  <c r="Q19"/>
  <c r="Q20"/>
  <c r="Q21"/>
  <c r="Q22"/>
  <c r="Q23"/>
  <c r="Q24"/>
  <c r="Q25"/>
  <c r="M26"/>
  <c r="E26"/>
  <c r="D25" i="4" l="1"/>
  <c r="D16"/>
  <c r="D26" s="1"/>
  <c r="D15"/>
  <c r="D20"/>
  <c r="D10"/>
  <c r="D26" i="1"/>
  <c r="O16" i="4"/>
  <c r="O26" s="1"/>
  <c r="C16"/>
  <c r="C26" s="1"/>
  <c r="C25"/>
  <c r="C15"/>
  <c r="C14"/>
  <c r="C13"/>
  <c r="C23" s="1"/>
  <c r="C12"/>
  <c r="C11"/>
  <c r="C20"/>
  <c r="C10"/>
  <c r="O47" i="7"/>
  <c r="C47"/>
  <c r="E27" i="2" l="1"/>
  <c r="E46" i="3" s="1"/>
  <c r="F27" i="2"/>
  <c r="F46" i="3" s="1"/>
  <c r="G27" i="2"/>
  <c r="G46" i="3" s="1"/>
  <c r="H27" i="2"/>
  <c r="H46" i="3" s="1"/>
  <c r="I27" i="2"/>
  <c r="I46" i="3" s="1"/>
  <c r="J27" i="2"/>
  <c r="J46" i="3" s="1"/>
  <c r="K27" i="2"/>
  <c r="K46" i="3" s="1"/>
  <c r="L27" i="2"/>
  <c r="L46" i="3" s="1"/>
  <c r="M27" i="2"/>
  <c r="M46" i="3" s="1"/>
  <c r="N27" i="2"/>
  <c r="N46" i="3" s="1"/>
  <c r="D27" i="2"/>
  <c r="C48"/>
  <c r="C27"/>
  <c r="C46" i="3" s="1"/>
  <c r="H26" i="8"/>
  <c r="D48" i="2" l="1"/>
  <c r="D26"/>
  <c r="D21" i="4" s="1"/>
  <c r="D46" i="3"/>
  <c r="C27" i="7"/>
  <c r="C38" i="4" s="1"/>
  <c r="C27" s="1"/>
  <c r="C68" i="3"/>
  <c r="M27" i="7"/>
  <c r="M38" i="4" s="1"/>
  <c r="M27" s="1"/>
  <c r="M68" i="3"/>
  <c r="K27" i="7"/>
  <c r="K38" i="4" s="1"/>
  <c r="K27" s="1"/>
  <c r="K68" i="3"/>
  <c r="I27" i="7"/>
  <c r="I38" i="4" s="1"/>
  <c r="I27" s="1"/>
  <c r="I68" i="3"/>
  <c r="G27" i="7"/>
  <c r="G38" i="4" s="1"/>
  <c r="G27" s="1"/>
  <c r="G68" i="3"/>
  <c r="E27" i="7"/>
  <c r="E38" i="4" s="1"/>
  <c r="E27" s="1"/>
  <c r="E68" i="3"/>
  <c r="N27" i="7"/>
  <c r="N38" i="4" s="1"/>
  <c r="N27" s="1"/>
  <c r="N68" i="3"/>
  <c r="L27" i="7"/>
  <c r="L38" i="4" s="1"/>
  <c r="L27" s="1"/>
  <c r="L68" i="3"/>
  <c r="J27" i="7"/>
  <c r="J38" i="4" s="1"/>
  <c r="J27" s="1"/>
  <c r="J68" i="3"/>
  <c r="H27" i="7"/>
  <c r="H38" i="4" s="1"/>
  <c r="H27" s="1"/>
  <c r="H68" i="3"/>
  <c r="F27" i="7"/>
  <c r="F38" i="4" s="1"/>
  <c r="F27" s="1"/>
  <c r="F68" i="3"/>
  <c r="N48" i="2"/>
  <c r="L48"/>
  <c r="J48"/>
  <c r="H48"/>
  <c r="F48"/>
  <c r="D68" i="3"/>
  <c r="M48" i="2"/>
  <c r="K48"/>
  <c r="I48"/>
  <c r="G48"/>
  <c r="E48"/>
  <c r="D27" i="7" l="1"/>
  <c r="D45" i="3"/>
  <c r="D24" i="4" s="1"/>
  <c r="D36"/>
  <c r="D42" l="1"/>
  <c r="D44"/>
  <c r="D46"/>
  <c r="D43"/>
  <c r="D45"/>
  <c r="D38"/>
  <c r="B67" i="12"/>
  <c r="D47" i="4" l="1"/>
  <c r="D27"/>
  <c r="D37"/>
  <c r="C36"/>
  <c r="O35"/>
  <c r="O34"/>
  <c r="O33"/>
  <c r="O32"/>
  <c r="O31"/>
  <c r="C37" l="1"/>
  <c r="O37" s="1"/>
  <c r="C44"/>
  <c r="C46"/>
  <c r="C43"/>
  <c r="C45"/>
  <c r="C42"/>
  <c r="P36"/>
  <c r="O36"/>
  <c r="O45" s="1"/>
  <c r="C47" l="1"/>
  <c r="O46"/>
  <c r="O43"/>
  <c r="O42"/>
  <c r="O44"/>
  <c r="B28" i="8"/>
  <c r="B27" i="12"/>
  <c r="O24" i="7"/>
  <c r="O23"/>
  <c r="O22"/>
  <c r="O21"/>
  <c r="O20"/>
  <c r="O19"/>
  <c r="O18"/>
  <c r="O17"/>
  <c r="O16"/>
  <c r="O15"/>
  <c r="O14"/>
  <c r="O13"/>
  <c r="O12"/>
  <c r="O11"/>
  <c r="O10"/>
  <c r="O43" i="3"/>
  <c r="O42"/>
  <c r="O41"/>
  <c r="O40"/>
  <c r="O39"/>
  <c r="O38"/>
  <c r="O37"/>
  <c r="O36"/>
  <c r="O35"/>
  <c r="O34"/>
  <c r="O33"/>
  <c r="O32"/>
  <c r="O31"/>
  <c r="O30"/>
  <c r="O29"/>
  <c r="O45" i="2"/>
  <c r="O44"/>
  <c r="O43"/>
  <c r="O42"/>
  <c r="O41"/>
  <c r="O40"/>
  <c r="O39"/>
  <c r="O38"/>
  <c r="O37"/>
  <c r="O36"/>
  <c r="O35"/>
  <c r="O34"/>
  <c r="O33"/>
  <c r="O32"/>
  <c r="O31"/>
  <c r="O24"/>
  <c r="O23"/>
  <c r="O22"/>
  <c r="O21"/>
  <c r="O20"/>
  <c r="O19"/>
  <c r="O18"/>
  <c r="O17"/>
  <c r="O16"/>
  <c r="O15"/>
  <c r="O14"/>
  <c r="O13"/>
  <c r="O12"/>
  <c r="O11"/>
  <c r="O10"/>
  <c r="I13" i="12"/>
  <c r="I14"/>
  <c r="I15"/>
  <c r="I16"/>
  <c r="I17"/>
  <c r="I18"/>
  <c r="I19"/>
  <c r="I20"/>
  <c r="I21"/>
  <c r="I22"/>
  <c r="I23"/>
  <c r="I24"/>
  <c r="I25"/>
  <c r="I12"/>
  <c r="I11"/>
  <c r="H26"/>
  <c r="G26"/>
  <c r="F26"/>
  <c r="E26"/>
  <c r="D26"/>
  <c r="O47" i="4" l="1"/>
  <c r="I26" i="12"/>
  <c r="H26" i="11" l="1"/>
  <c r="G26"/>
  <c r="F26"/>
  <c r="E26"/>
  <c r="D26"/>
  <c r="P26" i="8" l="1"/>
  <c r="O26"/>
  <c r="N26"/>
  <c r="L26"/>
  <c r="K26"/>
  <c r="J26"/>
  <c r="I26"/>
  <c r="G26"/>
  <c r="F26"/>
  <c r="D26"/>
  <c r="C26"/>
  <c r="Q26" l="1"/>
  <c r="M27" s="1"/>
  <c r="H27" l="1"/>
  <c r="E27"/>
  <c r="R12"/>
  <c r="R23"/>
  <c r="G27"/>
  <c r="C27"/>
  <c r="R19"/>
  <c r="K27"/>
  <c r="L27"/>
  <c r="P27"/>
  <c r="R17"/>
  <c r="R25"/>
  <c r="R21"/>
  <c r="O27"/>
  <c r="J27"/>
  <c r="D27"/>
  <c r="N27"/>
  <c r="I27"/>
  <c r="R13"/>
  <c r="F27"/>
  <c r="R15"/>
  <c r="R11"/>
  <c r="R24"/>
  <c r="R14"/>
  <c r="R18"/>
  <c r="R22"/>
  <c r="R20"/>
  <c r="R16"/>
  <c r="N25" i="7"/>
  <c r="Q27" i="8" l="1"/>
  <c r="R26"/>
  <c r="N44" i="3"/>
  <c r="N25"/>
  <c r="N46" i="2"/>
  <c r="N25"/>
  <c r="M25" i="7" l="1"/>
  <c r="M44" i="3"/>
  <c r="M25"/>
  <c r="M46" i="2"/>
  <c r="M25"/>
  <c r="L44" i="3" l="1"/>
  <c r="L25"/>
  <c r="L25" i="7" l="1"/>
  <c r="L46" i="2"/>
  <c r="P46"/>
  <c r="L25"/>
  <c r="O24" i="1"/>
  <c r="O23"/>
  <c r="O22"/>
  <c r="O21"/>
  <c r="O20"/>
  <c r="O19"/>
  <c r="O18"/>
  <c r="O17"/>
  <c r="O16"/>
  <c r="O15"/>
  <c r="O14"/>
  <c r="O13"/>
  <c r="O12"/>
  <c r="O11"/>
  <c r="O10"/>
  <c r="K25" i="7"/>
  <c r="K44" i="3"/>
  <c r="K25"/>
  <c r="P25" i="2"/>
  <c r="K46"/>
  <c r="K25"/>
  <c r="K25" i="1"/>
  <c r="J25" i="7"/>
  <c r="J44" i="3"/>
  <c r="J25"/>
  <c r="O13"/>
  <c r="O14"/>
  <c r="J46" i="2"/>
  <c r="J25"/>
  <c r="I25" i="7"/>
  <c r="I44" i="3"/>
  <c r="I25"/>
  <c r="I46" i="2"/>
  <c r="I25"/>
  <c r="I25" i="1"/>
  <c r="J25"/>
  <c r="L25"/>
  <c r="M25"/>
  <c r="N25"/>
  <c r="H25" i="7"/>
  <c r="H44" i="3"/>
  <c r="H25"/>
  <c r="H25" i="2"/>
  <c r="H46"/>
  <c r="H25" i="1"/>
  <c r="G25" i="7"/>
  <c r="F25"/>
  <c r="E25"/>
  <c r="D25"/>
  <c r="D26" s="1"/>
  <c r="C25"/>
  <c r="C26" s="1"/>
  <c r="D44" i="3"/>
  <c r="D14" i="4" s="1"/>
  <c r="E44" i="3"/>
  <c r="F44"/>
  <c r="G44"/>
  <c r="C44"/>
  <c r="C45" s="1"/>
  <c r="C24" i="4" s="1"/>
  <c r="D25" i="3"/>
  <c r="D13" i="4" s="1"/>
  <c r="D23" s="1"/>
  <c r="E25" i="3"/>
  <c r="F25"/>
  <c r="G25"/>
  <c r="C25"/>
  <c r="D46" i="2"/>
  <c r="E46"/>
  <c r="F46"/>
  <c r="G46"/>
  <c r="C46"/>
  <c r="C47" s="1"/>
  <c r="C22" i="4" s="1"/>
  <c r="D25" i="2"/>
  <c r="D11" i="4" s="1"/>
  <c r="O11" s="1"/>
  <c r="E25" i="2"/>
  <c r="F25"/>
  <c r="G25"/>
  <c r="C25"/>
  <c r="C26" s="1"/>
  <c r="C21" i="4" s="1"/>
  <c r="O21" s="1"/>
  <c r="D25" i="1"/>
  <c r="E25"/>
  <c r="F25"/>
  <c r="G25"/>
  <c r="C25"/>
  <c r="C26" s="1"/>
  <c r="O10" i="3"/>
  <c r="O24" i="4"/>
  <c r="O23"/>
  <c r="O20"/>
  <c r="O14"/>
  <c r="O13"/>
  <c r="O10"/>
  <c r="O24" i="3"/>
  <c r="O15"/>
  <c r="O16"/>
  <c r="O17"/>
  <c r="O18"/>
  <c r="O19"/>
  <c r="O20"/>
  <c r="O21"/>
  <c r="O22"/>
  <c r="O23"/>
  <c r="O12"/>
  <c r="O11"/>
  <c r="P25" i="1"/>
  <c r="D47" i="2" l="1"/>
  <c r="D22" i="4" s="1"/>
  <c r="O22" s="1"/>
  <c r="D12"/>
  <c r="O12" s="1"/>
  <c r="O26" i="1"/>
  <c r="O47" i="2"/>
  <c r="O26"/>
  <c r="O15" i="4"/>
  <c r="O26" i="7"/>
  <c r="O25"/>
  <c r="O25" i="2"/>
  <c r="O44" i="3"/>
  <c r="O25" i="4"/>
  <c r="P25" i="7"/>
  <c r="O46" i="2"/>
  <c r="O25" i="3"/>
  <c r="O25" i="1"/>
  <c r="O45" i="3"/>
  <c r="P44"/>
</calcChain>
</file>

<file path=xl/sharedStrings.xml><?xml version="1.0" encoding="utf-8"?>
<sst xmlns="http://schemas.openxmlformats.org/spreadsheetml/2006/main" count="597" uniqueCount="159">
  <si>
    <t>Oct</t>
  </si>
  <si>
    <t>Nov</t>
  </si>
  <si>
    <t>Dic</t>
  </si>
  <si>
    <t>Total</t>
  </si>
  <si>
    <t>Enjoy Antofagasta</t>
  </si>
  <si>
    <t>Casino de Colchagua</t>
  </si>
  <si>
    <t>Gran Casino de Talca</t>
  </si>
  <si>
    <t>Termas de Chillán</t>
  </si>
  <si>
    <t>Marina del Sol</t>
  </si>
  <si>
    <t>Total $</t>
  </si>
  <si>
    <t>Total US$</t>
  </si>
  <si>
    <t>Impuesto por entradas (0,07 UTM)</t>
  </si>
  <si>
    <t>Gasto promedio por visita</t>
  </si>
  <si>
    <t>Casinos de Juego</t>
  </si>
  <si>
    <t>Casino Gran Los Angeles</t>
  </si>
  <si>
    <t>Dreams Temuco</t>
  </si>
  <si>
    <t>Dreams Valdivia</t>
  </si>
  <si>
    <t>Dreams Punta Arenas</t>
  </si>
  <si>
    <t>Monticello Grand Casino</t>
  </si>
  <si>
    <t>Impuesto específico al juego (20%)</t>
  </si>
  <si>
    <t>IVA al juego (19%)</t>
  </si>
  <si>
    <t>Corresponden a la suma de los ingresos brutos en las mesas de juego, máquinas de azar y bingo, en que dicha recaudación bruta es la diferencia entre el valor de apertura y cierre, considerando las adiciones o deducciones que corresponda.</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</si>
  <si>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</si>
  <si>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</si>
  <si>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</si>
  <si>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Corresponde a la razón entre la suma de los premios ganados por los clientes en cada una de las jugadas en las máquinas de azar y el monto total apostado por los clientes en cada una de dichas jugadas.</t>
  </si>
  <si>
    <t>Casinos</t>
  </si>
  <si>
    <t>Año</t>
  </si>
  <si>
    <t>Mayor valor</t>
  </si>
  <si>
    <t>Total visitas (número)</t>
  </si>
  <si>
    <t>Gasto promedio</t>
  </si>
  <si>
    <t>Gasto promedio US$</t>
  </si>
  <si>
    <t>Dólar promedio observado</t>
  </si>
  <si>
    <t>Dólar promedio observado ($)</t>
  </si>
  <si>
    <t>Total ($)</t>
  </si>
  <si>
    <t>Total (US$)</t>
  </si>
  <si>
    <t>Casino Sol Calama</t>
  </si>
  <si>
    <t>Casino de Juegos del Pacífico</t>
  </si>
  <si>
    <t>($)</t>
  </si>
  <si>
    <t>(US$)</t>
  </si>
  <si>
    <t>Casino de Juego de Rinconada</t>
  </si>
  <si>
    <t>Casino Sol Osorno</t>
  </si>
  <si>
    <t>Casino Gran Los Ángeles</t>
  </si>
  <si>
    <t>Enero</t>
  </si>
  <si>
    <t>Febrero</t>
  </si>
  <si>
    <t>Marzo</t>
  </si>
  <si>
    <t>Abril</t>
  </si>
  <si>
    <t>Mayo</t>
  </si>
  <si>
    <t>Junio</t>
  </si>
  <si>
    <t>Julio</t>
  </si>
  <si>
    <t>Agosto</t>
  </si>
  <si>
    <t>Septiembre</t>
  </si>
  <si>
    <t>IVA AL JUEGO ($)</t>
  </si>
  <si>
    <t xml:space="preserve">NÚMERO DE VISITAS </t>
  </si>
  <si>
    <t>IMPUESTO POR ENTRADAS ($)</t>
  </si>
  <si>
    <t>GASTO PROMEDIO POR VISITA ($)</t>
  </si>
  <si>
    <t>PORCENTAJE DE RETORNO REAL A CLIENTES EN MÁQUINAS DE AZAR (%)</t>
  </si>
  <si>
    <t>RESUMEN DE RESULTADOS DE LA INDUSTRIA DE CASINOS DE JUEGO ($)</t>
  </si>
  <si>
    <t>RESUMEN DE RESULTADOS DE LA INDUSTRIA DE CASINOS DE JUEGO (US$)</t>
  </si>
  <si>
    <t xml:space="preserve">GLOSARIO </t>
  </si>
  <si>
    <t>IMPUESTO ESPECÍFICO AL JUEGO ($)</t>
  </si>
  <si>
    <t>MONTO TOTAL APOSTADO EN MÁQUINAS DE AZAR ($)</t>
  </si>
  <si>
    <t>INGRESOS BRUTOS DEL JUEGO O WIN ($)</t>
  </si>
  <si>
    <t>Ingresos brutos del juego</t>
  </si>
  <si>
    <t>IMPUESTO ESPECÍFICO AL JUEGO</t>
  </si>
  <si>
    <t xml:space="preserve">PORCENTAJE RETORNO REAL CLIENTES DE MÁQUINAS DE AZAR  (%)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</si>
  <si>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</si>
  <si>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</si>
  <si>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</si>
  <si>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</si>
  <si>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</si>
  <si>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</si>
  <si>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</si>
  <si>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</si>
  <si>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</si>
  <si>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</si>
  <si>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</si>
  <si>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</si>
  <si>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</si>
  <si>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</si>
  <si>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</si>
  <si>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Total por Fabricante</t>
  </si>
  <si>
    <t>% Participación</t>
  </si>
  <si>
    <t>ANSWORTH</t>
  </si>
  <si>
    <t>ARISTOCRAT</t>
  </si>
  <si>
    <t>BALLY</t>
  </si>
  <si>
    <t>ID Interactive</t>
  </si>
  <si>
    <t>IGT</t>
  </si>
  <si>
    <t>KONAMI</t>
  </si>
  <si>
    <t>MERKUR</t>
  </si>
  <si>
    <t>NOVOMATIC</t>
  </si>
  <si>
    <t>UNDESA</t>
  </si>
  <si>
    <t>Australia</t>
  </si>
  <si>
    <t>Australia-USA</t>
  </si>
  <si>
    <t>Alemania-USA</t>
  </si>
  <si>
    <t>USA</t>
  </si>
  <si>
    <t>USA-Japón</t>
  </si>
  <si>
    <t>Alemania</t>
  </si>
  <si>
    <t>Austria</t>
  </si>
  <si>
    <t>España</t>
  </si>
  <si>
    <t xml:space="preserve">   Número de Máquinas de Azar por Fabricante y Procedencia </t>
  </si>
  <si>
    <t>Total por Casino</t>
  </si>
  <si>
    <t>Categoría de Juego</t>
  </si>
  <si>
    <t>Ruleta</t>
  </si>
  <si>
    <t>Cartas</t>
  </si>
  <si>
    <t>Dados</t>
  </si>
  <si>
    <t>Máquinas de azar</t>
  </si>
  <si>
    <t>Bingo</t>
  </si>
  <si>
    <t>PARTICIPACION EN WIN POR CATEGORÍA DE JUEGO (%)</t>
  </si>
  <si>
    <t>Retorno real a clientes máquinas de azar</t>
  </si>
  <si>
    <t>Comuna</t>
  </si>
  <si>
    <t>N° de Mesas</t>
  </si>
  <si>
    <t>N° de Máquinas de Azar</t>
  </si>
  <si>
    <t>N° de Posiciones de Bingo</t>
  </si>
  <si>
    <t>Calama</t>
  </si>
  <si>
    <t>Antofagasta</t>
  </si>
  <si>
    <t>Copiapó</t>
  </si>
  <si>
    <t>San Antonio</t>
  </si>
  <si>
    <t>Rinconada</t>
  </si>
  <si>
    <t>Mostazal</t>
  </si>
  <si>
    <t>Santa Cruz</t>
  </si>
  <si>
    <t>Talca</t>
  </si>
  <si>
    <t>Pinto</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</si>
  <si>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</si>
  <si>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</si>
  <si>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</si>
  <si>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</si>
  <si>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</si>
  <si>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</si>
  <si>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</si>
  <si>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</si>
  <si>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</si>
  <si>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</si>
  <si>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</si>
  <si>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</si>
  <si>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</si>
  <si>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 xml:space="preserve">   Oferta de Juegos por Categoría</t>
  </si>
  <si>
    <t xml:space="preserve">   Win Diario por Posición de Juego, según Categoría</t>
  </si>
  <si>
    <t>POSICIÓN DE JUEGO</t>
  </si>
  <si>
    <t>WIN DIARIO POR POSICIÓN DE JUEGO</t>
  </si>
  <si>
    <t xml:space="preserve">Corresponde al asiento o lugar disponible para que un jugador pueda apostar en alguno de los juegos del casino. Para cada mesa de juego se consideran las apuestas dispuestas en los paños, para las máquinas de azar cada una de éstas y para el bingo el número de posiciones, es decir, de asientos en el salón. </t>
  </si>
  <si>
    <t>Es la división del  win de un determinado período de tiempo por el número de días de operación en ese período, y a su vez la división por el número total de posiciones de juego consideradas.</t>
  </si>
  <si>
    <t>INGRESOS BRUTOS O WIN POR CATEGORÍA DE JUEGO ($)</t>
  </si>
  <si>
    <t>GOLDCLUB</t>
  </si>
  <si>
    <t>Slovenia</t>
  </si>
  <si>
    <t>Gasto Promedio Año 2012</t>
  </si>
  <si>
    <t xml:space="preserve">   Win y Participación por Categoría de Juego</t>
  </si>
  <si>
    <t>Al 31-03-2012</t>
  </si>
  <si>
    <t>OFERTA DE JUEGOS POR CATEGORIA,  EN LOS CASINOS EN OPERACIÓN - Marzo 2012</t>
  </si>
  <si>
    <t>NUMERO DE MAQUINAS DE AZAR POR FABRICANTE Y PROCEDENCIA - Marzo 2012</t>
  </si>
  <si>
    <t>POSICIONES DE JUEGO, POR CATEGORIA DE JUEGO - Marzo 2012</t>
  </si>
  <si>
    <t>WIN DIARIO POR POSICION DE JUEGO ($), SEGUN CATEGORIA - Marzo 2012</t>
  </si>
  <si>
    <t>Win Marzo 2012 y posiciones de juego al 31-03-2012</t>
  </si>
  <si>
    <t>WIN DIARIO POR POSICION DE JUEGO (US$), SEGUN CATEGORIA - Marzo 2012</t>
  </si>
  <si>
    <t>ARUZE</t>
  </si>
  <si>
    <t>USA-Australia</t>
  </si>
  <si>
    <t>SPIELO</t>
  </si>
  <si>
    <t>Multimedia Games</t>
  </si>
  <si>
    <t>WMS</t>
  </si>
</sst>
</file>

<file path=xl/styles.xml><?xml version="1.0" encoding="utf-8"?>
<styleSheet xmlns="http://schemas.openxmlformats.org/spreadsheetml/2006/main">
  <numFmts count="9">
    <numFmt numFmtId="41" formatCode="_-* #,##0_-;\-* #,##0_-;_-* &quot;-&quot;_-;_-@_-"/>
    <numFmt numFmtId="43" formatCode="_-* #,##0.00_-;\-* #,##0.00_-;_-* &quot;-&quot;??_-;_-@_-"/>
    <numFmt numFmtId="164" formatCode="_-* #,##0_-;\-* #,##0_-;_-* &quot;-&quot;??_-;_-@_-"/>
    <numFmt numFmtId="165" formatCode="#,##0.0"/>
    <numFmt numFmtId="166" formatCode="0.0%"/>
    <numFmt numFmtId="167" formatCode="_-* #,##0.0_-;\-* #,##0.0_-;_-* &quot;-&quot;??_-;_-@_-"/>
    <numFmt numFmtId="168" formatCode="_-* #,##0.0_-;\-* #,##0.0_-;_-* &quot;-&quot;?_-;_-@_-"/>
    <numFmt numFmtId="169" formatCode="0.0"/>
    <numFmt numFmtId="170" formatCode="_-* #,##0.0_-;\-* #,##0.0_-;_-* &quot;-&quot;_-;_-@_-"/>
  </numFmts>
  <fonts count="39">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sz val="7"/>
      <color theme="3"/>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10"/>
      <color indexed="9"/>
      <name val="Optima"/>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8"/>
      <color theme="1"/>
      <name val="Calibri"/>
      <family val="2"/>
      <scheme val="minor"/>
    </font>
    <font>
      <sz val="7"/>
      <color rgb="FFFF0000"/>
      <name val="Optima"/>
    </font>
    <font>
      <sz val="8"/>
      <color indexed="9"/>
      <name val="Arial Narrow"/>
      <family val="2"/>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theme="0" tint="-4.9989318521683403E-2"/>
        <bgColor indexed="64"/>
      </patternFill>
    </fill>
  </fills>
  <borders count="54">
    <border>
      <left/>
      <right/>
      <top/>
      <bottom/>
      <diagonal/>
    </border>
    <border>
      <left style="thin">
        <color indexed="64"/>
      </left>
      <right style="thin">
        <color indexed="64"/>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style="thin">
        <color rgb="FF002060"/>
      </right>
      <top style="thin">
        <color theme="0"/>
      </top>
      <bottom/>
      <diagonal/>
    </border>
    <border>
      <left style="thin">
        <color rgb="FF002060"/>
      </left>
      <right style="thin">
        <color rgb="FF002060"/>
      </right>
      <top/>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theme="0"/>
      </top>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diagonal/>
    </border>
    <border>
      <left/>
      <right style="thin">
        <color theme="3" tint="-0.24994659260841701"/>
      </right>
      <top/>
      <bottom/>
      <diagonal/>
    </border>
    <border>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indexed="64"/>
      </left>
      <right style="thin">
        <color theme="3" tint="-0.24994659260841701"/>
      </right>
      <top style="thin">
        <color indexed="64"/>
      </top>
      <bottom/>
      <diagonal/>
    </border>
    <border>
      <left style="thin">
        <color theme="3" tint="-0.24994659260841701"/>
      </left>
      <right style="thin">
        <color theme="3" tint="-0.24994659260841701"/>
      </right>
      <top style="thin">
        <color indexed="64"/>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3" tint="-0.24994659260841701"/>
      </right>
      <top/>
      <bottom/>
      <diagonal/>
    </border>
    <border>
      <left style="thin">
        <color theme="3" tint="-0.24994659260841701"/>
      </left>
      <right style="thin">
        <color rgb="FF002060"/>
      </right>
      <top/>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right style="thin">
        <color theme="3" tint="-0.24994659260841701"/>
      </right>
      <top style="thin">
        <color indexed="64"/>
      </top>
      <bottom/>
      <diagonal/>
    </border>
    <border>
      <left/>
      <right style="thin">
        <color theme="3" tint="-0.24994659260841701"/>
      </right>
      <top/>
      <bottom style="thin">
        <color indexed="64"/>
      </bottom>
      <diagonal/>
    </border>
    <border>
      <left style="thin">
        <color theme="3" tint="-0.24994659260841701"/>
      </left>
      <right style="thin">
        <color theme="0"/>
      </right>
      <top/>
      <bottom/>
      <diagonal/>
    </border>
  </borders>
  <cellStyleXfs count="9">
    <xf numFmtId="0" fontId="0" fillId="0" borderId="0"/>
    <xf numFmtId="3" fontId="9" fillId="2" borderId="2" applyFont="0" applyAlignment="0">
      <alignment vertical="center"/>
    </xf>
    <xf numFmtId="0" fontId="10" fillId="3" borderId="0" applyNumberFormat="0" applyFont="0" applyFill="0" applyBorder="0" applyAlignment="0" applyProtection="0"/>
    <xf numFmtId="164" fontId="11" fillId="4" borderId="0" applyNumberFormat="0"/>
    <xf numFmtId="0" fontId="12" fillId="0" borderId="0" applyNumberFormat="0" applyFill="0" applyBorder="0" applyAlignment="0" applyProtection="0">
      <alignment vertical="top"/>
      <protection locked="0"/>
    </xf>
    <xf numFmtId="43" fontId="8" fillId="0" borderId="0" applyFont="0" applyFill="0" applyBorder="0" applyAlignment="0" applyProtection="0"/>
    <xf numFmtId="9" fontId="8" fillId="0" borderId="0" applyFont="0" applyFill="0" applyBorder="0" applyAlignment="0" applyProtection="0"/>
    <xf numFmtId="17" fontId="7" fillId="5" borderId="3" applyNumberFormat="0" applyBorder="0">
      <alignment horizontal="center" vertical="center" wrapText="1"/>
    </xf>
    <xf numFmtId="17" fontId="6" fillId="4" borderId="3" applyNumberFormat="0">
      <alignment horizontal="center" vertical="center" wrapText="1"/>
    </xf>
  </cellStyleXfs>
  <cellXfs count="263">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4" xfId="0" applyFont="1" applyFill="1" applyBorder="1"/>
    <xf numFmtId="0" fontId="1" fillId="3" borderId="0" xfId="0" applyFont="1" applyFill="1" applyBorder="1"/>
    <xf numFmtId="0" fontId="1" fillId="3" borderId="5"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5" xfId="0" applyNumberFormat="1" applyFont="1" applyFill="1" applyBorder="1"/>
    <xf numFmtId="0" fontId="1" fillId="0" borderId="5" xfId="0" applyFont="1" applyFill="1" applyBorder="1"/>
    <xf numFmtId="0" fontId="1" fillId="0" borderId="6" xfId="0" applyFont="1" applyFill="1" applyBorder="1"/>
    <xf numFmtId="17" fontId="5" fillId="5" borderId="0" xfId="2" applyNumberFormat="1" applyFont="1" applyFill="1" applyBorder="1" applyAlignment="1">
      <alignment horizontal="center" vertical="center"/>
    </xf>
    <xf numFmtId="41" fontId="21" fillId="2" borderId="9" xfId="2" applyNumberFormat="1" applyFont="1" applyFill="1" applyBorder="1" applyAlignment="1"/>
    <xf numFmtId="41" fontId="21" fillId="3" borderId="10" xfId="2" applyNumberFormat="1" applyFont="1" applyFill="1" applyBorder="1"/>
    <xf numFmtId="41" fontId="21" fillId="2" borderId="9" xfId="2" applyNumberFormat="1" applyFont="1" applyFill="1" applyBorder="1"/>
    <xf numFmtId="41" fontId="21" fillId="3" borderId="9" xfId="2" applyNumberFormat="1" applyFont="1" applyFill="1" applyBorder="1"/>
    <xf numFmtId="41" fontId="21" fillId="2" borderId="10" xfId="2" applyNumberFormat="1" applyFont="1" applyFill="1" applyBorder="1"/>
    <xf numFmtId="41" fontId="21" fillId="3" borderId="8" xfId="2" applyNumberFormat="1" applyFont="1" applyFill="1" applyBorder="1"/>
    <xf numFmtId="41" fontId="21" fillId="2" borderId="8" xfId="2" applyNumberFormat="1" applyFont="1" applyFill="1" applyBorder="1"/>
    <xf numFmtId="0" fontId="22" fillId="6" borderId="11" xfId="4" applyFont="1" applyFill="1" applyBorder="1" applyAlignment="1" applyProtection="1">
      <alignment horizontal="left" vertical="center"/>
      <protection locked="0"/>
    </xf>
    <xf numFmtId="0" fontId="22" fillId="6" borderId="11" xfId="4" applyFont="1" applyFill="1" applyBorder="1" applyAlignment="1" applyProtection="1">
      <alignment horizontal="left" vertical="center"/>
    </xf>
    <xf numFmtId="0" fontId="0" fillId="0" borderId="0" xfId="0" applyFill="1"/>
    <xf numFmtId="0" fontId="1" fillId="0" borderId="0" xfId="0" applyFont="1" applyFill="1" applyBorder="1"/>
    <xf numFmtId="41" fontId="23" fillId="3" borderId="12" xfId="0" applyNumberFormat="1" applyFont="1" applyFill="1" applyBorder="1"/>
    <xf numFmtId="41" fontId="23" fillId="3" borderId="1" xfId="0" applyNumberFormat="1" applyFont="1" applyFill="1" applyBorder="1"/>
    <xf numFmtId="41" fontId="23" fillId="3" borderId="2" xfId="0" applyNumberFormat="1" applyFont="1" applyFill="1" applyBorder="1"/>
    <xf numFmtId="0" fontId="3" fillId="0" borderId="5" xfId="0" applyFont="1" applyFill="1" applyBorder="1"/>
    <xf numFmtId="41" fontId="23" fillId="2" borderId="2" xfId="0" applyNumberFormat="1" applyFont="1" applyFill="1" applyBorder="1"/>
    <xf numFmtId="17" fontId="5" fillId="5" borderId="16" xfId="0" applyNumberFormat="1" applyFont="1" applyFill="1" applyBorder="1" applyAlignment="1">
      <alignment horizontal="center" vertical="center" wrapText="1"/>
    </xf>
    <xf numFmtId="17" fontId="5" fillId="5" borderId="0" xfId="0" applyNumberFormat="1" applyFont="1" applyFill="1" applyBorder="1" applyAlignment="1">
      <alignment horizontal="center" vertical="center" wrapText="1"/>
    </xf>
    <xf numFmtId="17" fontId="5" fillId="5" borderId="17" xfId="0" applyNumberFormat="1" applyFont="1" applyFill="1" applyBorder="1" applyAlignment="1">
      <alignment horizontal="center" vertical="center" wrapText="1"/>
    </xf>
    <xf numFmtId="17" fontId="7" fillId="5" borderId="16" xfId="7" applyBorder="1">
      <alignment horizontal="center" vertical="center" wrapText="1"/>
    </xf>
    <xf numFmtId="17" fontId="7" fillId="5" borderId="0" xfId="7" applyBorder="1">
      <alignment horizontal="center" vertical="center" wrapText="1"/>
    </xf>
    <xf numFmtId="17" fontId="7" fillId="5" borderId="17" xfId="7" applyBorder="1">
      <alignment horizontal="center" vertical="center" wrapText="1"/>
    </xf>
    <xf numFmtId="17" fontId="5" fillId="5" borderId="16" xfId="7" applyFont="1" applyBorder="1">
      <alignment horizontal="center" vertical="center" wrapText="1"/>
    </xf>
    <xf numFmtId="17" fontId="5" fillId="5" borderId="0" xfId="7" applyFont="1" applyBorder="1">
      <alignment horizontal="center" vertical="center" wrapText="1"/>
    </xf>
    <xf numFmtId="17" fontId="5" fillId="5" borderId="17" xfId="7" applyFont="1" applyBorder="1">
      <alignment horizontal="center" vertical="center" wrapText="1"/>
    </xf>
    <xf numFmtId="3" fontId="4" fillId="3" borderId="0" xfId="0" applyNumberFormat="1" applyFont="1" applyFill="1" applyBorder="1"/>
    <xf numFmtId="0" fontId="10" fillId="0" borderId="0" xfId="0" applyFont="1" applyFill="1"/>
    <xf numFmtId="0" fontId="24" fillId="0" borderId="0" xfId="0" applyFont="1" applyFill="1"/>
    <xf numFmtId="0" fontId="24" fillId="3" borderId="0" xfId="0" applyFont="1" applyFill="1"/>
    <xf numFmtId="0" fontId="25"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4" fontId="10" fillId="3" borderId="0" xfId="0" applyNumberFormat="1" applyFont="1" applyFill="1"/>
    <xf numFmtId="0" fontId="25" fillId="3" borderId="0" xfId="0" applyFont="1" applyFill="1"/>
    <xf numFmtId="41" fontId="23" fillId="0" borderId="2" xfId="0" applyNumberFormat="1" applyFont="1" applyFill="1" applyBorder="1"/>
    <xf numFmtId="17" fontId="7" fillId="5" borderId="0" xfId="7" applyNumberFormat="1" applyFont="1" applyBorder="1">
      <alignment horizontal="center" vertical="center" wrapText="1"/>
    </xf>
    <xf numFmtId="0" fontId="4" fillId="3" borderId="4" xfId="0" applyFont="1" applyFill="1" applyBorder="1"/>
    <xf numFmtId="0" fontId="4" fillId="3" borderId="0" xfId="0" applyFont="1" applyFill="1" applyBorder="1"/>
    <xf numFmtId="0" fontId="4" fillId="3" borderId="5" xfId="0" applyFont="1" applyFill="1" applyBorder="1"/>
    <xf numFmtId="0" fontId="4" fillId="0" borderId="5" xfId="0" applyFont="1" applyFill="1" applyBorder="1"/>
    <xf numFmtId="0" fontId="4" fillId="0" borderId="0" xfId="0" applyFont="1" applyFill="1" applyBorder="1"/>
    <xf numFmtId="3" fontId="4" fillId="0" borderId="0" xfId="0" applyNumberFormat="1" applyFont="1" applyFill="1"/>
    <xf numFmtId="164" fontId="24" fillId="0" borderId="0" xfId="5" applyNumberFormat="1" applyFont="1"/>
    <xf numFmtId="17" fontId="7" fillId="5" borderId="16" xfId="7" applyNumberFormat="1" applyFont="1" applyBorder="1">
      <alignment horizontal="center" vertical="center" wrapText="1"/>
    </xf>
    <xf numFmtId="17" fontId="7" fillId="5" borderId="17" xfId="7" applyNumberFormat="1" applyFont="1" applyBorder="1">
      <alignment horizontal="center" vertical="center" wrapText="1"/>
    </xf>
    <xf numFmtId="41" fontId="23" fillId="3" borderId="23" xfId="0" applyNumberFormat="1" applyFont="1" applyFill="1" applyBorder="1"/>
    <xf numFmtId="41" fontId="23" fillId="3" borderId="2" xfId="0" applyNumberFormat="1" applyFont="1" applyFill="1" applyBorder="1" applyAlignment="1"/>
    <xf numFmtId="0" fontId="24" fillId="3" borderId="0" xfId="0" applyFont="1" applyFill="1" applyBorder="1" applyAlignment="1">
      <alignment horizontal="center"/>
    </xf>
    <xf numFmtId="0" fontId="24" fillId="3" borderId="0" xfId="0" applyFont="1" applyFill="1" applyBorder="1"/>
    <xf numFmtId="0" fontId="24" fillId="0" borderId="5" xfId="0" applyFont="1" applyFill="1" applyBorder="1"/>
    <xf numFmtId="0" fontId="4" fillId="0" borderId="6" xfId="0" applyFont="1" applyFill="1" applyBorder="1"/>
    <xf numFmtId="17" fontId="7" fillId="5" borderId="16" xfId="7" applyFont="1" applyBorder="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4" fillId="0" borderId="5" xfId="0" applyNumberFormat="1" applyFont="1" applyFill="1" applyBorder="1"/>
    <xf numFmtId="0" fontId="4" fillId="3" borderId="0" xfId="0" applyFont="1" applyFill="1"/>
    <xf numFmtId="165" fontId="4" fillId="0" borderId="0" xfId="0" applyNumberFormat="1" applyFont="1"/>
    <xf numFmtId="41" fontId="23" fillId="3" borderId="2" xfId="5" applyNumberFormat="1" applyFont="1" applyFill="1" applyBorder="1"/>
    <xf numFmtId="4" fontId="4" fillId="0" borderId="0" xfId="0" applyNumberFormat="1" applyFont="1" applyFill="1"/>
    <xf numFmtId="0" fontId="29" fillId="3" borderId="0" xfId="0" applyFont="1" applyFill="1" applyAlignment="1">
      <alignment horizontal="center"/>
    </xf>
    <xf numFmtId="0" fontId="30" fillId="3" borderId="24" xfId="0" applyFont="1" applyFill="1" applyBorder="1" applyAlignment="1">
      <alignment horizontal="center" vertical="center" wrapText="1"/>
    </xf>
    <xf numFmtId="0" fontId="31" fillId="3" borderId="25" xfId="0" applyFont="1" applyFill="1" applyBorder="1" applyAlignment="1">
      <alignment horizontal="center" vertical="center" wrapText="1"/>
    </xf>
    <xf numFmtId="0" fontId="32" fillId="3" borderId="26" xfId="0" applyFont="1" applyFill="1" applyBorder="1" applyAlignment="1">
      <alignment horizontal="justify" vertical="center"/>
    </xf>
    <xf numFmtId="0" fontId="32" fillId="3" borderId="25" xfId="0" applyFont="1" applyFill="1" applyBorder="1"/>
    <xf numFmtId="164" fontId="33" fillId="4" borderId="0" xfId="2" applyNumberFormat="1" applyFont="1" applyFill="1" applyBorder="1" applyAlignment="1">
      <alignment vertical="center"/>
    </xf>
    <xf numFmtId="2" fontId="33" fillId="4" borderId="0" xfId="2" applyNumberFormat="1" applyFont="1" applyFill="1" applyBorder="1" applyAlignment="1">
      <alignment vertical="center"/>
    </xf>
    <xf numFmtId="164" fontId="33" fillId="4" borderId="0" xfId="3" applyFont="1" applyAlignment="1">
      <alignment vertical="center"/>
    </xf>
    <xf numFmtId="164" fontId="33" fillId="4" borderId="20" xfId="3" applyFont="1" applyBorder="1" applyAlignment="1">
      <alignment vertical="center"/>
    </xf>
    <xf numFmtId="164" fontId="33" fillId="4" borderId="21" xfId="3" applyFont="1" applyBorder="1" applyAlignment="1">
      <alignment vertical="center"/>
    </xf>
    <xf numFmtId="164" fontId="33" fillId="4" borderId="22" xfId="3" applyFont="1" applyBorder="1" applyAlignment="1">
      <alignment vertical="center"/>
    </xf>
    <xf numFmtId="164" fontId="33" fillId="4" borderId="0" xfId="3" applyFont="1" applyBorder="1" applyAlignment="1">
      <alignment vertical="center"/>
    </xf>
    <xf numFmtId="3" fontId="34" fillId="3" borderId="8" xfId="2" applyNumberFormat="1" applyFont="1" applyFill="1" applyBorder="1" applyAlignment="1">
      <alignment vertical="center"/>
    </xf>
    <xf numFmtId="3" fontId="34" fillId="2" borderId="7" xfId="2" applyNumberFormat="1" applyFont="1" applyFill="1" applyBorder="1" applyAlignment="1">
      <alignment vertical="center"/>
    </xf>
    <xf numFmtId="3" fontId="34" fillId="2" borderId="8" xfId="2" applyNumberFormat="1" applyFont="1" applyFill="1" applyBorder="1" applyAlignment="1">
      <alignment vertical="center"/>
    </xf>
    <xf numFmtId="3" fontId="35" fillId="3" borderId="2" xfId="0" applyNumberFormat="1" applyFont="1" applyFill="1" applyBorder="1" applyAlignment="1">
      <alignment vertical="center"/>
    </xf>
    <xf numFmtId="3" fontId="35" fillId="2" borderId="2" xfId="0" applyNumberFormat="1" applyFont="1" applyFill="1" applyBorder="1" applyAlignment="1">
      <alignment vertical="center"/>
    </xf>
    <xf numFmtId="3" fontId="35" fillId="3" borderId="14" xfId="0" applyNumberFormat="1" applyFont="1" applyFill="1" applyBorder="1" applyAlignment="1">
      <alignment vertical="center"/>
    </xf>
    <xf numFmtId="3" fontId="35" fillId="2" borderId="2" xfId="1" applyFont="1" applyBorder="1" applyAlignment="1">
      <alignment vertical="center"/>
    </xf>
    <xf numFmtId="3" fontId="35" fillId="3" borderId="16" xfId="0" applyNumberFormat="1" applyFont="1" applyFill="1" applyBorder="1" applyAlignment="1">
      <alignment vertical="center"/>
    </xf>
    <xf numFmtId="3" fontId="35" fillId="2" borderId="2" xfId="1" applyFont="1" applyAlignment="1">
      <alignment vertical="center"/>
    </xf>
    <xf numFmtId="3" fontId="35" fillId="2" borderId="16" xfId="1" applyFont="1" applyBorder="1" applyAlignment="1">
      <alignment vertical="center"/>
    </xf>
    <xf numFmtId="43" fontId="1" fillId="0" borderId="0" xfId="0" applyNumberFormat="1" applyFont="1"/>
    <xf numFmtId="43" fontId="33" fillId="4" borderId="0" xfId="3" applyNumberFormat="1" applyFont="1" applyAlignment="1">
      <alignment vertical="center"/>
    </xf>
    <xf numFmtId="166" fontId="23" fillId="3" borderId="2" xfId="6" applyNumberFormat="1" applyFont="1" applyFill="1" applyBorder="1" applyAlignment="1">
      <alignment horizontal="right"/>
    </xf>
    <xf numFmtId="166" fontId="23" fillId="2" borderId="2" xfId="6" applyNumberFormat="1" applyFont="1" applyFill="1" applyBorder="1" applyAlignment="1">
      <alignment horizontal="right"/>
    </xf>
    <xf numFmtId="9" fontId="24" fillId="3" borderId="0" xfId="6" applyFont="1" applyFill="1"/>
    <xf numFmtId="167" fontId="33" fillId="4" borderId="0" xfId="3" applyNumberFormat="1" applyFont="1" applyAlignment="1">
      <alignment vertical="center"/>
    </xf>
    <xf numFmtId="164" fontId="33" fillId="4" borderId="0" xfId="3" applyNumberFormat="1" applyFont="1" applyAlignment="1">
      <alignment vertical="center"/>
    </xf>
    <xf numFmtId="2" fontId="33" fillId="4" borderId="0" xfId="3" applyNumberFormat="1" applyFont="1" applyAlignment="1">
      <alignment vertical="center"/>
    </xf>
    <xf numFmtId="0" fontId="33" fillId="4" borderId="16" xfId="3" applyNumberFormat="1" applyFont="1" applyBorder="1" applyAlignment="1">
      <alignment vertical="center"/>
    </xf>
    <xf numFmtId="166" fontId="33" fillId="4" borderId="0" xfId="3" applyNumberFormat="1" applyFont="1" applyBorder="1" applyAlignment="1">
      <alignment vertical="center"/>
    </xf>
    <xf numFmtId="0" fontId="33" fillId="4" borderId="20" xfId="3" applyNumberFormat="1" applyFont="1" applyBorder="1" applyAlignment="1">
      <alignment vertical="center"/>
    </xf>
    <xf numFmtId="166" fontId="33" fillId="4" borderId="21" xfId="3" applyNumberFormat="1" applyFont="1" applyBorder="1" applyAlignment="1">
      <alignment vertical="center"/>
    </xf>
    <xf numFmtId="41" fontId="23" fillId="2" borderId="2" xfId="1" applyNumberFormat="1" applyFont="1" applyBorder="1" applyAlignment="1"/>
    <xf numFmtId="41" fontId="23" fillId="3" borderId="15" xfId="5" applyNumberFormat="1" applyFont="1" applyFill="1" applyBorder="1"/>
    <xf numFmtId="41" fontId="23" fillId="3" borderId="13" xfId="5" applyNumberFormat="1" applyFont="1" applyFill="1" applyBorder="1"/>
    <xf numFmtId="41" fontId="23" fillId="2" borderId="2" xfId="1" applyNumberFormat="1" applyFont="1" applyAlignment="1"/>
    <xf numFmtId="168" fontId="23" fillId="3" borderId="2" xfId="5" applyNumberFormat="1" applyFont="1" applyFill="1" applyBorder="1"/>
    <xf numFmtId="168" fontId="23" fillId="2" borderId="2" xfId="1" applyNumberFormat="1" applyFont="1" applyBorder="1" applyAlignment="1"/>
    <xf numFmtId="41" fontId="23" fillId="2" borderId="2" xfId="5" applyNumberFormat="1" applyFont="1" applyFill="1" applyBorder="1" applyAlignment="1"/>
    <xf numFmtId="0" fontId="36" fillId="0" borderId="0" xfId="0" applyFont="1"/>
    <xf numFmtId="164" fontId="1" fillId="0" borderId="0" xfId="5" applyNumberFormat="1" applyFont="1"/>
    <xf numFmtId="169" fontId="24" fillId="0" borderId="0" xfId="0" applyNumberFormat="1" applyFont="1"/>
    <xf numFmtId="17" fontId="7" fillId="5" borderId="0" xfId="7" applyFont="1" applyBorder="1">
      <alignment horizontal="center" vertical="center" wrapText="1"/>
    </xf>
    <xf numFmtId="17" fontId="5" fillId="5" borderId="28" xfId="2" applyNumberFormat="1" applyFont="1" applyFill="1" applyBorder="1" applyAlignment="1">
      <alignment horizontal="left" vertical="center"/>
    </xf>
    <xf numFmtId="17" fontId="5" fillId="5" borderId="29" xfId="2" applyNumberFormat="1" applyFont="1" applyFill="1" applyBorder="1" applyAlignment="1">
      <alignment horizontal="center" vertical="center"/>
    </xf>
    <xf numFmtId="17" fontId="7" fillId="5" borderId="28" xfId="7" applyFont="1" applyBorder="1">
      <alignment horizontal="center" vertical="center" wrapText="1"/>
    </xf>
    <xf numFmtId="17" fontId="7" fillId="5" borderId="29" xfId="7" applyFont="1" applyBorder="1">
      <alignment horizontal="center" vertical="center" wrapText="1"/>
    </xf>
    <xf numFmtId="41" fontId="23" fillId="2" borderId="31" xfId="1" applyNumberFormat="1" applyFont="1" applyBorder="1" applyAlignment="1"/>
    <xf numFmtId="41" fontId="23" fillId="2" borderId="32" xfId="1" applyNumberFormat="1" applyFont="1" applyBorder="1" applyAlignment="1"/>
    <xf numFmtId="41" fontId="23" fillId="3" borderId="14" xfId="0" applyNumberFormat="1" applyFont="1" applyFill="1" applyBorder="1"/>
    <xf numFmtId="3" fontId="35" fillId="2" borderId="36" xfId="1" applyFont="1" applyBorder="1" applyAlignment="1">
      <alignment vertical="center"/>
    </xf>
    <xf numFmtId="166" fontId="33" fillId="4" borderId="0" xfId="3" applyNumberFormat="1" applyFont="1" applyBorder="1" applyAlignment="1">
      <alignment horizontal="right" vertical="center"/>
    </xf>
    <xf numFmtId="41" fontId="23" fillId="3" borderId="31" xfId="0" applyNumberFormat="1" applyFont="1" applyFill="1" applyBorder="1" applyAlignment="1"/>
    <xf numFmtId="41" fontId="23" fillId="3" borderId="31" xfId="0" applyNumberFormat="1" applyFont="1" applyFill="1" applyBorder="1"/>
    <xf numFmtId="41" fontId="23" fillId="3" borderId="32" xfId="0" applyNumberFormat="1" applyFont="1" applyFill="1" applyBorder="1"/>
    <xf numFmtId="3" fontId="35" fillId="2" borderId="15" xfId="1" applyFont="1" applyBorder="1" applyAlignment="1">
      <alignment vertical="center"/>
    </xf>
    <xf numFmtId="41" fontId="23" fillId="2" borderId="14" xfId="1" applyNumberFormat="1" applyFont="1" applyBorder="1" applyAlignment="1"/>
    <xf numFmtId="3" fontId="35" fillId="3" borderId="33" xfId="0" applyNumberFormat="1" applyFont="1" applyFill="1" applyBorder="1" applyAlignment="1">
      <alignment vertical="center"/>
    </xf>
    <xf numFmtId="41" fontId="23" fillId="3" borderId="34" xfId="0" applyNumberFormat="1" applyFont="1" applyFill="1" applyBorder="1" applyAlignment="1"/>
    <xf numFmtId="170" fontId="23" fillId="2" borderId="2" xfId="1" applyNumberFormat="1" applyFont="1" applyBorder="1" applyAlignment="1"/>
    <xf numFmtId="170" fontId="23" fillId="2" borderId="14" xfId="1" applyNumberFormat="1" applyFont="1" applyBorder="1" applyAlignment="1"/>
    <xf numFmtId="3" fontId="35" fillId="3" borderId="23" xfId="0" applyNumberFormat="1" applyFont="1" applyFill="1" applyBorder="1" applyAlignment="1">
      <alignment vertical="center"/>
    </xf>
    <xf numFmtId="3" fontId="35" fillId="3" borderId="1" xfId="0" applyNumberFormat="1" applyFont="1" applyFill="1" applyBorder="1" applyAlignment="1">
      <alignment vertical="center"/>
    </xf>
    <xf numFmtId="3" fontId="35" fillId="3" borderId="30" xfId="0" applyNumberFormat="1" applyFont="1" applyFill="1" applyBorder="1" applyAlignment="1">
      <alignment vertical="center"/>
    </xf>
    <xf numFmtId="3" fontId="35" fillId="3" borderId="15" xfId="0" applyNumberFormat="1" applyFont="1" applyFill="1" applyBorder="1" applyAlignment="1">
      <alignment vertical="center"/>
    </xf>
    <xf numFmtId="41" fontId="23" fillId="3" borderId="34" xfId="0" applyNumberFormat="1" applyFont="1" applyFill="1" applyBorder="1"/>
    <xf numFmtId="41" fontId="23" fillId="3" borderId="35" xfId="0" applyNumberFormat="1" applyFont="1" applyFill="1" applyBorder="1"/>
    <xf numFmtId="9" fontId="33" fillId="4" borderId="21" xfId="3" applyNumberFormat="1" applyFont="1" applyBorder="1" applyAlignment="1">
      <alignment vertical="center"/>
    </xf>
    <xf numFmtId="164" fontId="33" fillId="4" borderId="0" xfId="3" applyNumberFormat="1" applyFont="1" applyBorder="1" applyAlignment="1">
      <alignment vertical="center"/>
    </xf>
    <xf numFmtId="9" fontId="33" fillId="4" borderId="22" xfId="3" applyNumberFormat="1" applyFont="1" applyBorder="1" applyAlignment="1">
      <alignment vertical="center"/>
    </xf>
    <xf numFmtId="166" fontId="23" fillId="3" borderId="2" xfId="5" applyNumberFormat="1" applyFont="1" applyFill="1" applyBorder="1"/>
    <xf numFmtId="166" fontId="23" fillId="2" borderId="2" xfId="1" applyNumberFormat="1" applyFont="1" applyBorder="1" applyAlignment="1"/>
    <xf numFmtId="0" fontId="33" fillId="4" borderId="36" xfId="3" applyNumberFormat="1" applyFont="1" applyBorder="1" applyAlignment="1">
      <alignment vertical="center"/>
    </xf>
    <xf numFmtId="0" fontId="33" fillId="4" borderId="37" xfId="3" applyNumberFormat="1" applyFont="1" applyBorder="1" applyAlignment="1">
      <alignment vertical="center"/>
    </xf>
    <xf numFmtId="3" fontId="35" fillId="2" borderId="1" xfId="1" applyFont="1" applyBorder="1" applyAlignment="1">
      <alignment vertical="center"/>
    </xf>
    <xf numFmtId="166" fontId="23" fillId="3" borderId="34" xfId="0" applyNumberFormat="1" applyFont="1" applyFill="1" applyBorder="1" applyAlignment="1"/>
    <xf numFmtId="166" fontId="23" fillId="3" borderId="34" xfId="0" applyNumberFormat="1" applyFont="1" applyFill="1" applyBorder="1"/>
    <xf numFmtId="3" fontId="35" fillId="7" borderId="15" xfId="1" applyFont="1" applyFill="1" applyBorder="1" applyAlignment="1">
      <alignment vertical="center"/>
    </xf>
    <xf numFmtId="3" fontId="35" fillId="2" borderId="33" xfId="0" applyNumberFormat="1" applyFont="1" applyFill="1" applyBorder="1" applyAlignment="1">
      <alignment vertical="center"/>
    </xf>
    <xf numFmtId="43" fontId="23" fillId="2" borderId="34" xfId="0" applyNumberFormat="1" applyFont="1" applyFill="1" applyBorder="1" applyAlignment="1"/>
    <xf numFmtId="166" fontId="23" fillId="3" borderId="2" xfId="0" applyNumberFormat="1" applyFont="1" applyFill="1" applyBorder="1" applyAlignment="1"/>
    <xf numFmtId="0" fontId="24" fillId="3" borderId="5" xfId="0" applyFont="1" applyFill="1" applyBorder="1"/>
    <xf numFmtId="3" fontId="4" fillId="3" borderId="0" xfId="0" applyNumberFormat="1" applyFont="1" applyFill="1"/>
    <xf numFmtId="17" fontId="7" fillId="5" borderId="4" xfId="7" applyBorder="1">
      <alignment horizontal="center" vertical="center" wrapText="1"/>
    </xf>
    <xf numFmtId="17" fontId="7" fillId="5" borderId="5" xfId="7" applyBorder="1">
      <alignment horizontal="center" vertical="center" wrapText="1"/>
    </xf>
    <xf numFmtId="17" fontId="7" fillId="5" borderId="41" xfId="7" applyBorder="1">
      <alignment horizontal="center" vertical="center" wrapText="1"/>
    </xf>
    <xf numFmtId="3" fontId="23" fillId="3" borderId="2" xfId="0" applyNumberFormat="1" applyFont="1" applyFill="1" applyBorder="1" applyAlignment="1">
      <alignment horizontal="center"/>
    </xf>
    <xf numFmtId="3" fontId="23" fillId="0" borderId="2" xfId="0" applyNumberFormat="1" applyFont="1" applyFill="1" applyBorder="1" applyAlignment="1">
      <alignment horizontal="center"/>
    </xf>
    <xf numFmtId="3" fontId="23" fillId="2" borderId="2" xfId="1" applyNumberFormat="1" applyFont="1" applyBorder="1" applyAlignment="1">
      <alignment horizontal="center"/>
    </xf>
    <xf numFmtId="3" fontId="34" fillId="3" borderId="43" xfId="2" applyNumberFormat="1" applyFont="1" applyFill="1" applyBorder="1" applyAlignment="1">
      <alignment vertical="center"/>
    </xf>
    <xf numFmtId="164" fontId="33" fillId="4" borderId="20" xfId="3" applyNumberFormat="1" applyFont="1" applyBorder="1" applyAlignment="1">
      <alignment vertical="center"/>
    </xf>
    <xf numFmtId="164" fontId="33" fillId="4" borderId="21" xfId="3" applyNumberFormat="1" applyFont="1" applyBorder="1" applyAlignment="1">
      <alignment vertical="center"/>
    </xf>
    <xf numFmtId="3" fontId="33" fillId="4" borderId="21" xfId="3" applyNumberFormat="1" applyFont="1" applyBorder="1" applyAlignment="1">
      <alignment horizontal="center" vertical="center"/>
    </xf>
    <xf numFmtId="3" fontId="33" fillId="4" borderId="22" xfId="3" applyNumberFormat="1" applyFont="1" applyBorder="1" applyAlignment="1">
      <alignment horizontal="center" vertical="center"/>
    </xf>
    <xf numFmtId="17" fontId="5" fillId="5" borderId="10" xfId="2" applyNumberFormat="1" applyFont="1" applyFill="1" applyBorder="1" applyAlignment="1">
      <alignment horizontal="left" vertical="center"/>
    </xf>
    <xf numFmtId="17" fontId="5" fillId="5" borderId="47" xfId="2" applyNumberFormat="1" applyFont="1" applyFill="1" applyBorder="1" applyAlignment="1">
      <alignment horizontal="center" vertical="center"/>
    </xf>
    <xf numFmtId="0" fontId="33" fillId="4" borderId="48" xfId="3" applyNumberFormat="1" applyFont="1" applyBorder="1" applyAlignment="1">
      <alignment vertical="center"/>
    </xf>
    <xf numFmtId="9" fontId="33" fillId="4" borderId="49" xfId="3" applyNumberFormat="1" applyFont="1" applyBorder="1" applyAlignment="1">
      <alignment vertical="center"/>
    </xf>
    <xf numFmtId="9" fontId="33" fillId="4" borderId="50" xfId="3" applyNumberFormat="1" applyFont="1" applyBorder="1" applyAlignment="1">
      <alignment vertical="center"/>
    </xf>
    <xf numFmtId="166" fontId="23" fillId="3" borderId="2" xfId="0" applyNumberFormat="1" applyFont="1" applyFill="1" applyBorder="1"/>
    <xf numFmtId="166" fontId="23" fillId="2" borderId="2" xfId="1" applyNumberFormat="1" applyFont="1" applyAlignment="1"/>
    <xf numFmtId="41" fontId="23" fillId="2" borderId="17" xfId="1" applyNumberFormat="1" applyFont="1" applyBorder="1" applyAlignment="1"/>
    <xf numFmtId="41" fontId="23" fillId="2" borderId="51" xfId="1" applyNumberFormat="1" applyFont="1" applyBorder="1" applyAlignment="1"/>
    <xf numFmtId="41" fontId="23" fillId="3" borderId="17" xfId="0" applyNumberFormat="1" applyFont="1" applyFill="1" applyBorder="1"/>
    <xf numFmtId="166" fontId="23" fillId="3" borderId="52" xfId="0" applyNumberFormat="1" applyFont="1" applyFill="1" applyBorder="1" applyAlignment="1"/>
    <xf numFmtId="3" fontId="35" fillId="3" borderId="37" xfId="0" applyNumberFormat="1" applyFont="1" applyFill="1" applyBorder="1" applyAlignment="1">
      <alignment vertical="center"/>
    </xf>
    <xf numFmtId="3" fontId="23" fillId="3" borderId="2" xfId="6" applyNumberFormat="1" applyFont="1" applyFill="1" applyBorder="1" applyAlignment="1">
      <alignment horizontal="right"/>
    </xf>
    <xf numFmtId="3" fontId="23" fillId="3" borderId="2" xfId="6" applyNumberFormat="1" applyFont="1" applyFill="1" applyBorder="1" applyAlignment="1">
      <alignment horizontal="center"/>
    </xf>
    <xf numFmtId="3" fontId="23" fillId="3" borderId="43" xfId="6" applyNumberFormat="1" applyFont="1" applyFill="1" applyBorder="1" applyAlignment="1">
      <alignment horizontal="right"/>
    </xf>
    <xf numFmtId="3" fontId="23" fillId="2" borderId="2" xfId="6" applyNumberFormat="1" applyFont="1" applyFill="1" applyBorder="1" applyAlignment="1">
      <alignment horizontal="right"/>
    </xf>
    <xf numFmtId="3" fontId="23" fillId="2" borderId="2" xfId="6" applyNumberFormat="1" applyFont="1" applyFill="1" applyBorder="1" applyAlignment="1">
      <alignment horizontal="center"/>
    </xf>
    <xf numFmtId="3" fontId="23" fillId="2" borderId="43" xfId="6" applyNumberFormat="1" applyFont="1" applyFill="1" applyBorder="1" applyAlignment="1">
      <alignment horizontal="right"/>
    </xf>
    <xf numFmtId="4" fontId="23" fillId="2" borderId="35" xfId="0" applyNumberFormat="1" applyFont="1" applyFill="1" applyBorder="1" applyAlignment="1">
      <alignment vertical="center"/>
    </xf>
    <xf numFmtId="0" fontId="33" fillId="4" borderId="0" xfId="3" applyNumberFormat="1" applyFont="1" applyBorder="1" applyAlignment="1">
      <alignment vertical="center"/>
    </xf>
    <xf numFmtId="3" fontId="33" fillId="4" borderId="0" xfId="3" applyNumberFormat="1" applyFont="1" applyBorder="1" applyAlignment="1">
      <alignment vertical="center"/>
    </xf>
    <xf numFmtId="3" fontId="33" fillId="4" borderId="47" xfId="3" applyNumberFormat="1" applyFont="1" applyBorder="1" applyAlignment="1">
      <alignment vertical="center"/>
    </xf>
    <xf numFmtId="3" fontId="35" fillId="3" borderId="18" xfId="0" applyNumberFormat="1" applyFont="1" applyFill="1" applyBorder="1" applyAlignment="1">
      <alignment vertical="center"/>
    </xf>
    <xf numFmtId="3" fontId="35" fillId="3" borderId="18" xfId="0" applyNumberFormat="1" applyFont="1" applyFill="1" applyBorder="1" applyAlignment="1">
      <alignment vertical="top"/>
    </xf>
    <xf numFmtId="0" fontId="32" fillId="3" borderId="26" xfId="0" applyFont="1" applyFill="1" applyBorder="1" applyAlignment="1">
      <alignment horizontal="justify" vertical="center" wrapText="1"/>
    </xf>
    <xf numFmtId="165" fontId="23" fillId="3" borderId="2" xfId="0" applyNumberFormat="1" applyFont="1" applyFill="1" applyBorder="1" applyAlignment="1">
      <alignment horizontal="center"/>
    </xf>
    <xf numFmtId="165" fontId="23" fillId="2" borderId="2" xfId="1" applyNumberFormat="1" applyFont="1" applyBorder="1" applyAlignment="1">
      <alignment horizontal="center"/>
    </xf>
    <xf numFmtId="165" fontId="23" fillId="0" borderId="2" xfId="0" applyNumberFormat="1" applyFont="1" applyFill="1" applyBorder="1" applyAlignment="1">
      <alignment horizontal="center"/>
    </xf>
    <xf numFmtId="165" fontId="33" fillId="4" borderId="21" xfId="3" applyNumberFormat="1" applyFont="1" applyBorder="1" applyAlignment="1">
      <alignment horizontal="center" vertical="center"/>
    </xf>
    <xf numFmtId="165" fontId="33" fillId="4" borderId="22" xfId="3" applyNumberFormat="1" applyFont="1" applyBorder="1" applyAlignment="1">
      <alignment horizontal="center" vertical="center"/>
    </xf>
    <xf numFmtId="3" fontId="23" fillId="3" borderId="16" xfId="0" applyNumberFormat="1" applyFont="1" applyFill="1" applyBorder="1" applyAlignment="1">
      <alignment horizontal="center"/>
    </xf>
    <xf numFmtId="3" fontId="6" fillId="3" borderId="0" xfId="8" applyNumberFormat="1" applyFont="1" applyFill="1" applyBorder="1" applyAlignment="1">
      <alignment vertical="center" wrapText="1"/>
    </xf>
    <xf numFmtId="3" fontId="23" fillId="3" borderId="16" xfId="1" applyNumberFormat="1" applyFont="1" applyFill="1" applyBorder="1" applyAlignment="1">
      <alignment horizontal="center"/>
    </xf>
    <xf numFmtId="3" fontId="37" fillId="3" borderId="0" xfId="3" applyNumberFormat="1" applyFont="1" applyFill="1" applyBorder="1" applyAlignment="1">
      <alignment horizontal="center" vertical="center"/>
    </xf>
    <xf numFmtId="165" fontId="23" fillId="3" borderId="16" xfId="1" applyNumberFormat="1" applyFont="1" applyFill="1" applyBorder="1" applyAlignment="1">
      <alignment horizontal="center"/>
    </xf>
    <xf numFmtId="165" fontId="23" fillId="3" borderId="16" xfId="0" applyNumberFormat="1" applyFont="1" applyFill="1" applyBorder="1" applyAlignment="1">
      <alignment horizontal="center"/>
    </xf>
    <xf numFmtId="165" fontId="33" fillId="3" borderId="0" xfId="3" applyNumberFormat="1" applyFont="1" applyFill="1" applyBorder="1" applyAlignment="1">
      <alignment horizontal="center" vertical="center"/>
    </xf>
    <xf numFmtId="43" fontId="33" fillId="4" borderId="0" xfId="3" applyNumberFormat="1" applyFont="1" applyBorder="1" applyAlignment="1">
      <alignment vertical="center"/>
    </xf>
    <xf numFmtId="9" fontId="33" fillId="4" borderId="17" xfId="3" applyNumberFormat="1" applyFont="1" applyBorder="1" applyAlignment="1">
      <alignment vertical="center"/>
    </xf>
    <xf numFmtId="166" fontId="24" fillId="0" borderId="0" xfId="5" applyNumberFormat="1" applyFont="1"/>
    <xf numFmtId="17" fontId="38" fillId="5" borderId="0" xfId="7" applyFont="1" applyBorder="1">
      <alignment horizontal="center" vertical="center" wrapText="1"/>
    </xf>
    <xf numFmtId="3" fontId="6" fillId="4" borderId="3" xfId="8" applyNumberFormat="1" applyFont="1" applyBorder="1">
      <alignment horizontal="center" vertical="center" wrapText="1"/>
    </xf>
    <xf numFmtId="3" fontId="6" fillId="4" borderId="23" xfId="8" applyNumberFormat="1" applyFont="1" applyBorder="1">
      <alignment horizontal="center" vertical="center" wrapText="1"/>
    </xf>
    <xf numFmtId="17" fontId="7" fillId="5" borderId="16" xfId="7" applyBorder="1" applyAlignment="1">
      <alignment horizontal="center" vertical="center" wrapText="1"/>
    </xf>
    <xf numFmtId="17" fontId="7" fillId="5" borderId="40" xfId="7" applyBorder="1" applyAlignment="1">
      <alignment horizontal="center" vertical="center" wrapText="1"/>
    </xf>
    <xf numFmtId="17" fontId="7" fillId="5" borderId="38" xfId="7" applyBorder="1" applyAlignment="1">
      <alignment horizontal="center" vertical="center" wrapText="1"/>
    </xf>
    <xf numFmtId="17" fontId="7" fillId="5" borderId="39" xfId="7" applyBorder="1" applyAlignment="1">
      <alignment horizontal="center" vertical="center" wrapText="1"/>
    </xf>
    <xf numFmtId="17" fontId="7" fillId="5" borderId="6" xfId="7" applyBorder="1" applyAlignment="1">
      <alignment horizontal="center" vertical="center" wrapText="1"/>
    </xf>
    <xf numFmtId="17" fontId="7" fillId="5" borderId="0" xfId="7" applyBorder="1" applyAlignment="1">
      <alignment horizontal="center" vertical="center" wrapText="1"/>
    </xf>
    <xf numFmtId="17" fontId="7" fillId="5" borderId="42" xfId="7" applyBorder="1" applyAlignment="1">
      <alignment horizontal="center" vertical="center" wrapText="1"/>
    </xf>
    <xf numFmtId="3" fontId="6" fillId="4" borderId="3" xfId="8" applyNumberFormat="1" applyFont="1" applyBorder="1" applyAlignment="1">
      <alignment horizontal="center" vertical="center" wrapText="1"/>
    </xf>
    <xf numFmtId="3" fontId="6" fillId="4" borderId="18" xfId="8" applyNumberFormat="1" applyFont="1" applyBorder="1" applyAlignment="1">
      <alignment horizontal="center" vertical="center" wrapText="1"/>
    </xf>
    <xf numFmtId="3" fontId="6" fillId="4" borderId="19" xfId="8" applyNumberFormat="1" applyFont="1" applyBorder="1" applyAlignment="1">
      <alignment horizontal="center" vertical="center" wrapText="1"/>
    </xf>
    <xf numFmtId="17" fontId="7" fillId="5" borderId="28" xfId="7" applyBorder="1" applyAlignment="1">
      <alignment horizontal="center" vertical="center" wrapText="1"/>
    </xf>
    <xf numFmtId="17" fontId="7" fillId="5" borderId="29" xfId="7" applyBorder="1" applyAlignment="1">
      <alignment horizontal="center" vertical="center" wrapText="1"/>
    </xf>
    <xf numFmtId="17" fontId="7" fillId="3" borderId="4" xfId="7" applyFill="1" applyBorder="1" applyAlignment="1">
      <alignment horizontal="center" vertical="center" wrapText="1"/>
    </xf>
    <xf numFmtId="3" fontId="6" fillId="4" borderId="16"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17" fontId="7" fillId="5" borderId="53" xfId="7" applyBorder="1" applyAlignment="1">
      <alignment horizontal="center" vertical="center" wrapText="1"/>
    </xf>
    <xf numFmtId="3" fontId="26" fillId="4" borderId="28" xfId="2" applyNumberFormat="1" applyFont="1" applyFill="1" applyBorder="1" applyAlignment="1">
      <alignment horizontal="center" vertical="center"/>
    </xf>
    <xf numFmtId="3" fontId="27" fillId="4" borderId="0" xfId="2" applyNumberFormat="1" applyFont="1" applyFill="1" applyBorder="1" applyAlignment="1">
      <alignment horizontal="center" vertical="center"/>
    </xf>
    <xf numFmtId="3" fontId="27" fillId="4" borderId="29" xfId="2" applyNumberFormat="1" applyFont="1" applyFill="1" applyBorder="1" applyAlignment="1">
      <alignment horizontal="center" vertical="center"/>
    </xf>
    <xf numFmtId="17" fontId="6" fillId="4" borderId="3" xfId="0" applyNumberFormat="1" applyFont="1" applyFill="1" applyBorder="1" applyAlignment="1">
      <alignment horizontal="center" vertical="center" wrapText="1"/>
    </xf>
    <xf numFmtId="17" fontId="2" fillId="4" borderId="18" xfId="0" applyNumberFormat="1" applyFont="1" applyFill="1" applyBorder="1" applyAlignment="1">
      <alignment horizontal="center" vertical="center" wrapText="1"/>
    </xf>
    <xf numFmtId="17" fontId="2" fillId="4" borderId="19" xfId="0" applyNumberFormat="1" applyFont="1" applyFill="1" applyBorder="1" applyAlignment="1">
      <alignment horizontal="center" vertical="center" wrapText="1"/>
    </xf>
    <xf numFmtId="3" fontId="6" fillId="4" borderId="3" xfId="8" applyNumberFormat="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28" fillId="4" borderId="3" xfId="8" applyNumberFormat="1" applyFont="1" applyBorder="1">
      <alignment horizontal="center" vertical="center" wrapText="1"/>
    </xf>
    <xf numFmtId="3" fontId="6" fillId="4" borderId="18" xfId="8" applyNumberFormat="1" applyFont="1" applyBorder="1">
      <alignment horizontal="center" vertical="center" wrapText="1"/>
    </xf>
    <xf numFmtId="3" fontId="6" fillId="4" borderId="19" xfId="8" applyNumberFormat="1" applyFont="1" applyBorder="1">
      <alignment horizontal="center" vertical="center" wrapText="1"/>
    </xf>
    <xf numFmtId="3" fontId="28" fillId="4" borderId="28" xfId="8" applyNumberFormat="1" applyFont="1" applyBorder="1">
      <alignment horizontal="center" vertical="center" wrapText="1"/>
    </xf>
    <xf numFmtId="3" fontId="6" fillId="4" borderId="0" xfId="8" applyNumberFormat="1" applyFont="1" applyBorder="1">
      <alignment horizontal="center" vertical="center" wrapText="1"/>
    </xf>
    <xf numFmtId="3" fontId="6" fillId="4" borderId="29" xfId="8" applyNumberFormat="1" applyFont="1" applyBorder="1">
      <alignment horizontal="center" vertical="center" wrapText="1"/>
    </xf>
    <xf numFmtId="3" fontId="26" fillId="4" borderId="10" xfId="2" applyNumberFormat="1" applyFont="1" applyFill="1" applyBorder="1" applyAlignment="1">
      <alignment horizontal="center" vertical="center"/>
    </xf>
    <xf numFmtId="3" fontId="26" fillId="4" borderId="0" xfId="2" applyNumberFormat="1" applyFont="1" applyFill="1" applyBorder="1" applyAlignment="1">
      <alignment horizontal="center" vertical="center"/>
    </xf>
    <xf numFmtId="3" fontId="26" fillId="4" borderId="44" xfId="2" applyNumberFormat="1" applyFont="1" applyFill="1" applyBorder="1" applyAlignment="1">
      <alignment horizontal="center" vertical="center"/>
    </xf>
    <xf numFmtId="3" fontId="26" fillId="4" borderId="45" xfId="2" applyNumberFormat="1" applyFont="1" applyFill="1" applyBorder="1" applyAlignment="1">
      <alignment horizontal="center" vertical="center"/>
    </xf>
    <xf numFmtId="3" fontId="26" fillId="4" borderId="46" xfId="2" applyNumberFormat="1" applyFont="1" applyFill="1" applyBorder="1" applyAlignment="1">
      <alignment horizontal="center" vertical="center"/>
    </xf>
    <xf numFmtId="3" fontId="6" fillId="4" borderId="24" xfId="8" applyNumberFormat="1" applyFont="1" applyBorder="1">
      <alignment horizontal="center" vertical="center" wrapText="1"/>
    </xf>
    <xf numFmtId="3" fontId="6" fillId="4" borderId="27" xfId="8" applyNumberFormat="1" applyFont="1" applyBorder="1">
      <alignment horizontal="center" vertical="center" wrapText="1"/>
    </xf>
  </cellXfs>
  <cellStyles count="9">
    <cellStyle name="destacado interior" xfId="1"/>
    <cellStyle name="Estilo 1" xfId="2"/>
    <cellStyle name="Estilo 2" xfId="3"/>
    <cellStyle name="Hipervínculo" xfId="4" builtinId="8"/>
    <cellStyle name="Millares" xfId="5" builtinId="3"/>
    <cellStyle name="Normal" xfId="0" builtinId="0"/>
    <cellStyle name="Porcentual" xfId="6" builtinId="5"/>
    <cellStyle name="subtitulos tabla SCJ" xfId="7"/>
    <cellStyle name="titulo tabla SCJ" xf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hyperlink" Target="#Indice!A1"/><Relationship Id="rId1" Type="http://schemas.openxmlformats.org/officeDocument/2006/relationships/image" Target="../media/image2.jpeg"/><Relationship Id="rId5" Type="http://schemas.openxmlformats.org/officeDocument/2006/relationships/image" Target="../media/image1.jpe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4351345</xdr:colOff>
      <xdr:row>10</xdr:row>
      <xdr:rowOff>28250</xdr:rowOff>
    </xdr:from>
    <xdr:ext cx="1056251" cy="509948"/>
    <xdr:sp macro="" textlink="">
      <xdr:nvSpPr>
        <xdr:cNvPr id="9" name="8 Rectángulo"/>
        <xdr:cNvSpPr/>
      </xdr:nvSpPr>
      <xdr:spPr>
        <a:xfrm>
          <a:off x="5103820" y="1990400"/>
          <a:ext cx="1056251" cy="509948"/>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2012</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245046</xdr:colOff>
      <xdr:row>11</xdr:row>
      <xdr:rowOff>102249</xdr:rowOff>
    </xdr:from>
    <xdr:to>
      <xdr:col>4</xdr:col>
      <xdr:colOff>4638675</xdr:colOff>
      <xdr:row>11</xdr:row>
      <xdr:rowOff>104775</xdr:rowOff>
    </xdr:to>
    <xdr:cxnSp macro="">
      <xdr:nvCxnSpPr>
        <xdr:cNvPr id="13" name="12 Conector recto"/>
        <xdr:cNvCxnSpPr>
          <a:stCxn id="9" idx="3"/>
        </xdr:cNvCxnSpPr>
      </xdr:nvCxnSpPr>
      <xdr:spPr>
        <a:xfrm>
          <a:off x="6160071" y="2245374"/>
          <a:ext cx="4393629"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102249</xdr:rowOff>
    </xdr:from>
    <xdr:to>
      <xdr:col>2</xdr:col>
      <xdr:colOff>4351345</xdr:colOff>
      <xdr:row>11</xdr:row>
      <xdr:rowOff>104775</xdr:rowOff>
    </xdr:to>
    <xdr:cxnSp macro="">
      <xdr:nvCxnSpPr>
        <xdr:cNvPr id="14" name="13 Conector recto"/>
        <xdr:cNvCxnSpPr>
          <a:endCxn id="9" idx="1"/>
        </xdr:cNvCxnSpPr>
      </xdr:nvCxnSpPr>
      <xdr:spPr>
        <a:xfrm flipV="1">
          <a:off x="857250" y="2245374"/>
          <a:ext cx="4246570"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0</xdr:colOff>
      <xdr:row>28</xdr:row>
      <xdr:rowOff>152400</xdr:rowOff>
    </xdr:from>
    <xdr:to>
      <xdr:col>5</xdr:col>
      <xdr:colOff>93661</xdr:colOff>
      <xdr:row>30</xdr:row>
      <xdr:rowOff>28576</xdr:rowOff>
    </xdr:to>
    <xdr:sp macro="" textlink="">
      <xdr:nvSpPr>
        <xdr:cNvPr id="12" name="11 Rectángulo redondeado">
          <a:hlinkClick xmlns:r="http://schemas.openxmlformats.org/officeDocument/2006/relationships" r:id="rId2"/>
        </xdr:cNvPr>
        <xdr:cNvSpPr/>
      </xdr:nvSpPr>
      <xdr:spPr>
        <a:xfrm>
          <a:off x="3552825" y="47720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0</xdr:colOff>
      <xdr:row>30</xdr:row>
      <xdr:rowOff>123825</xdr:rowOff>
    </xdr:from>
    <xdr:to>
      <xdr:col>9</xdr:col>
      <xdr:colOff>266700</xdr:colOff>
      <xdr:row>37</xdr:row>
      <xdr:rowOff>43890</xdr:rowOff>
    </xdr:to>
    <xdr:pic>
      <xdr:nvPicPr>
        <xdr:cNvPr id="13" name="12 Imagen" descr="onda.jpg"/>
        <xdr:cNvPicPr>
          <a:picLocks noChangeAspect="1"/>
        </xdr:cNvPicPr>
      </xdr:nvPicPr>
      <xdr:blipFill>
        <a:blip xmlns:r="http://schemas.openxmlformats.org/officeDocument/2006/relationships" r:embed="rId3" cstate="print"/>
        <a:srcRect/>
        <a:stretch>
          <a:fillRect/>
        </a:stretch>
      </xdr:blipFill>
      <xdr:spPr bwMode="auto">
        <a:xfrm>
          <a:off x="0" y="51054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71438</xdr:colOff>
      <xdr:row>6</xdr:row>
      <xdr:rowOff>503712</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15263" cy="1399062"/>
        </a:xfrm>
        <a:prstGeom prst="rect">
          <a:avLst/>
        </a:prstGeom>
      </xdr:spPr>
    </xdr:pic>
    <xdr:clientData/>
  </xdr:twoCellAnchor>
  <xdr:twoCellAnchor editAs="oneCell">
    <xdr:from>
      <xdr:col>0</xdr:col>
      <xdr:colOff>0</xdr:colOff>
      <xdr:row>0</xdr:row>
      <xdr:rowOff>0</xdr:rowOff>
    </xdr:from>
    <xdr:to>
      <xdr:col>11</xdr:col>
      <xdr:colOff>23813</xdr:colOff>
      <xdr:row>6</xdr:row>
      <xdr:rowOff>571499</xdr:rowOff>
    </xdr:to>
    <xdr:pic>
      <xdr:nvPicPr>
        <xdr:cNvPr id="3" name="2 Imagen" descr="encabezado3.jpg"/>
        <xdr:cNvPicPr>
          <a:picLocks noChangeAspect="1"/>
        </xdr:cNvPicPr>
      </xdr:nvPicPr>
      <xdr:blipFill>
        <a:blip xmlns:r="http://schemas.openxmlformats.org/officeDocument/2006/relationships" r:embed="rId1" cstate="print"/>
        <a:stretch>
          <a:fillRect/>
        </a:stretch>
      </xdr:blipFill>
      <xdr:spPr>
        <a:xfrm>
          <a:off x="0" y="0"/>
          <a:ext cx="7815263" cy="1400174"/>
        </a:xfrm>
        <a:prstGeom prst="rect">
          <a:avLst/>
        </a:prstGeom>
      </xdr:spPr>
    </xdr:pic>
    <xdr:clientData/>
  </xdr:twoCellAnchor>
  <xdr:twoCellAnchor editAs="absolute">
    <xdr:from>
      <xdr:col>0</xdr:col>
      <xdr:colOff>0</xdr:colOff>
      <xdr:row>32</xdr:row>
      <xdr:rowOff>76200</xdr:rowOff>
    </xdr:from>
    <xdr:to>
      <xdr:col>10</xdr:col>
      <xdr:colOff>714375</xdr:colOff>
      <xdr:row>38</xdr:row>
      <xdr:rowOff>123825</xdr:rowOff>
    </xdr:to>
    <xdr:pic>
      <xdr:nvPicPr>
        <xdr:cNvPr id="5" name="4 Imagen" descr="onda.jpg"/>
        <xdr:cNvPicPr>
          <a:picLocks noChangeAspect="1"/>
        </xdr:cNvPicPr>
      </xdr:nvPicPr>
      <xdr:blipFill>
        <a:blip xmlns:r="http://schemas.openxmlformats.org/officeDocument/2006/relationships" r:embed="rId2" cstate="print"/>
        <a:srcRect/>
        <a:stretch>
          <a:fillRect/>
        </a:stretch>
      </xdr:blipFill>
      <xdr:spPr bwMode="auto">
        <a:xfrm>
          <a:off x="0" y="5143500"/>
          <a:ext cx="7772400" cy="1133475"/>
        </a:xfrm>
        <a:prstGeom prst="rect">
          <a:avLst/>
        </a:prstGeom>
        <a:noFill/>
        <a:ln w="9525">
          <a:noFill/>
          <a:miter lim="800000"/>
          <a:headEnd/>
          <a:tailEnd/>
        </a:ln>
      </xdr:spPr>
    </xdr:pic>
    <xdr:clientData/>
  </xdr:twoCellAnchor>
  <xdr:twoCellAnchor editAs="oneCell">
    <xdr:from>
      <xdr:col>6</xdr:col>
      <xdr:colOff>666750</xdr:colOff>
      <xdr:row>30</xdr:row>
      <xdr:rowOff>104775</xdr:rowOff>
    </xdr:from>
    <xdr:to>
      <xdr:col>8</xdr:col>
      <xdr:colOff>180667</xdr:colOff>
      <xdr:row>32</xdr:row>
      <xdr:rowOff>23265</xdr:rowOff>
    </xdr:to>
    <xdr:pic>
      <xdr:nvPicPr>
        <xdr:cNvPr id="4" name="3 Imagen">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4457700" y="4810125"/>
          <a:ext cx="847417"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194</xdr:row>
      <xdr:rowOff>152400</xdr:rowOff>
    </xdr:from>
    <xdr:to>
      <xdr:col>5</xdr:col>
      <xdr:colOff>255586</xdr:colOff>
      <xdr:row>196</xdr:row>
      <xdr:rowOff>28576</xdr:rowOff>
    </xdr:to>
    <xdr:sp macro="" textlink="">
      <xdr:nvSpPr>
        <xdr:cNvPr id="3" name="2 Rectángulo redondeado">
          <a:hlinkClick xmlns:r="http://schemas.openxmlformats.org/officeDocument/2006/relationships" r:id="rId2"/>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38100</xdr:colOff>
      <xdr:row>67</xdr:row>
      <xdr:rowOff>19050</xdr:rowOff>
    </xdr:from>
    <xdr:to>
      <xdr:col>4</xdr:col>
      <xdr:colOff>885517</xdr:colOff>
      <xdr:row>68</xdr:row>
      <xdr:rowOff>118515</xdr:rowOff>
    </xdr:to>
    <xdr:pic>
      <xdr:nvPicPr>
        <xdr:cNvPr id="4" name="3 Imagen">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3590925" y="10477500"/>
          <a:ext cx="847417" cy="280440"/>
        </a:xfrm>
        <a:prstGeom prst="rect">
          <a:avLst/>
        </a:prstGeom>
      </xdr:spPr>
    </xdr:pic>
    <xdr:clientData/>
  </xdr:twoCellAnchor>
  <xdr:twoCellAnchor editAs="absolute">
    <xdr:from>
      <xdr:col>0</xdr:col>
      <xdr:colOff>19050</xdr:colOff>
      <xdr:row>69</xdr:row>
      <xdr:rowOff>28575</xdr:rowOff>
    </xdr:from>
    <xdr:to>
      <xdr:col>8</xdr:col>
      <xdr:colOff>542925</xdr:colOff>
      <xdr:row>75</xdr:row>
      <xdr:rowOff>76200</xdr:rowOff>
    </xdr:to>
    <xdr:pic>
      <xdr:nvPicPr>
        <xdr:cNvPr id="5" name="4 Imagen" descr="onda.jpg"/>
        <xdr:cNvPicPr>
          <a:picLocks noChangeAspect="1"/>
        </xdr:cNvPicPr>
      </xdr:nvPicPr>
      <xdr:blipFill>
        <a:blip xmlns:r="http://schemas.openxmlformats.org/officeDocument/2006/relationships" r:embed="rId5" cstate="print"/>
        <a:srcRect/>
        <a:stretch>
          <a:fillRect/>
        </a:stretch>
      </xdr:blipFill>
      <xdr:spPr bwMode="auto">
        <a:xfrm>
          <a:off x="19050" y="10848975"/>
          <a:ext cx="7772400" cy="11334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19050</xdr:colOff>
      <xdr:row>63</xdr:row>
      <xdr:rowOff>28575</xdr:rowOff>
    </xdr:from>
    <xdr:to>
      <xdr:col>18</xdr:col>
      <xdr:colOff>200025</xdr:colOff>
      <xdr:row>73</xdr:row>
      <xdr:rowOff>72465</xdr:rowOff>
    </xdr:to>
    <xdr:pic>
      <xdr:nvPicPr>
        <xdr:cNvPr id="5" name="4 Imagen" descr="onda.jpg"/>
        <xdr:cNvPicPr>
          <a:picLocks noChangeAspect="1"/>
        </xdr:cNvPicPr>
      </xdr:nvPicPr>
      <xdr:blipFill>
        <a:blip xmlns:r="http://schemas.openxmlformats.org/officeDocument/2006/relationships" r:embed="rId1" cstate="print"/>
        <a:srcRect/>
        <a:stretch>
          <a:fillRect/>
        </a:stretch>
      </xdr:blipFill>
      <xdr:spPr bwMode="auto">
        <a:xfrm>
          <a:off x="19050" y="8782050"/>
          <a:ext cx="7772400"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18</xdr:col>
      <xdr:colOff>238125</xdr:colOff>
      <xdr:row>6</xdr:row>
      <xdr:rowOff>608487</xdr:rowOff>
    </xdr:to>
    <xdr:pic>
      <xdr:nvPicPr>
        <xdr:cNvPr id="10" name="9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6</xdr:col>
      <xdr:colOff>30163</xdr:colOff>
      <xdr:row>29</xdr:row>
      <xdr:rowOff>142875</xdr:rowOff>
    </xdr:from>
    <xdr:to>
      <xdr:col>7</xdr:col>
      <xdr:colOff>133349</xdr:colOff>
      <xdr:row>31</xdr:row>
      <xdr:rowOff>1</xdr:rowOff>
    </xdr:to>
    <xdr:sp macro="" textlink="">
      <xdr:nvSpPr>
        <xdr:cNvPr id="2" name="1 Rectángulo redondeado">
          <a:hlinkClick xmlns:r="http://schemas.openxmlformats.org/officeDocument/2006/relationships" r:id="rId3"/>
        </xdr:cNvPr>
        <xdr:cNvSpPr/>
      </xdr:nvSpPr>
      <xdr:spPr>
        <a:xfrm>
          <a:off x="4402138" y="8420100"/>
          <a:ext cx="817561"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53</xdr:row>
      <xdr:rowOff>59578</xdr:rowOff>
    </xdr:from>
    <xdr:to>
      <xdr:col>18</xdr:col>
      <xdr:colOff>9525</xdr:colOff>
      <xdr:row>59</xdr:row>
      <xdr:rowOff>103468</xdr:rowOff>
    </xdr:to>
    <xdr:pic>
      <xdr:nvPicPr>
        <xdr:cNvPr id="4506" name="4 Imagen" descr="onda.jpg"/>
        <xdr:cNvPicPr>
          <a:picLocks noChangeAspect="1"/>
        </xdr:cNvPicPr>
      </xdr:nvPicPr>
      <xdr:blipFill>
        <a:blip xmlns:r="http://schemas.openxmlformats.org/officeDocument/2006/relationships" r:embed="rId1" cstate="print"/>
        <a:srcRect/>
        <a:stretch>
          <a:fillRect/>
        </a:stretch>
      </xdr:blipFill>
      <xdr:spPr bwMode="auto">
        <a:xfrm>
          <a:off x="9525" y="8346328"/>
          <a:ext cx="7772400" cy="1186890"/>
        </a:xfrm>
        <a:prstGeom prst="rect">
          <a:avLst/>
        </a:prstGeom>
        <a:noFill/>
        <a:ln w="9525">
          <a:noFill/>
          <a:miter lim="800000"/>
          <a:headEnd/>
          <a:tailEnd/>
        </a:ln>
      </xdr:spPr>
    </xdr:pic>
    <xdr:clientData/>
  </xdr:twoCellAnchor>
  <xdr:twoCellAnchor editAs="absolute">
    <xdr:from>
      <xdr:col>5</xdr:col>
      <xdr:colOff>640627</xdr:colOff>
      <xdr:row>51</xdr:row>
      <xdr:rowOff>134411</xdr:rowOff>
    </xdr:from>
    <xdr:to>
      <xdr:col>7</xdr:col>
      <xdr:colOff>112059</xdr:colOff>
      <xdr:row>52</xdr:row>
      <xdr:rowOff>178734</xdr:rowOff>
    </xdr:to>
    <xdr:sp macro="" textlink="">
      <xdr:nvSpPr>
        <xdr:cNvPr id="3" name="2 Rectángulo redondeado">
          <a:hlinkClick xmlns:r="http://schemas.openxmlformats.org/officeDocument/2006/relationships" r:id="rId2"/>
        </xdr:cNvPr>
        <xdr:cNvSpPr/>
      </xdr:nvSpPr>
      <xdr:spPr>
        <a:xfrm>
          <a:off x="4212502" y="8040161"/>
          <a:ext cx="804932" cy="23482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18</xdr:col>
      <xdr:colOff>84418</xdr:colOff>
      <xdr:row>6</xdr:row>
      <xdr:rowOff>625296</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73</xdr:row>
      <xdr:rowOff>42863</xdr:rowOff>
    </xdr:from>
    <xdr:to>
      <xdr:col>17</xdr:col>
      <xdr:colOff>609600</xdr:colOff>
      <xdr:row>79</xdr:row>
      <xdr:rowOff>90488</xdr:rowOff>
    </xdr:to>
    <xdr:pic>
      <xdr:nvPicPr>
        <xdr:cNvPr id="5529" name="4 Imagen" descr="onda.jpg"/>
        <xdr:cNvPicPr>
          <a:picLocks noChangeAspect="1"/>
        </xdr:cNvPicPr>
      </xdr:nvPicPr>
      <xdr:blipFill>
        <a:blip xmlns:r="http://schemas.openxmlformats.org/officeDocument/2006/relationships" r:embed="rId1" cstate="print"/>
        <a:srcRect/>
        <a:stretch>
          <a:fillRect/>
        </a:stretch>
      </xdr:blipFill>
      <xdr:spPr bwMode="auto">
        <a:xfrm>
          <a:off x="0" y="10910888"/>
          <a:ext cx="7772400" cy="1133475"/>
        </a:xfrm>
        <a:prstGeom prst="rect">
          <a:avLst/>
        </a:prstGeom>
        <a:noFill/>
        <a:ln w="9525">
          <a:noFill/>
          <a:miter lim="800000"/>
          <a:headEnd/>
          <a:tailEnd/>
        </a:ln>
      </xdr:spPr>
    </xdr:pic>
    <xdr:clientData/>
  </xdr:twoCellAnchor>
  <xdr:twoCellAnchor editAs="absolute">
    <xdr:from>
      <xdr:col>5</xdr:col>
      <xdr:colOff>549709</xdr:colOff>
      <xdr:row>71</xdr:row>
      <xdr:rowOff>103189</xdr:rowOff>
    </xdr:from>
    <xdr:to>
      <xdr:col>7</xdr:col>
      <xdr:colOff>25401</xdr:colOff>
      <xdr:row>72</xdr:row>
      <xdr:rowOff>128589</xdr:rowOff>
    </xdr:to>
    <xdr:sp macro="" textlink="">
      <xdr:nvSpPr>
        <xdr:cNvPr id="3" name="2 Rectángulo redondeado">
          <a:hlinkClick xmlns:r="http://schemas.openxmlformats.org/officeDocument/2006/relationships" r:id="rId2"/>
        </xdr:cNvPr>
        <xdr:cNvSpPr/>
      </xdr:nvSpPr>
      <xdr:spPr>
        <a:xfrm>
          <a:off x="4216834" y="10609264"/>
          <a:ext cx="809192" cy="20637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17</xdr:col>
      <xdr:colOff>666750</xdr:colOff>
      <xdr:row>6</xdr:row>
      <xdr:rowOff>598962</xdr:rowOff>
    </xdr:to>
    <xdr:pic>
      <xdr:nvPicPr>
        <xdr:cNvPr id="6" name="5 Imagen" descr="encabezado3.jpg"/>
        <xdr:cNvPicPr>
          <a:picLocks noChangeAspect="1"/>
        </xdr:cNvPicPr>
      </xdr:nvPicPr>
      <xdr:blipFill>
        <a:blip xmlns:r="http://schemas.openxmlformats.org/officeDocument/2006/relationships" r:embed="rId3" cstate="print"/>
        <a:stretch>
          <a:fillRect/>
        </a:stretch>
      </xdr:blipFill>
      <xdr:spPr>
        <a:xfrm>
          <a:off x="0" y="0"/>
          <a:ext cx="7829550" cy="139906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128588</xdr:colOff>
      <xdr:row>6</xdr:row>
      <xdr:rowOff>570387</xdr:rowOff>
    </xdr:to>
    <xdr:pic>
      <xdr:nvPicPr>
        <xdr:cNvPr id="6" name="5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editAs="absolute">
    <xdr:from>
      <xdr:col>0</xdr:col>
      <xdr:colOff>28575</xdr:colOff>
      <xdr:row>51</xdr:row>
      <xdr:rowOff>28575</xdr:rowOff>
    </xdr:from>
    <xdr:to>
      <xdr:col>17</xdr:col>
      <xdr:colOff>114300</xdr:colOff>
      <xdr:row>57</xdr:row>
      <xdr:rowOff>76200</xdr:rowOff>
    </xdr:to>
    <xdr:pic>
      <xdr:nvPicPr>
        <xdr:cNvPr id="7" name="4 Imagen" descr="onda.jpg"/>
        <xdr:cNvPicPr>
          <a:picLocks noChangeAspect="1"/>
        </xdr:cNvPicPr>
      </xdr:nvPicPr>
      <xdr:blipFill>
        <a:blip xmlns:r="http://schemas.openxmlformats.org/officeDocument/2006/relationships" r:embed="rId2" cstate="print"/>
        <a:srcRect/>
        <a:stretch>
          <a:fillRect/>
        </a:stretch>
      </xdr:blipFill>
      <xdr:spPr bwMode="auto">
        <a:xfrm>
          <a:off x="28575" y="7886700"/>
          <a:ext cx="7772400" cy="1133475"/>
        </a:xfrm>
        <a:prstGeom prst="rect">
          <a:avLst/>
        </a:prstGeom>
        <a:noFill/>
        <a:ln w="9525">
          <a:noFill/>
          <a:miter lim="800000"/>
          <a:headEnd/>
          <a:tailEnd/>
        </a:ln>
      </xdr:spPr>
    </xdr:pic>
    <xdr:clientData/>
  </xdr:twoCellAnchor>
  <xdr:twoCellAnchor editAs="absolute">
    <xdr:from>
      <xdr:col>5</xdr:col>
      <xdr:colOff>650008</xdr:colOff>
      <xdr:row>49</xdr:row>
      <xdr:rowOff>5610</xdr:rowOff>
    </xdr:from>
    <xdr:to>
      <xdr:col>7</xdr:col>
      <xdr:colOff>38099</xdr:colOff>
      <xdr:row>50</xdr:row>
      <xdr:rowOff>66675</xdr:rowOff>
    </xdr:to>
    <xdr:sp macro="" textlink="">
      <xdr:nvSpPr>
        <xdr:cNvPr id="5" name="4 Rectángulo redondeado">
          <a:hlinkClick xmlns:r="http://schemas.openxmlformats.org/officeDocument/2006/relationships" r:id="rId3"/>
        </xdr:cNvPr>
        <xdr:cNvSpPr/>
      </xdr:nvSpPr>
      <xdr:spPr>
        <a:xfrm>
          <a:off x="4536208" y="7501785"/>
          <a:ext cx="835891" cy="24204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51</xdr:row>
      <xdr:rowOff>101600</xdr:rowOff>
    </xdr:from>
    <xdr:to>
      <xdr:col>16</xdr:col>
      <xdr:colOff>142875</xdr:colOff>
      <xdr:row>57</xdr:row>
      <xdr:rowOff>158750</xdr:rowOff>
    </xdr:to>
    <xdr:pic>
      <xdr:nvPicPr>
        <xdr:cNvPr id="2454" name="4 Imagen" descr="onda.jpg"/>
        <xdr:cNvPicPr>
          <a:picLocks noChangeAspect="1"/>
        </xdr:cNvPicPr>
      </xdr:nvPicPr>
      <xdr:blipFill>
        <a:blip xmlns:r="http://schemas.openxmlformats.org/officeDocument/2006/relationships" r:embed="rId1" cstate="print"/>
        <a:srcRect/>
        <a:stretch>
          <a:fillRect/>
        </a:stretch>
      </xdr:blipFill>
      <xdr:spPr bwMode="auto">
        <a:xfrm>
          <a:off x="0" y="9588500"/>
          <a:ext cx="7800975" cy="1143000"/>
        </a:xfrm>
        <a:prstGeom prst="rect">
          <a:avLst/>
        </a:prstGeom>
        <a:noFill/>
        <a:ln w="9525">
          <a:noFill/>
          <a:miter lim="800000"/>
          <a:headEnd/>
          <a:tailEnd/>
        </a:ln>
      </xdr:spPr>
    </xdr:pic>
    <xdr:clientData/>
  </xdr:twoCellAnchor>
  <xdr:twoCellAnchor editAs="absolute">
    <xdr:from>
      <xdr:col>5</xdr:col>
      <xdr:colOff>588962</xdr:colOff>
      <xdr:row>49</xdr:row>
      <xdr:rowOff>20637</xdr:rowOff>
    </xdr:from>
    <xdr:to>
      <xdr:col>7</xdr:col>
      <xdr:colOff>20636</xdr:colOff>
      <xdr:row>50</xdr:row>
      <xdr:rowOff>68262</xdr:rowOff>
    </xdr:to>
    <xdr:sp macro="" textlink="">
      <xdr:nvSpPr>
        <xdr:cNvPr id="2" name="1 Rectángulo redondeado">
          <a:hlinkClick xmlns:r="http://schemas.openxmlformats.org/officeDocument/2006/relationships" r:id="rId2"/>
        </xdr:cNvPr>
        <xdr:cNvSpPr/>
      </xdr:nvSpPr>
      <xdr:spPr>
        <a:xfrm>
          <a:off x="4637087" y="9145587"/>
          <a:ext cx="850899"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16</xdr:col>
      <xdr:colOff>196850</xdr:colOff>
      <xdr:row>6</xdr:row>
      <xdr:rowOff>595787</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54950"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21</xdr:row>
      <xdr:rowOff>136517</xdr:rowOff>
    </xdr:from>
    <xdr:to>
      <xdr:col>3</xdr:col>
      <xdr:colOff>5072062</xdr:colOff>
      <xdr:row>30</xdr:row>
      <xdr:rowOff>12692</xdr:rowOff>
    </xdr:to>
    <xdr:pic>
      <xdr:nvPicPr>
        <xdr:cNvPr id="7545" name="4 Imagen" descr="onda.jpg"/>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19</xdr:row>
      <xdr:rowOff>41996</xdr:rowOff>
    </xdr:from>
    <xdr:to>
      <xdr:col>3</xdr:col>
      <xdr:colOff>2190749</xdr:colOff>
      <xdr:row>20</xdr:row>
      <xdr:rowOff>109536</xdr:rowOff>
    </xdr:to>
    <xdr:sp macro="" textlink="">
      <xdr:nvSpPr>
        <xdr:cNvPr id="2" name="1 Rectángulo redondeado">
          <a:hlinkClick xmlns:r="http://schemas.openxmlformats.org/officeDocument/2006/relationships" r:id="rId2"/>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pageSetUpPr fitToPage="1"/>
  </sheetPr>
  <dimension ref="C9:E27"/>
  <sheetViews>
    <sheetView tabSelected="1" zoomScaleNormal="100" workbookViewId="0"/>
  </sheetViews>
  <sheetFormatPr baseColWidth="10"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9" spans="3:5" ht="20.25">
      <c r="D9" s="11"/>
    </row>
    <row r="10" spans="3:5" ht="20.25">
      <c r="D10" s="18"/>
    </row>
    <row r="12" spans="3:5" ht="15">
      <c r="D12" s="15"/>
    </row>
    <row r="13" spans="3:5">
      <c r="D13" s="13"/>
    </row>
    <row r="14" spans="3:5" ht="17.25" customHeight="1" thickBot="1">
      <c r="D14" s="14"/>
    </row>
    <row r="15" spans="3:5" ht="26.25" customHeight="1" thickTop="1" thickBot="1">
      <c r="C15" s="33" t="s">
        <v>136</v>
      </c>
      <c r="D15" s="20"/>
      <c r="E15" s="33" t="s">
        <v>69</v>
      </c>
    </row>
    <row r="16" spans="3:5" ht="26.25" customHeight="1" thickTop="1" thickBot="1">
      <c r="C16" s="33" t="s">
        <v>100</v>
      </c>
      <c r="D16" s="20"/>
      <c r="E16" s="33" t="s">
        <v>70</v>
      </c>
    </row>
    <row r="17" spans="3:5" ht="26.25" customHeight="1" thickTop="1" thickBot="1">
      <c r="C17" s="33" t="s">
        <v>130</v>
      </c>
      <c r="D17" s="20"/>
      <c r="E17" s="33" t="s">
        <v>71</v>
      </c>
    </row>
    <row r="18" spans="3:5" ht="26.25" customHeight="1" thickTop="1" thickBot="1">
      <c r="C18" s="33" t="s">
        <v>137</v>
      </c>
      <c r="D18" s="20"/>
      <c r="E18" s="33" t="s">
        <v>72</v>
      </c>
    </row>
    <row r="19" spans="3:5" ht="26.25" customHeight="1" thickTop="1" thickBot="1">
      <c r="C19" s="33" t="s">
        <v>66</v>
      </c>
      <c r="D19" s="20"/>
      <c r="E19" s="33" t="s">
        <v>73</v>
      </c>
    </row>
    <row r="20" spans="3:5" ht="26.25" customHeight="1" thickTop="1" thickBot="1">
      <c r="C20" s="33" t="s">
        <v>75</v>
      </c>
      <c r="D20" s="20"/>
      <c r="E20" s="33" t="s">
        <v>146</v>
      </c>
    </row>
    <row r="21" spans="3:5" ht="26.25" customHeight="1" thickTop="1" thickBot="1">
      <c r="C21" s="33" t="s">
        <v>67</v>
      </c>
      <c r="D21" s="20"/>
      <c r="E21" s="34" t="s">
        <v>74</v>
      </c>
    </row>
    <row r="22" spans="3:5" ht="26.25" customHeight="1" thickTop="1" thickBot="1">
      <c r="C22" s="33" t="s">
        <v>68</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A1" display="   IVA al Juego "/>
    <hyperlink ref="C22" location="Visitas!A1" display="   Número de Visitas "/>
    <hyperlink ref="E15" location="Visitas!A1" display="   Impuesto por Entradas "/>
    <hyperlink ref="E16" location="Visitas!A1" display="   Gasto Promedio por Visita "/>
    <hyperlink ref="E17" location="'Retorno Máquinas'!A1" display="   Monto Total Apostado en Máquinas de Azar "/>
    <hyperlink ref="E18" location="'Retorno Máquinas'!A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A1" display="   Win Diario por Posición y Categoría de Juego"/>
    <hyperlink ref="E20" location="'Resumen Industria'!A1" display="   Resumen de Resultados de la Industria de Casinos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dimension ref="A1:IN27"/>
  <sheetViews>
    <sheetView workbookViewId="0"/>
  </sheetViews>
  <sheetFormatPr baseColWidth="10"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54" customFormat="1" ht="22.5" customHeight="1">
      <c r="B8" s="223" t="s">
        <v>148</v>
      </c>
      <c r="C8" s="223"/>
      <c r="D8" s="223"/>
      <c r="E8" s="223"/>
      <c r="F8" s="223"/>
      <c r="G8" s="223"/>
      <c r="H8" s="224"/>
      <c r="I8" s="169"/>
      <c r="J8" s="60"/>
    </row>
    <row r="9" spans="2:10" s="54" customFormat="1" ht="15" customHeight="1">
      <c r="B9" s="225" t="s">
        <v>13</v>
      </c>
      <c r="C9" s="226" t="s">
        <v>110</v>
      </c>
      <c r="D9" s="227" t="s">
        <v>111</v>
      </c>
      <c r="E9" s="228"/>
      <c r="F9" s="229"/>
      <c r="G9" s="230" t="s">
        <v>112</v>
      </c>
      <c r="H9" s="231" t="s">
        <v>113</v>
      </c>
      <c r="I9" s="169"/>
      <c r="J9" s="60"/>
    </row>
    <row r="10" spans="2:10" s="54" customFormat="1" ht="24" customHeight="1">
      <c r="B10" s="225"/>
      <c r="C10" s="226"/>
      <c r="D10" s="171" t="s">
        <v>103</v>
      </c>
      <c r="E10" s="173" t="s">
        <v>104</v>
      </c>
      <c r="F10" s="172" t="s">
        <v>105</v>
      </c>
      <c r="G10" s="230"/>
      <c r="H10" s="231"/>
      <c r="I10" s="169"/>
    </row>
    <row r="11" spans="2:10" s="54" customFormat="1" ht="9" customHeight="1">
      <c r="B11" s="105" t="s">
        <v>36</v>
      </c>
      <c r="C11" s="39" t="s">
        <v>114</v>
      </c>
      <c r="D11" s="174">
        <v>6</v>
      </c>
      <c r="E11" s="174">
        <v>14</v>
      </c>
      <c r="F11" s="174">
        <v>1</v>
      </c>
      <c r="G11" s="174">
        <v>412</v>
      </c>
      <c r="H11" s="174">
        <v>136</v>
      </c>
      <c r="I11" s="169"/>
    </row>
    <row r="12" spans="2:10" s="54" customFormat="1" ht="9" customHeight="1">
      <c r="B12" s="104" t="s">
        <v>4</v>
      </c>
      <c r="C12" s="120" t="s">
        <v>115</v>
      </c>
      <c r="D12" s="176">
        <v>10</v>
      </c>
      <c r="E12" s="176">
        <v>30</v>
      </c>
      <c r="F12" s="176">
        <v>3</v>
      </c>
      <c r="G12" s="176">
        <v>797</v>
      </c>
      <c r="H12" s="176">
        <v>248</v>
      </c>
      <c r="I12" s="169"/>
    </row>
    <row r="13" spans="2:10" s="54" customFormat="1" ht="9" customHeight="1">
      <c r="B13" s="177" t="s">
        <v>80</v>
      </c>
      <c r="C13" s="39" t="s">
        <v>116</v>
      </c>
      <c r="D13" s="174">
        <v>4</v>
      </c>
      <c r="E13" s="174">
        <v>11</v>
      </c>
      <c r="F13" s="174">
        <v>1</v>
      </c>
      <c r="G13" s="174">
        <v>316</v>
      </c>
      <c r="H13" s="174">
        <v>179</v>
      </c>
      <c r="I13" s="169"/>
    </row>
    <row r="14" spans="2:10" s="54" customFormat="1" ht="9" customHeight="1">
      <c r="B14" s="104" t="s">
        <v>37</v>
      </c>
      <c r="C14" s="120" t="s">
        <v>117</v>
      </c>
      <c r="D14" s="176">
        <v>7</v>
      </c>
      <c r="E14" s="176">
        <v>10</v>
      </c>
      <c r="F14" s="176">
        <v>1</v>
      </c>
      <c r="G14" s="176">
        <v>310</v>
      </c>
      <c r="H14" s="176">
        <v>148</v>
      </c>
      <c r="I14" s="169"/>
      <c r="J14" s="55"/>
    </row>
    <row r="15" spans="2:10" s="54" customFormat="1" ht="9" customHeight="1">
      <c r="B15" s="105" t="s">
        <v>129</v>
      </c>
      <c r="C15" s="39" t="s">
        <v>118</v>
      </c>
      <c r="D15" s="174">
        <v>11</v>
      </c>
      <c r="E15" s="174">
        <v>42</v>
      </c>
      <c r="F15" s="174">
        <v>1</v>
      </c>
      <c r="G15" s="174">
        <v>1424</v>
      </c>
      <c r="H15" s="174">
        <v>160</v>
      </c>
      <c r="I15" s="169"/>
      <c r="J15" s="55"/>
    </row>
    <row r="16" spans="2:10" s="54" customFormat="1" ht="9" customHeight="1">
      <c r="B16" s="104" t="s">
        <v>18</v>
      </c>
      <c r="C16" s="120" t="s">
        <v>119</v>
      </c>
      <c r="D16" s="176">
        <v>30</v>
      </c>
      <c r="E16" s="176">
        <v>52</v>
      </c>
      <c r="F16" s="176">
        <v>1</v>
      </c>
      <c r="G16" s="176">
        <v>1618</v>
      </c>
      <c r="H16" s="176">
        <v>300</v>
      </c>
      <c r="I16" s="169"/>
      <c r="J16" s="55"/>
    </row>
    <row r="17" spans="1:248" s="54" customFormat="1" ht="9" customHeight="1">
      <c r="B17" s="105" t="s">
        <v>5</v>
      </c>
      <c r="C17" s="39" t="s">
        <v>120</v>
      </c>
      <c r="D17" s="174">
        <v>5</v>
      </c>
      <c r="E17" s="174">
        <v>13</v>
      </c>
      <c r="F17" s="174">
        <v>1</v>
      </c>
      <c r="G17" s="174">
        <v>230</v>
      </c>
      <c r="H17" s="174">
        <v>60</v>
      </c>
      <c r="I17" s="169"/>
    </row>
    <row r="18" spans="1:248" s="54" customFormat="1" ht="9" customHeight="1">
      <c r="B18" s="104" t="s">
        <v>6</v>
      </c>
      <c r="C18" s="120" t="s">
        <v>121</v>
      </c>
      <c r="D18" s="176">
        <v>4</v>
      </c>
      <c r="E18" s="176">
        <v>12</v>
      </c>
      <c r="F18" s="176">
        <v>1</v>
      </c>
      <c r="G18" s="176">
        <v>459</v>
      </c>
      <c r="H18" s="176">
        <v>30</v>
      </c>
      <c r="I18" s="169"/>
    </row>
    <row r="19" spans="1:248" s="54" customFormat="1" ht="9" customHeight="1">
      <c r="B19" s="105" t="s">
        <v>7</v>
      </c>
      <c r="C19" s="39" t="s">
        <v>122</v>
      </c>
      <c r="D19" s="174">
        <v>3</v>
      </c>
      <c r="E19" s="174">
        <v>10</v>
      </c>
      <c r="F19" s="174">
        <v>1</v>
      </c>
      <c r="G19" s="174">
        <v>100</v>
      </c>
      <c r="H19" s="174">
        <v>80</v>
      </c>
      <c r="I19" s="169"/>
    </row>
    <row r="20" spans="1:248" s="54" customFormat="1" ht="9" customHeight="1">
      <c r="B20" s="104" t="s">
        <v>8</v>
      </c>
      <c r="C20" s="120" t="s">
        <v>123</v>
      </c>
      <c r="D20" s="176">
        <v>11</v>
      </c>
      <c r="E20" s="176">
        <v>38</v>
      </c>
      <c r="F20" s="176">
        <v>1</v>
      </c>
      <c r="G20" s="176">
        <v>1273</v>
      </c>
      <c r="H20" s="176">
        <v>168</v>
      </c>
      <c r="I20" s="169"/>
    </row>
    <row r="21" spans="1:248" s="54" customFormat="1" ht="9" customHeight="1">
      <c r="B21" s="105" t="s">
        <v>14</v>
      </c>
      <c r="C21" s="61" t="s">
        <v>124</v>
      </c>
      <c r="D21" s="175">
        <v>4</v>
      </c>
      <c r="E21" s="175">
        <v>5</v>
      </c>
      <c r="F21" s="175">
        <v>1</v>
      </c>
      <c r="G21" s="175">
        <v>200</v>
      </c>
      <c r="H21" s="175">
        <v>40</v>
      </c>
      <c r="I21" s="169"/>
    </row>
    <row r="22" spans="1:248" s="54" customFormat="1" ht="9" customHeight="1">
      <c r="B22" s="104" t="s">
        <v>15</v>
      </c>
      <c r="C22" s="120" t="s">
        <v>125</v>
      </c>
      <c r="D22" s="176">
        <v>7</v>
      </c>
      <c r="E22" s="176">
        <v>26</v>
      </c>
      <c r="F22" s="176">
        <v>3</v>
      </c>
      <c r="G22" s="176">
        <v>583</v>
      </c>
      <c r="H22" s="176">
        <v>312</v>
      </c>
      <c r="I22" s="169"/>
    </row>
    <row r="23" spans="1:248" s="54" customFormat="1" ht="9" customHeight="1">
      <c r="B23" s="105" t="s">
        <v>16</v>
      </c>
      <c r="C23" s="39" t="s">
        <v>126</v>
      </c>
      <c r="D23" s="174">
        <v>5</v>
      </c>
      <c r="E23" s="174">
        <v>15</v>
      </c>
      <c r="F23" s="174">
        <v>2</v>
      </c>
      <c r="G23" s="174">
        <v>381</v>
      </c>
      <c r="H23" s="174">
        <v>200</v>
      </c>
      <c r="I23" s="169"/>
    </row>
    <row r="24" spans="1:248" s="54" customFormat="1" ht="9" customHeight="1">
      <c r="B24" s="104" t="s">
        <v>41</v>
      </c>
      <c r="C24" s="120" t="s">
        <v>127</v>
      </c>
      <c r="D24" s="176">
        <v>6</v>
      </c>
      <c r="E24" s="176">
        <v>14</v>
      </c>
      <c r="F24" s="176">
        <v>1</v>
      </c>
      <c r="G24" s="176">
        <v>312</v>
      </c>
      <c r="H24" s="176">
        <v>60</v>
      </c>
      <c r="I24" s="169"/>
    </row>
    <row r="25" spans="1:248" s="54" customFormat="1" ht="9" customHeight="1">
      <c r="B25" s="105" t="s">
        <v>17</v>
      </c>
      <c r="C25" s="39" t="s">
        <v>128</v>
      </c>
      <c r="D25" s="174">
        <v>5</v>
      </c>
      <c r="E25" s="174">
        <v>13</v>
      </c>
      <c r="F25" s="174">
        <v>2</v>
      </c>
      <c r="G25" s="174">
        <v>386</v>
      </c>
      <c r="H25" s="174">
        <v>150</v>
      </c>
      <c r="I25" s="169"/>
    </row>
    <row r="26" spans="1:248" s="170" customFormat="1" ht="18" customHeight="1">
      <c r="A26" s="82"/>
      <c r="B26" s="178" t="s">
        <v>3</v>
      </c>
      <c r="C26" s="179"/>
      <c r="D26" s="180">
        <f t="shared" ref="D26:H26" si="0">SUM(D11:D25)</f>
        <v>118</v>
      </c>
      <c r="E26" s="180">
        <f t="shared" si="0"/>
        <v>305</v>
      </c>
      <c r="F26" s="180">
        <f t="shared" si="0"/>
        <v>21</v>
      </c>
      <c r="G26" s="180">
        <f t="shared" si="0"/>
        <v>8801</v>
      </c>
      <c r="H26" s="181">
        <f t="shared" si="0"/>
        <v>2271</v>
      </c>
      <c r="I26" s="65"/>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row>
    <row r="27" spans="1:248" ht="22.5" customHeight="1">
      <c r="B27" s="205" t="s">
        <v>147</v>
      </c>
      <c r="J27" s="59"/>
    </row>
  </sheetData>
  <mergeCells count="6">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90" orientation="landscape"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dimension ref="B1:R30"/>
  <sheetViews>
    <sheetView zoomScaleNormal="100" zoomScaleSheetLayoutView="100" workbookViewId="0"/>
  </sheetViews>
  <sheetFormatPr baseColWidth="10" defaultRowHeight="14.25"/>
  <cols>
    <col min="1" max="1" width="4.140625" style="16" customWidth="1"/>
    <col min="2" max="2" width="19.28515625" style="16" customWidth="1"/>
    <col min="3" max="3" width="9.5703125" style="16" bestFit="1" customWidth="1"/>
    <col min="4" max="4" width="10.85546875" style="16" bestFit="1" customWidth="1"/>
    <col min="5" max="5" width="10.85546875" style="16" customWidth="1"/>
    <col min="6" max="6" width="11" style="16" bestFit="1" customWidth="1"/>
    <col min="7" max="8" width="10" style="16" customWidth="1"/>
    <col min="9" max="9" width="10.85546875" style="16" customWidth="1"/>
    <col min="10" max="10" width="9.28515625" style="16" customWidth="1"/>
    <col min="11" max="11" width="11" style="16" customWidth="1"/>
    <col min="12" max="12" width="11.42578125" style="16" customWidth="1"/>
    <col min="13" max="13" width="12.28515625" style="16" customWidth="1"/>
    <col min="14" max="14" width="11.7109375" style="16" customWidth="1"/>
    <col min="15" max="15" width="9.140625" style="16" customWidth="1"/>
    <col min="16" max="16" width="9.5703125" style="16" customWidth="1"/>
    <col min="17" max="18" width="7.7109375" style="16" customWidth="1"/>
    <col min="19" max="19" width="1" style="16" customWidth="1"/>
    <col min="20" max="20" width="12.5703125" style="16" bestFit="1" customWidth="1"/>
    <col min="21" max="16384" width="11.42578125" style="16"/>
  </cols>
  <sheetData>
    <row r="1" spans="2:18" ht="10.5" customHeight="1"/>
    <row r="2" spans="2:18" ht="10.5" customHeight="1"/>
    <row r="3" spans="2:18" ht="10.5" customHeight="1"/>
    <row r="4" spans="2:18" ht="10.5" customHeight="1"/>
    <row r="5" spans="2:18" ht="10.5" customHeight="1"/>
    <row r="6" spans="2:18" ht="12.75" customHeight="1"/>
    <row r="7" spans="2:18" ht="49.5" customHeight="1"/>
    <row r="8" spans="2:18" ht="22.5" customHeight="1">
      <c r="B8" s="232" t="s">
        <v>149</v>
      </c>
      <c r="C8" s="233"/>
      <c r="D8" s="233"/>
      <c r="E8" s="233"/>
      <c r="F8" s="233"/>
      <c r="G8" s="233"/>
      <c r="H8" s="233"/>
      <c r="I8" s="233"/>
      <c r="J8" s="233"/>
      <c r="K8" s="233"/>
      <c r="L8" s="233"/>
      <c r="M8" s="233"/>
      <c r="N8" s="233"/>
      <c r="O8" s="233"/>
      <c r="P8" s="233"/>
      <c r="Q8" s="233"/>
      <c r="R8" s="234"/>
    </row>
    <row r="9" spans="2:18" ht="11.25" customHeight="1">
      <c r="B9" s="225" t="s">
        <v>26</v>
      </c>
      <c r="C9" s="49" t="s">
        <v>83</v>
      </c>
      <c r="D9" s="49" t="s">
        <v>84</v>
      </c>
      <c r="E9" s="49" t="s">
        <v>154</v>
      </c>
      <c r="F9" s="49" t="s">
        <v>156</v>
      </c>
      <c r="G9" s="49" t="s">
        <v>85</v>
      </c>
      <c r="H9" s="49" t="s">
        <v>143</v>
      </c>
      <c r="I9" s="49" t="s">
        <v>86</v>
      </c>
      <c r="J9" s="49" t="s">
        <v>87</v>
      </c>
      <c r="K9" s="49" t="s">
        <v>88</v>
      </c>
      <c r="L9" s="49" t="s">
        <v>89</v>
      </c>
      <c r="M9" s="222" t="s">
        <v>157</v>
      </c>
      <c r="N9" s="49" t="s">
        <v>90</v>
      </c>
      <c r="O9" s="49" t="s">
        <v>91</v>
      </c>
      <c r="P9" s="49" t="s">
        <v>158</v>
      </c>
      <c r="Q9" s="235" t="s">
        <v>101</v>
      </c>
      <c r="R9" s="236"/>
    </row>
    <row r="10" spans="2:18" ht="11.25" customHeight="1">
      <c r="B10" s="225"/>
      <c r="C10" s="49" t="s">
        <v>92</v>
      </c>
      <c r="D10" s="49" t="s">
        <v>93</v>
      </c>
      <c r="E10" s="49" t="s">
        <v>155</v>
      </c>
      <c r="F10" s="49" t="s">
        <v>94</v>
      </c>
      <c r="G10" s="49" t="s">
        <v>95</v>
      </c>
      <c r="H10" s="49" t="s">
        <v>144</v>
      </c>
      <c r="I10" s="49" t="s">
        <v>95</v>
      </c>
      <c r="J10" s="49" t="s">
        <v>95</v>
      </c>
      <c r="K10" s="49" t="s">
        <v>96</v>
      </c>
      <c r="L10" s="49" t="s">
        <v>97</v>
      </c>
      <c r="M10" s="49" t="s">
        <v>95</v>
      </c>
      <c r="N10" s="49" t="s">
        <v>98</v>
      </c>
      <c r="O10" s="49" t="s">
        <v>99</v>
      </c>
      <c r="P10" s="49" t="s">
        <v>95</v>
      </c>
      <c r="Q10" s="235"/>
      <c r="R10" s="236"/>
    </row>
    <row r="11" spans="2:18" ht="9" customHeight="1">
      <c r="B11" s="105" t="s">
        <v>36</v>
      </c>
      <c r="C11" s="39"/>
      <c r="D11" s="39"/>
      <c r="E11" s="39"/>
      <c r="F11" s="39">
        <v>96</v>
      </c>
      <c r="G11" s="39">
        <v>110</v>
      </c>
      <c r="H11" s="39"/>
      <c r="I11" s="39"/>
      <c r="J11" s="39">
        <v>64</v>
      </c>
      <c r="K11" s="39">
        <v>46</v>
      </c>
      <c r="L11" s="39"/>
      <c r="M11" s="39"/>
      <c r="N11" s="39">
        <v>24</v>
      </c>
      <c r="O11" s="39"/>
      <c r="P11" s="39">
        <v>72</v>
      </c>
      <c r="Q11" s="84">
        <f t="shared" ref="Q11:Q27" si="0">SUM(C11:P11)</f>
        <v>412</v>
      </c>
      <c r="R11" s="158">
        <f>Q11/$Q$26</f>
        <v>4.6812862174752869E-2</v>
      </c>
    </row>
    <row r="12" spans="2:18" ht="9" customHeight="1">
      <c r="B12" s="104" t="s">
        <v>4</v>
      </c>
      <c r="C12" s="120"/>
      <c r="D12" s="120">
        <v>92</v>
      </c>
      <c r="E12" s="120"/>
      <c r="F12" s="120">
        <v>164</v>
      </c>
      <c r="G12" s="120">
        <v>147</v>
      </c>
      <c r="H12" s="120"/>
      <c r="I12" s="120"/>
      <c r="J12" s="120">
        <v>122</v>
      </c>
      <c r="K12" s="120">
        <v>50</v>
      </c>
      <c r="L12" s="120"/>
      <c r="M12" s="120">
        <v>10</v>
      </c>
      <c r="N12" s="120">
        <v>8</v>
      </c>
      <c r="O12" s="120"/>
      <c r="P12" s="120">
        <v>204</v>
      </c>
      <c r="Q12" s="120">
        <f t="shared" si="0"/>
        <v>797</v>
      </c>
      <c r="R12" s="159">
        <f>Q12/$Q$26</f>
        <v>9.0557891148733097E-2</v>
      </c>
    </row>
    <row r="13" spans="2:18" ht="9" customHeight="1">
      <c r="B13" s="98" t="s">
        <v>80</v>
      </c>
      <c r="C13" s="39">
        <v>10</v>
      </c>
      <c r="D13" s="39">
        <v>20</v>
      </c>
      <c r="E13" s="39"/>
      <c r="F13" s="39">
        <v>36</v>
      </c>
      <c r="G13" s="39">
        <v>58</v>
      </c>
      <c r="H13" s="39">
        <v>8</v>
      </c>
      <c r="I13" s="39"/>
      <c r="J13" s="39">
        <v>50</v>
      </c>
      <c r="K13" s="39">
        <v>32</v>
      </c>
      <c r="L13" s="39"/>
      <c r="M13" s="39"/>
      <c r="N13" s="39">
        <v>28</v>
      </c>
      <c r="O13" s="39">
        <v>18</v>
      </c>
      <c r="P13" s="39">
        <v>56</v>
      </c>
      <c r="Q13" s="84">
        <f t="shared" si="0"/>
        <v>316</v>
      </c>
      <c r="R13" s="158">
        <f t="shared" ref="R13:R25" si="1">Q13/$Q$26</f>
        <v>3.5905010794227928E-2</v>
      </c>
    </row>
    <row r="14" spans="2:18" ht="9" customHeight="1">
      <c r="B14" s="104" t="s">
        <v>37</v>
      </c>
      <c r="C14" s="120"/>
      <c r="D14" s="120">
        <v>16</v>
      </c>
      <c r="E14" s="120"/>
      <c r="F14" s="120">
        <v>76</v>
      </c>
      <c r="G14" s="120">
        <v>104</v>
      </c>
      <c r="H14" s="120"/>
      <c r="I14" s="120"/>
      <c r="J14" s="120"/>
      <c r="K14" s="120"/>
      <c r="L14" s="120"/>
      <c r="M14" s="120"/>
      <c r="N14" s="120"/>
      <c r="O14" s="120"/>
      <c r="P14" s="120">
        <v>114</v>
      </c>
      <c r="Q14" s="120">
        <f t="shared" si="0"/>
        <v>310</v>
      </c>
      <c r="R14" s="159">
        <f t="shared" si="1"/>
        <v>3.5223270082945117E-2</v>
      </c>
    </row>
    <row r="15" spans="2:18" ht="9" customHeight="1">
      <c r="B15" s="105" t="s">
        <v>129</v>
      </c>
      <c r="C15" s="39">
        <v>50</v>
      </c>
      <c r="D15" s="39">
        <v>122</v>
      </c>
      <c r="E15" s="39"/>
      <c r="F15" s="39">
        <v>150</v>
      </c>
      <c r="G15" s="39">
        <v>348</v>
      </c>
      <c r="H15" s="39"/>
      <c r="I15" s="39"/>
      <c r="J15" s="39">
        <v>318</v>
      </c>
      <c r="K15" s="39">
        <v>186</v>
      </c>
      <c r="L15" s="39"/>
      <c r="M15" s="39"/>
      <c r="N15" s="39">
        <v>26</v>
      </c>
      <c r="O15" s="39"/>
      <c r="P15" s="39">
        <v>224</v>
      </c>
      <c r="Q15" s="84">
        <f t="shared" si="0"/>
        <v>1424</v>
      </c>
      <c r="R15" s="158">
        <f t="shared" si="1"/>
        <v>0.16179979547778661</v>
      </c>
    </row>
    <row r="16" spans="2:18" ht="9" customHeight="1">
      <c r="B16" s="104" t="s">
        <v>18</v>
      </c>
      <c r="C16" s="120"/>
      <c r="D16" s="120">
        <v>176</v>
      </c>
      <c r="E16" s="120">
        <v>10</v>
      </c>
      <c r="F16" s="120">
        <v>77</v>
      </c>
      <c r="G16" s="120">
        <v>114</v>
      </c>
      <c r="H16" s="120"/>
      <c r="I16" s="120"/>
      <c r="J16" s="120">
        <v>391</v>
      </c>
      <c r="K16" s="120">
        <v>26</v>
      </c>
      <c r="L16" s="120"/>
      <c r="M16" s="120"/>
      <c r="N16" s="120">
        <v>621</v>
      </c>
      <c r="O16" s="120"/>
      <c r="P16" s="120">
        <v>203</v>
      </c>
      <c r="Q16" s="120">
        <f t="shared" si="0"/>
        <v>1618</v>
      </c>
      <c r="R16" s="159">
        <f t="shared" si="1"/>
        <v>0.18384274514259744</v>
      </c>
    </row>
    <row r="17" spans="2:18" ht="9" customHeight="1">
      <c r="B17" s="105" t="s">
        <v>5</v>
      </c>
      <c r="C17" s="39"/>
      <c r="D17" s="39">
        <v>62</v>
      </c>
      <c r="E17" s="39"/>
      <c r="F17" s="39">
        <v>44</v>
      </c>
      <c r="G17" s="39">
        <v>46</v>
      </c>
      <c r="H17" s="39"/>
      <c r="I17" s="39"/>
      <c r="J17" s="39">
        <v>20</v>
      </c>
      <c r="K17" s="39"/>
      <c r="L17" s="39"/>
      <c r="M17" s="39"/>
      <c r="N17" s="39"/>
      <c r="O17" s="39"/>
      <c r="P17" s="39">
        <v>58</v>
      </c>
      <c r="Q17" s="84">
        <f t="shared" si="0"/>
        <v>230</v>
      </c>
      <c r="R17" s="158">
        <f t="shared" si="1"/>
        <v>2.613339393250767E-2</v>
      </c>
    </row>
    <row r="18" spans="2:18" ht="9" customHeight="1">
      <c r="B18" s="104" t="s">
        <v>6</v>
      </c>
      <c r="C18" s="120"/>
      <c r="D18" s="120"/>
      <c r="E18" s="120"/>
      <c r="F18" s="120">
        <v>279</v>
      </c>
      <c r="G18" s="120">
        <v>60</v>
      </c>
      <c r="H18" s="120"/>
      <c r="I18" s="120"/>
      <c r="J18" s="120"/>
      <c r="K18" s="120"/>
      <c r="L18" s="120">
        <v>20</v>
      </c>
      <c r="M18" s="120"/>
      <c r="N18" s="120">
        <v>50</v>
      </c>
      <c r="O18" s="120"/>
      <c r="P18" s="120">
        <v>50</v>
      </c>
      <c r="Q18" s="120">
        <f t="shared" si="0"/>
        <v>459</v>
      </c>
      <c r="R18" s="159">
        <f t="shared" si="1"/>
        <v>5.2153164413134868E-2</v>
      </c>
    </row>
    <row r="19" spans="2:18" ht="9" customHeight="1">
      <c r="B19" s="105" t="s">
        <v>7</v>
      </c>
      <c r="C19" s="39"/>
      <c r="D19" s="39"/>
      <c r="E19" s="39"/>
      <c r="F19" s="39">
        <v>52</v>
      </c>
      <c r="G19" s="39">
        <v>48</v>
      </c>
      <c r="H19" s="39"/>
      <c r="I19" s="39"/>
      <c r="J19" s="39"/>
      <c r="K19" s="39"/>
      <c r="L19" s="39"/>
      <c r="M19" s="39"/>
      <c r="N19" s="39"/>
      <c r="O19" s="39"/>
      <c r="P19" s="39"/>
      <c r="Q19" s="84">
        <f t="shared" si="0"/>
        <v>100</v>
      </c>
      <c r="R19" s="158">
        <f t="shared" si="1"/>
        <v>1.1362345188046814E-2</v>
      </c>
    </row>
    <row r="20" spans="2:18" ht="9" customHeight="1">
      <c r="B20" s="104" t="s">
        <v>8</v>
      </c>
      <c r="C20" s="120"/>
      <c r="D20" s="120">
        <v>144</v>
      </c>
      <c r="E20" s="120"/>
      <c r="F20" s="120">
        <v>170</v>
      </c>
      <c r="G20" s="120">
        <v>265</v>
      </c>
      <c r="H20" s="120"/>
      <c r="I20" s="120"/>
      <c r="J20" s="120">
        <v>270</v>
      </c>
      <c r="K20" s="120">
        <v>88</v>
      </c>
      <c r="L20" s="120"/>
      <c r="M20" s="120"/>
      <c r="N20" s="120">
        <v>24</v>
      </c>
      <c r="O20" s="120"/>
      <c r="P20" s="120">
        <v>312</v>
      </c>
      <c r="Q20" s="120">
        <f t="shared" si="0"/>
        <v>1273</v>
      </c>
      <c r="R20" s="159">
        <f t="shared" si="1"/>
        <v>0.14464265424383593</v>
      </c>
    </row>
    <row r="21" spans="2:18" ht="9" customHeight="1">
      <c r="B21" s="105" t="s">
        <v>14</v>
      </c>
      <c r="C21" s="61"/>
      <c r="D21" s="61"/>
      <c r="E21" s="61"/>
      <c r="F21" s="61">
        <v>56</v>
      </c>
      <c r="G21" s="61">
        <v>44</v>
      </c>
      <c r="H21" s="61"/>
      <c r="I21" s="61"/>
      <c r="J21" s="61"/>
      <c r="K21" s="61"/>
      <c r="L21" s="61"/>
      <c r="M21" s="61"/>
      <c r="N21" s="61">
        <v>50</v>
      </c>
      <c r="O21" s="61"/>
      <c r="P21" s="61">
        <v>50</v>
      </c>
      <c r="Q21" s="84">
        <f t="shared" si="0"/>
        <v>200</v>
      </c>
      <c r="R21" s="158">
        <f t="shared" si="1"/>
        <v>2.2724690376093627E-2</v>
      </c>
    </row>
    <row r="22" spans="2:18" ht="9" customHeight="1">
      <c r="B22" s="104" t="s">
        <v>15</v>
      </c>
      <c r="C22" s="120"/>
      <c r="D22" s="120">
        <v>144</v>
      </c>
      <c r="E22" s="120"/>
      <c r="F22" s="120">
        <v>156</v>
      </c>
      <c r="G22" s="120">
        <v>75</v>
      </c>
      <c r="H22" s="120"/>
      <c r="I22" s="120">
        <v>6</v>
      </c>
      <c r="J22" s="120">
        <v>92</v>
      </c>
      <c r="K22" s="120"/>
      <c r="L22" s="120"/>
      <c r="M22" s="120"/>
      <c r="N22" s="120">
        <v>12</v>
      </c>
      <c r="O22" s="120"/>
      <c r="P22" s="120">
        <v>98</v>
      </c>
      <c r="Q22" s="120">
        <f t="shared" si="0"/>
        <v>583</v>
      </c>
      <c r="R22" s="159">
        <f t="shared" si="1"/>
        <v>6.6242472446312914E-2</v>
      </c>
    </row>
    <row r="23" spans="2:18" ht="9" customHeight="1">
      <c r="B23" s="105" t="s">
        <v>16</v>
      </c>
      <c r="C23" s="39"/>
      <c r="D23" s="39">
        <v>84</v>
      </c>
      <c r="E23" s="39"/>
      <c r="F23" s="39">
        <v>84</v>
      </c>
      <c r="G23" s="39">
        <v>57</v>
      </c>
      <c r="H23" s="39"/>
      <c r="I23" s="39">
        <v>12</v>
      </c>
      <c r="J23" s="39">
        <v>68</v>
      </c>
      <c r="K23" s="39"/>
      <c r="L23" s="39"/>
      <c r="M23" s="39"/>
      <c r="N23" s="39">
        <v>12</v>
      </c>
      <c r="O23" s="39"/>
      <c r="P23" s="39">
        <v>64</v>
      </c>
      <c r="Q23" s="84">
        <f t="shared" si="0"/>
        <v>381</v>
      </c>
      <c r="R23" s="158">
        <f t="shared" si="1"/>
        <v>4.3290535166458359E-2</v>
      </c>
    </row>
    <row r="24" spans="2:18" ht="9" customHeight="1">
      <c r="B24" s="104" t="s">
        <v>41</v>
      </c>
      <c r="C24" s="120"/>
      <c r="D24" s="120"/>
      <c r="E24" s="120"/>
      <c r="F24" s="120">
        <v>80</v>
      </c>
      <c r="G24" s="120">
        <v>94</v>
      </c>
      <c r="H24" s="120"/>
      <c r="I24" s="120"/>
      <c r="J24" s="120">
        <v>74</v>
      </c>
      <c r="K24" s="120"/>
      <c r="L24" s="120"/>
      <c r="M24" s="120"/>
      <c r="N24" s="120"/>
      <c r="O24" s="120"/>
      <c r="P24" s="120">
        <v>64</v>
      </c>
      <c r="Q24" s="120">
        <f t="shared" si="0"/>
        <v>312</v>
      </c>
      <c r="R24" s="159">
        <f t="shared" si="1"/>
        <v>3.5450516986706058E-2</v>
      </c>
    </row>
    <row r="25" spans="2:18" ht="9" customHeight="1">
      <c r="B25" s="105" t="s">
        <v>17</v>
      </c>
      <c r="C25" s="39"/>
      <c r="D25" s="39">
        <v>81</v>
      </c>
      <c r="E25" s="39"/>
      <c r="F25" s="39">
        <v>86</v>
      </c>
      <c r="G25" s="39">
        <v>81</v>
      </c>
      <c r="H25" s="39"/>
      <c r="I25" s="39"/>
      <c r="J25" s="39">
        <v>56</v>
      </c>
      <c r="K25" s="39">
        <v>12</v>
      </c>
      <c r="L25" s="39"/>
      <c r="M25" s="39"/>
      <c r="N25" s="39">
        <v>24</v>
      </c>
      <c r="O25" s="39"/>
      <c r="P25" s="39">
        <v>46</v>
      </c>
      <c r="Q25" s="84">
        <f t="shared" si="0"/>
        <v>386</v>
      </c>
      <c r="R25" s="158">
        <f t="shared" si="1"/>
        <v>4.3858652425860699E-2</v>
      </c>
    </row>
    <row r="26" spans="2:18" ht="18" customHeight="1">
      <c r="B26" s="160" t="s">
        <v>81</v>
      </c>
      <c r="C26" s="156">
        <f t="shared" ref="C26:L26" si="2">SUM(C11:C25)</f>
        <v>60</v>
      </c>
      <c r="D26" s="156">
        <f t="shared" si="2"/>
        <v>941</v>
      </c>
      <c r="E26" s="156">
        <f t="shared" ref="E26" si="3">SUM(E11:E25)</f>
        <v>10</v>
      </c>
      <c r="F26" s="156">
        <f t="shared" si="2"/>
        <v>1606</v>
      </c>
      <c r="G26" s="156">
        <f t="shared" si="2"/>
        <v>1651</v>
      </c>
      <c r="H26" s="156">
        <f t="shared" ref="H26" si="4">SUM(H11:H25)</f>
        <v>8</v>
      </c>
      <c r="I26" s="156">
        <f t="shared" si="2"/>
        <v>18</v>
      </c>
      <c r="J26" s="156">
        <f t="shared" si="2"/>
        <v>1525</v>
      </c>
      <c r="K26" s="156">
        <f t="shared" si="2"/>
        <v>440</v>
      </c>
      <c r="L26" s="156">
        <f t="shared" si="2"/>
        <v>20</v>
      </c>
      <c r="M26" s="156">
        <f t="shared" ref="M26" si="5">SUM(M11:M25)</f>
        <v>10</v>
      </c>
      <c r="N26" s="156">
        <f>SUM(N11:N25)</f>
        <v>879</v>
      </c>
      <c r="O26" s="156">
        <f>SUM(O11:O25)</f>
        <v>18</v>
      </c>
      <c r="P26" s="156">
        <f>SUM(P11:P25)</f>
        <v>1615</v>
      </c>
      <c r="Q26" s="156">
        <f t="shared" si="0"/>
        <v>8801</v>
      </c>
      <c r="R26" s="220">
        <f>SUM(R11:R25)</f>
        <v>1</v>
      </c>
    </row>
    <row r="27" spans="2:18" ht="12.75" customHeight="1">
      <c r="B27" s="161" t="s">
        <v>82</v>
      </c>
      <c r="C27" s="119">
        <f>C26/$Q$26</f>
        <v>6.8174071128280873E-3</v>
      </c>
      <c r="D27" s="119">
        <f>D26/$Q$26</f>
        <v>0.10691966821952051</v>
      </c>
      <c r="E27" s="119">
        <f>E26/$Q$26</f>
        <v>1.1362345188046814E-3</v>
      </c>
      <c r="F27" s="119">
        <f>F26/$Q$26</f>
        <v>0.18247926372003181</v>
      </c>
      <c r="G27" s="119">
        <f>G26/$Q$26</f>
        <v>0.18759231905465287</v>
      </c>
      <c r="H27" s="119">
        <f t="shared" ref="H27" si="6">H26/$Q$26</f>
        <v>9.0898761504374498E-4</v>
      </c>
      <c r="I27" s="119">
        <f t="shared" ref="I27:P27" si="7">I26/$Q$26</f>
        <v>2.0452221338484265E-3</v>
      </c>
      <c r="J27" s="119">
        <f t="shared" si="7"/>
        <v>0.17327576411771389</v>
      </c>
      <c r="K27" s="119">
        <f t="shared" si="7"/>
        <v>4.999431882740598E-2</v>
      </c>
      <c r="L27" s="119">
        <f t="shared" si="7"/>
        <v>2.2724690376093627E-3</v>
      </c>
      <c r="M27" s="119">
        <f t="shared" ref="M27" si="8">M26/$Q$26</f>
        <v>1.1362345188046814E-3</v>
      </c>
      <c r="N27" s="119">
        <f t="shared" si="7"/>
        <v>9.9875014202931489E-2</v>
      </c>
      <c r="O27" s="119">
        <f t="shared" si="7"/>
        <v>2.0452221338484265E-3</v>
      </c>
      <c r="P27" s="119">
        <f t="shared" si="7"/>
        <v>0.18350187478695604</v>
      </c>
      <c r="Q27" s="155">
        <f t="shared" si="0"/>
        <v>1</v>
      </c>
      <c r="R27" s="157"/>
    </row>
    <row r="28" spans="2:18" ht="15" customHeight="1">
      <c r="B28" s="204" t="str">
        <f>'Oferta de Juegos'!B27</f>
        <v>Al 31-03-2012</v>
      </c>
    </row>
    <row r="29" spans="2:18" ht="15" customHeight="1"/>
    <row r="30" spans="2:18" ht="15" customHeight="1"/>
  </sheetData>
  <mergeCells count="3">
    <mergeCell ref="B8:R8"/>
    <mergeCell ref="B9:B10"/>
    <mergeCell ref="Q9:R10"/>
  </mergeCells>
  <pageMargins left="0.39370078740157483" right="0.39370078740157483" top="0.39370078740157483" bottom="0.78740157480314965" header="0.31496062992125984" footer="0.31496062992125984"/>
  <pageSetup scale="68"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dimension ref="A1:IM67"/>
  <sheetViews>
    <sheetView zoomScaleNormal="100" workbookViewId="0"/>
  </sheetViews>
  <sheetFormatPr baseColWidth="10"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54" customFormat="1" ht="22.5" customHeight="1">
      <c r="B8" s="238" t="s">
        <v>150</v>
      </c>
      <c r="C8" s="239"/>
      <c r="D8" s="239"/>
      <c r="E8" s="239"/>
      <c r="F8" s="239"/>
      <c r="G8" s="239"/>
      <c r="H8" s="239"/>
      <c r="I8" s="239"/>
      <c r="K8" s="60"/>
    </row>
    <row r="9" spans="2:11" s="54" customFormat="1" ht="15" customHeight="1">
      <c r="B9" s="225" t="s">
        <v>13</v>
      </c>
      <c r="C9" s="226" t="s">
        <v>110</v>
      </c>
      <c r="D9" s="227" t="s">
        <v>131</v>
      </c>
      <c r="E9" s="228"/>
      <c r="F9" s="229"/>
      <c r="G9" s="230" t="s">
        <v>132</v>
      </c>
      <c r="H9" s="226" t="s">
        <v>107</v>
      </c>
      <c r="I9" s="230" t="s">
        <v>133</v>
      </c>
      <c r="K9" s="60"/>
    </row>
    <row r="10" spans="2:11" s="54" customFormat="1" ht="24" customHeight="1">
      <c r="B10" s="225"/>
      <c r="C10" s="226"/>
      <c r="D10" s="171" t="s">
        <v>103</v>
      </c>
      <c r="E10" s="173" t="s">
        <v>104</v>
      </c>
      <c r="F10" s="172" t="s">
        <v>105</v>
      </c>
      <c r="G10" s="230"/>
      <c r="H10" s="226"/>
      <c r="I10" s="230"/>
    </row>
    <row r="11" spans="2:11" s="54" customFormat="1" ht="9" customHeight="1">
      <c r="B11" s="105" t="s">
        <v>36</v>
      </c>
      <c r="C11" s="39" t="s">
        <v>114</v>
      </c>
      <c r="D11" s="174">
        <v>42</v>
      </c>
      <c r="E11" s="174">
        <v>98</v>
      </c>
      <c r="F11" s="174">
        <v>10</v>
      </c>
      <c r="G11" s="174">
        <v>412</v>
      </c>
      <c r="H11" s="174">
        <v>136</v>
      </c>
      <c r="I11" s="174">
        <f>SUM(D11:H11)</f>
        <v>698</v>
      </c>
    </row>
    <row r="12" spans="2:11" s="54" customFormat="1" ht="9" customHeight="1">
      <c r="B12" s="104" t="s">
        <v>4</v>
      </c>
      <c r="C12" s="120" t="s">
        <v>115</v>
      </c>
      <c r="D12" s="176">
        <v>70</v>
      </c>
      <c r="E12" s="176">
        <v>238</v>
      </c>
      <c r="F12" s="176">
        <v>24</v>
      </c>
      <c r="G12" s="176">
        <v>797</v>
      </c>
      <c r="H12" s="176">
        <v>248</v>
      </c>
      <c r="I12" s="176">
        <f>SUM(D12:H12)</f>
        <v>1377</v>
      </c>
    </row>
    <row r="13" spans="2:11" s="54" customFormat="1" ht="9" customHeight="1">
      <c r="B13" s="177" t="s">
        <v>80</v>
      </c>
      <c r="C13" s="39" t="s">
        <v>116</v>
      </c>
      <c r="D13" s="174">
        <v>28</v>
      </c>
      <c r="E13" s="174">
        <v>73</v>
      </c>
      <c r="F13" s="174">
        <v>10</v>
      </c>
      <c r="G13" s="174">
        <v>316</v>
      </c>
      <c r="H13" s="174">
        <v>179</v>
      </c>
      <c r="I13" s="174">
        <f t="shared" ref="I13:I25" si="0">SUM(D13:H13)</f>
        <v>606</v>
      </c>
    </row>
    <row r="14" spans="2:11" s="54" customFormat="1" ht="9" customHeight="1">
      <c r="B14" s="104" t="s">
        <v>37</v>
      </c>
      <c r="C14" s="120" t="s">
        <v>117</v>
      </c>
      <c r="D14" s="176">
        <v>49</v>
      </c>
      <c r="E14" s="176">
        <v>72</v>
      </c>
      <c r="F14" s="176">
        <v>10</v>
      </c>
      <c r="G14" s="176">
        <v>310</v>
      </c>
      <c r="H14" s="176">
        <v>148</v>
      </c>
      <c r="I14" s="176">
        <f t="shared" si="0"/>
        <v>589</v>
      </c>
    </row>
    <row r="15" spans="2:11" s="54" customFormat="1" ht="9" customHeight="1">
      <c r="B15" s="105" t="s">
        <v>129</v>
      </c>
      <c r="C15" s="39" t="s">
        <v>118</v>
      </c>
      <c r="D15" s="174">
        <v>77</v>
      </c>
      <c r="E15" s="174">
        <v>331</v>
      </c>
      <c r="F15" s="174">
        <v>10</v>
      </c>
      <c r="G15" s="174">
        <v>1424</v>
      </c>
      <c r="H15" s="174">
        <v>160</v>
      </c>
      <c r="I15" s="174">
        <f t="shared" si="0"/>
        <v>2002</v>
      </c>
    </row>
    <row r="16" spans="2:11" s="54" customFormat="1" ht="9" customHeight="1">
      <c r="B16" s="104" t="s">
        <v>18</v>
      </c>
      <c r="C16" s="120" t="s">
        <v>119</v>
      </c>
      <c r="D16" s="176">
        <v>210</v>
      </c>
      <c r="E16" s="176">
        <v>358</v>
      </c>
      <c r="F16" s="176">
        <v>10</v>
      </c>
      <c r="G16" s="176">
        <v>1618</v>
      </c>
      <c r="H16" s="176">
        <v>300</v>
      </c>
      <c r="I16" s="176">
        <f t="shared" si="0"/>
        <v>2496</v>
      </c>
    </row>
    <row r="17" spans="1:247" s="54" customFormat="1" ht="9" customHeight="1">
      <c r="B17" s="105" t="s">
        <v>5</v>
      </c>
      <c r="C17" s="39" t="s">
        <v>120</v>
      </c>
      <c r="D17" s="174">
        <v>35</v>
      </c>
      <c r="E17" s="174">
        <v>92</v>
      </c>
      <c r="F17" s="174">
        <v>7</v>
      </c>
      <c r="G17" s="174">
        <v>230</v>
      </c>
      <c r="H17" s="174">
        <v>60</v>
      </c>
      <c r="I17" s="174">
        <f t="shared" si="0"/>
        <v>424</v>
      </c>
    </row>
    <row r="18" spans="1:247" s="54" customFormat="1" ht="9" customHeight="1">
      <c r="B18" s="104" t="s">
        <v>6</v>
      </c>
      <c r="C18" s="120" t="s">
        <v>121</v>
      </c>
      <c r="D18" s="176">
        <v>28</v>
      </c>
      <c r="E18" s="176">
        <v>86</v>
      </c>
      <c r="F18" s="176">
        <v>10</v>
      </c>
      <c r="G18" s="176">
        <v>459</v>
      </c>
      <c r="H18" s="176">
        <v>30</v>
      </c>
      <c r="I18" s="176">
        <f t="shared" si="0"/>
        <v>613</v>
      </c>
    </row>
    <row r="19" spans="1:247" s="54" customFormat="1" ht="9" customHeight="1">
      <c r="B19" s="105" t="s">
        <v>7</v>
      </c>
      <c r="C19" s="39" t="s">
        <v>122</v>
      </c>
      <c r="D19" s="174">
        <v>21</v>
      </c>
      <c r="E19" s="174">
        <v>72</v>
      </c>
      <c r="F19" s="174">
        <v>10</v>
      </c>
      <c r="G19" s="174">
        <v>100</v>
      </c>
      <c r="H19" s="174">
        <v>80</v>
      </c>
      <c r="I19" s="174">
        <f t="shared" si="0"/>
        <v>283</v>
      </c>
    </row>
    <row r="20" spans="1:247" s="54" customFormat="1" ht="9" customHeight="1">
      <c r="B20" s="104" t="s">
        <v>8</v>
      </c>
      <c r="C20" s="120" t="s">
        <v>123</v>
      </c>
      <c r="D20" s="176">
        <v>77</v>
      </c>
      <c r="E20" s="176">
        <v>276</v>
      </c>
      <c r="F20" s="176">
        <v>10</v>
      </c>
      <c r="G20" s="176">
        <v>1273</v>
      </c>
      <c r="H20" s="176">
        <v>168</v>
      </c>
      <c r="I20" s="176">
        <f t="shared" si="0"/>
        <v>1804</v>
      </c>
    </row>
    <row r="21" spans="1:247" s="54" customFormat="1" ht="9" customHeight="1">
      <c r="B21" s="105" t="s">
        <v>14</v>
      </c>
      <c r="C21" s="61" t="s">
        <v>124</v>
      </c>
      <c r="D21" s="175">
        <v>28</v>
      </c>
      <c r="E21" s="175">
        <v>41</v>
      </c>
      <c r="F21" s="175">
        <v>7</v>
      </c>
      <c r="G21" s="175">
        <v>200</v>
      </c>
      <c r="H21" s="175">
        <v>40</v>
      </c>
      <c r="I21" s="174">
        <f t="shared" si="0"/>
        <v>316</v>
      </c>
    </row>
    <row r="22" spans="1:247" s="54" customFormat="1" ht="9" customHeight="1">
      <c r="B22" s="104" t="s">
        <v>15</v>
      </c>
      <c r="C22" s="120" t="s">
        <v>125</v>
      </c>
      <c r="D22" s="176">
        <v>49</v>
      </c>
      <c r="E22" s="176">
        <v>185</v>
      </c>
      <c r="F22" s="176">
        <v>24</v>
      </c>
      <c r="G22" s="176">
        <v>583</v>
      </c>
      <c r="H22" s="176">
        <v>312</v>
      </c>
      <c r="I22" s="176">
        <f t="shared" si="0"/>
        <v>1153</v>
      </c>
    </row>
    <row r="23" spans="1:247" s="54" customFormat="1" ht="9" customHeight="1">
      <c r="B23" s="105" t="s">
        <v>16</v>
      </c>
      <c r="C23" s="39" t="s">
        <v>126</v>
      </c>
      <c r="D23" s="174">
        <v>35</v>
      </c>
      <c r="E23" s="174">
        <v>118</v>
      </c>
      <c r="F23" s="174">
        <v>17</v>
      </c>
      <c r="G23" s="174">
        <v>381</v>
      </c>
      <c r="H23" s="174">
        <v>200</v>
      </c>
      <c r="I23" s="174">
        <f t="shared" si="0"/>
        <v>751</v>
      </c>
    </row>
    <row r="24" spans="1:247" s="54" customFormat="1" ht="9" customHeight="1">
      <c r="B24" s="104" t="s">
        <v>41</v>
      </c>
      <c r="C24" s="120" t="s">
        <v>127</v>
      </c>
      <c r="D24" s="176">
        <v>42</v>
      </c>
      <c r="E24" s="176">
        <v>101</v>
      </c>
      <c r="F24" s="176">
        <v>10</v>
      </c>
      <c r="G24" s="176">
        <v>312</v>
      </c>
      <c r="H24" s="176">
        <v>60</v>
      </c>
      <c r="I24" s="176">
        <f t="shared" si="0"/>
        <v>525</v>
      </c>
    </row>
    <row r="25" spans="1:247" s="54" customFormat="1" ht="9" customHeight="1">
      <c r="B25" s="105" t="s">
        <v>17</v>
      </c>
      <c r="C25" s="39" t="s">
        <v>128</v>
      </c>
      <c r="D25" s="174">
        <v>35</v>
      </c>
      <c r="E25" s="174">
        <v>99</v>
      </c>
      <c r="F25" s="174">
        <v>17</v>
      </c>
      <c r="G25" s="174">
        <v>386</v>
      </c>
      <c r="H25" s="174">
        <v>150</v>
      </c>
      <c r="I25" s="174">
        <f t="shared" si="0"/>
        <v>687</v>
      </c>
    </row>
    <row r="26" spans="1:247" s="170" customFormat="1" ht="18" customHeight="1">
      <c r="A26" s="82"/>
      <c r="B26" s="178" t="s">
        <v>3</v>
      </c>
      <c r="C26" s="179"/>
      <c r="D26" s="180">
        <f t="shared" ref="D26:H26" si="1">SUM(D11:D25)</f>
        <v>826</v>
      </c>
      <c r="E26" s="180">
        <f t="shared" si="1"/>
        <v>2240</v>
      </c>
      <c r="F26" s="180">
        <f t="shared" si="1"/>
        <v>186</v>
      </c>
      <c r="G26" s="180">
        <f t="shared" si="1"/>
        <v>8801</v>
      </c>
      <c r="H26" s="181">
        <f t="shared" si="1"/>
        <v>2271</v>
      </c>
      <c r="I26" s="181">
        <f t="shared" ref="I26" si="2">SUM(I11:I25)</f>
        <v>14324</v>
      </c>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row>
    <row r="27" spans="1:247" ht="22.5" customHeight="1">
      <c r="B27" s="205" t="str">
        <f>'Oferta de Juegos'!B27</f>
        <v>Al 31-03-2012</v>
      </c>
      <c r="I27" s="59"/>
    </row>
    <row r="28" spans="1:247" s="54" customFormat="1" ht="22.5" customHeight="1">
      <c r="B28" s="238" t="s">
        <v>151</v>
      </c>
      <c r="C28" s="239"/>
      <c r="D28" s="239"/>
      <c r="E28" s="239"/>
      <c r="F28" s="239"/>
      <c r="G28" s="239"/>
      <c r="H28" s="239"/>
      <c r="I28" s="213"/>
      <c r="J28" s="60"/>
    </row>
    <row r="29" spans="1:247" s="54" customFormat="1" ht="15" customHeight="1">
      <c r="B29" s="240" t="s">
        <v>13</v>
      </c>
      <c r="C29" s="226" t="s">
        <v>110</v>
      </c>
      <c r="D29" s="227" t="s">
        <v>131</v>
      </c>
      <c r="E29" s="228"/>
      <c r="F29" s="229"/>
      <c r="G29" s="226" t="s">
        <v>132</v>
      </c>
      <c r="H29" s="226" t="s">
        <v>107</v>
      </c>
      <c r="I29" s="237"/>
      <c r="J29" s="60"/>
    </row>
    <row r="30" spans="1:247" s="54" customFormat="1" ht="24" customHeight="1">
      <c r="B30" s="240"/>
      <c r="C30" s="226"/>
      <c r="D30" s="171" t="s">
        <v>103</v>
      </c>
      <c r="E30" s="173" t="s">
        <v>104</v>
      </c>
      <c r="F30" s="172" t="s">
        <v>105</v>
      </c>
      <c r="G30" s="226"/>
      <c r="H30" s="226"/>
      <c r="I30" s="237"/>
      <c r="J30" s="60"/>
    </row>
    <row r="31" spans="1:247" s="54" customFormat="1" ht="9" customHeight="1">
      <c r="B31" s="105" t="s">
        <v>36</v>
      </c>
      <c r="C31" s="39" t="s">
        <v>114</v>
      </c>
      <c r="D31" s="174">
        <v>47083.53</v>
      </c>
      <c r="E31" s="174">
        <v>32932.14</v>
      </c>
      <c r="F31" s="174">
        <v>13019.35</v>
      </c>
      <c r="G31" s="174">
        <v>69035</v>
      </c>
      <c r="H31" s="174">
        <v>324.18</v>
      </c>
      <c r="I31" s="212"/>
    </row>
    <row r="32" spans="1:247" s="54" customFormat="1" ht="9" customHeight="1">
      <c r="B32" s="104" t="s">
        <v>4</v>
      </c>
      <c r="C32" s="120" t="s">
        <v>115</v>
      </c>
      <c r="D32" s="176">
        <v>60855.07</v>
      </c>
      <c r="E32" s="176">
        <v>48803.69</v>
      </c>
      <c r="F32" s="176">
        <v>4676.88</v>
      </c>
      <c r="G32" s="176">
        <v>77619.649999999994</v>
      </c>
      <c r="H32" s="176">
        <v>2223.7399999999998</v>
      </c>
      <c r="I32" s="214"/>
    </row>
    <row r="33" spans="1:247" s="54" customFormat="1" ht="9" customHeight="1">
      <c r="B33" s="177" t="s">
        <v>80</v>
      </c>
      <c r="C33" s="39" t="s">
        <v>116</v>
      </c>
      <c r="D33" s="174">
        <v>52990.21</v>
      </c>
      <c r="E33" s="174">
        <v>31749.96</v>
      </c>
      <c r="F33" s="174">
        <v>4115.8100000000004</v>
      </c>
      <c r="G33" s="174">
        <v>91072.8</v>
      </c>
      <c r="H33" s="174">
        <v>0</v>
      </c>
      <c r="I33" s="212"/>
    </row>
    <row r="34" spans="1:247" s="54" customFormat="1" ht="9" customHeight="1">
      <c r="B34" s="104" t="s">
        <v>37</v>
      </c>
      <c r="C34" s="120" t="s">
        <v>117</v>
      </c>
      <c r="D34" s="176">
        <v>16683.669999999998</v>
      </c>
      <c r="E34" s="176">
        <v>15251.34</v>
      </c>
      <c r="F34" s="176">
        <v>11421.94</v>
      </c>
      <c r="G34" s="176">
        <v>38635.949999999997</v>
      </c>
      <c r="H34" s="176">
        <v>85.85</v>
      </c>
      <c r="I34" s="214"/>
    </row>
    <row r="35" spans="1:247" s="54" customFormat="1" ht="9" customHeight="1">
      <c r="B35" s="105" t="s">
        <v>129</v>
      </c>
      <c r="C35" s="39" t="s">
        <v>118</v>
      </c>
      <c r="D35" s="174">
        <v>54721.83</v>
      </c>
      <c r="E35" s="174">
        <v>73589.179999999993</v>
      </c>
      <c r="F35" s="174">
        <v>56568.06</v>
      </c>
      <c r="G35" s="174">
        <v>47424.38</v>
      </c>
      <c r="H35" s="174">
        <v>437.72</v>
      </c>
      <c r="I35" s="212"/>
    </row>
    <row r="36" spans="1:247" s="54" customFormat="1" ht="9" customHeight="1">
      <c r="B36" s="104" t="s">
        <v>18</v>
      </c>
      <c r="C36" s="120" t="s">
        <v>119</v>
      </c>
      <c r="D36" s="176">
        <v>124250.77</v>
      </c>
      <c r="E36" s="176">
        <v>66613.75</v>
      </c>
      <c r="F36" s="176">
        <v>175031.61</v>
      </c>
      <c r="G36" s="176">
        <v>92784.09</v>
      </c>
      <c r="H36" s="176">
        <v>709.76</v>
      </c>
      <c r="I36" s="214"/>
    </row>
    <row r="37" spans="1:247" s="54" customFormat="1" ht="9" customHeight="1">
      <c r="B37" s="105" t="s">
        <v>5</v>
      </c>
      <c r="C37" s="39" t="s">
        <v>120</v>
      </c>
      <c r="D37" s="174">
        <v>31978.799999999999</v>
      </c>
      <c r="E37" s="174">
        <v>31533.54</v>
      </c>
      <c r="F37" s="174">
        <v>16471.43</v>
      </c>
      <c r="G37" s="174">
        <v>50279.34</v>
      </c>
      <c r="H37" s="174">
        <v>1867.66</v>
      </c>
      <c r="I37" s="212"/>
    </row>
    <row r="38" spans="1:247" s="54" customFormat="1" ht="9" customHeight="1">
      <c r="B38" s="104" t="s">
        <v>6</v>
      </c>
      <c r="C38" s="120" t="s">
        <v>121</v>
      </c>
      <c r="D38" s="176">
        <v>31845.05</v>
      </c>
      <c r="E38" s="176">
        <v>46437.96</v>
      </c>
      <c r="F38" s="176">
        <v>21337.1</v>
      </c>
      <c r="G38" s="176">
        <v>48807.14</v>
      </c>
      <c r="H38" s="176">
        <v>0</v>
      </c>
      <c r="I38" s="214"/>
    </row>
    <row r="39" spans="1:247" s="54" customFormat="1" ht="9" customHeight="1">
      <c r="B39" s="105" t="s">
        <v>7</v>
      </c>
      <c r="C39" s="39" t="s">
        <v>122</v>
      </c>
      <c r="D39" s="174">
        <v>1361.75</v>
      </c>
      <c r="E39" s="174">
        <v>545.47</v>
      </c>
      <c r="F39" s="174">
        <v>0</v>
      </c>
      <c r="G39" s="174">
        <v>4092.68</v>
      </c>
      <c r="H39" s="174">
        <v>0</v>
      </c>
      <c r="I39" s="212"/>
    </row>
    <row r="40" spans="1:247" s="54" customFormat="1" ht="9" customHeight="1">
      <c r="B40" s="104" t="s">
        <v>8</v>
      </c>
      <c r="C40" s="120" t="s">
        <v>123</v>
      </c>
      <c r="D40" s="176">
        <v>39583.370000000003</v>
      </c>
      <c r="E40" s="176">
        <v>26644.23</v>
      </c>
      <c r="F40" s="176">
        <v>31937.74</v>
      </c>
      <c r="G40" s="176">
        <v>62203.35</v>
      </c>
      <c r="H40" s="176">
        <v>1735.55</v>
      </c>
      <c r="I40" s="214"/>
    </row>
    <row r="41" spans="1:247" s="54" customFormat="1" ht="9" customHeight="1">
      <c r="B41" s="105" t="s">
        <v>14</v>
      </c>
      <c r="C41" s="61" t="s">
        <v>124</v>
      </c>
      <c r="D41" s="175">
        <v>38207.949999999997</v>
      </c>
      <c r="E41" s="175">
        <v>64634.34</v>
      </c>
      <c r="F41" s="175">
        <v>16952.759999999998</v>
      </c>
      <c r="G41" s="175">
        <v>32865.79</v>
      </c>
      <c r="H41" s="175">
        <v>6349.23</v>
      </c>
      <c r="I41" s="212"/>
    </row>
    <row r="42" spans="1:247" s="54" customFormat="1" ht="9" customHeight="1">
      <c r="B42" s="104" t="s">
        <v>15</v>
      </c>
      <c r="C42" s="120" t="s">
        <v>125</v>
      </c>
      <c r="D42" s="176">
        <v>38383.480000000003</v>
      </c>
      <c r="E42" s="176">
        <v>22149.01</v>
      </c>
      <c r="F42" s="176">
        <v>11077.69</v>
      </c>
      <c r="G42" s="176">
        <v>83386.880000000005</v>
      </c>
      <c r="H42" s="176">
        <v>279.25</v>
      </c>
      <c r="I42" s="214"/>
    </row>
    <row r="43" spans="1:247" s="54" customFormat="1" ht="9" customHeight="1">
      <c r="B43" s="105" t="s">
        <v>16</v>
      </c>
      <c r="C43" s="39" t="s">
        <v>126</v>
      </c>
      <c r="D43" s="174">
        <v>26976.04</v>
      </c>
      <c r="E43" s="174">
        <v>22900.63</v>
      </c>
      <c r="F43" s="174">
        <v>6313.09</v>
      </c>
      <c r="G43" s="174">
        <v>67102.22</v>
      </c>
      <c r="H43" s="174">
        <v>87.85</v>
      </c>
      <c r="I43" s="212"/>
    </row>
    <row r="44" spans="1:247" s="54" customFormat="1" ht="9" customHeight="1">
      <c r="B44" s="104" t="s">
        <v>41</v>
      </c>
      <c r="C44" s="120" t="s">
        <v>127</v>
      </c>
      <c r="D44" s="176">
        <v>23003.03</v>
      </c>
      <c r="E44" s="176">
        <v>14389.22</v>
      </c>
      <c r="F44" s="176">
        <v>4445.16</v>
      </c>
      <c r="G44" s="176">
        <v>58585.5</v>
      </c>
      <c r="H44" s="176">
        <v>0</v>
      </c>
      <c r="I44" s="214"/>
    </row>
    <row r="45" spans="1:247" s="54" customFormat="1" ht="9" customHeight="1">
      <c r="B45" s="105" t="s">
        <v>17</v>
      </c>
      <c r="C45" s="39" t="s">
        <v>128</v>
      </c>
      <c r="D45" s="174">
        <v>22102.76</v>
      </c>
      <c r="E45" s="174">
        <v>11218.67</v>
      </c>
      <c r="F45" s="174">
        <v>5755.22</v>
      </c>
      <c r="G45" s="174">
        <v>59037.87</v>
      </c>
      <c r="H45" s="174">
        <v>598.58000000000004</v>
      </c>
      <c r="I45" s="212"/>
    </row>
    <row r="46" spans="1:247" s="170" customFormat="1" ht="18" customHeight="1">
      <c r="A46" s="82"/>
      <c r="B46" s="178" t="s">
        <v>3</v>
      </c>
      <c r="C46" s="179"/>
      <c r="D46" s="180">
        <v>60008.19</v>
      </c>
      <c r="E46" s="180">
        <v>41413.33</v>
      </c>
      <c r="F46" s="180">
        <v>21483.91</v>
      </c>
      <c r="G46" s="181">
        <v>66367.48</v>
      </c>
      <c r="H46" s="180">
        <v>767.65</v>
      </c>
      <c r="I46" s="215"/>
      <c r="J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54"/>
      <c r="DZ46" s="54"/>
      <c r="EA46" s="54"/>
      <c r="EB46" s="54"/>
      <c r="EC46" s="54"/>
      <c r="ED46" s="54"/>
      <c r="EE46" s="54"/>
      <c r="EF46" s="54"/>
      <c r="EG46" s="54"/>
      <c r="EH46" s="54"/>
      <c r="EI46" s="54"/>
      <c r="EJ46" s="54"/>
      <c r="EK46" s="54"/>
      <c r="EL46" s="54"/>
      <c r="EM46" s="54"/>
      <c r="EN46" s="54"/>
      <c r="EO46" s="54"/>
      <c r="EP46" s="54"/>
      <c r="EQ46" s="54"/>
      <c r="ER46" s="54"/>
      <c r="ES46" s="54"/>
      <c r="ET46" s="54"/>
      <c r="EU46" s="54"/>
      <c r="EV46" s="54"/>
      <c r="EW46" s="54"/>
      <c r="EX46" s="54"/>
      <c r="EY46" s="54"/>
      <c r="EZ46" s="54"/>
      <c r="FA46" s="54"/>
      <c r="FB46" s="54"/>
      <c r="FC46" s="54"/>
      <c r="FD46" s="54"/>
      <c r="FE46" s="54"/>
      <c r="FF46" s="54"/>
      <c r="FG46" s="54"/>
      <c r="FH46" s="54"/>
      <c r="FI46" s="54"/>
      <c r="FJ46" s="54"/>
      <c r="FK46" s="54"/>
      <c r="FL46" s="54"/>
      <c r="FM46" s="54"/>
      <c r="FN46" s="54"/>
      <c r="FO46" s="54"/>
      <c r="FP46" s="54"/>
      <c r="FQ46" s="54"/>
      <c r="FR46" s="54"/>
      <c r="FS46" s="54"/>
      <c r="FT46" s="54"/>
      <c r="FU46" s="54"/>
      <c r="FV46" s="54"/>
      <c r="FW46" s="54"/>
      <c r="FX46" s="54"/>
      <c r="FY46" s="54"/>
      <c r="FZ46" s="54"/>
      <c r="GA46" s="54"/>
      <c r="GB46" s="54"/>
      <c r="GC46" s="54"/>
      <c r="GD46" s="54"/>
      <c r="GE46" s="54"/>
      <c r="GF46" s="54"/>
      <c r="GG46" s="54"/>
      <c r="GH46" s="54"/>
      <c r="GI46" s="54"/>
      <c r="GJ46" s="54"/>
      <c r="GK46" s="54"/>
      <c r="GL46" s="54"/>
      <c r="GM46" s="54"/>
      <c r="GN46" s="54"/>
      <c r="GO46" s="54"/>
      <c r="GP46" s="54"/>
      <c r="GQ46" s="54"/>
      <c r="GR46" s="54"/>
      <c r="GS46" s="54"/>
      <c r="GT46" s="54"/>
      <c r="GU46" s="54"/>
      <c r="GV46" s="54"/>
      <c r="GW46" s="54"/>
      <c r="GX46" s="54"/>
      <c r="GY46" s="54"/>
      <c r="GZ46" s="54"/>
      <c r="HA46" s="54"/>
      <c r="HB46" s="54"/>
      <c r="HC46" s="54"/>
      <c r="HD46" s="54"/>
      <c r="HE46" s="54"/>
      <c r="HF46" s="54"/>
      <c r="HG46" s="54"/>
      <c r="HH46" s="54"/>
      <c r="HI46" s="54"/>
      <c r="HJ46" s="54"/>
      <c r="HK46" s="54"/>
      <c r="HL46" s="54"/>
      <c r="HM46" s="54"/>
      <c r="HN46" s="54"/>
      <c r="HO46" s="54"/>
      <c r="HP46" s="54"/>
      <c r="HQ46" s="54"/>
      <c r="HR46" s="54"/>
      <c r="HS46" s="54"/>
      <c r="HT46" s="54"/>
      <c r="HU46" s="54"/>
      <c r="HV46" s="54"/>
      <c r="HW46" s="54"/>
      <c r="HX46" s="54"/>
      <c r="HY46" s="54"/>
      <c r="HZ46" s="54"/>
      <c r="IA46" s="54"/>
      <c r="IB46" s="54"/>
      <c r="IC46" s="54"/>
      <c r="ID46" s="54"/>
      <c r="IE46" s="54"/>
      <c r="IF46" s="54"/>
      <c r="IG46" s="54"/>
      <c r="IH46" s="54"/>
      <c r="II46" s="54"/>
      <c r="IJ46" s="54"/>
      <c r="IK46" s="54"/>
      <c r="IL46" s="54"/>
      <c r="IM46" s="54"/>
    </row>
    <row r="47" spans="1:247" ht="22.5" customHeight="1">
      <c r="B47" s="205" t="s">
        <v>152</v>
      </c>
    </row>
    <row r="48" spans="1:247" s="54" customFormat="1" ht="22.5" customHeight="1">
      <c r="B48" s="238" t="s">
        <v>153</v>
      </c>
      <c r="C48" s="239"/>
      <c r="D48" s="239"/>
      <c r="E48" s="239"/>
      <c r="F48" s="239"/>
      <c r="G48" s="239"/>
      <c r="H48" s="239"/>
      <c r="I48" s="213"/>
    </row>
    <row r="49" spans="2:10" s="54" customFormat="1" ht="15" customHeight="1">
      <c r="B49" s="240" t="s">
        <v>13</v>
      </c>
      <c r="C49" s="226" t="s">
        <v>110</v>
      </c>
      <c r="D49" s="227" t="s">
        <v>131</v>
      </c>
      <c r="E49" s="228"/>
      <c r="F49" s="229"/>
      <c r="G49" s="226" t="s">
        <v>132</v>
      </c>
      <c r="H49" s="226" t="s">
        <v>107</v>
      </c>
      <c r="I49" s="237"/>
      <c r="J49" s="60"/>
    </row>
    <row r="50" spans="2:10" s="54" customFormat="1" ht="24" customHeight="1">
      <c r="B50" s="240"/>
      <c r="C50" s="226"/>
      <c r="D50" s="171" t="s">
        <v>103</v>
      </c>
      <c r="E50" s="173" t="s">
        <v>104</v>
      </c>
      <c r="F50" s="172" t="s">
        <v>105</v>
      </c>
      <c r="G50" s="226"/>
      <c r="H50" s="226"/>
      <c r="I50" s="237"/>
    </row>
    <row r="51" spans="2:10" s="54" customFormat="1" ht="9" customHeight="1">
      <c r="B51" s="105" t="s">
        <v>36</v>
      </c>
      <c r="C51" s="39" t="s">
        <v>114</v>
      </c>
      <c r="D51" s="207">
        <v>97</v>
      </c>
      <c r="E51" s="207">
        <v>67.849999999999994</v>
      </c>
      <c r="F51" s="207">
        <v>26.82</v>
      </c>
      <c r="G51" s="207">
        <v>142.22</v>
      </c>
      <c r="H51" s="207">
        <v>0.67</v>
      </c>
      <c r="I51" s="217"/>
    </row>
    <row r="52" spans="2:10" s="54" customFormat="1" ht="9" customHeight="1">
      <c r="B52" s="104" t="s">
        <v>4</v>
      </c>
      <c r="C52" s="120" t="s">
        <v>115</v>
      </c>
      <c r="D52" s="208">
        <v>125.37</v>
      </c>
      <c r="E52" s="208">
        <v>100.54</v>
      </c>
      <c r="F52" s="208">
        <v>9.64</v>
      </c>
      <c r="G52" s="208">
        <v>159.91</v>
      </c>
      <c r="H52" s="208">
        <v>4.58</v>
      </c>
      <c r="I52" s="216"/>
    </row>
    <row r="53" spans="2:10" s="54" customFormat="1" ht="9" customHeight="1">
      <c r="B53" s="177" t="s">
        <v>80</v>
      </c>
      <c r="C53" s="39" t="s">
        <v>116</v>
      </c>
      <c r="D53" s="207">
        <v>109.17</v>
      </c>
      <c r="E53" s="207">
        <v>65.41</v>
      </c>
      <c r="F53" s="207">
        <v>8.48</v>
      </c>
      <c r="G53" s="207">
        <v>187.62</v>
      </c>
      <c r="H53" s="207">
        <v>0</v>
      </c>
      <c r="I53" s="217"/>
    </row>
    <row r="54" spans="2:10" s="54" customFormat="1" ht="9" customHeight="1">
      <c r="B54" s="104" t="s">
        <v>37</v>
      </c>
      <c r="C54" s="120" t="s">
        <v>117</v>
      </c>
      <c r="D54" s="208">
        <v>34.369999999999997</v>
      </c>
      <c r="E54" s="208">
        <v>31.42</v>
      </c>
      <c r="F54" s="208">
        <v>23.53</v>
      </c>
      <c r="G54" s="208">
        <v>79.599999999999994</v>
      </c>
      <c r="H54" s="208">
        <v>0.18</v>
      </c>
      <c r="I54" s="216"/>
    </row>
    <row r="55" spans="2:10" s="54" customFormat="1" ht="9" customHeight="1">
      <c r="B55" s="105" t="s">
        <v>129</v>
      </c>
      <c r="C55" s="39" t="s">
        <v>118</v>
      </c>
      <c r="D55" s="207">
        <v>112.74</v>
      </c>
      <c r="E55" s="207">
        <v>151.61000000000001</v>
      </c>
      <c r="F55" s="207">
        <v>116.54</v>
      </c>
      <c r="G55" s="207">
        <v>97.7</v>
      </c>
      <c r="H55" s="207">
        <v>0.9</v>
      </c>
      <c r="I55" s="217"/>
    </row>
    <row r="56" spans="2:10" s="54" customFormat="1" ht="9" customHeight="1">
      <c r="B56" s="104" t="s">
        <v>18</v>
      </c>
      <c r="C56" s="120" t="s">
        <v>119</v>
      </c>
      <c r="D56" s="208">
        <v>255.98</v>
      </c>
      <c r="E56" s="208">
        <v>137.22999999999999</v>
      </c>
      <c r="F56" s="208">
        <v>360.59</v>
      </c>
      <c r="G56" s="208">
        <v>191.15</v>
      </c>
      <c r="H56" s="208">
        <v>1.46</v>
      </c>
      <c r="I56" s="216"/>
    </row>
    <row r="57" spans="2:10" s="54" customFormat="1" ht="9" customHeight="1">
      <c r="B57" s="105" t="s">
        <v>5</v>
      </c>
      <c r="C57" s="39" t="s">
        <v>120</v>
      </c>
      <c r="D57" s="207">
        <v>65.88</v>
      </c>
      <c r="E57" s="207">
        <v>64.959999999999994</v>
      </c>
      <c r="F57" s="207">
        <v>33.93</v>
      </c>
      <c r="G57" s="207">
        <v>103.58</v>
      </c>
      <c r="H57" s="207">
        <v>3.85</v>
      </c>
      <c r="I57" s="217"/>
    </row>
    <row r="58" spans="2:10" s="54" customFormat="1" ht="9" customHeight="1">
      <c r="B58" s="104" t="s">
        <v>6</v>
      </c>
      <c r="C58" s="120" t="s">
        <v>121</v>
      </c>
      <c r="D58" s="208">
        <v>65.61</v>
      </c>
      <c r="E58" s="208">
        <v>95.67</v>
      </c>
      <c r="F58" s="208">
        <v>43.96</v>
      </c>
      <c r="G58" s="208">
        <v>100.55</v>
      </c>
      <c r="H58" s="208">
        <v>0</v>
      </c>
      <c r="I58" s="216"/>
    </row>
    <row r="59" spans="2:10" s="54" customFormat="1" ht="9" customHeight="1">
      <c r="B59" s="105" t="s">
        <v>7</v>
      </c>
      <c r="C59" s="39" t="s">
        <v>122</v>
      </c>
      <c r="D59" s="207">
        <v>2.81</v>
      </c>
      <c r="E59" s="207">
        <v>1.1200000000000001</v>
      </c>
      <c r="F59" s="207">
        <v>0</v>
      </c>
      <c r="G59" s="207">
        <v>8.43</v>
      </c>
      <c r="H59" s="207">
        <v>0</v>
      </c>
      <c r="I59" s="217"/>
    </row>
    <row r="60" spans="2:10" s="54" customFormat="1" ht="9" customHeight="1">
      <c r="B60" s="104" t="s">
        <v>8</v>
      </c>
      <c r="C60" s="120" t="s">
        <v>123</v>
      </c>
      <c r="D60" s="208">
        <v>81.55</v>
      </c>
      <c r="E60" s="208">
        <v>54.89</v>
      </c>
      <c r="F60" s="208">
        <v>65.8</v>
      </c>
      <c r="G60" s="208">
        <v>128.15</v>
      </c>
      <c r="H60" s="208">
        <v>3.58</v>
      </c>
      <c r="I60" s="216"/>
    </row>
    <row r="61" spans="2:10" s="54" customFormat="1" ht="9" customHeight="1">
      <c r="B61" s="105" t="s">
        <v>14</v>
      </c>
      <c r="C61" s="61" t="s">
        <v>124</v>
      </c>
      <c r="D61" s="209">
        <v>78.709999999999994</v>
      </c>
      <c r="E61" s="209">
        <v>133.16</v>
      </c>
      <c r="F61" s="209">
        <v>34.93</v>
      </c>
      <c r="G61" s="209">
        <v>67.709999999999994</v>
      </c>
      <c r="H61" s="209">
        <v>13.08</v>
      </c>
      <c r="I61" s="217"/>
    </row>
    <row r="62" spans="2:10" s="54" customFormat="1" ht="9" customHeight="1">
      <c r="B62" s="104" t="s">
        <v>15</v>
      </c>
      <c r="C62" s="120" t="s">
        <v>125</v>
      </c>
      <c r="D62" s="208">
        <v>79.08</v>
      </c>
      <c r="E62" s="208">
        <v>45.63</v>
      </c>
      <c r="F62" s="208">
        <v>22.82</v>
      </c>
      <c r="G62" s="208">
        <v>171.79</v>
      </c>
      <c r="H62" s="208">
        <v>0.57999999999999996</v>
      </c>
      <c r="I62" s="216"/>
    </row>
    <row r="63" spans="2:10" s="54" customFormat="1" ht="9" customHeight="1">
      <c r="B63" s="105" t="s">
        <v>16</v>
      </c>
      <c r="C63" s="39" t="s">
        <v>126</v>
      </c>
      <c r="D63" s="207">
        <v>55.57</v>
      </c>
      <c r="E63" s="207">
        <v>47.18</v>
      </c>
      <c r="F63" s="207">
        <v>13.01</v>
      </c>
      <c r="G63" s="207">
        <v>138.24</v>
      </c>
      <c r="H63" s="207">
        <v>0.18</v>
      </c>
      <c r="I63" s="217"/>
    </row>
    <row r="64" spans="2:10" s="54" customFormat="1" ht="9" customHeight="1">
      <c r="B64" s="104" t="s">
        <v>41</v>
      </c>
      <c r="C64" s="120" t="s">
        <v>127</v>
      </c>
      <c r="D64" s="208">
        <v>47.39</v>
      </c>
      <c r="E64" s="208">
        <v>29.64</v>
      </c>
      <c r="F64" s="208">
        <v>9.16</v>
      </c>
      <c r="G64" s="208">
        <v>120.7</v>
      </c>
      <c r="H64" s="208">
        <v>0</v>
      </c>
      <c r="I64" s="216"/>
    </row>
    <row r="65" spans="1:247" s="54" customFormat="1" ht="9" customHeight="1">
      <c r="B65" s="105" t="s">
        <v>17</v>
      </c>
      <c r="C65" s="39" t="s">
        <v>128</v>
      </c>
      <c r="D65" s="207">
        <v>45.54</v>
      </c>
      <c r="E65" s="207">
        <v>23.11</v>
      </c>
      <c r="F65" s="207">
        <v>11.86</v>
      </c>
      <c r="G65" s="207">
        <v>121.63</v>
      </c>
      <c r="H65" s="207">
        <v>1.23</v>
      </c>
      <c r="I65" s="217"/>
    </row>
    <row r="66" spans="1:247" s="170" customFormat="1" ht="18" customHeight="1">
      <c r="A66" s="82"/>
      <c r="B66" s="178" t="s">
        <v>3</v>
      </c>
      <c r="C66" s="179"/>
      <c r="D66" s="210">
        <v>123.63</v>
      </c>
      <c r="E66" s="210">
        <v>85.32</v>
      </c>
      <c r="F66" s="210">
        <v>44.26</v>
      </c>
      <c r="G66" s="211">
        <v>136.72999999999999</v>
      </c>
      <c r="H66" s="210">
        <v>1.58</v>
      </c>
      <c r="I66" s="218"/>
      <c r="J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54"/>
      <c r="BZ66" s="54"/>
      <c r="CA66" s="54"/>
      <c r="CB66" s="54"/>
      <c r="CC66" s="54"/>
      <c r="CD66" s="54"/>
      <c r="CE66" s="54"/>
      <c r="CF66" s="54"/>
      <c r="CG66" s="54"/>
      <c r="CH66" s="54"/>
      <c r="CI66" s="54"/>
      <c r="CJ66" s="54"/>
      <c r="CK66" s="54"/>
      <c r="CL66" s="54"/>
      <c r="CM66" s="54"/>
      <c r="CN66" s="54"/>
      <c r="CO66" s="54"/>
      <c r="CP66" s="54"/>
      <c r="CQ66" s="54"/>
      <c r="CR66" s="54"/>
      <c r="CS66" s="54"/>
      <c r="CT66" s="54"/>
      <c r="CU66" s="54"/>
      <c r="CV66" s="54"/>
      <c r="CW66" s="54"/>
      <c r="CX66" s="54"/>
      <c r="CY66" s="54"/>
      <c r="CZ66" s="54"/>
      <c r="DA66" s="54"/>
      <c r="DB66" s="54"/>
      <c r="DC66" s="54"/>
      <c r="DD66" s="54"/>
      <c r="DE66" s="54"/>
      <c r="DF66" s="54"/>
      <c r="DG66" s="54"/>
      <c r="DH66" s="54"/>
      <c r="DI66" s="54"/>
      <c r="DJ66" s="54"/>
      <c r="DK66" s="54"/>
      <c r="DL66" s="54"/>
      <c r="DM66" s="54"/>
      <c r="DN66" s="54"/>
      <c r="DO66" s="54"/>
      <c r="DP66" s="54"/>
      <c r="DQ66" s="54"/>
      <c r="DR66" s="54"/>
      <c r="DS66" s="54"/>
      <c r="DT66" s="54"/>
      <c r="DU66" s="54"/>
      <c r="DV66" s="54"/>
      <c r="DW66" s="54"/>
      <c r="DX66" s="54"/>
      <c r="DY66" s="54"/>
      <c r="DZ66" s="54"/>
      <c r="EA66" s="54"/>
      <c r="EB66" s="54"/>
      <c r="EC66" s="54"/>
      <c r="ED66" s="54"/>
      <c r="EE66" s="54"/>
      <c r="EF66" s="54"/>
      <c r="EG66" s="54"/>
      <c r="EH66" s="54"/>
      <c r="EI66" s="54"/>
      <c r="EJ66" s="54"/>
      <c r="EK66" s="54"/>
      <c r="EL66" s="54"/>
      <c r="EM66" s="54"/>
      <c r="EN66" s="54"/>
      <c r="EO66" s="54"/>
      <c r="EP66" s="54"/>
      <c r="EQ66" s="54"/>
      <c r="ER66" s="54"/>
      <c r="ES66" s="54"/>
      <c r="ET66" s="54"/>
      <c r="EU66" s="54"/>
      <c r="EV66" s="54"/>
      <c r="EW66" s="54"/>
      <c r="EX66" s="54"/>
      <c r="EY66" s="54"/>
      <c r="EZ66" s="54"/>
      <c r="FA66" s="54"/>
      <c r="FB66" s="54"/>
      <c r="FC66" s="54"/>
      <c r="FD66" s="54"/>
      <c r="FE66" s="54"/>
      <c r="FF66" s="54"/>
      <c r="FG66" s="54"/>
      <c r="FH66" s="54"/>
      <c r="FI66" s="54"/>
      <c r="FJ66" s="54"/>
      <c r="FK66" s="54"/>
      <c r="FL66" s="54"/>
      <c r="FM66" s="54"/>
      <c r="FN66" s="54"/>
      <c r="FO66" s="54"/>
      <c r="FP66" s="54"/>
      <c r="FQ66" s="54"/>
      <c r="FR66" s="54"/>
      <c r="FS66" s="54"/>
      <c r="FT66" s="54"/>
      <c r="FU66" s="54"/>
      <c r="FV66" s="54"/>
      <c r="FW66" s="54"/>
      <c r="FX66" s="54"/>
      <c r="FY66" s="54"/>
      <c r="FZ66" s="54"/>
      <c r="GA66" s="54"/>
      <c r="GB66" s="54"/>
      <c r="GC66" s="54"/>
      <c r="GD66" s="54"/>
      <c r="GE66" s="54"/>
      <c r="GF66" s="54"/>
      <c r="GG66" s="54"/>
      <c r="GH66" s="54"/>
      <c r="GI66" s="54"/>
      <c r="GJ66" s="54"/>
      <c r="GK66" s="54"/>
      <c r="GL66" s="54"/>
      <c r="GM66" s="54"/>
      <c r="GN66" s="54"/>
      <c r="GO66" s="54"/>
      <c r="GP66" s="54"/>
      <c r="GQ66" s="54"/>
      <c r="GR66" s="54"/>
      <c r="GS66" s="54"/>
      <c r="GT66" s="54"/>
      <c r="GU66" s="54"/>
      <c r="GV66" s="54"/>
      <c r="GW66" s="54"/>
      <c r="GX66" s="54"/>
      <c r="GY66" s="54"/>
      <c r="GZ66" s="54"/>
      <c r="HA66" s="54"/>
      <c r="HB66" s="54"/>
      <c r="HC66" s="54"/>
      <c r="HD66" s="54"/>
      <c r="HE66" s="54"/>
      <c r="HF66" s="54"/>
      <c r="HG66" s="54"/>
      <c r="HH66" s="54"/>
      <c r="HI66" s="54"/>
      <c r="HJ66" s="54"/>
      <c r="HK66" s="54"/>
      <c r="HL66" s="54"/>
      <c r="HM66" s="54"/>
      <c r="HN66" s="54"/>
      <c r="HO66" s="54"/>
      <c r="HP66" s="54"/>
      <c r="HQ66" s="54"/>
      <c r="HR66" s="54"/>
      <c r="HS66" s="54"/>
      <c r="HT66" s="54"/>
      <c r="HU66" s="54"/>
      <c r="HV66" s="54"/>
      <c r="HW66" s="54"/>
      <c r="HX66" s="54"/>
      <c r="HY66" s="54"/>
      <c r="HZ66" s="54"/>
      <c r="IA66" s="54"/>
      <c r="IB66" s="54"/>
      <c r="IC66" s="54"/>
      <c r="ID66" s="54"/>
      <c r="IE66" s="54"/>
      <c r="IF66" s="54"/>
      <c r="IG66" s="54"/>
      <c r="IH66" s="54"/>
      <c r="II66" s="54"/>
      <c r="IJ66" s="54"/>
      <c r="IK66" s="54"/>
      <c r="IL66" s="54"/>
      <c r="IM66" s="54"/>
    </row>
    <row r="67" spans="1:247" ht="22.5" customHeight="1">
      <c r="B67" s="205" t="str">
        <f>B47</f>
        <v>Win Marzo 2012 y posiciones de juego al 31-03-2012</v>
      </c>
    </row>
  </sheetData>
  <mergeCells count="21">
    <mergeCell ref="I49:I50"/>
    <mergeCell ref="B48:H48"/>
    <mergeCell ref="B49:B50"/>
    <mergeCell ref="C49:C50"/>
    <mergeCell ref="D49:F49"/>
    <mergeCell ref="G49:G50"/>
    <mergeCell ref="H49:H50"/>
    <mergeCell ref="I29:I30"/>
    <mergeCell ref="I9:I10"/>
    <mergeCell ref="B8:I8"/>
    <mergeCell ref="B29:B30"/>
    <mergeCell ref="C29:C30"/>
    <mergeCell ref="D29:F29"/>
    <mergeCell ref="G29:G30"/>
    <mergeCell ref="H29:H30"/>
    <mergeCell ref="B9:B10"/>
    <mergeCell ref="C9:C10"/>
    <mergeCell ref="D9:F9"/>
    <mergeCell ref="G9:G10"/>
    <mergeCell ref="H9:H10"/>
    <mergeCell ref="B28:H28"/>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U31"/>
  <sheetViews>
    <sheetView showGridLines="0" zoomScaleNormal="100" workbookViewId="0"/>
  </sheetViews>
  <sheetFormatPr baseColWidth="10" defaultRowHeight="9"/>
  <cols>
    <col min="1" max="1" width="4.140625" style="6" customWidth="1"/>
    <col min="2" max="2" width="21.42578125" style="1" customWidth="1"/>
    <col min="3" max="3" width="10.5703125" style="1" customWidth="1"/>
    <col min="4" max="4" width="11" style="1" customWidth="1"/>
    <col min="5" max="6" width="10" style="1" customWidth="1"/>
    <col min="7" max="7" width="10.7109375" style="1" customWidth="1"/>
    <col min="8" max="8" width="10" style="1" customWidth="1"/>
    <col min="9" max="9" width="11.140625" style="1" hidden="1" customWidth="1"/>
    <col min="10" max="10" width="11" style="1" hidden="1" customWidth="1"/>
    <col min="11" max="11" width="10.7109375" style="1" hidden="1" customWidth="1"/>
    <col min="12" max="12" width="10.5703125" style="1" hidden="1" customWidth="1"/>
    <col min="13" max="14" width="10.28515625" style="1" hidden="1" customWidth="1"/>
    <col min="15" max="15" width="11.85546875" style="1" customWidth="1"/>
    <col min="16" max="16" width="11.28515625" style="1" customWidth="1"/>
    <col min="17" max="17" width="1" style="6" customWidth="1"/>
    <col min="18" max="18" width="1.85546875" style="6" bestFit="1" customWidth="1"/>
    <col min="19" max="19" width="5.28515625" style="1" customWidth="1"/>
    <col min="20" max="16384" width="11.42578125" style="1"/>
  </cols>
  <sheetData>
    <row r="1" spans="1:21" ht="10.5" customHeight="1"/>
    <row r="2" spans="1:21" ht="10.5" customHeight="1"/>
    <row r="3" spans="1:21" ht="10.5" customHeight="1"/>
    <row r="4" spans="1:21" ht="10.5" customHeight="1"/>
    <row r="5" spans="1:21" ht="10.5" customHeight="1"/>
    <row r="6" spans="1:21" ht="10.5" customHeight="1"/>
    <row r="7" spans="1:21" ht="49.5" customHeight="1"/>
    <row r="8" spans="1:21" ht="22.5" customHeight="1">
      <c r="A8" s="21"/>
      <c r="B8" s="241" t="s">
        <v>62</v>
      </c>
      <c r="C8" s="242"/>
      <c r="D8" s="242"/>
      <c r="E8" s="242"/>
      <c r="F8" s="242"/>
      <c r="G8" s="242"/>
      <c r="H8" s="242"/>
      <c r="I8" s="242"/>
      <c r="J8" s="242"/>
      <c r="K8" s="242"/>
      <c r="L8" s="242"/>
      <c r="M8" s="242"/>
      <c r="N8" s="242"/>
      <c r="O8" s="242"/>
      <c r="P8" s="243"/>
      <c r="Q8" s="23"/>
      <c r="S8" s="2"/>
    </row>
    <row r="9" spans="1:21" ht="11.25">
      <c r="A9" s="21"/>
      <c r="B9" s="131" t="s">
        <v>13</v>
      </c>
      <c r="C9" s="25" t="s">
        <v>43</v>
      </c>
      <c r="D9" s="25" t="s">
        <v>44</v>
      </c>
      <c r="E9" s="25" t="s">
        <v>45</v>
      </c>
      <c r="F9" s="25" t="s">
        <v>46</v>
      </c>
      <c r="G9" s="25" t="s">
        <v>47</v>
      </c>
      <c r="H9" s="25" t="s">
        <v>48</v>
      </c>
      <c r="I9" s="25" t="s">
        <v>49</v>
      </c>
      <c r="J9" s="25" t="s">
        <v>50</v>
      </c>
      <c r="K9" s="25" t="s">
        <v>51</v>
      </c>
      <c r="L9" s="25" t="s">
        <v>77</v>
      </c>
      <c r="M9" s="25" t="s">
        <v>78</v>
      </c>
      <c r="N9" s="25" t="s">
        <v>79</v>
      </c>
      <c r="O9" s="25" t="s">
        <v>34</v>
      </c>
      <c r="P9" s="132" t="s">
        <v>35</v>
      </c>
      <c r="Q9" s="23"/>
    </row>
    <row r="10" spans="1:21">
      <c r="A10" s="21"/>
      <c r="B10" s="98" t="s">
        <v>36</v>
      </c>
      <c r="C10" s="27">
        <v>1035767085</v>
      </c>
      <c r="D10" s="27">
        <v>935429689</v>
      </c>
      <c r="E10" s="27">
        <v>1048468403</v>
      </c>
      <c r="F10" s="27"/>
      <c r="G10" s="27"/>
      <c r="H10" s="27"/>
      <c r="I10" s="27"/>
      <c r="J10" s="27"/>
      <c r="K10" s="27"/>
      <c r="L10" s="27"/>
      <c r="M10" s="27"/>
      <c r="N10" s="27"/>
      <c r="O10" s="27">
        <f>SUM(C10:N10)</f>
        <v>3019665177</v>
      </c>
      <c r="P10" s="31">
        <v>6168787.5</v>
      </c>
      <c r="Q10" s="23"/>
      <c r="T10" s="128"/>
      <c r="U10" s="108"/>
    </row>
    <row r="11" spans="1:21" s="3" customFormat="1">
      <c r="A11" s="21"/>
      <c r="B11" s="99" t="s">
        <v>4</v>
      </c>
      <c r="C11" s="26">
        <v>2202162439</v>
      </c>
      <c r="D11" s="26">
        <v>2106257899</v>
      </c>
      <c r="E11" s="26">
        <v>2430453521</v>
      </c>
      <c r="F11" s="26"/>
      <c r="G11" s="26"/>
      <c r="H11" s="26"/>
      <c r="I11" s="26"/>
      <c r="J11" s="26"/>
      <c r="K11" s="26"/>
      <c r="L11" s="26"/>
      <c r="M11" s="26"/>
      <c r="N11" s="26"/>
      <c r="O11" s="26">
        <f t="shared" ref="O11:O24" si="0">SUM(C11:N11)</f>
        <v>6738873859</v>
      </c>
      <c r="P11" s="32">
        <v>13774125.869999999</v>
      </c>
      <c r="Q11" s="22"/>
      <c r="R11" s="4"/>
      <c r="T11" s="128"/>
      <c r="U11" s="108"/>
    </row>
    <row r="12" spans="1:21" s="3" customFormat="1">
      <c r="A12" s="21"/>
      <c r="B12" s="98" t="s">
        <v>80</v>
      </c>
      <c r="C12" s="27">
        <v>903056986</v>
      </c>
      <c r="D12" s="27">
        <v>804171002</v>
      </c>
      <c r="E12" s="27">
        <v>1011270680</v>
      </c>
      <c r="F12" s="27"/>
      <c r="G12" s="27"/>
      <c r="H12" s="27"/>
      <c r="I12" s="27"/>
      <c r="J12" s="27"/>
      <c r="K12" s="27"/>
      <c r="L12" s="27"/>
      <c r="M12" s="27"/>
      <c r="N12" s="27"/>
      <c r="O12" s="27">
        <f t="shared" si="0"/>
        <v>2718498668</v>
      </c>
      <c r="P12" s="31">
        <v>5554834.2199999997</v>
      </c>
      <c r="Q12" s="22"/>
      <c r="R12" s="4"/>
      <c r="T12" s="128"/>
      <c r="U12" s="108"/>
    </row>
    <row r="13" spans="1:21" s="3" customFormat="1">
      <c r="A13" s="21"/>
      <c r="B13" s="100" t="s">
        <v>37</v>
      </c>
      <c r="C13" s="28">
        <v>609320866</v>
      </c>
      <c r="D13" s="28">
        <v>595904409</v>
      </c>
      <c r="E13" s="28">
        <v>434609706</v>
      </c>
      <c r="F13" s="28"/>
      <c r="G13" s="28"/>
      <c r="H13" s="28"/>
      <c r="I13" s="28"/>
      <c r="J13" s="28"/>
      <c r="K13" s="28"/>
      <c r="L13" s="28"/>
      <c r="M13" s="28"/>
      <c r="N13" s="28"/>
      <c r="O13" s="28">
        <f t="shared" si="0"/>
        <v>1639834981</v>
      </c>
      <c r="P13" s="32">
        <v>3348374.27</v>
      </c>
      <c r="Q13" s="22"/>
      <c r="R13" s="4"/>
      <c r="T13" s="128"/>
      <c r="U13" s="108"/>
    </row>
    <row r="14" spans="1:21" s="3" customFormat="1">
      <c r="A14" s="21"/>
      <c r="B14" s="98" t="s">
        <v>40</v>
      </c>
      <c r="C14" s="29">
        <v>2576732673</v>
      </c>
      <c r="D14" s="29">
        <v>2438045749</v>
      </c>
      <c r="E14" s="29">
        <v>2998928440</v>
      </c>
      <c r="F14" s="29"/>
      <c r="G14" s="29"/>
      <c r="H14" s="29"/>
      <c r="I14" s="29"/>
      <c r="J14" s="29"/>
      <c r="K14" s="29"/>
      <c r="L14" s="29"/>
      <c r="M14" s="29"/>
      <c r="N14" s="29"/>
      <c r="O14" s="29">
        <f t="shared" si="0"/>
        <v>8013706862</v>
      </c>
      <c r="P14" s="31">
        <v>16381497</v>
      </c>
      <c r="Q14" s="22"/>
      <c r="R14" s="4"/>
      <c r="T14" s="128"/>
      <c r="U14" s="108"/>
    </row>
    <row r="15" spans="1:21" s="3" customFormat="1">
      <c r="A15" s="21"/>
      <c r="B15" s="100" t="s">
        <v>18</v>
      </c>
      <c r="C15" s="30">
        <v>6529839805</v>
      </c>
      <c r="D15" s="30">
        <v>5414744090</v>
      </c>
      <c r="E15" s="30">
        <v>6262877018</v>
      </c>
      <c r="F15" s="30"/>
      <c r="G15" s="30"/>
      <c r="H15" s="30"/>
      <c r="I15" s="30"/>
      <c r="J15" s="30"/>
      <c r="K15" s="30"/>
      <c r="L15" s="30"/>
      <c r="M15" s="30"/>
      <c r="N15" s="30"/>
      <c r="O15" s="30">
        <f t="shared" si="0"/>
        <v>18207460913</v>
      </c>
      <c r="P15" s="32">
        <v>37173088.460000001</v>
      </c>
      <c r="Q15" s="22"/>
      <c r="R15" s="4"/>
      <c r="T15" s="128"/>
      <c r="U15" s="108"/>
    </row>
    <row r="16" spans="1:21" s="3" customFormat="1">
      <c r="A16" s="21"/>
      <c r="B16" s="98" t="s">
        <v>5</v>
      </c>
      <c r="C16" s="27">
        <v>531997959</v>
      </c>
      <c r="D16" s="27">
        <v>517460300</v>
      </c>
      <c r="E16" s="27">
        <v>490170462</v>
      </c>
      <c r="F16" s="27"/>
      <c r="G16" s="27"/>
      <c r="H16" s="27"/>
      <c r="I16" s="27"/>
      <c r="J16" s="27"/>
      <c r="K16" s="27"/>
      <c r="L16" s="27"/>
      <c r="M16" s="27"/>
      <c r="N16" s="27"/>
      <c r="O16" s="27">
        <f t="shared" si="0"/>
        <v>1539628721</v>
      </c>
      <c r="P16" s="31">
        <v>3145686.15</v>
      </c>
      <c r="Q16" s="22"/>
      <c r="R16" s="4"/>
      <c r="T16" s="128"/>
      <c r="U16" s="108"/>
    </row>
    <row r="17" spans="1:21" s="3" customFormat="1">
      <c r="A17" s="21"/>
      <c r="B17" s="100" t="s">
        <v>6</v>
      </c>
      <c r="C17" s="30">
        <v>778512672</v>
      </c>
      <c r="D17" s="30">
        <v>716015373</v>
      </c>
      <c r="E17" s="30">
        <v>852536424</v>
      </c>
      <c r="F17" s="30"/>
      <c r="G17" s="30"/>
      <c r="H17" s="30"/>
      <c r="I17" s="30"/>
      <c r="J17" s="30"/>
      <c r="K17" s="30"/>
      <c r="L17" s="30"/>
      <c r="M17" s="30"/>
      <c r="N17" s="30"/>
      <c r="O17" s="30">
        <f t="shared" si="0"/>
        <v>2347064469</v>
      </c>
      <c r="P17" s="32">
        <v>4796304.7300000004</v>
      </c>
      <c r="Q17" s="22"/>
      <c r="R17" s="4"/>
      <c r="T17" s="128"/>
      <c r="U17" s="108"/>
    </row>
    <row r="18" spans="1:21" s="3" customFormat="1">
      <c r="A18" s="21"/>
      <c r="B18" s="98" t="s">
        <v>7</v>
      </c>
      <c r="C18" s="27">
        <v>30350563</v>
      </c>
      <c r="D18" s="27">
        <v>40207985</v>
      </c>
      <c r="E18" s="27">
        <v>14791300</v>
      </c>
      <c r="F18" s="27"/>
      <c r="G18" s="27"/>
      <c r="H18" s="27"/>
      <c r="I18" s="27"/>
      <c r="J18" s="27"/>
      <c r="K18" s="27"/>
      <c r="L18" s="27"/>
      <c r="M18" s="27"/>
      <c r="N18" s="27"/>
      <c r="O18" s="27">
        <f t="shared" si="0"/>
        <v>85349848</v>
      </c>
      <c r="P18" s="31">
        <v>174518.69</v>
      </c>
      <c r="Q18" s="22"/>
      <c r="R18" s="4"/>
      <c r="T18" s="128"/>
      <c r="U18" s="108"/>
    </row>
    <row r="19" spans="1:21" s="3" customFormat="1">
      <c r="A19" s="21"/>
      <c r="B19" s="100" t="s">
        <v>8</v>
      </c>
      <c r="C19" s="30">
        <v>2688626284</v>
      </c>
      <c r="D19" s="30">
        <v>2493284619</v>
      </c>
      <c r="E19" s="30">
        <v>2796123800</v>
      </c>
      <c r="F19" s="30"/>
      <c r="G19" s="30"/>
      <c r="H19" s="30"/>
      <c r="I19" s="30"/>
      <c r="J19" s="30"/>
      <c r="K19" s="30"/>
      <c r="L19" s="30"/>
      <c r="M19" s="30"/>
      <c r="N19" s="30"/>
      <c r="O19" s="30">
        <f t="shared" si="0"/>
        <v>7978034703</v>
      </c>
      <c r="P19" s="32">
        <v>16301601.619999999</v>
      </c>
      <c r="Q19" s="22"/>
      <c r="R19" s="4"/>
      <c r="T19" s="128"/>
      <c r="U19" s="108"/>
    </row>
    <row r="20" spans="1:21" s="3" customFormat="1">
      <c r="A20" s="21"/>
      <c r="B20" s="98" t="s">
        <v>42</v>
      </c>
      <c r="C20" s="27">
        <v>281124492</v>
      </c>
      <c r="D20" s="27">
        <v>298897771</v>
      </c>
      <c r="E20" s="27">
        <v>330634457</v>
      </c>
      <c r="F20" s="27"/>
      <c r="G20" s="27"/>
      <c r="H20" s="27"/>
      <c r="I20" s="27"/>
      <c r="J20" s="27"/>
      <c r="K20" s="27"/>
      <c r="L20" s="27"/>
      <c r="M20" s="27"/>
      <c r="N20" s="27"/>
      <c r="O20" s="27">
        <f t="shared" si="0"/>
        <v>910656720</v>
      </c>
      <c r="P20" s="31">
        <v>1862681.63</v>
      </c>
      <c r="Q20" s="22"/>
      <c r="R20" s="4"/>
      <c r="T20" s="128"/>
      <c r="U20" s="108"/>
    </row>
    <row r="21" spans="1:21" s="3" customFormat="1">
      <c r="A21" s="21"/>
      <c r="B21" s="100" t="s">
        <v>15</v>
      </c>
      <c r="C21" s="30">
        <v>1592506103</v>
      </c>
      <c r="D21" s="30">
        <v>1598815394</v>
      </c>
      <c r="E21" s="30">
        <v>1703322804</v>
      </c>
      <c r="F21" s="30"/>
      <c r="G21" s="30"/>
      <c r="H21" s="30"/>
      <c r="I21" s="30"/>
      <c r="J21" s="30"/>
      <c r="K21" s="30"/>
      <c r="L21" s="30"/>
      <c r="M21" s="30"/>
      <c r="N21" s="30"/>
      <c r="O21" s="30">
        <f t="shared" si="0"/>
        <v>4894644301</v>
      </c>
      <c r="P21" s="32">
        <v>10006168.699999999</v>
      </c>
      <c r="Q21" s="22"/>
      <c r="R21" s="4"/>
      <c r="T21" s="128"/>
      <c r="U21" s="108"/>
    </row>
    <row r="22" spans="1:21" s="3" customFormat="1">
      <c r="A22" s="21"/>
      <c r="B22" s="98" t="s">
        <v>16</v>
      </c>
      <c r="C22" s="27">
        <v>835466608</v>
      </c>
      <c r="D22" s="27">
        <v>901678356</v>
      </c>
      <c r="E22" s="27">
        <v>909455522</v>
      </c>
      <c r="F22" s="27"/>
      <c r="G22" s="27"/>
      <c r="H22" s="27"/>
      <c r="I22" s="27"/>
      <c r="J22" s="27"/>
      <c r="K22" s="27"/>
      <c r="L22" s="27"/>
      <c r="M22" s="27"/>
      <c r="N22" s="27"/>
      <c r="O22" s="27">
        <f t="shared" si="0"/>
        <v>2646600486</v>
      </c>
      <c r="P22" s="31">
        <v>5412771.3099999996</v>
      </c>
      <c r="Q22" s="22"/>
      <c r="R22" s="4"/>
      <c r="T22" s="128"/>
      <c r="U22" s="108"/>
    </row>
    <row r="23" spans="1:21" s="3" customFormat="1">
      <c r="A23" s="21"/>
      <c r="B23" s="100" t="s">
        <v>41</v>
      </c>
      <c r="C23" s="30">
        <v>605675649</v>
      </c>
      <c r="D23" s="30">
        <v>584277059</v>
      </c>
      <c r="E23" s="30">
        <v>643019534</v>
      </c>
      <c r="F23" s="30"/>
      <c r="G23" s="30"/>
      <c r="H23" s="30"/>
      <c r="I23" s="30"/>
      <c r="J23" s="30"/>
      <c r="K23" s="30"/>
      <c r="L23" s="30"/>
      <c r="M23" s="30"/>
      <c r="N23" s="30"/>
      <c r="O23" s="30">
        <f t="shared" si="0"/>
        <v>1832972242</v>
      </c>
      <c r="P23" s="32">
        <v>3746311.51</v>
      </c>
      <c r="Q23" s="22"/>
      <c r="R23" s="4"/>
      <c r="T23" s="128"/>
      <c r="U23" s="108"/>
    </row>
    <row r="24" spans="1:21" s="3" customFormat="1">
      <c r="A24" s="21"/>
      <c r="B24" s="98" t="s">
        <v>17</v>
      </c>
      <c r="C24" s="27">
        <v>1201695625</v>
      </c>
      <c r="D24" s="27">
        <v>1147623420</v>
      </c>
      <c r="E24" s="27">
        <v>770675120</v>
      </c>
      <c r="F24" s="27"/>
      <c r="G24" s="27"/>
      <c r="H24" s="27"/>
      <c r="I24" s="27"/>
      <c r="J24" s="27"/>
      <c r="K24" s="27"/>
      <c r="L24" s="27"/>
      <c r="M24" s="27"/>
      <c r="N24" s="27"/>
      <c r="O24" s="27">
        <f t="shared" si="0"/>
        <v>3119994165</v>
      </c>
      <c r="P24" s="31">
        <v>6368162.1900000004</v>
      </c>
      <c r="Q24" s="22"/>
      <c r="R24" s="4"/>
      <c r="T24" s="128"/>
      <c r="U24" s="108"/>
    </row>
    <row r="25" spans="1:21" s="3" customFormat="1" ht="18" customHeight="1">
      <c r="A25" s="21"/>
      <c r="B25" s="91" t="s">
        <v>9</v>
      </c>
      <c r="C25" s="91">
        <f t="shared" ref="C25:N25" si="1">SUM(C10:C24)</f>
        <v>22402835809</v>
      </c>
      <c r="D25" s="91">
        <f t="shared" si="1"/>
        <v>20592813115</v>
      </c>
      <c r="E25" s="91">
        <f t="shared" si="1"/>
        <v>22697337191</v>
      </c>
      <c r="F25" s="91">
        <f t="shared" si="1"/>
        <v>0</v>
      </c>
      <c r="G25" s="91">
        <f t="shared" si="1"/>
        <v>0</v>
      </c>
      <c r="H25" s="91">
        <f t="shared" si="1"/>
        <v>0</v>
      </c>
      <c r="I25" s="91">
        <f t="shared" si="1"/>
        <v>0</v>
      </c>
      <c r="J25" s="91">
        <f t="shared" si="1"/>
        <v>0</v>
      </c>
      <c r="K25" s="91">
        <f t="shared" si="1"/>
        <v>0</v>
      </c>
      <c r="L25" s="91">
        <f t="shared" si="1"/>
        <v>0</v>
      </c>
      <c r="M25" s="91">
        <f t="shared" si="1"/>
        <v>0</v>
      </c>
      <c r="N25" s="91">
        <f t="shared" si="1"/>
        <v>0</v>
      </c>
      <c r="O25" s="91">
        <f t="shared" ref="O25:O26" si="2">SUM(C25:N25)</f>
        <v>65692986115</v>
      </c>
      <c r="P25" s="91">
        <f>SUM(P10:P24)</f>
        <v>134214913.85000001</v>
      </c>
      <c r="Q25" s="22"/>
      <c r="R25" s="4"/>
      <c r="U25" s="108"/>
    </row>
    <row r="26" spans="1:21" ht="18" customHeight="1">
      <c r="A26" s="21"/>
      <c r="B26" s="91" t="s">
        <v>10</v>
      </c>
      <c r="C26" s="91">
        <f t="shared" ref="C26:E26" si="3">C25/C27</f>
        <v>44685913.370167956</v>
      </c>
      <c r="D26" s="91">
        <f t="shared" si="3"/>
        <v>42768932.096201375</v>
      </c>
      <c r="E26" s="91">
        <f t="shared" si="3"/>
        <v>46760068.378656782</v>
      </c>
      <c r="F26" s="91"/>
      <c r="G26" s="91"/>
      <c r="H26" s="91"/>
      <c r="I26" s="91"/>
      <c r="J26" s="91"/>
      <c r="K26" s="91"/>
      <c r="L26" s="91"/>
      <c r="M26" s="91"/>
      <c r="N26" s="91"/>
      <c r="O26" s="91">
        <f t="shared" si="2"/>
        <v>134214913.84502611</v>
      </c>
      <c r="P26" s="91"/>
      <c r="Q26" s="23"/>
    </row>
    <row r="27" spans="1:21" ht="16.5" customHeight="1">
      <c r="A27" s="21"/>
      <c r="B27" s="91" t="s">
        <v>32</v>
      </c>
      <c r="C27" s="109">
        <v>501.34</v>
      </c>
      <c r="D27" s="109">
        <v>481.49</v>
      </c>
      <c r="E27" s="109">
        <v>485.4</v>
      </c>
      <c r="F27" s="92"/>
      <c r="G27" s="92"/>
      <c r="H27" s="92"/>
      <c r="I27" s="92"/>
      <c r="J27" s="92"/>
      <c r="K27" s="92"/>
      <c r="L27" s="92"/>
      <c r="M27" s="92"/>
      <c r="N27" s="92"/>
      <c r="O27" s="92"/>
      <c r="P27" s="92"/>
      <c r="Q27" s="24"/>
    </row>
    <row r="28" spans="1:21" ht="22.5" customHeight="1"/>
    <row r="29" spans="1:21" ht="15" customHeight="1"/>
    <row r="30" spans="1:21" ht="15" customHeight="1"/>
    <row r="31" spans="1:21" ht="15" customHeight="1"/>
  </sheetData>
  <mergeCells count="1">
    <mergeCell ref="B8:P8"/>
  </mergeCells>
  <printOptions horizontalCentered="1"/>
  <pageMargins left="0.39370078740157483" right="0.39370078740157483" top="0.39370078740157483" bottom="0.78740157480314965" header="0.31496062992125984" footer="0.31496062992125984"/>
  <pageSetup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S50"/>
  <sheetViews>
    <sheetView showGridLines="0" zoomScaleNormal="100" zoomScalePageLayoutView="90" workbookViewId="0"/>
  </sheetViews>
  <sheetFormatPr baseColWidth="10" defaultRowHeight="15"/>
  <cols>
    <col min="1" max="1" width="4.140625" style="35" customWidth="1"/>
    <col min="2" max="2" width="19.42578125" bestFit="1" customWidth="1"/>
    <col min="3" max="8" width="10" customWidth="1"/>
    <col min="9" max="14" width="10" hidden="1" customWidth="1"/>
    <col min="15" max="15" width="10.5703125"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244" t="s">
        <v>60</v>
      </c>
      <c r="C8" s="245"/>
      <c r="D8" s="245"/>
      <c r="E8" s="245"/>
      <c r="F8" s="245"/>
      <c r="G8" s="245"/>
      <c r="H8" s="245"/>
      <c r="I8" s="245"/>
      <c r="J8" s="245"/>
      <c r="K8" s="245"/>
      <c r="L8" s="245"/>
      <c r="M8" s="245"/>
      <c r="N8" s="245"/>
      <c r="O8" s="245"/>
      <c r="P8" s="246"/>
      <c r="Q8" s="40"/>
      <c r="R8" s="7"/>
    </row>
    <row r="9" spans="1:19" s="1" customFormat="1" ht="11.25" customHeight="1">
      <c r="A9" s="6"/>
      <c r="B9" s="42" t="s">
        <v>13</v>
      </c>
      <c r="C9" s="43" t="s">
        <v>43</v>
      </c>
      <c r="D9" s="43" t="s">
        <v>44</v>
      </c>
      <c r="E9" s="43" t="s">
        <v>45</v>
      </c>
      <c r="F9" s="43" t="s">
        <v>46</v>
      </c>
      <c r="G9" s="43" t="s">
        <v>47</v>
      </c>
      <c r="H9" s="43" t="s">
        <v>48</v>
      </c>
      <c r="I9" s="43" t="s">
        <v>49</v>
      </c>
      <c r="J9" s="43" t="s">
        <v>50</v>
      </c>
      <c r="K9" s="43" t="s">
        <v>51</v>
      </c>
      <c r="L9" s="43" t="s">
        <v>0</v>
      </c>
      <c r="M9" s="43" t="s">
        <v>1</v>
      </c>
      <c r="N9" s="43" t="s">
        <v>2</v>
      </c>
      <c r="O9" s="43" t="s">
        <v>34</v>
      </c>
      <c r="P9" s="44" t="s">
        <v>35</v>
      </c>
      <c r="Q9" s="23"/>
      <c r="R9" s="6"/>
    </row>
    <row r="10" spans="1:19" s="1" customFormat="1" ht="9">
      <c r="A10" s="6"/>
      <c r="B10" s="101" t="s">
        <v>36</v>
      </c>
      <c r="C10" s="39">
        <v>172337717</v>
      </c>
      <c r="D10" s="39">
        <v>155642923</v>
      </c>
      <c r="E10" s="39">
        <v>174451045</v>
      </c>
      <c r="F10" s="39"/>
      <c r="G10" s="39"/>
      <c r="H10" s="39"/>
      <c r="I10" s="39"/>
      <c r="J10" s="39"/>
      <c r="K10" s="39"/>
      <c r="L10" s="39"/>
      <c r="M10" s="39"/>
      <c r="N10" s="39"/>
      <c r="O10" s="39">
        <f>SUM(C10:N10)</f>
        <v>502431685</v>
      </c>
      <c r="P10" s="39">
        <v>1026403.3</v>
      </c>
      <c r="Q10" s="23"/>
      <c r="R10" s="6"/>
    </row>
    <row r="11" spans="1:19" s="3" customFormat="1" ht="9">
      <c r="A11" s="6"/>
      <c r="B11" s="102" t="s">
        <v>4</v>
      </c>
      <c r="C11" s="41">
        <v>370111334</v>
      </c>
      <c r="D11" s="41">
        <v>353992924</v>
      </c>
      <c r="E11" s="41">
        <v>408479583</v>
      </c>
      <c r="F11" s="41"/>
      <c r="G11" s="41"/>
      <c r="H11" s="41"/>
      <c r="I11" s="41"/>
      <c r="J11" s="41"/>
      <c r="K11" s="41"/>
      <c r="L11" s="41"/>
      <c r="M11" s="41"/>
      <c r="N11" s="41"/>
      <c r="O11" s="41">
        <f t="shared" ref="O11:O24" si="0">SUM(C11:N11)</f>
        <v>1132583841</v>
      </c>
      <c r="P11" s="41">
        <v>2314979.14</v>
      </c>
      <c r="Q11" s="22"/>
      <c r="R11" s="6"/>
      <c r="S11" s="1"/>
    </row>
    <row r="12" spans="1:19" s="3" customFormat="1" ht="9">
      <c r="A12" s="6"/>
      <c r="B12" s="98" t="s">
        <v>80</v>
      </c>
      <c r="C12" s="39">
        <v>148435249</v>
      </c>
      <c r="D12" s="39">
        <v>132181385</v>
      </c>
      <c r="E12" s="39">
        <v>166222307</v>
      </c>
      <c r="F12" s="39"/>
      <c r="G12" s="39"/>
      <c r="H12" s="39"/>
      <c r="I12" s="39"/>
      <c r="J12" s="39"/>
      <c r="K12" s="39"/>
      <c r="L12" s="39"/>
      <c r="M12" s="39"/>
      <c r="N12" s="39"/>
      <c r="O12" s="39">
        <f t="shared" si="0"/>
        <v>446838941</v>
      </c>
      <c r="P12" s="39">
        <v>913046.7</v>
      </c>
      <c r="Q12" s="22"/>
      <c r="R12" s="6"/>
      <c r="S12" s="1"/>
    </row>
    <row r="13" spans="1:19" s="3" customFormat="1" ht="9">
      <c r="A13" s="6"/>
      <c r="B13" s="102" t="s">
        <v>37</v>
      </c>
      <c r="C13" s="41">
        <v>102406868</v>
      </c>
      <c r="D13" s="41">
        <v>100152002</v>
      </c>
      <c r="E13" s="41">
        <v>73043648</v>
      </c>
      <c r="F13" s="41"/>
      <c r="G13" s="41"/>
      <c r="H13" s="41"/>
      <c r="I13" s="41"/>
      <c r="J13" s="41"/>
      <c r="K13" s="41"/>
      <c r="L13" s="41"/>
      <c r="M13" s="41"/>
      <c r="N13" s="41"/>
      <c r="O13" s="41">
        <f t="shared" si="0"/>
        <v>275602518</v>
      </c>
      <c r="P13" s="41">
        <v>562751.97</v>
      </c>
      <c r="Q13" s="22"/>
      <c r="R13" s="6"/>
      <c r="S13" s="1"/>
    </row>
    <row r="14" spans="1:19" s="3" customFormat="1" ht="9">
      <c r="A14" s="6"/>
      <c r="B14" s="105" t="s">
        <v>129</v>
      </c>
      <c r="C14" s="39">
        <v>433064315</v>
      </c>
      <c r="D14" s="39">
        <v>409755588</v>
      </c>
      <c r="E14" s="39">
        <v>504021587</v>
      </c>
      <c r="F14" s="39"/>
      <c r="G14" s="39"/>
      <c r="H14" s="39"/>
      <c r="I14" s="39"/>
      <c r="J14" s="39"/>
      <c r="K14" s="39"/>
      <c r="L14" s="39"/>
      <c r="M14" s="39"/>
      <c r="N14" s="39"/>
      <c r="O14" s="39">
        <f t="shared" si="0"/>
        <v>1346841490</v>
      </c>
      <c r="P14" s="39">
        <v>2753192.77</v>
      </c>
      <c r="Q14" s="22"/>
      <c r="R14" s="6"/>
      <c r="S14" s="1"/>
    </row>
    <row r="15" spans="1:19" s="3" customFormat="1" ht="9">
      <c r="A15" s="6"/>
      <c r="B15" s="102" t="s">
        <v>18</v>
      </c>
      <c r="C15" s="41">
        <v>1097452068</v>
      </c>
      <c r="D15" s="41">
        <v>910041024</v>
      </c>
      <c r="E15" s="41">
        <v>1052584373</v>
      </c>
      <c r="F15" s="41"/>
      <c r="G15" s="41"/>
      <c r="H15" s="41"/>
      <c r="I15" s="41"/>
      <c r="J15" s="41"/>
      <c r="K15" s="41"/>
      <c r="L15" s="41"/>
      <c r="M15" s="41"/>
      <c r="N15" s="41"/>
      <c r="O15" s="41">
        <f t="shared" si="0"/>
        <v>3060077465</v>
      </c>
      <c r="P15" s="41">
        <v>6247577.8899999997</v>
      </c>
      <c r="Q15" s="22"/>
      <c r="R15" s="6"/>
      <c r="S15" s="1"/>
    </row>
    <row r="16" spans="1:19" s="3" customFormat="1" ht="9">
      <c r="A16" s="6"/>
      <c r="B16" s="101" t="s">
        <v>5</v>
      </c>
      <c r="C16" s="39">
        <v>89411422</v>
      </c>
      <c r="D16" s="39">
        <v>86968118</v>
      </c>
      <c r="E16" s="39">
        <v>82381590</v>
      </c>
      <c r="F16" s="39"/>
      <c r="G16" s="39"/>
      <c r="H16" s="39"/>
      <c r="I16" s="39"/>
      <c r="J16" s="39"/>
      <c r="K16" s="39"/>
      <c r="L16" s="39"/>
      <c r="M16" s="39"/>
      <c r="N16" s="39"/>
      <c r="O16" s="39">
        <f t="shared" si="0"/>
        <v>258761130</v>
      </c>
      <c r="P16" s="39">
        <v>528686.75</v>
      </c>
      <c r="Q16" s="22"/>
      <c r="R16" s="6"/>
      <c r="S16" s="1"/>
    </row>
    <row r="17" spans="1:19" s="3" customFormat="1" ht="9">
      <c r="A17" s="6"/>
      <c r="B17" s="102" t="s">
        <v>6</v>
      </c>
      <c r="C17" s="41">
        <v>130842466</v>
      </c>
      <c r="D17" s="41">
        <v>120338718</v>
      </c>
      <c r="E17" s="41">
        <v>143283433</v>
      </c>
      <c r="F17" s="41"/>
      <c r="G17" s="41"/>
      <c r="H17" s="41"/>
      <c r="I17" s="41"/>
      <c r="J17" s="41"/>
      <c r="K17" s="41"/>
      <c r="L17" s="41"/>
      <c r="M17" s="41"/>
      <c r="N17" s="41"/>
      <c r="O17" s="41">
        <f t="shared" si="0"/>
        <v>394464617</v>
      </c>
      <c r="P17" s="41">
        <v>806101.64</v>
      </c>
      <c r="Q17" s="22"/>
      <c r="R17" s="6"/>
      <c r="S17" s="1"/>
    </row>
    <row r="18" spans="1:19" s="3" customFormat="1" ht="9">
      <c r="A18" s="6"/>
      <c r="B18" s="101" t="s">
        <v>7</v>
      </c>
      <c r="C18" s="39">
        <v>5100935</v>
      </c>
      <c r="D18" s="39">
        <v>6757645</v>
      </c>
      <c r="E18" s="39">
        <v>2485933</v>
      </c>
      <c r="F18" s="39"/>
      <c r="G18" s="39"/>
      <c r="H18" s="39"/>
      <c r="I18" s="39"/>
      <c r="J18" s="39"/>
      <c r="K18" s="39"/>
      <c r="L18" s="39"/>
      <c r="M18" s="39"/>
      <c r="N18" s="39"/>
      <c r="O18" s="39">
        <f t="shared" si="0"/>
        <v>14344513</v>
      </c>
      <c r="P18" s="39">
        <v>29330.87</v>
      </c>
      <c r="Q18" s="22"/>
      <c r="R18" s="6"/>
      <c r="S18" s="1"/>
    </row>
    <row r="19" spans="1:19" s="3" customFormat="1" ht="9">
      <c r="A19" s="6"/>
      <c r="B19" s="102" t="s">
        <v>8</v>
      </c>
      <c r="C19" s="41">
        <v>447667573</v>
      </c>
      <c r="D19" s="41">
        <v>415142365</v>
      </c>
      <c r="E19" s="41">
        <v>465566361</v>
      </c>
      <c r="F19" s="41"/>
      <c r="G19" s="41"/>
      <c r="H19" s="41"/>
      <c r="I19" s="41"/>
      <c r="J19" s="41"/>
      <c r="K19" s="41"/>
      <c r="L19" s="41"/>
      <c r="M19" s="41"/>
      <c r="N19" s="41"/>
      <c r="O19" s="41">
        <f t="shared" si="0"/>
        <v>1328376299</v>
      </c>
      <c r="P19" s="41">
        <v>2714285.16</v>
      </c>
      <c r="Q19" s="22"/>
      <c r="R19" s="6"/>
      <c r="S19" s="1"/>
    </row>
    <row r="20" spans="1:19" s="3" customFormat="1" ht="9">
      <c r="A20" s="6"/>
      <c r="B20" s="101" t="s">
        <v>14</v>
      </c>
      <c r="C20" s="39">
        <v>46775336</v>
      </c>
      <c r="D20" s="39">
        <v>49732570</v>
      </c>
      <c r="E20" s="39">
        <v>55013128</v>
      </c>
      <c r="F20" s="39"/>
      <c r="G20" s="39"/>
      <c r="H20" s="39"/>
      <c r="I20" s="39"/>
      <c r="J20" s="39"/>
      <c r="K20" s="39"/>
      <c r="L20" s="39"/>
      <c r="M20" s="39"/>
      <c r="N20" s="39"/>
      <c r="O20" s="39">
        <f t="shared" si="0"/>
        <v>151521034</v>
      </c>
      <c r="P20" s="39">
        <v>309925.18</v>
      </c>
      <c r="Q20" s="22"/>
      <c r="R20" s="6"/>
      <c r="S20" s="1"/>
    </row>
    <row r="21" spans="1:19" s="3" customFormat="1" ht="9">
      <c r="A21" s="6"/>
      <c r="B21" s="102" t="s">
        <v>15</v>
      </c>
      <c r="C21" s="41">
        <v>265239252</v>
      </c>
      <c r="D21" s="41">
        <v>266290093</v>
      </c>
      <c r="E21" s="41">
        <v>283696286</v>
      </c>
      <c r="F21" s="41"/>
      <c r="G21" s="41"/>
      <c r="H21" s="41"/>
      <c r="I21" s="41"/>
      <c r="J21" s="41"/>
      <c r="K21" s="41"/>
      <c r="L21" s="41"/>
      <c r="M21" s="41"/>
      <c r="N21" s="41"/>
      <c r="O21" s="41">
        <f t="shared" si="0"/>
        <v>815225631</v>
      </c>
      <c r="P21" s="41">
        <v>1666573.64</v>
      </c>
      <c r="Q21" s="22"/>
      <c r="R21" s="6"/>
      <c r="S21" s="1"/>
    </row>
    <row r="22" spans="1:19" s="3" customFormat="1" ht="9">
      <c r="A22" s="6"/>
      <c r="B22" s="101" t="s">
        <v>16</v>
      </c>
      <c r="C22" s="39">
        <v>139712483</v>
      </c>
      <c r="D22" s="39">
        <v>150784868</v>
      </c>
      <c r="E22" s="39">
        <v>152085419</v>
      </c>
      <c r="F22" s="39"/>
      <c r="G22" s="39"/>
      <c r="H22" s="39"/>
      <c r="I22" s="39"/>
      <c r="J22" s="39"/>
      <c r="K22" s="39"/>
      <c r="L22" s="39"/>
      <c r="M22" s="39"/>
      <c r="N22" s="39"/>
      <c r="O22" s="39">
        <f t="shared" si="0"/>
        <v>442582770</v>
      </c>
      <c r="P22" s="39">
        <v>905160.92</v>
      </c>
      <c r="Q22" s="22"/>
      <c r="R22" s="6"/>
      <c r="S22" s="1"/>
    </row>
    <row r="23" spans="1:19" s="3" customFormat="1" ht="9">
      <c r="A23" s="6"/>
      <c r="B23" s="102" t="s">
        <v>41</v>
      </c>
      <c r="C23" s="41">
        <v>101794227</v>
      </c>
      <c r="D23" s="41">
        <v>98197825</v>
      </c>
      <c r="E23" s="41">
        <v>108070510</v>
      </c>
      <c r="F23" s="41"/>
      <c r="G23" s="41"/>
      <c r="H23" s="41"/>
      <c r="I23" s="41"/>
      <c r="J23" s="41"/>
      <c r="K23" s="41"/>
      <c r="L23" s="41"/>
      <c r="M23" s="41"/>
      <c r="N23" s="41"/>
      <c r="O23" s="41">
        <f t="shared" si="0"/>
        <v>308062562</v>
      </c>
      <c r="P23" s="41">
        <v>629632.18999999994</v>
      </c>
      <c r="Q23" s="22"/>
      <c r="R23" s="6"/>
      <c r="S23" s="1"/>
    </row>
    <row r="24" spans="1:19" s="3" customFormat="1" ht="9">
      <c r="A24" s="6"/>
      <c r="B24" s="101" t="s">
        <v>17</v>
      </c>
      <c r="C24" s="39">
        <v>199744029</v>
      </c>
      <c r="D24" s="39">
        <v>190756229</v>
      </c>
      <c r="E24" s="39">
        <v>128100453</v>
      </c>
      <c r="F24" s="39"/>
      <c r="G24" s="39"/>
      <c r="H24" s="39"/>
      <c r="I24" s="39"/>
      <c r="J24" s="39"/>
      <c r="K24" s="39"/>
      <c r="L24" s="39"/>
      <c r="M24" s="39"/>
      <c r="N24" s="39"/>
      <c r="O24" s="39">
        <f t="shared" si="0"/>
        <v>518600711</v>
      </c>
      <c r="P24" s="39">
        <v>1058506.28</v>
      </c>
      <c r="Q24" s="22"/>
      <c r="R24" s="6"/>
      <c r="S24" s="1"/>
    </row>
    <row r="25" spans="1:19" s="3" customFormat="1" ht="18" customHeight="1">
      <c r="A25" s="6"/>
      <c r="B25" s="93" t="s">
        <v>3</v>
      </c>
      <c r="C25" s="93">
        <f t="shared" ref="C25:K25" si="1">SUM(C10:C24)</f>
        <v>3750095274</v>
      </c>
      <c r="D25" s="93">
        <f t="shared" si="1"/>
        <v>3446734277</v>
      </c>
      <c r="E25" s="93">
        <f t="shared" si="1"/>
        <v>3799485656</v>
      </c>
      <c r="F25" s="93">
        <f t="shared" si="1"/>
        <v>0</v>
      </c>
      <c r="G25" s="93">
        <f t="shared" si="1"/>
        <v>0</v>
      </c>
      <c r="H25" s="93">
        <f t="shared" si="1"/>
        <v>0</v>
      </c>
      <c r="I25" s="93">
        <f t="shared" si="1"/>
        <v>0</v>
      </c>
      <c r="J25" s="93">
        <f t="shared" si="1"/>
        <v>0</v>
      </c>
      <c r="K25" s="93">
        <f t="shared" si="1"/>
        <v>0</v>
      </c>
      <c r="L25" s="93">
        <f t="shared" ref="L25:N25" si="2">SUM(L10:L24)</f>
        <v>0</v>
      </c>
      <c r="M25" s="93">
        <f t="shared" si="2"/>
        <v>0</v>
      </c>
      <c r="N25" s="93">
        <f t="shared" si="2"/>
        <v>0</v>
      </c>
      <c r="O25" s="93">
        <f t="shared" ref="O25:O26" si="3">SUM(C25:N25)</f>
        <v>10996315207</v>
      </c>
      <c r="P25" s="93">
        <f>SUM(P10:P24)</f>
        <v>22466154.400000002</v>
      </c>
      <c r="Q25" s="22"/>
      <c r="R25" s="6"/>
      <c r="S25" s="1"/>
    </row>
    <row r="26" spans="1:19" s="1" customFormat="1" ht="18" customHeight="1">
      <c r="A26" s="6"/>
      <c r="B26" s="93" t="s">
        <v>10</v>
      </c>
      <c r="C26" s="93">
        <f t="shared" ref="C26:E26" si="4">C25/C27</f>
        <v>7480143.7627159217</v>
      </c>
      <c r="D26" s="93">
        <f t="shared" si="4"/>
        <v>7158475.3099752851</v>
      </c>
      <c r="E26" s="93">
        <f t="shared" si="4"/>
        <v>7827535.3440461475</v>
      </c>
      <c r="F26" s="93"/>
      <c r="G26" s="93"/>
      <c r="H26" s="93"/>
      <c r="I26" s="93"/>
      <c r="J26" s="93"/>
      <c r="K26" s="93"/>
      <c r="L26" s="93"/>
      <c r="M26" s="93"/>
      <c r="N26" s="93"/>
      <c r="O26" s="93">
        <f t="shared" si="3"/>
        <v>22466154.416737355</v>
      </c>
      <c r="P26" s="93"/>
      <c r="Q26" s="23"/>
      <c r="R26" s="6"/>
    </row>
    <row r="27" spans="1:19" s="1" customFormat="1" ht="16.5" customHeight="1">
      <c r="A27" s="6"/>
      <c r="B27" s="93" t="s">
        <v>32</v>
      </c>
      <c r="C27" s="109">
        <f>'Ingresos Brutos del Juego'!C27</f>
        <v>501.34</v>
      </c>
      <c r="D27" s="109">
        <f>'Ingresos Brutos del Juego'!D27</f>
        <v>481.49</v>
      </c>
      <c r="E27" s="109">
        <f>'Ingresos Brutos del Juego'!E27</f>
        <v>485.4</v>
      </c>
      <c r="F27" s="109">
        <f>'Ingresos Brutos del Juego'!F27</f>
        <v>0</v>
      </c>
      <c r="G27" s="109">
        <f>'Ingresos Brutos del Juego'!G27</f>
        <v>0</v>
      </c>
      <c r="H27" s="109">
        <f>'Ingresos Brutos del Juego'!H27</f>
        <v>0</v>
      </c>
      <c r="I27" s="109">
        <f>'Ingresos Brutos del Juego'!I27</f>
        <v>0</v>
      </c>
      <c r="J27" s="109">
        <f>'Ingresos Brutos del Juego'!J27</f>
        <v>0</v>
      </c>
      <c r="K27" s="109">
        <f>'Ingresos Brutos del Juego'!K27</f>
        <v>0</v>
      </c>
      <c r="L27" s="109">
        <f>'Ingresos Brutos del Juego'!L27</f>
        <v>0</v>
      </c>
      <c r="M27" s="109">
        <f>'Ingresos Brutos del Juego'!M27</f>
        <v>0</v>
      </c>
      <c r="N27" s="109">
        <f>'Ingresos Brutos del Juego'!N27</f>
        <v>0</v>
      </c>
      <c r="O27" s="93"/>
      <c r="P27" s="93"/>
      <c r="Q27" s="24"/>
      <c r="R27" s="6"/>
    </row>
    <row r="28" spans="1:19" s="1" customFormat="1" ht="22.5" customHeight="1">
      <c r="A28" s="36"/>
      <c r="B28" s="8"/>
      <c r="C28" s="9"/>
      <c r="D28" s="9"/>
      <c r="E28" s="9"/>
      <c r="F28" s="9"/>
      <c r="G28" s="9"/>
      <c r="H28" s="9"/>
      <c r="I28" s="9"/>
      <c r="J28" s="9"/>
      <c r="K28" s="9"/>
      <c r="L28" s="9"/>
      <c r="M28" s="9"/>
      <c r="N28" s="9"/>
      <c r="O28" s="10"/>
      <c r="P28" s="9"/>
      <c r="Q28" s="9"/>
      <c r="R28" s="6"/>
    </row>
    <row r="29" spans="1:19" s="1" customFormat="1" ht="22.5" customHeight="1">
      <c r="A29" s="6"/>
      <c r="B29" s="247" t="s">
        <v>52</v>
      </c>
      <c r="C29" s="247"/>
      <c r="D29" s="247"/>
      <c r="E29" s="247"/>
      <c r="F29" s="247"/>
      <c r="G29" s="247"/>
      <c r="H29" s="247"/>
      <c r="I29" s="247"/>
      <c r="J29" s="247"/>
      <c r="K29" s="247"/>
      <c r="L29" s="247"/>
      <c r="M29" s="247"/>
      <c r="N29" s="247"/>
      <c r="O29" s="247"/>
      <c r="P29" s="247"/>
      <c r="Q29" s="23"/>
      <c r="R29" s="6"/>
    </row>
    <row r="30" spans="1:19" s="1" customFormat="1" ht="11.25">
      <c r="A30" s="6"/>
      <c r="B30" s="48" t="s">
        <v>13</v>
      </c>
      <c r="C30" s="49" t="s">
        <v>43</v>
      </c>
      <c r="D30" s="49" t="s">
        <v>44</v>
      </c>
      <c r="E30" s="49" t="s">
        <v>45</v>
      </c>
      <c r="F30" s="49" t="s">
        <v>46</v>
      </c>
      <c r="G30" s="49" t="s">
        <v>47</v>
      </c>
      <c r="H30" s="49" t="s">
        <v>48</v>
      </c>
      <c r="I30" s="49" t="s">
        <v>49</v>
      </c>
      <c r="J30" s="49" t="s">
        <v>50</v>
      </c>
      <c r="K30" s="49" t="s">
        <v>51</v>
      </c>
      <c r="L30" s="49" t="s">
        <v>0</v>
      </c>
      <c r="M30" s="49" t="s">
        <v>1</v>
      </c>
      <c r="N30" s="49" t="s">
        <v>2</v>
      </c>
      <c r="O30" s="49" t="s">
        <v>34</v>
      </c>
      <c r="P30" s="50" t="s">
        <v>35</v>
      </c>
      <c r="Q30" s="23"/>
      <c r="R30" s="6"/>
    </row>
    <row r="31" spans="1:19" s="1" customFormat="1" ht="9">
      <c r="A31" s="6"/>
      <c r="B31" s="103" t="s">
        <v>36</v>
      </c>
      <c r="C31" s="38">
        <v>165374577</v>
      </c>
      <c r="D31" s="38">
        <v>149354320</v>
      </c>
      <c r="E31" s="38">
        <v>167402518</v>
      </c>
      <c r="F31" s="38"/>
      <c r="G31" s="38"/>
      <c r="H31" s="38"/>
      <c r="I31" s="38"/>
      <c r="J31" s="38"/>
      <c r="K31" s="38"/>
      <c r="L31" s="38"/>
      <c r="M31" s="38"/>
      <c r="N31" s="38"/>
      <c r="O31" s="122">
        <f>SUM(C31:N31)</f>
        <v>482131415</v>
      </c>
      <c r="P31" s="121">
        <v>984932.47</v>
      </c>
      <c r="Q31" s="23"/>
      <c r="R31" s="6"/>
    </row>
    <row r="32" spans="1:19" s="3" customFormat="1" ht="9">
      <c r="A32" s="6"/>
      <c r="B32" s="104" t="s">
        <v>4</v>
      </c>
      <c r="C32" s="120">
        <v>351605768</v>
      </c>
      <c r="D32" s="120">
        <v>336293278</v>
      </c>
      <c r="E32" s="120">
        <v>388055604</v>
      </c>
      <c r="F32" s="120"/>
      <c r="G32" s="120"/>
      <c r="H32" s="120"/>
      <c r="I32" s="120"/>
      <c r="J32" s="120"/>
      <c r="K32" s="120"/>
      <c r="L32" s="120"/>
      <c r="M32" s="120"/>
      <c r="N32" s="120"/>
      <c r="O32" s="120">
        <f t="shared" ref="O32:O45" si="5">SUM(C32:N32)</f>
        <v>1075954650</v>
      </c>
      <c r="P32" s="120">
        <v>2199230.1800000002</v>
      </c>
      <c r="Q32" s="22"/>
      <c r="R32" s="6"/>
      <c r="S32" s="1"/>
    </row>
    <row r="33" spans="1:19" s="3" customFormat="1" ht="9">
      <c r="A33" s="6"/>
      <c r="B33" s="98" t="s">
        <v>80</v>
      </c>
      <c r="C33" s="38">
        <v>144185569</v>
      </c>
      <c r="D33" s="38">
        <v>128397051</v>
      </c>
      <c r="E33" s="38">
        <v>161463386</v>
      </c>
      <c r="F33" s="38"/>
      <c r="G33" s="38"/>
      <c r="H33" s="38"/>
      <c r="I33" s="38"/>
      <c r="J33" s="38"/>
      <c r="K33" s="38"/>
      <c r="L33" s="38"/>
      <c r="M33" s="38"/>
      <c r="N33" s="38"/>
      <c r="O33" s="122">
        <f t="shared" si="5"/>
        <v>434046006</v>
      </c>
      <c r="P33" s="121">
        <v>886906.31</v>
      </c>
      <c r="Q33" s="22"/>
      <c r="R33" s="6"/>
      <c r="S33" s="1"/>
    </row>
    <row r="34" spans="1:19" s="3" customFormat="1" ht="9">
      <c r="A34" s="6"/>
      <c r="B34" s="104" t="s">
        <v>37</v>
      </c>
      <c r="C34" s="120">
        <v>97286524.853865504</v>
      </c>
      <c r="D34" s="120">
        <v>95144401</v>
      </c>
      <c r="E34" s="120">
        <v>69391466</v>
      </c>
      <c r="F34" s="120"/>
      <c r="G34" s="120"/>
      <c r="H34" s="120"/>
      <c r="I34" s="120"/>
      <c r="J34" s="120"/>
      <c r="K34" s="120"/>
      <c r="L34" s="120"/>
      <c r="M34" s="120"/>
      <c r="N34" s="120"/>
      <c r="O34" s="120">
        <f t="shared" si="5"/>
        <v>261822391.8538655</v>
      </c>
      <c r="P34" s="120">
        <v>534614.38</v>
      </c>
      <c r="Q34" s="22"/>
      <c r="R34" s="6"/>
      <c r="S34" s="1"/>
    </row>
    <row r="35" spans="1:19" s="3" customFormat="1" ht="9">
      <c r="A35" s="6"/>
      <c r="B35" s="105" t="s">
        <v>129</v>
      </c>
      <c r="C35" s="37">
        <v>411411099</v>
      </c>
      <c r="D35" s="37">
        <v>389267809</v>
      </c>
      <c r="E35" s="37">
        <v>478820507</v>
      </c>
      <c r="F35" s="37"/>
      <c r="G35" s="37"/>
      <c r="H35" s="37"/>
      <c r="I35" s="37"/>
      <c r="J35" s="37"/>
      <c r="K35" s="37"/>
      <c r="L35" s="37"/>
      <c r="M35" s="37"/>
      <c r="N35" s="37"/>
      <c r="O35" s="122">
        <f t="shared" si="5"/>
        <v>1279499415</v>
      </c>
      <c r="P35" s="121">
        <v>2615533.13</v>
      </c>
      <c r="Q35" s="22"/>
      <c r="R35" s="6"/>
      <c r="S35" s="1"/>
    </row>
    <row r="36" spans="1:19" s="3" customFormat="1" ht="9">
      <c r="A36" s="6"/>
      <c r="B36" s="104" t="s">
        <v>18</v>
      </c>
      <c r="C36" s="120">
        <v>1042579465</v>
      </c>
      <c r="D36" s="120">
        <v>864538972</v>
      </c>
      <c r="E36" s="120">
        <v>999955154</v>
      </c>
      <c r="F36" s="120"/>
      <c r="G36" s="120"/>
      <c r="H36" s="120"/>
      <c r="I36" s="120"/>
      <c r="J36" s="120"/>
      <c r="K36" s="120"/>
      <c r="L36" s="120"/>
      <c r="M36" s="120"/>
      <c r="N36" s="120"/>
      <c r="O36" s="120">
        <f t="shared" si="5"/>
        <v>2907073591</v>
      </c>
      <c r="P36" s="120">
        <v>5935198.9900000002</v>
      </c>
      <c r="Q36" s="22"/>
      <c r="R36" s="6"/>
      <c r="S36" s="1"/>
    </row>
    <row r="37" spans="1:19" s="3" customFormat="1" ht="9">
      <c r="A37" s="6"/>
      <c r="B37" s="105" t="s">
        <v>5</v>
      </c>
      <c r="C37" s="38">
        <v>84940851</v>
      </c>
      <c r="D37" s="38">
        <v>82619712</v>
      </c>
      <c r="E37" s="38">
        <v>78262511</v>
      </c>
      <c r="F37" s="38"/>
      <c r="G37" s="38"/>
      <c r="H37" s="38"/>
      <c r="I37" s="38"/>
      <c r="J37" s="38"/>
      <c r="K37" s="38"/>
      <c r="L37" s="38"/>
      <c r="M37" s="38"/>
      <c r="N37" s="38"/>
      <c r="O37" s="122">
        <f t="shared" si="5"/>
        <v>245823074</v>
      </c>
      <c r="P37" s="121">
        <v>502252.42</v>
      </c>
      <c r="Q37" s="22"/>
      <c r="R37" s="6"/>
      <c r="S37" s="1"/>
    </row>
    <row r="38" spans="1:19" s="3" customFormat="1" ht="9">
      <c r="A38" s="6"/>
      <c r="B38" s="104" t="s">
        <v>6</v>
      </c>
      <c r="C38" s="120">
        <v>124300343</v>
      </c>
      <c r="D38" s="120">
        <v>114321782</v>
      </c>
      <c r="E38" s="120">
        <v>136119261</v>
      </c>
      <c r="F38" s="120"/>
      <c r="G38" s="120"/>
      <c r="H38" s="120"/>
      <c r="I38" s="120"/>
      <c r="J38" s="120"/>
      <c r="K38" s="120"/>
      <c r="L38" s="120"/>
      <c r="M38" s="120"/>
      <c r="N38" s="120"/>
      <c r="O38" s="120">
        <f t="shared" si="5"/>
        <v>374741386</v>
      </c>
      <c r="P38" s="120">
        <v>765796.56</v>
      </c>
      <c r="Q38" s="22"/>
      <c r="R38" s="6"/>
      <c r="S38" s="1"/>
    </row>
    <row r="39" spans="1:19" s="3" customFormat="1" ht="9">
      <c r="A39" s="6"/>
      <c r="B39" s="105" t="s">
        <v>7</v>
      </c>
      <c r="C39" s="38">
        <v>4845888</v>
      </c>
      <c r="D39" s="38">
        <v>6419762</v>
      </c>
      <c r="E39" s="38">
        <v>2361636</v>
      </c>
      <c r="F39" s="38"/>
      <c r="G39" s="38"/>
      <c r="H39" s="38"/>
      <c r="I39" s="38"/>
      <c r="J39" s="38"/>
      <c r="K39" s="38"/>
      <c r="L39" s="38"/>
      <c r="M39" s="38"/>
      <c r="N39" s="38"/>
      <c r="O39" s="122">
        <f t="shared" si="5"/>
        <v>13627286</v>
      </c>
      <c r="P39" s="121">
        <v>27864.33</v>
      </c>
      <c r="Q39" s="22"/>
      <c r="R39" s="6"/>
      <c r="S39" s="1"/>
    </row>
    <row r="40" spans="1:19" s="3" customFormat="1" ht="9">
      <c r="A40" s="6"/>
      <c r="B40" s="104" t="s">
        <v>8</v>
      </c>
      <c r="C40" s="120">
        <v>429276466</v>
      </c>
      <c r="D40" s="120">
        <v>398087460</v>
      </c>
      <c r="E40" s="120">
        <v>446439934</v>
      </c>
      <c r="F40" s="120"/>
      <c r="G40" s="120"/>
      <c r="H40" s="120"/>
      <c r="I40" s="120"/>
      <c r="J40" s="120"/>
      <c r="K40" s="120"/>
      <c r="L40" s="120"/>
      <c r="M40" s="120"/>
      <c r="N40" s="120"/>
      <c r="O40" s="120">
        <f t="shared" si="5"/>
        <v>1273803860</v>
      </c>
      <c r="P40" s="120">
        <v>2602776.7200000002</v>
      </c>
      <c r="Q40" s="22"/>
      <c r="R40" s="6"/>
      <c r="S40" s="1"/>
    </row>
    <row r="41" spans="1:19" s="3" customFormat="1" ht="9">
      <c r="A41" s="6"/>
      <c r="B41" s="103" t="s">
        <v>14</v>
      </c>
      <c r="C41" s="38">
        <v>44885423</v>
      </c>
      <c r="D41" s="38">
        <v>47723174</v>
      </c>
      <c r="E41" s="38">
        <v>52790375</v>
      </c>
      <c r="F41" s="38"/>
      <c r="G41" s="38"/>
      <c r="H41" s="38"/>
      <c r="I41" s="38"/>
      <c r="J41" s="38"/>
      <c r="K41" s="38"/>
      <c r="L41" s="38"/>
      <c r="M41" s="38"/>
      <c r="N41" s="38"/>
      <c r="O41" s="122">
        <f t="shared" si="5"/>
        <v>145398972</v>
      </c>
      <c r="P41" s="121">
        <v>297402.95</v>
      </c>
      <c r="Q41" s="22"/>
      <c r="R41" s="6"/>
      <c r="S41" s="1"/>
    </row>
    <row r="42" spans="1:19" s="3" customFormat="1" ht="9">
      <c r="A42" s="6"/>
      <c r="B42" s="104" t="s">
        <v>15</v>
      </c>
      <c r="C42" s="120">
        <v>254265680</v>
      </c>
      <c r="D42" s="120">
        <v>255273046</v>
      </c>
      <c r="E42" s="120">
        <v>271959103</v>
      </c>
      <c r="F42" s="120"/>
      <c r="G42" s="120"/>
      <c r="H42" s="120"/>
      <c r="I42" s="120"/>
      <c r="J42" s="120"/>
      <c r="K42" s="120"/>
      <c r="L42" s="120"/>
      <c r="M42" s="120"/>
      <c r="N42" s="120"/>
      <c r="O42" s="120">
        <f t="shared" si="5"/>
        <v>781497829</v>
      </c>
      <c r="P42" s="120">
        <v>1597623.57</v>
      </c>
      <c r="Q42" s="22"/>
      <c r="R42" s="6"/>
      <c r="S42" s="1"/>
    </row>
    <row r="43" spans="1:19" s="3" customFormat="1" ht="9">
      <c r="A43" s="6"/>
      <c r="B43" s="103" t="s">
        <v>16</v>
      </c>
      <c r="C43" s="38">
        <v>133393828</v>
      </c>
      <c r="D43" s="38">
        <v>143965452</v>
      </c>
      <c r="E43" s="38">
        <v>145207184</v>
      </c>
      <c r="F43" s="38"/>
      <c r="G43" s="38"/>
      <c r="H43" s="38"/>
      <c r="I43" s="38"/>
      <c r="J43" s="38"/>
      <c r="K43" s="38"/>
      <c r="L43" s="38"/>
      <c r="M43" s="38"/>
      <c r="N43" s="38"/>
      <c r="O43" s="122">
        <f t="shared" si="5"/>
        <v>422566464</v>
      </c>
      <c r="P43" s="121">
        <v>864223.99</v>
      </c>
      <c r="Q43" s="22"/>
      <c r="R43" s="6"/>
      <c r="S43" s="1"/>
    </row>
    <row r="44" spans="1:19" s="3" customFormat="1" ht="9">
      <c r="A44" s="6"/>
      <c r="B44" s="104" t="s">
        <v>41</v>
      </c>
      <c r="C44" s="120">
        <v>96704515</v>
      </c>
      <c r="D44" s="120">
        <v>93287934</v>
      </c>
      <c r="E44" s="120">
        <v>102666984</v>
      </c>
      <c r="F44" s="120"/>
      <c r="G44" s="120"/>
      <c r="H44" s="120"/>
      <c r="I44" s="120"/>
      <c r="J44" s="120"/>
      <c r="K44" s="120"/>
      <c r="L44" s="120"/>
      <c r="M44" s="120"/>
      <c r="N44" s="120"/>
      <c r="O44" s="120">
        <f t="shared" si="5"/>
        <v>292659433</v>
      </c>
      <c r="P44" s="120">
        <v>598150.57999999996</v>
      </c>
      <c r="Q44" s="22"/>
      <c r="R44" s="6"/>
      <c r="S44" s="1"/>
    </row>
    <row r="45" spans="1:19" s="3" customFormat="1" ht="9">
      <c r="A45" s="6"/>
      <c r="B45" s="103" t="s">
        <v>17</v>
      </c>
      <c r="C45" s="38">
        <v>191867369</v>
      </c>
      <c r="D45" s="38">
        <v>183233991</v>
      </c>
      <c r="E45" s="38">
        <v>123048969</v>
      </c>
      <c r="F45" s="38"/>
      <c r="G45" s="38"/>
      <c r="H45" s="38"/>
      <c r="I45" s="38"/>
      <c r="J45" s="38"/>
      <c r="K45" s="38"/>
      <c r="L45" s="38"/>
      <c r="M45" s="38"/>
      <c r="N45" s="38"/>
      <c r="O45" s="122">
        <f t="shared" si="5"/>
        <v>498150329</v>
      </c>
      <c r="P45" s="121">
        <v>1016765.39</v>
      </c>
      <c r="Q45" s="22"/>
      <c r="R45" s="6"/>
      <c r="S45" s="1"/>
    </row>
    <row r="46" spans="1:19" s="1" customFormat="1" ht="18" customHeight="1">
      <c r="A46" s="6"/>
      <c r="B46" s="93" t="s">
        <v>3</v>
      </c>
      <c r="C46" s="93">
        <f t="shared" ref="C46:K46" si="6">SUM(C31:C45)</f>
        <v>3576923365.8538656</v>
      </c>
      <c r="D46" s="93">
        <f t="shared" si="6"/>
        <v>3287928144</v>
      </c>
      <c r="E46" s="93">
        <f t="shared" si="6"/>
        <v>3623944592</v>
      </c>
      <c r="F46" s="93">
        <f t="shared" si="6"/>
        <v>0</v>
      </c>
      <c r="G46" s="93">
        <f t="shared" si="6"/>
        <v>0</v>
      </c>
      <c r="H46" s="93">
        <f t="shared" si="6"/>
        <v>0</v>
      </c>
      <c r="I46" s="93">
        <f t="shared" si="6"/>
        <v>0</v>
      </c>
      <c r="J46" s="93">
        <f t="shared" si="6"/>
        <v>0</v>
      </c>
      <c r="K46" s="93">
        <f t="shared" si="6"/>
        <v>0</v>
      </c>
      <c r="L46" s="93">
        <f t="shared" ref="L46:N46" si="7">SUM(L31:L45)</f>
        <v>0</v>
      </c>
      <c r="M46" s="93">
        <f t="shared" si="7"/>
        <v>0</v>
      </c>
      <c r="N46" s="93">
        <f t="shared" si="7"/>
        <v>0</v>
      </c>
      <c r="O46" s="93">
        <f t="shared" ref="O46:O47" si="8">SUM(C46:N46)</f>
        <v>10488796101.853867</v>
      </c>
      <c r="P46" s="93">
        <f>SUM(P31:P45)</f>
        <v>21429271.969999999</v>
      </c>
      <c r="Q46" s="23"/>
      <c r="R46" s="6"/>
    </row>
    <row r="47" spans="1:19" s="1" customFormat="1" ht="18" customHeight="1">
      <c r="A47" s="6"/>
      <c r="B47" s="93" t="s">
        <v>10</v>
      </c>
      <c r="C47" s="93">
        <f t="shared" ref="C47:E47" si="9">C46/C48</f>
        <v>7134725.6669203853</v>
      </c>
      <c r="D47" s="93">
        <f t="shared" si="9"/>
        <v>6828653.0229080562</v>
      </c>
      <c r="E47" s="93">
        <f t="shared" si="9"/>
        <v>7465893.2674083235</v>
      </c>
      <c r="F47" s="93"/>
      <c r="G47" s="93"/>
      <c r="H47" s="93"/>
      <c r="I47" s="93"/>
      <c r="J47" s="93"/>
      <c r="K47" s="93"/>
      <c r="L47" s="93"/>
      <c r="M47" s="93"/>
      <c r="N47" s="93"/>
      <c r="O47" s="93">
        <f t="shared" si="8"/>
        <v>21429271.957236763</v>
      </c>
      <c r="P47" s="93"/>
      <c r="Q47" s="23"/>
      <c r="R47" s="6"/>
    </row>
    <row r="48" spans="1:19" s="1" customFormat="1" ht="16.5" customHeight="1">
      <c r="A48" s="6"/>
      <c r="B48" s="93" t="s">
        <v>32</v>
      </c>
      <c r="C48" s="109">
        <f>C27</f>
        <v>501.34</v>
      </c>
      <c r="D48" s="109">
        <f t="shared" ref="D48:N48" si="10">D27</f>
        <v>481.49</v>
      </c>
      <c r="E48" s="109">
        <f t="shared" si="10"/>
        <v>485.4</v>
      </c>
      <c r="F48" s="109">
        <f t="shared" si="10"/>
        <v>0</v>
      </c>
      <c r="G48" s="109">
        <f t="shared" si="10"/>
        <v>0</v>
      </c>
      <c r="H48" s="109">
        <f t="shared" si="10"/>
        <v>0</v>
      </c>
      <c r="I48" s="109">
        <f t="shared" si="10"/>
        <v>0</v>
      </c>
      <c r="J48" s="109">
        <f t="shared" si="10"/>
        <v>0</v>
      </c>
      <c r="K48" s="109">
        <f t="shared" si="10"/>
        <v>0</v>
      </c>
      <c r="L48" s="109">
        <f t="shared" si="10"/>
        <v>0</v>
      </c>
      <c r="M48" s="109">
        <f t="shared" si="10"/>
        <v>0</v>
      </c>
      <c r="N48" s="109">
        <f t="shared" si="10"/>
        <v>0</v>
      </c>
      <c r="O48" s="93"/>
      <c r="P48" s="93"/>
      <c r="Q48" s="24"/>
      <c r="R48" s="6"/>
    </row>
    <row r="50" spans="11:11">
      <c r="K50" s="127"/>
    </row>
  </sheetData>
  <mergeCells count="2">
    <mergeCell ref="B8:P8"/>
    <mergeCell ref="B29:P29"/>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T68"/>
  <sheetViews>
    <sheetView showGridLines="0" zoomScaleNormal="100" workbookViewId="0"/>
  </sheetViews>
  <sheetFormatPr baseColWidth="10" defaultRowHeight="14.25"/>
  <cols>
    <col min="1" max="1" width="4.140625" style="52" customWidth="1"/>
    <col min="2" max="2" width="20.85546875" style="17" customWidth="1"/>
    <col min="3" max="8" width="10" style="17" customWidth="1"/>
    <col min="9" max="14" width="10" style="17" hidden="1" customWidth="1"/>
    <col min="15" max="16" width="10.7109375" style="17" customWidth="1"/>
    <col min="17" max="17" width="1"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49.5" customHeight="1">
      <c r="P7" s="65"/>
    </row>
    <row r="8" spans="1:18" s="58" customFormat="1" ht="22.5" customHeight="1">
      <c r="A8" s="56"/>
      <c r="B8" s="250" t="s">
        <v>53</v>
      </c>
      <c r="C8" s="251"/>
      <c r="D8" s="251"/>
      <c r="E8" s="251"/>
      <c r="F8" s="251"/>
      <c r="G8" s="251"/>
      <c r="H8" s="251"/>
      <c r="I8" s="251"/>
      <c r="J8" s="251"/>
      <c r="K8" s="251"/>
      <c r="L8" s="251"/>
      <c r="M8" s="251"/>
      <c r="N8" s="251"/>
      <c r="O8" s="252"/>
      <c r="P8" s="65"/>
      <c r="Q8" s="65"/>
      <c r="R8" s="56"/>
    </row>
    <row r="9" spans="1:18" s="58" customFormat="1" ht="11.25" customHeight="1">
      <c r="A9" s="56"/>
      <c r="B9" s="78" t="s">
        <v>13</v>
      </c>
      <c r="C9" s="79" t="s">
        <v>43</v>
      </c>
      <c r="D9" s="79" t="s">
        <v>44</v>
      </c>
      <c r="E9" s="79" t="s">
        <v>45</v>
      </c>
      <c r="F9" s="79" t="s">
        <v>46</v>
      </c>
      <c r="G9" s="79" t="s">
        <v>47</v>
      </c>
      <c r="H9" s="79" t="s">
        <v>48</v>
      </c>
      <c r="I9" s="79" t="s">
        <v>49</v>
      </c>
      <c r="J9" s="79" t="s">
        <v>50</v>
      </c>
      <c r="K9" s="79" t="s">
        <v>51</v>
      </c>
      <c r="L9" s="79" t="s">
        <v>0</v>
      </c>
      <c r="M9" s="79" t="s">
        <v>1</v>
      </c>
      <c r="N9" s="79" t="s">
        <v>2</v>
      </c>
      <c r="O9" s="80" t="s">
        <v>3</v>
      </c>
      <c r="P9" s="65"/>
      <c r="Q9" s="65"/>
      <c r="R9" s="56"/>
    </row>
    <row r="10" spans="1:18" s="58" customFormat="1" ht="9">
      <c r="A10" s="56"/>
      <c r="B10" s="105" t="s">
        <v>36</v>
      </c>
      <c r="C10" s="39">
        <v>24107</v>
      </c>
      <c r="D10" s="39">
        <v>26209</v>
      </c>
      <c r="E10" s="39">
        <v>23810</v>
      </c>
      <c r="F10" s="39"/>
      <c r="G10" s="39"/>
      <c r="H10" s="39"/>
      <c r="I10" s="39"/>
      <c r="J10" s="39"/>
      <c r="K10" s="39"/>
      <c r="L10" s="39"/>
      <c r="M10" s="39"/>
      <c r="N10" s="39"/>
      <c r="O10" s="84">
        <f>SUM(C10:N10)</f>
        <v>74126</v>
      </c>
      <c r="P10" s="65"/>
      <c r="Q10" s="65"/>
      <c r="R10" s="56"/>
    </row>
    <row r="11" spans="1:18" s="57" customFormat="1" ht="9">
      <c r="A11" s="56"/>
      <c r="B11" s="106" t="s">
        <v>4</v>
      </c>
      <c r="C11" s="123">
        <v>54686</v>
      </c>
      <c r="D11" s="123">
        <v>52495</v>
      </c>
      <c r="E11" s="123">
        <v>56216</v>
      </c>
      <c r="F11" s="123"/>
      <c r="G11" s="123"/>
      <c r="H11" s="123"/>
      <c r="I11" s="123"/>
      <c r="J11" s="123"/>
      <c r="K11" s="123"/>
      <c r="L11" s="123"/>
      <c r="M11" s="123"/>
      <c r="N11" s="123"/>
      <c r="O11" s="123">
        <f>SUM(C11:N11)</f>
        <v>163397</v>
      </c>
      <c r="P11" s="65"/>
      <c r="Q11" s="65"/>
      <c r="R11" s="68"/>
    </row>
    <row r="12" spans="1:18" s="57" customFormat="1" ht="9">
      <c r="A12" s="56"/>
      <c r="B12" s="98" t="s">
        <v>80</v>
      </c>
      <c r="C12" s="39">
        <v>23019</v>
      </c>
      <c r="D12" s="39">
        <v>20665</v>
      </c>
      <c r="E12" s="39">
        <v>23901</v>
      </c>
      <c r="F12" s="39"/>
      <c r="G12" s="39"/>
      <c r="H12" s="39"/>
      <c r="I12" s="39"/>
      <c r="J12" s="39"/>
      <c r="K12" s="39"/>
      <c r="L12" s="39"/>
      <c r="M12" s="39"/>
      <c r="N12" s="39"/>
      <c r="O12" s="84">
        <f>SUM(C12:N12)</f>
        <v>67585</v>
      </c>
      <c r="P12" s="65"/>
      <c r="Q12" s="65"/>
      <c r="R12" s="68"/>
    </row>
    <row r="13" spans="1:18" s="57" customFormat="1" ht="9">
      <c r="A13" s="56"/>
      <c r="B13" s="106" t="s">
        <v>37</v>
      </c>
      <c r="C13" s="123">
        <v>28212</v>
      </c>
      <c r="D13" s="123">
        <v>34518</v>
      </c>
      <c r="E13" s="123">
        <v>18855</v>
      </c>
      <c r="F13" s="123"/>
      <c r="G13" s="123"/>
      <c r="H13" s="123"/>
      <c r="I13" s="123"/>
      <c r="J13" s="123"/>
      <c r="K13" s="123"/>
      <c r="L13" s="123"/>
      <c r="M13" s="123"/>
      <c r="N13" s="123"/>
      <c r="O13" s="123">
        <f>SUM(C13:N13)</f>
        <v>81585</v>
      </c>
      <c r="P13" s="65"/>
      <c r="Q13" s="65"/>
      <c r="R13" s="68"/>
    </row>
    <row r="14" spans="1:18" s="57" customFormat="1" ht="9">
      <c r="A14" s="56"/>
      <c r="B14" s="105" t="s">
        <v>129</v>
      </c>
      <c r="C14" s="39">
        <v>48444</v>
      </c>
      <c r="D14" s="39">
        <v>46794</v>
      </c>
      <c r="E14" s="39">
        <v>49464</v>
      </c>
      <c r="F14" s="39"/>
      <c r="G14" s="39"/>
      <c r="H14" s="39"/>
      <c r="I14" s="39"/>
      <c r="J14" s="39"/>
      <c r="K14" s="39"/>
      <c r="L14" s="39"/>
      <c r="M14" s="39"/>
      <c r="N14" s="39"/>
      <c r="O14" s="84">
        <f>SUM(C14:N14)</f>
        <v>144702</v>
      </c>
      <c r="P14" s="65"/>
      <c r="Q14" s="65"/>
      <c r="R14" s="68"/>
    </row>
    <row r="15" spans="1:18" s="57" customFormat="1" ht="9">
      <c r="A15" s="56"/>
      <c r="B15" s="106" t="s">
        <v>18</v>
      </c>
      <c r="C15" s="123">
        <v>104770</v>
      </c>
      <c r="D15" s="123">
        <v>96154</v>
      </c>
      <c r="E15" s="123">
        <v>95392</v>
      </c>
      <c r="F15" s="123"/>
      <c r="G15" s="123"/>
      <c r="H15" s="123"/>
      <c r="I15" s="123"/>
      <c r="J15" s="123"/>
      <c r="K15" s="123"/>
      <c r="L15" s="123"/>
      <c r="M15" s="123"/>
      <c r="N15" s="123"/>
      <c r="O15" s="123">
        <f t="shared" ref="O15:O23" si="0">SUM(C15:N15)</f>
        <v>296316</v>
      </c>
      <c r="P15" s="65"/>
      <c r="Q15" s="65"/>
      <c r="R15" s="68"/>
    </row>
    <row r="16" spans="1:18" s="57" customFormat="1" ht="9">
      <c r="A16" s="56"/>
      <c r="B16" s="105" t="s">
        <v>5</v>
      </c>
      <c r="C16" s="39">
        <v>14956</v>
      </c>
      <c r="D16" s="39">
        <v>15989</v>
      </c>
      <c r="E16" s="39">
        <v>13183</v>
      </c>
      <c r="F16" s="39"/>
      <c r="G16" s="39"/>
      <c r="H16" s="39"/>
      <c r="I16" s="39"/>
      <c r="J16" s="39"/>
      <c r="K16" s="39"/>
      <c r="L16" s="39"/>
      <c r="M16" s="39"/>
      <c r="N16" s="39"/>
      <c r="O16" s="84">
        <f t="shared" si="0"/>
        <v>44128</v>
      </c>
      <c r="P16" s="65"/>
      <c r="Q16" s="65"/>
      <c r="R16" s="68"/>
    </row>
    <row r="17" spans="1:18" s="57" customFormat="1" ht="9">
      <c r="A17" s="56"/>
      <c r="B17" s="106" t="s">
        <v>6</v>
      </c>
      <c r="C17" s="123">
        <v>28677</v>
      </c>
      <c r="D17" s="123">
        <v>28196</v>
      </c>
      <c r="E17" s="123">
        <v>25376</v>
      </c>
      <c r="F17" s="123"/>
      <c r="G17" s="123"/>
      <c r="H17" s="123"/>
      <c r="I17" s="123"/>
      <c r="J17" s="123"/>
      <c r="K17" s="123"/>
      <c r="L17" s="123"/>
      <c r="M17" s="123"/>
      <c r="N17" s="123"/>
      <c r="O17" s="123">
        <f t="shared" si="0"/>
        <v>82249</v>
      </c>
      <c r="P17" s="65"/>
      <c r="Q17" s="65"/>
      <c r="R17" s="68"/>
    </row>
    <row r="18" spans="1:18" s="57" customFormat="1" ht="9">
      <c r="A18" s="56"/>
      <c r="B18" s="105" t="s">
        <v>7</v>
      </c>
      <c r="C18" s="39">
        <v>831</v>
      </c>
      <c r="D18" s="39">
        <v>1418</v>
      </c>
      <c r="E18" s="39">
        <v>511</v>
      </c>
      <c r="F18" s="39"/>
      <c r="G18" s="39"/>
      <c r="H18" s="39"/>
      <c r="I18" s="39"/>
      <c r="J18" s="39"/>
      <c r="K18" s="39"/>
      <c r="L18" s="39"/>
      <c r="M18" s="39"/>
      <c r="N18" s="39"/>
      <c r="O18" s="84">
        <f t="shared" si="0"/>
        <v>2760</v>
      </c>
      <c r="P18" s="65"/>
      <c r="Q18" s="65"/>
      <c r="R18" s="68"/>
    </row>
    <row r="19" spans="1:18" s="57" customFormat="1" ht="9">
      <c r="A19" s="56"/>
      <c r="B19" s="106" t="s">
        <v>8</v>
      </c>
      <c r="C19" s="123">
        <v>81120</v>
      </c>
      <c r="D19" s="123">
        <v>77577</v>
      </c>
      <c r="E19" s="123">
        <v>78767</v>
      </c>
      <c r="F19" s="123"/>
      <c r="G19" s="123"/>
      <c r="H19" s="123"/>
      <c r="I19" s="123"/>
      <c r="J19" s="123"/>
      <c r="K19" s="123"/>
      <c r="L19" s="123"/>
      <c r="M19" s="123"/>
      <c r="N19" s="123"/>
      <c r="O19" s="123">
        <f t="shared" si="0"/>
        <v>237464</v>
      </c>
      <c r="P19" s="65"/>
      <c r="Q19" s="65"/>
      <c r="R19" s="68"/>
    </row>
    <row r="20" spans="1:18" s="57" customFormat="1" ht="9">
      <c r="A20" s="56"/>
      <c r="B20" s="105" t="s">
        <v>14</v>
      </c>
      <c r="C20" s="39">
        <v>14350</v>
      </c>
      <c r="D20" s="39">
        <v>17253</v>
      </c>
      <c r="E20" s="39">
        <v>14470</v>
      </c>
      <c r="F20" s="39"/>
      <c r="G20" s="39"/>
      <c r="H20" s="39"/>
      <c r="I20" s="39"/>
      <c r="J20" s="39"/>
      <c r="K20" s="39"/>
      <c r="L20" s="39"/>
      <c r="M20" s="39"/>
      <c r="N20" s="39"/>
      <c r="O20" s="84">
        <f t="shared" si="0"/>
        <v>46073</v>
      </c>
      <c r="P20" s="65"/>
      <c r="Q20" s="65"/>
      <c r="R20" s="68"/>
    </row>
    <row r="21" spans="1:18" s="57" customFormat="1" ht="9">
      <c r="A21" s="56"/>
      <c r="B21" s="106" t="s">
        <v>15</v>
      </c>
      <c r="C21" s="123">
        <v>53744</v>
      </c>
      <c r="D21" s="123">
        <v>53041</v>
      </c>
      <c r="E21" s="123">
        <v>53153</v>
      </c>
      <c r="F21" s="123"/>
      <c r="G21" s="123"/>
      <c r="H21" s="123"/>
      <c r="I21" s="123"/>
      <c r="J21" s="123"/>
      <c r="K21" s="123"/>
      <c r="L21" s="123"/>
      <c r="M21" s="123"/>
      <c r="N21" s="123"/>
      <c r="O21" s="123">
        <f t="shared" si="0"/>
        <v>159938</v>
      </c>
      <c r="P21" s="65"/>
      <c r="Q21" s="65"/>
      <c r="R21" s="68"/>
    </row>
    <row r="22" spans="1:18" s="57" customFormat="1" ht="9">
      <c r="A22" s="56"/>
      <c r="B22" s="105" t="s">
        <v>16</v>
      </c>
      <c r="C22" s="39">
        <v>33548</v>
      </c>
      <c r="D22" s="39">
        <v>41105</v>
      </c>
      <c r="E22" s="39">
        <v>32143</v>
      </c>
      <c r="F22" s="39"/>
      <c r="G22" s="39"/>
      <c r="H22" s="39"/>
      <c r="I22" s="39"/>
      <c r="J22" s="39"/>
      <c r="K22" s="39"/>
      <c r="L22" s="39"/>
      <c r="M22" s="39"/>
      <c r="N22" s="39"/>
      <c r="O22" s="84">
        <f t="shared" si="0"/>
        <v>106796</v>
      </c>
      <c r="P22" s="65"/>
      <c r="Q22" s="65"/>
      <c r="R22" s="68"/>
    </row>
    <row r="23" spans="1:18" s="57" customFormat="1" ht="9">
      <c r="A23" s="56"/>
      <c r="B23" s="106" t="s">
        <v>41</v>
      </c>
      <c r="C23" s="123">
        <v>23692</v>
      </c>
      <c r="D23" s="123">
        <v>26679</v>
      </c>
      <c r="E23" s="123">
        <v>23415</v>
      </c>
      <c r="F23" s="123"/>
      <c r="G23" s="123"/>
      <c r="H23" s="123"/>
      <c r="I23" s="123"/>
      <c r="J23" s="123"/>
      <c r="K23" s="123"/>
      <c r="L23" s="123"/>
      <c r="M23" s="123"/>
      <c r="N23" s="123"/>
      <c r="O23" s="123">
        <f t="shared" si="0"/>
        <v>73786</v>
      </c>
      <c r="P23" s="65"/>
      <c r="Q23" s="65"/>
      <c r="R23" s="68"/>
    </row>
    <row r="24" spans="1:18" s="57" customFormat="1" ht="9">
      <c r="A24" s="56"/>
      <c r="B24" s="105" t="s">
        <v>17</v>
      </c>
      <c r="C24" s="39">
        <v>38640</v>
      </c>
      <c r="D24" s="39">
        <v>34983</v>
      </c>
      <c r="E24" s="39">
        <v>21713</v>
      </c>
      <c r="F24" s="39"/>
      <c r="G24" s="39"/>
      <c r="H24" s="39"/>
      <c r="I24" s="39"/>
      <c r="J24" s="39"/>
      <c r="K24" s="39"/>
      <c r="L24" s="39"/>
      <c r="M24" s="39"/>
      <c r="N24" s="39"/>
      <c r="O24" s="39">
        <f>SUM(C24:N24)</f>
        <v>95336</v>
      </c>
      <c r="P24" s="65"/>
      <c r="Q24" s="65"/>
      <c r="R24" s="68"/>
    </row>
    <row r="25" spans="1:18" s="58" customFormat="1" ht="16.5" customHeight="1">
      <c r="A25" s="56"/>
      <c r="B25" s="94" t="s">
        <v>3</v>
      </c>
      <c r="C25" s="95">
        <f t="shared" ref="C25:N25" si="1">SUM(C10:C24)</f>
        <v>572796</v>
      </c>
      <c r="D25" s="95">
        <f t="shared" si="1"/>
        <v>573076</v>
      </c>
      <c r="E25" s="95">
        <f t="shared" si="1"/>
        <v>530369</v>
      </c>
      <c r="F25" s="95">
        <f t="shared" si="1"/>
        <v>0</v>
      </c>
      <c r="G25" s="95">
        <f t="shared" si="1"/>
        <v>0</v>
      </c>
      <c r="H25" s="95">
        <f t="shared" si="1"/>
        <v>0</v>
      </c>
      <c r="I25" s="95">
        <f t="shared" si="1"/>
        <v>0</v>
      </c>
      <c r="J25" s="95">
        <f t="shared" si="1"/>
        <v>0</v>
      </c>
      <c r="K25" s="95">
        <f t="shared" si="1"/>
        <v>0</v>
      </c>
      <c r="L25" s="95">
        <f t="shared" si="1"/>
        <v>0</v>
      </c>
      <c r="M25" s="95">
        <f t="shared" si="1"/>
        <v>0</v>
      </c>
      <c r="N25" s="95">
        <f t="shared" si="1"/>
        <v>0</v>
      </c>
      <c r="O25" s="96">
        <f>SUM(C25:N25)</f>
        <v>1676241</v>
      </c>
      <c r="P25" s="65"/>
      <c r="Q25" s="65"/>
      <c r="R25" s="56"/>
    </row>
    <row r="26" spans="1:18" s="58" customFormat="1" ht="15.75" customHeight="1">
      <c r="A26" s="66"/>
      <c r="B26" s="63"/>
      <c r="C26" s="64"/>
      <c r="D26" s="64"/>
      <c r="E26" s="64"/>
      <c r="F26" s="64"/>
      <c r="G26" s="64"/>
      <c r="H26" s="64"/>
      <c r="I26" s="64"/>
      <c r="J26" s="64"/>
      <c r="K26" s="64"/>
      <c r="L26" s="64"/>
      <c r="M26" s="64"/>
      <c r="N26" s="64"/>
      <c r="O26" s="65"/>
      <c r="P26" s="65"/>
      <c r="Q26" s="65"/>
      <c r="R26" s="56"/>
    </row>
    <row r="27" spans="1:18" s="58" customFormat="1" ht="22.5" customHeight="1">
      <c r="A27" s="56"/>
      <c r="B27" s="253" t="s">
        <v>54</v>
      </c>
      <c r="C27" s="254"/>
      <c r="D27" s="254"/>
      <c r="E27" s="254"/>
      <c r="F27" s="254"/>
      <c r="G27" s="254"/>
      <c r="H27" s="254"/>
      <c r="I27" s="254"/>
      <c r="J27" s="254"/>
      <c r="K27" s="254"/>
      <c r="L27" s="254"/>
      <c r="M27" s="254"/>
      <c r="N27" s="254"/>
      <c r="O27" s="254"/>
      <c r="P27" s="255"/>
      <c r="Q27" s="66"/>
      <c r="R27" s="56"/>
    </row>
    <row r="28" spans="1:18" s="58" customFormat="1" ht="11.25" customHeight="1">
      <c r="A28" s="56"/>
      <c r="B28" s="133" t="s">
        <v>13</v>
      </c>
      <c r="C28" s="130" t="s">
        <v>43</v>
      </c>
      <c r="D28" s="130" t="s">
        <v>44</v>
      </c>
      <c r="E28" s="130" t="s">
        <v>45</v>
      </c>
      <c r="F28" s="130" t="s">
        <v>46</v>
      </c>
      <c r="G28" s="130" t="s">
        <v>47</v>
      </c>
      <c r="H28" s="130" t="s">
        <v>48</v>
      </c>
      <c r="I28" s="130" t="s">
        <v>49</v>
      </c>
      <c r="J28" s="130" t="s">
        <v>50</v>
      </c>
      <c r="K28" s="130" t="s">
        <v>51</v>
      </c>
      <c r="L28" s="130" t="s">
        <v>0</v>
      </c>
      <c r="M28" s="130" t="s">
        <v>1</v>
      </c>
      <c r="N28" s="130" t="s">
        <v>2</v>
      </c>
      <c r="O28" s="130" t="s">
        <v>34</v>
      </c>
      <c r="P28" s="134" t="s">
        <v>35</v>
      </c>
      <c r="Q28" s="66"/>
      <c r="R28" s="56"/>
    </row>
    <row r="29" spans="1:18" s="58" customFormat="1" ht="9">
      <c r="A29" s="56"/>
      <c r="B29" s="101" t="s">
        <v>36</v>
      </c>
      <c r="C29" s="39">
        <v>66044983.619999997</v>
      </c>
      <c r="D29" s="39">
        <v>72234887</v>
      </c>
      <c r="E29" s="39">
        <v>65687980</v>
      </c>
      <c r="F29" s="39"/>
      <c r="G29" s="39"/>
      <c r="H29" s="39"/>
      <c r="I29" s="39"/>
      <c r="J29" s="39"/>
      <c r="K29" s="39"/>
      <c r="L29" s="39"/>
      <c r="M29" s="39"/>
      <c r="N29" s="39"/>
      <c r="O29" s="84">
        <f>SUM(C29:N29)</f>
        <v>203967850.62</v>
      </c>
      <c r="P29" s="84">
        <v>417088.08</v>
      </c>
      <c r="Q29" s="66"/>
      <c r="R29" s="56"/>
    </row>
    <row r="30" spans="1:18" s="57" customFormat="1" ht="9">
      <c r="A30" s="56"/>
      <c r="B30" s="106" t="s">
        <v>4</v>
      </c>
      <c r="C30" s="123">
        <v>149821047</v>
      </c>
      <c r="D30" s="123">
        <v>144681994</v>
      </c>
      <c r="E30" s="123">
        <v>155090949</v>
      </c>
      <c r="F30" s="123"/>
      <c r="G30" s="123"/>
      <c r="H30" s="123"/>
      <c r="I30" s="123"/>
      <c r="J30" s="123"/>
      <c r="K30" s="123"/>
      <c r="L30" s="123"/>
      <c r="M30" s="123"/>
      <c r="N30" s="123"/>
      <c r="O30" s="123">
        <f>SUM(C30:N30)</f>
        <v>449593990</v>
      </c>
      <c r="P30" s="123">
        <v>918840.9</v>
      </c>
      <c r="Q30" s="81"/>
      <c r="R30" s="68"/>
    </row>
    <row r="31" spans="1:18" s="57" customFormat="1" ht="9">
      <c r="A31" s="56"/>
      <c r="B31" s="98" t="s">
        <v>80</v>
      </c>
      <c r="C31" s="39">
        <v>63064234</v>
      </c>
      <c r="D31" s="39">
        <v>56955013</v>
      </c>
      <c r="E31" s="39">
        <v>65939035</v>
      </c>
      <c r="F31" s="39"/>
      <c r="G31" s="39"/>
      <c r="H31" s="39"/>
      <c r="I31" s="39"/>
      <c r="J31" s="39"/>
      <c r="K31" s="39"/>
      <c r="L31" s="39"/>
      <c r="M31" s="39"/>
      <c r="N31" s="39"/>
      <c r="O31" s="84">
        <f>SUM(C31:N31)</f>
        <v>185958282</v>
      </c>
      <c r="P31" s="84">
        <v>379925.18</v>
      </c>
      <c r="Q31" s="81"/>
      <c r="R31" s="68"/>
    </row>
    <row r="32" spans="1:18" s="57" customFormat="1" ht="9">
      <c r="A32" s="56"/>
      <c r="B32" s="106" t="s">
        <v>37</v>
      </c>
      <c r="C32" s="123">
        <v>77291287.920000002</v>
      </c>
      <c r="D32" s="123">
        <v>95135405</v>
      </c>
      <c r="E32" s="123">
        <v>52017928</v>
      </c>
      <c r="F32" s="123"/>
      <c r="G32" s="123"/>
      <c r="H32" s="123"/>
      <c r="I32" s="123"/>
      <c r="J32" s="123"/>
      <c r="K32" s="123"/>
      <c r="L32" s="123"/>
      <c r="M32" s="123"/>
      <c r="N32" s="123"/>
      <c r="O32" s="123">
        <f>SUM(C32:N32)</f>
        <v>224444620.92000002</v>
      </c>
      <c r="P32" s="123">
        <v>458919.9</v>
      </c>
      <c r="Q32" s="81"/>
      <c r="R32" s="68"/>
    </row>
    <row r="33" spans="1:18" s="57" customFormat="1" ht="9">
      <c r="A33" s="56"/>
      <c r="B33" s="105" t="s">
        <v>129</v>
      </c>
      <c r="C33" s="39">
        <v>132720089</v>
      </c>
      <c r="D33" s="39">
        <v>128969411</v>
      </c>
      <c r="E33" s="39">
        <v>136463262</v>
      </c>
      <c r="F33" s="39"/>
      <c r="G33" s="39"/>
      <c r="H33" s="39"/>
      <c r="I33" s="39"/>
      <c r="J33" s="39"/>
      <c r="K33" s="39"/>
      <c r="L33" s="39"/>
      <c r="M33" s="39"/>
      <c r="N33" s="39"/>
      <c r="O33" s="84">
        <f>SUM(C33:N33)</f>
        <v>398152762</v>
      </c>
      <c r="P33" s="84">
        <v>813721.2</v>
      </c>
      <c r="Q33" s="81"/>
      <c r="R33" s="68"/>
    </row>
    <row r="34" spans="1:18" s="57" customFormat="1" ht="9">
      <c r="A34" s="56"/>
      <c r="B34" s="106" t="s">
        <v>18</v>
      </c>
      <c r="C34" s="123">
        <v>287034178</v>
      </c>
      <c r="D34" s="123">
        <v>265011001</v>
      </c>
      <c r="E34" s="123">
        <v>263171265</v>
      </c>
      <c r="F34" s="123"/>
      <c r="G34" s="123"/>
      <c r="H34" s="123"/>
      <c r="I34" s="123"/>
      <c r="J34" s="123"/>
      <c r="K34" s="123"/>
      <c r="L34" s="123"/>
      <c r="M34" s="123"/>
      <c r="N34" s="123"/>
      <c r="O34" s="123">
        <f t="shared" ref="O34:O42" si="2">SUM(C34:N34)</f>
        <v>815216444</v>
      </c>
      <c r="P34" s="123">
        <v>1665105.7</v>
      </c>
      <c r="Q34" s="81"/>
      <c r="R34" s="68"/>
    </row>
    <row r="35" spans="1:18" s="57" customFormat="1" ht="9">
      <c r="A35" s="56"/>
      <c r="B35" s="101" t="s">
        <v>5</v>
      </c>
      <c r="C35" s="39">
        <v>40974355</v>
      </c>
      <c r="D35" s="39">
        <v>44067443</v>
      </c>
      <c r="E35" s="39">
        <v>36369788</v>
      </c>
      <c r="F35" s="39"/>
      <c r="G35" s="39"/>
      <c r="H35" s="39"/>
      <c r="I35" s="39"/>
      <c r="J35" s="39"/>
      <c r="K35" s="39"/>
      <c r="L35" s="39"/>
      <c r="M35" s="39"/>
      <c r="N35" s="39"/>
      <c r="O35" s="84">
        <f t="shared" si="2"/>
        <v>121411586</v>
      </c>
      <c r="P35" s="84">
        <v>248180.2</v>
      </c>
      <c r="Q35" s="81"/>
      <c r="R35" s="68"/>
    </row>
    <row r="36" spans="1:18" s="57" customFormat="1" ht="9">
      <c r="A36" s="56"/>
      <c r="B36" s="106" t="s">
        <v>6</v>
      </c>
      <c r="C36" s="123">
        <v>78565230</v>
      </c>
      <c r="D36" s="123">
        <v>77711278</v>
      </c>
      <c r="E36" s="123">
        <v>70008324</v>
      </c>
      <c r="F36" s="123"/>
      <c r="G36" s="123"/>
      <c r="H36" s="123"/>
      <c r="I36" s="123"/>
      <c r="J36" s="123"/>
      <c r="K36" s="123"/>
      <c r="L36" s="123"/>
      <c r="M36" s="123"/>
      <c r="N36" s="123"/>
      <c r="O36" s="123">
        <f t="shared" si="2"/>
        <v>226284832</v>
      </c>
      <c r="P36" s="123">
        <v>462336.08</v>
      </c>
      <c r="Q36" s="81"/>
      <c r="R36" s="68"/>
    </row>
    <row r="37" spans="1:18" s="57" customFormat="1" ht="9">
      <c r="A37" s="56"/>
      <c r="B37" s="101" t="s">
        <v>7</v>
      </c>
      <c r="C37" s="39">
        <v>2276657</v>
      </c>
      <c r="D37" s="39">
        <v>3908164</v>
      </c>
      <c r="E37" s="39">
        <v>1409767</v>
      </c>
      <c r="F37" s="39"/>
      <c r="G37" s="39"/>
      <c r="H37" s="39"/>
      <c r="I37" s="39"/>
      <c r="J37" s="39"/>
      <c r="K37" s="39"/>
      <c r="L37" s="39"/>
      <c r="M37" s="39"/>
      <c r="N37" s="39"/>
      <c r="O37" s="84">
        <f t="shared" si="2"/>
        <v>7594588</v>
      </c>
      <c r="P37" s="84">
        <v>15562.29</v>
      </c>
      <c r="Q37" s="81"/>
      <c r="R37" s="68"/>
    </row>
    <row r="38" spans="1:18" s="57" customFormat="1" ht="9">
      <c r="A38" s="56"/>
      <c r="B38" s="106" t="s">
        <v>8</v>
      </c>
      <c r="C38" s="123">
        <v>222241219</v>
      </c>
      <c r="D38" s="123">
        <v>213810745</v>
      </c>
      <c r="E38" s="123">
        <v>217305550</v>
      </c>
      <c r="F38" s="123"/>
      <c r="G38" s="123"/>
      <c r="H38" s="123"/>
      <c r="I38" s="123"/>
      <c r="J38" s="123"/>
      <c r="K38" s="123"/>
      <c r="L38" s="123"/>
      <c r="M38" s="123"/>
      <c r="N38" s="123"/>
      <c r="O38" s="123">
        <f t="shared" si="2"/>
        <v>653357514</v>
      </c>
      <c r="P38" s="123">
        <v>1335038.48</v>
      </c>
      <c r="Q38" s="81"/>
      <c r="R38" s="68"/>
    </row>
    <row r="39" spans="1:18" s="57" customFormat="1" ht="9">
      <c r="A39" s="56"/>
      <c r="B39" s="101" t="s">
        <v>14</v>
      </c>
      <c r="C39" s="39">
        <v>39314121</v>
      </c>
      <c r="D39" s="39">
        <v>47551166</v>
      </c>
      <c r="E39" s="39">
        <v>39920415</v>
      </c>
      <c r="F39" s="39"/>
      <c r="G39" s="39"/>
      <c r="H39" s="39"/>
      <c r="I39" s="39"/>
      <c r="J39" s="39"/>
      <c r="K39" s="39"/>
      <c r="L39" s="39"/>
      <c r="M39" s="39"/>
      <c r="N39" s="39"/>
      <c r="O39" s="84">
        <f t="shared" si="2"/>
        <v>126785702</v>
      </c>
      <c r="P39" s="84">
        <v>259418.76</v>
      </c>
      <c r="Q39" s="81"/>
      <c r="R39" s="68"/>
    </row>
    <row r="40" spans="1:18" s="57" customFormat="1" ht="9">
      <c r="A40" s="56"/>
      <c r="B40" s="106" t="s">
        <v>15</v>
      </c>
      <c r="C40" s="123">
        <v>147240287</v>
      </c>
      <c r="D40" s="123">
        <v>146186831</v>
      </c>
      <c r="E40" s="123">
        <v>146640623</v>
      </c>
      <c r="F40" s="123"/>
      <c r="G40" s="123"/>
      <c r="H40" s="123"/>
      <c r="I40" s="123"/>
      <c r="J40" s="123"/>
      <c r="K40" s="123"/>
      <c r="L40" s="123"/>
      <c r="M40" s="123"/>
      <c r="N40" s="123"/>
      <c r="O40" s="123">
        <f t="shared" si="2"/>
        <v>440067741</v>
      </c>
      <c r="P40" s="123">
        <v>899409.55</v>
      </c>
      <c r="Q40" s="81"/>
      <c r="R40" s="68"/>
    </row>
    <row r="41" spans="1:18" s="57" customFormat="1" ht="9">
      <c r="A41" s="56"/>
      <c r="B41" s="101" t="s">
        <v>16</v>
      </c>
      <c r="C41" s="39">
        <v>91910114</v>
      </c>
      <c r="D41" s="39">
        <v>113289902</v>
      </c>
      <c r="E41" s="39">
        <v>88677394</v>
      </c>
      <c r="F41" s="39"/>
      <c r="G41" s="39"/>
      <c r="H41" s="39"/>
      <c r="I41" s="39"/>
      <c r="J41" s="39"/>
      <c r="K41" s="39"/>
      <c r="L41" s="39"/>
      <c r="M41" s="39"/>
      <c r="N41" s="39"/>
      <c r="O41" s="84">
        <f t="shared" si="2"/>
        <v>293877410</v>
      </c>
      <c r="P41" s="84">
        <v>601308.48</v>
      </c>
      <c r="Q41" s="81"/>
      <c r="R41" s="68"/>
    </row>
    <row r="42" spans="1:18" s="57" customFormat="1" ht="9">
      <c r="A42" s="56"/>
      <c r="B42" s="106" t="s">
        <v>41</v>
      </c>
      <c r="C42" s="123">
        <v>64908025</v>
      </c>
      <c r="D42" s="123">
        <v>73530259</v>
      </c>
      <c r="E42" s="123">
        <v>64598239</v>
      </c>
      <c r="F42" s="123"/>
      <c r="G42" s="123"/>
      <c r="H42" s="123"/>
      <c r="I42" s="123"/>
      <c r="J42" s="123"/>
      <c r="K42" s="123"/>
      <c r="L42" s="123"/>
      <c r="M42" s="123"/>
      <c r="N42" s="123"/>
      <c r="O42" s="123">
        <f t="shared" si="2"/>
        <v>203036523</v>
      </c>
      <c r="P42" s="123">
        <v>415265.55</v>
      </c>
      <c r="Q42" s="81"/>
      <c r="R42" s="68"/>
    </row>
    <row r="43" spans="1:18" s="57" customFormat="1" ht="9">
      <c r="A43" s="56"/>
      <c r="B43" s="101" t="s">
        <v>17</v>
      </c>
      <c r="C43" s="39">
        <v>105860462</v>
      </c>
      <c r="D43" s="39">
        <v>96416996</v>
      </c>
      <c r="E43" s="39">
        <v>59902693</v>
      </c>
      <c r="F43" s="39"/>
      <c r="G43" s="39"/>
      <c r="H43" s="39"/>
      <c r="I43" s="39"/>
      <c r="J43" s="39"/>
      <c r="K43" s="39"/>
      <c r="L43" s="39"/>
      <c r="M43" s="39"/>
      <c r="N43" s="39"/>
      <c r="O43" s="39">
        <f>SUM(C43:N43)</f>
        <v>262180151</v>
      </c>
      <c r="P43" s="84">
        <v>534811.1</v>
      </c>
      <c r="Q43" s="81"/>
      <c r="R43" s="68"/>
    </row>
    <row r="44" spans="1:18" s="58" customFormat="1" ht="18" customHeight="1">
      <c r="A44" s="56"/>
      <c r="B44" s="97" t="s">
        <v>3</v>
      </c>
      <c r="C44" s="97">
        <f t="shared" ref="C44:M44" si="3">SUM(C29:C43)</f>
        <v>1569266289.54</v>
      </c>
      <c r="D44" s="97">
        <f t="shared" si="3"/>
        <v>1579460495</v>
      </c>
      <c r="E44" s="97">
        <f t="shared" si="3"/>
        <v>1463203212</v>
      </c>
      <c r="F44" s="97">
        <f t="shared" si="3"/>
        <v>0</v>
      </c>
      <c r="G44" s="97">
        <f t="shared" si="3"/>
        <v>0</v>
      </c>
      <c r="H44" s="97">
        <f t="shared" si="3"/>
        <v>0</v>
      </c>
      <c r="I44" s="97">
        <f t="shared" si="3"/>
        <v>0</v>
      </c>
      <c r="J44" s="97">
        <f t="shared" si="3"/>
        <v>0</v>
      </c>
      <c r="K44" s="97">
        <f t="shared" si="3"/>
        <v>0</v>
      </c>
      <c r="L44" s="97">
        <f t="shared" si="3"/>
        <v>0</v>
      </c>
      <c r="M44" s="97">
        <f t="shared" si="3"/>
        <v>0</v>
      </c>
      <c r="N44" s="97">
        <f t="shared" ref="N44" si="4">SUM(N29:N43)</f>
        <v>0</v>
      </c>
      <c r="O44" s="97">
        <f>SUM(O29:O43)</f>
        <v>4611929996.54</v>
      </c>
      <c r="P44" s="97">
        <f>SUM(P29:P43)</f>
        <v>9424931.4499999993</v>
      </c>
      <c r="Q44" s="66"/>
      <c r="R44" s="56"/>
    </row>
    <row r="45" spans="1:18" s="82" customFormat="1" ht="18" customHeight="1">
      <c r="A45" s="56"/>
      <c r="B45" s="97" t="s">
        <v>10</v>
      </c>
      <c r="C45" s="97">
        <f t="shared" ref="C45:E45" si="5">C44/C46</f>
        <v>3130143.7937128497</v>
      </c>
      <c r="D45" s="97">
        <f t="shared" si="5"/>
        <v>3280359.9140169057</v>
      </c>
      <c r="E45" s="97">
        <f t="shared" si="5"/>
        <v>3014427.7132262052</v>
      </c>
      <c r="F45" s="97"/>
      <c r="G45" s="97"/>
      <c r="H45" s="97"/>
      <c r="I45" s="97"/>
      <c r="J45" s="97"/>
      <c r="K45" s="97"/>
      <c r="L45" s="97"/>
      <c r="M45" s="97"/>
      <c r="N45" s="97"/>
      <c r="O45" s="97">
        <f>SUM(C45:N45)</f>
        <v>9424931.4209559597</v>
      </c>
      <c r="P45" s="97"/>
      <c r="Q45" s="66"/>
      <c r="R45" s="56"/>
    </row>
    <row r="46" spans="1:18" s="58" customFormat="1" ht="16.5" customHeight="1">
      <c r="A46" s="56"/>
      <c r="B46" s="97" t="s">
        <v>32</v>
      </c>
      <c r="C46" s="109">
        <f>Impuestos!C27</f>
        <v>501.34</v>
      </c>
      <c r="D46" s="109">
        <f>Impuestos!D27</f>
        <v>481.49</v>
      </c>
      <c r="E46" s="109">
        <f>Impuestos!E27</f>
        <v>485.4</v>
      </c>
      <c r="F46" s="109">
        <f>Impuestos!F27</f>
        <v>0</v>
      </c>
      <c r="G46" s="109">
        <f>Impuestos!G27</f>
        <v>0</v>
      </c>
      <c r="H46" s="109">
        <f>Impuestos!H27</f>
        <v>0</v>
      </c>
      <c r="I46" s="109">
        <f>Impuestos!I27</f>
        <v>0</v>
      </c>
      <c r="J46" s="109">
        <f>Impuestos!J27</f>
        <v>0</v>
      </c>
      <c r="K46" s="109">
        <f>Impuestos!K27</f>
        <v>0</v>
      </c>
      <c r="L46" s="109">
        <f>Impuestos!L27</f>
        <v>0</v>
      </c>
      <c r="M46" s="109">
        <f>Impuestos!M27</f>
        <v>0</v>
      </c>
      <c r="N46" s="109">
        <f>Impuestos!N27</f>
        <v>0</v>
      </c>
      <c r="O46" s="219"/>
      <c r="P46" s="97"/>
      <c r="Q46" s="77"/>
      <c r="R46" s="56"/>
    </row>
    <row r="47" spans="1:18" s="58" customFormat="1" ht="17.25" customHeight="1">
      <c r="A47" s="66"/>
      <c r="B47" s="82"/>
      <c r="C47" s="64"/>
      <c r="D47" s="64"/>
      <c r="E47" s="64"/>
      <c r="F47" s="64"/>
      <c r="G47" s="64"/>
      <c r="H47" s="64"/>
      <c r="I47" s="64"/>
      <c r="J47" s="64"/>
      <c r="K47" s="64"/>
      <c r="L47" s="64"/>
      <c r="M47" s="64"/>
      <c r="N47" s="64"/>
      <c r="O47" s="65"/>
      <c r="P47" s="65"/>
      <c r="Q47" s="65"/>
      <c r="R47" s="56"/>
    </row>
    <row r="48" spans="1:18" s="58" customFormat="1" ht="22.5" customHeight="1">
      <c r="A48" s="56"/>
      <c r="B48" s="250" t="s">
        <v>55</v>
      </c>
      <c r="C48" s="251"/>
      <c r="D48" s="251"/>
      <c r="E48" s="251"/>
      <c r="F48" s="251"/>
      <c r="G48" s="251"/>
      <c r="H48" s="251"/>
      <c r="I48" s="251"/>
      <c r="J48" s="251"/>
      <c r="K48" s="251"/>
      <c r="L48" s="251"/>
      <c r="M48" s="251"/>
      <c r="N48" s="251"/>
      <c r="O48" s="251"/>
      <c r="P48" s="252"/>
      <c r="Q48" s="66"/>
      <c r="R48" s="56"/>
    </row>
    <row r="49" spans="1:20" s="58" customFormat="1" ht="11.25" customHeight="1">
      <c r="A49" s="56"/>
      <c r="B49" s="78"/>
      <c r="C49" s="79"/>
      <c r="D49" s="79"/>
      <c r="E49" s="79"/>
      <c r="F49" s="79"/>
      <c r="G49" s="79"/>
      <c r="H49" s="79"/>
      <c r="I49" s="79"/>
      <c r="J49" s="79"/>
      <c r="K49" s="79"/>
      <c r="L49" s="79"/>
      <c r="M49" s="79"/>
      <c r="N49" s="79"/>
      <c r="O49" s="248" t="s">
        <v>145</v>
      </c>
      <c r="P49" s="249"/>
      <c r="Q49" s="66"/>
      <c r="R49" s="56"/>
    </row>
    <row r="50" spans="1:20" s="58" customFormat="1" ht="11.25" customHeight="1">
      <c r="A50" s="56"/>
      <c r="B50" s="78" t="s">
        <v>13</v>
      </c>
      <c r="C50" s="79" t="s">
        <v>43</v>
      </c>
      <c r="D50" s="79" t="s">
        <v>44</v>
      </c>
      <c r="E50" s="79" t="s">
        <v>45</v>
      </c>
      <c r="F50" s="79" t="s">
        <v>46</v>
      </c>
      <c r="G50" s="79" t="s">
        <v>47</v>
      </c>
      <c r="H50" s="79" t="s">
        <v>48</v>
      </c>
      <c r="I50" s="79" t="s">
        <v>49</v>
      </c>
      <c r="J50" s="79" t="s">
        <v>50</v>
      </c>
      <c r="K50" s="79" t="s">
        <v>51</v>
      </c>
      <c r="L50" s="79" t="s">
        <v>0</v>
      </c>
      <c r="M50" s="79" t="s">
        <v>1</v>
      </c>
      <c r="N50" s="79" t="s">
        <v>2</v>
      </c>
      <c r="O50" s="79" t="s">
        <v>38</v>
      </c>
      <c r="P50" s="80" t="s">
        <v>39</v>
      </c>
      <c r="Q50" s="66"/>
      <c r="R50" s="56"/>
    </row>
    <row r="51" spans="1:20" s="58" customFormat="1" ht="9">
      <c r="A51" s="56"/>
      <c r="B51" s="105" t="s">
        <v>36</v>
      </c>
      <c r="C51" s="39">
        <v>42965.41</v>
      </c>
      <c r="D51" s="39">
        <v>35691.160000000003</v>
      </c>
      <c r="E51" s="39">
        <v>44034.79</v>
      </c>
      <c r="F51" s="39"/>
      <c r="G51" s="39"/>
      <c r="H51" s="39"/>
      <c r="I51" s="39"/>
      <c r="J51" s="39"/>
      <c r="K51" s="39"/>
      <c r="L51" s="39"/>
      <c r="M51" s="39"/>
      <c r="N51" s="39"/>
      <c r="O51" s="39">
        <v>40736.92</v>
      </c>
      <c r="P51" s="124">
        <v>83.22</v>
      </c>
      <c r="Q51" s="66"/>
      <c r="R51" s="56"/>
    </row>
    <row r="52" spans="1:20" s="57" customFormat="1" ht="9">
      <c r="A52" s="56"/>
      <c r="B52" s="107" t="s">
        <v>4</v>
      </c>
      <c r="C52" s="120">
        <v>40269.22</v>
      </c>
      <c r="D52" s="120">
        <v>40123.019999999997</v>
      </c>
      <c r="E52" s="120">
        <v>43234.2</v>
      </c>
      <c r="F52" s="120"/>
      <c r="G52" s="120"/>
      <c r="H52" s="120"/>
      <c r="I52" s="120"/>
      <c r="J52" s="120"/>
      <c r="K52" s="120"/>
      <c r="L52" s="120"/>
      <c r="M52" s="120"/>
      <c r="N52" s="120"/>
      <c r="O52" s="120">
        <v>41242.339999999997</v>
      </c>
      <c r="P52" s="125">
        <v>84.3</v>
      </c>
      <c r="Q52" s="81"/>
      <c r="R52" s="68"/>
    </row>
    <row r="53" spans="1:20" s="57" customFormat="1" ht="9">
      <c r="A53" s="56"/>
      <c r="B53" s="98" t="s">
        <v>80</v>
      </c>
      <c r="C53" s="39">
        <v>39230.94</v>
      </c>
      <c r="D53" s="39">
        <v>38914.639999999999</v>
      </c>
      <c r="E53" s="39">
        <v>42310.81</v>
      </c>
      <c r="F53" s="39"/>
      <c r="G53" s="39"/>
      <c r="H53" s="39"/>
      <c r="I53" s="39"/>
      <c r="J53" s="39"/>
      <c r="K53" s="39"/>
      <c r="L53" s="39"/>
      <c r="M53" s="39"/>
      <c r="N53" s="39"/>
      <c r="O53" s="39">
        <v>40223.4</v>
      </c>
      <c r="P53" s="124">
        <v>82.19</v>
      </c>
      <c r="Q53" s="81"/>
      <c r="R53" s="68"/>
    </row>
    <row r="54" spans="1:20" s="57" customFormat="1" ht="9">
      <c r="A54" s="56"/>
      <c r="B54" s="107" t="s">
        <v>37</v>
      </c>
      <c r="C54" s="120">
        <v>21597.93</v>
      </c>
      <c r="D54" s="120">
        <v>17263.580000000002</v>
      </c>
      <c r="E54" s="120">
        <v>23050.1</v>
      </c>
      <c r="F54" s="120"/>
      <c r="G54" s="120"/>
      <c r="H54" s="120"/>
      <c r="I54" s="120"/>
      <c r="J54" s="120"/>
      <c r="K54" s="120"/>
      <c r="L54" s="120"/>
      <c r="M54" s="120"/>
      <c r="N54" s="120"/>
      <c r="O54" s="120">
        <v>20099.71</v>
      </c>
      <c r="P54" s="125">
        <v>41.04</v>
      </c>
      <c r="Q54" s="81"/>
      <c r="R54" s="68"/>
    </row>
    <row r="55" spans="1:20" s="57" customFormat="1" ht="9">
      <c r="A55" s="56"/>
      <c r="B55" s="105" t="s">
        <v>129</v>
      </c>
      <c r="C55" s="39">
        <v>53189.919999999998</v>
      </c>
      <c r="D55" s="39">
        <v>52101.67</v>
      </c>
      <c r="E55" s="39">
        <v>60628.51</v>
      </c>
      <c r="F55" s="39"/>
      <c r="G55" s="39"/>
      <c r="H55" s="39"/>
      <c r="I55" s="39"/>
      <c r="J55" s="39"/>
      <c r="K55" s="39"/>
      <c r="L55" s="39"/>
      <c r="M55" s="39"/>
      <c r="N55" s="39"/>
      <c r="O55" s="39">
        <v>55380.76</v>
      </c>
      <c r="P55" s="124">
        <v>113.21</v>
      </c>
      <c r="Q55" s="81"/>
      <c r="R55" s="68"/>
    </row>
    <row r="56" spans="1:20" s="57" customFormat="1" ht="9">
      <c r="A56" s="56"/>
      <c r="B56" s="107" t="s">
        <v>18</v>
      </c>
      <c r="C56" s="120">
        <v>62325.47</v>
      </c>
      <c r="D56" s="120">
        <v>56313.25</v>
      </c>
      <c r="E56" s="120">
        <v>65654.11</v>
      </c>
      <c r="F56" s="120"/>
      <c r="G56" s="120"/>
      <c r="H56" s="120"/>
      <c r="I56" s="120"/>
      <c r="J56" s="120"/>
      <c r="K56" s="120"/>
      <c r="L56" s="120"/>
      <c r="M56" s="120"/>
      <c r="N56" s="120"/>
      <c r="O56" s="120">
        <v>61446.09</v>
      </c>
      <c r="P56" s="125">
        <v>125.45</v>
      </c>
      <c r="Q56" s="81"/>
      <c r="R56" s="68"/>
    </row>
    <row r="57" spans="1:20" s="57" customFormat="1" ht="9">
      <c r="A57" s="56"/>
      <c r="B57" s="105" t="s">
        <v>5</v>
      </c>
      <c r="C57" s="39">
        <v>35570.870000000003</v>
      </c>
      <c r="D57" s="39">
        <v>32363.52</v>
      </c>
      <c r="E57" s="39">
        <v>37182.01</v>
      </c>
      <c r="F57" s="39"/>
      <c r="G57" s="39"/>
      <c r="H57" s="39"/>
      <c r="I57" s="39"/>
      <c r="J57" s="39"/>
      <c r="K57" s="39"/>
      <c r="L57" s="39"/>
      <c r="M57" s="39"/>
      <c r="N57" s="39"/>
      <c r="O57" s="39">
        <v>34890.06</v>
      </c>
      <c r="P57" s="124">
        <v>71.290000000000006</v>
      </c>
      <c r="Q57" s="81"/>
      <c r="R57" s="68"/>
    </row>
    <row r="58" spans="1:20" s="57" customFormat="1" ht="9">
      <c r="A58" s="56"/>
      <c r="B58" s="107" t="s">
        <v>6</v>
      </c>
      <c r="C58" s="120">
        <v>27147.63</v>
      </c>
      <c r="D58" s="120">
        <v>25394.22</v>
      </c>
      <c r="E58" s="120">
        <v>33596.17</v>
      </c>
      <c r="F58" s="120"/>
      <c r="G58" s="120"/>
      <c r="H58" s="120"/>
      <c r="I58" s="120"/>
      <c r="J58" s="120"/>
      <c r="K58" s="120"/>
      <c r="L58" s="120"/>
      <c r="M58" s="120"/>
      <c r="N58" s="120"/>
      <c r="O58" s="120">
        <v>28536.09</v>
      </c>
      <c r="P58" s="125">
        <v>58.31</v>
      </c>
      <c r="Q58" s="81"/>
      <c r="R58" s="68"/>
      <c r="T58" s="83"/>
    </row>
    <row r="59" spans="1:20" s="57" customFormat="1" ht="9">
      <c r="A59" s="56"/>
      <c r="B59" s="105" t="s">
        <v>7</v>
      </c>
      <c r="C59" s="39">
        <v>36522.94</v>
      </c>
      <c r="D59" s="39">
        <v>28355.42</v>
      </c>
      <c r="E59" s="39">
        <v>28945.79</v>
      </c>
      <c r="F59" s="39"/>
      <c r="G59" s="39"/>
      <c r="H59" s="39"/>
      <c r="I59" s="39"/>
      <c r="J59" s="39"/>
      <c r="K59" s="39"/>
      <c r="L59" s="39"/>
      <c r="M59" s="39"/>
      <c r="N59" s="39"/>
      <c r="O59" s="39">
        <v>30923.86</v>
      </c>
      <c r="P59" s="124">
        <v>63.23</v>
      </c>
      <c r="Q59" s="81"/>
      <c r="R59" s="68"/>
    </row>
    <row r="60" spans="1:20" s="57" customFormat="1" ht="9">
      <c r="A60" s="56"/>
      <c r="B60" s="107" t="s">
        <v>8</v>
      </c>
      <c r="C60" s="120">
        <v>33143.82</v>
      </c>
      <c r="D60" s="120">
        <v>32139.48</v>
      </c>
      <c r="E60" s="120">
        <v>35498.67</v>
      </c>
      <c r="F60" s="120"/>
      <c r="G60" s="120"/>
      <c r="H60" s="120"/>
      <c r="I60" s="120"/>
      <c r="J60" s="120"/>
      <c r="K60" s="120"/>
      <c r="L60" s="120"/>
      <c r="M60" s="120"/>
      <c r="N60" s="120"/>
      <c r="O60" s="120">
        <v>33596.82</v>
      </c>
      <c r="P60" s="125">
        <v>68.650000000000006</v>
      </c>
      <c r="Q60" s="81"/>
      <c r="R60" s="68"/>
    </row>
    <row r="61" spans="1:20" s="57" customFormat="1" ht="9">
      <c r="A61" s="56"/>
      <c r="B61" s="105" t="s">
        <v>14</v>
      </c>
      <c r="C61" s="39">
        <v>19590.560000000001</v>
      </c>
      <c r="D61" s="39">
        <v>17324.39</v>
      </c>
      <c r="E61" s="39">
        <v>22849.65</v>
      </c>
      <c r="F61" s="39"/>
      <c r="G61" s="39"/>
      <c r="H61" s="39"/>
      <c r="I61" s="39"/>
      <c r="J61" s="39"/>
      <c r="K61" s="39"/>
      <c r="L61" s="39"/>
      <c r="M61" s="39"/>
      <c r="N61" s="39"/>
      <c r="O61" s="39">
        <v>19765.52</v>
      </c>
      <c r="P61" s="124">
        <v>40.43</v>
      </c>
      <c r="Q61" s="81"/>
      <c r="R61" s="68"/>
    </row>
    <row r="62" spans="1:20" s="57" customFormat="1" ht="9">
      <c r="A62" s="56"/>
      <c r="B62" s="107" t="s">
        <v>15</v>
      </c>
      <c r="C62" s="120">
        <v>29631.33</v>
      </c>
      <c r="D62" s="120">
        <v>30143.01</v>
      </c>
      <c r="E62" s="120">
        <v>32045.66</v>
      </c>
      <c r="F62" s="120"/>
      <c r="G62" s="120"/>
      <c r="H62" s="120"/>
      <c r="I62" s="120"/>
      <c r="J62" s="120"/>
      <c r="K62" s="120"/>
      <c r="L62" s="120"/>
      <c r="M62" s="120"/>
      <c r="N62" s="120"/>
      <c r="O62" s="120">
        <v>30603.39</v>
      </c>
      <c r="P62" s="125">
        <v>62.56</v>
      </c>
      <c r="Q62" s="81"/>
      <c r="R62" s="68"/>
    </row>
    <row r="63" spans="1:20" s="57" customFormat="1" ht="9">
      <c r="A63" s="56"/>
      <c r="B63" s="105" t="s">
        <v>16</v>
      </c>
      <c r="C63" s="39">
        <v>24903.62</v>
      </c>
      <c r="D63" s="39">
        <v>21935.98</v>
      </c>
      <c r="E63" s="39">
        <v>28294.05</v>
      </c>
      <c r="F63" s="39"/>
      <c r="G63" s="39"/>
      <c r="H63" s="39"/>
      <c r="I63" s="39"/>
      <c r="J63" s="39"/>
      <c r="K63" s="39"/>
      <c r="L63" s="39"/>
      <c r="M63" s="39"/>
      <c r="N63" s="39"/>
      <c r="O63" s="39">
        <v>24781.83</v>
      </c>
      <c r="P63" s="124">
        <v>50.68</v>
      </c>
      <c r="Q63" s="81"/>
      <c r="R63" s="68"/>
    </row>
    <row r="64" spans="1:20" s="57" customFormat="1" ht="9">
      <c r="A64" s="56"/>
      <c r="B64" s="107" t="s">
        <v>41</v>
      </c>
      <c r="C64" s="120">
        <v>25564.560000000001</v>
      </c>
      <c r="D64" s="120">
        <v>21900.26</v>
      </c>
      <c r="E64" s="120">
        <v>27461.86</v>
      </c>
      <c r="F64" s="120"/>
      <c r="G64" s="120"/>
      <c r="H64" s="120"/>
      <c r="I64" s="120"/>
      <c r="J64" s="120"/>
      <c r="K64" s="120"/>
      <c r="L64" s="120"/>
      <c r="M64" s="120"/>
      <c r="N64" s="120"/>
      <c r="O64" s="120">
        <v>24841.73</v>
      </c>
      <c r="P64" s="125">
        <v>50.77</v>
      </c>
      <c r="Q64" s="81"/>
      <c r="R64" s="68"/>
    </row>
    <row r="65" spans="1:18" s="57" customFormat="1" ht="9">
      <c r="A65" s="56"/>
      <c r="B65" s="105" t="s">
        <v>17</v>
      </c>
      <c r="C65" s="39">
        <v>31099.78</v>
      </c>
      <c r="D65" s="39">
        <v>32805.17</v>
      </c>
      <c r="E65" s="39">
        <v>35493.72</v>
      </c>
      <c r="F65" s="39"/>
      <c r="G65" s="39"/>
      <c r="H65" s="39"/>
      <c r="I65" s="39"/>
      <c r="J65" s="39"/>
      <c r="K65" s="39"/>
      <c r="L65" s="39"/>
      <c r="M65" s="39"/>
      <c r="N65" s="39"/>
      <c r="O65" s="39">
        <v>32726.3</v>
      </c>
      <c r="P65" s="124">
        <v>66.8</v>
      </c>
      <c r="Q65" s="81"/>
      <c r="R65" s="85"/>
    </row>
    <row r="66" spans="1:18" s="58" customFormat="1" ht="18" customHeight="1">
      <c r="A66" s="56"/>
      <c r="B66" s="93" t="s">
        <v>30</v>
      </c>
      <c r="C66" s="93">
        <v>39111.370000000003</v>
      </c>
      <c r="D66" s="93">
        <v>35933.83</v>
      </c>
      <c r="E66" s="93">
        <v>42795.37</v>
      </c>
      <c r="F66" s="93"/>
      <c r="G66" s="93"/>
      <c r="H66" s="93"/>
      <c r="I66" s="93"/>
      <c r="J66" s="93"/>
      <c r="K66" s="93"/>
      <c r="L66" s="93"/>
      <c r="M66" s="93"/>
      <c r="N66" s="93"/>
      <c r="O66" s="93">
        <v>39190.660000000003</v>
      </c>
      <c r="P66" s="113">
        <v>80.069999999999993</v>
      </c>
      <c r="Q66" s="66"/>
      <c r="R66" s="56"/>
    </row>
    <row r="67" spans="1:18" s="58" customFormat="1" ht="18" customHeight="1">
      <c r="A67" s="56"/>
      <c r="B67" s="93" t="s">
        <v>31</v>
      </c>
      <c r="C67" s="113">
        <v>78.010000000000005</v>
      </c>
      <c r="D67" s="113">
        <v>74.63</v>
      </c>
      <c r="E67" s="113">
        <v>88.17</v>
      </c>
      <c r="F67" s="113"/>
      <c r="G67" s="113"/>
      <c r="H67" s="113"/>
      <c r="I67" s="113"/>
      <c r="J67" s="113"/>
      <c r="K67" s="113"/>
      <c r="L67" s="113"/>
      <c r="M67" s="113"/>
      <c r="N67" s="113"/>
      <c r="O67" s="113">
        <v>80.069999999999993</v>
      </c>
      <c r="P67" s="93"/>
      <c r="Q67" s="66"/>
      <c r="R67" s="56"/>
    </row>
    <row r="68" spans="1:18" s="58" customFormat="1" ht="16.5" customHeight="1">
      <c r="A68" s="56"/>
      <c r="B68" s="93" t="s">
        <v>32</v>
      </c>
      <c r="C68" s="109">
        <f>C46</f>
        <v>501.34</v>
      </c>
      <c r="D68" s="109">
        <f t="shared" ref="D68:N68" si="6">D46</f>
        <v>481.49</v>
      </c>
      <c r="E68" s="109">
        <f t="shared" si="6"/>
        <v>485.4</v>
      </c>
      <c r="F68" s="109">
        <f t="shared" si="6"/>
        <v>0</v>
      </c>
      <c r="G68" s="109">
        <f t="shared" si="6"/>
        <v>0</v>
      </c>
      <c r="H68" s="109">
        <f t="shared" si="6"/>
        <v>0</v>
      </c>
      <c r="I68" s="109">
        <f t="shared" si="6"/>
        <v>0</v>
      </c>
      <c r="J68" s="109">
        <f t="shared" si="6"/>
        <v>0</v>
      </c>
      <c r="K68" s="109">
        <f t="shared" si="6"/>
        <v>0</v>
      </c>
      <c r="L68" s="109">
        <f t="shared" si="6"/>
        <v>0</v>
      </c>
      <c r="M68" s="109">
        <f t="shared" si="6"/>
        <v>0</v>
      </c>
      <c r="N68" s="109">
        <f t="shared" si="6"/>
        <v>0</v>
      </c>
      <c r="O68" s="93"/>
      <c r="P68" s="93"/>
      <c r="Q68" s="77"/>
      <c r="R68" s="56"/>
    </row>
  </sheetData>
  <mergeCells count="4">
    <mergeCell ref="O49:P49"/>
    <mergeCell ref="B8:O8"/>
    <mergeCell ref="B27:P27"/>
    <mergeCell ref="B48:P48"/>
  </mergeCells>
  <printOptions horizontalCentered="1"/>
  <pageMargins left="0.39370078740157483" right="0.39370078740157483" top="0.23622047244094491" bottom="0.39370078740157483" header="0.31496062992125984" footer="0.17"/>
  <pageSetup scale="74" fitToWidth="2" orientation="landscape" r:id="rId1"/>
  <headerFooter>
    <oddFooter>&amp;L&amp;9www.scj.cl
&amp;D&amp;R&amp;8División de Estudios</oddFooter>
  </headerFooter>
  <rowBreaks count="1" manualBreakCount="1">
    <brk id="46" max="16383" man="1"/>
  </rowBreaks>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sheetPr>
    <pageSetUpPr fitToPage="1"/>
  </sheetPr>
  <dimension ref="A1:IV48"/>
  <sheetViews>
    <sheetView showGridLines="0" zoomScaleNormal="100" workbookViewId="0"/>
  </sheetViews>
  <sheetFormatPr baseColWidth="10" defaultRowHeight="14.25"/>
  <cols>
    <col min="1" max="1" width="4.140625" style="52" customWidth="1"/>
    <col min="2" max="2" width="21.28515625" style="17" customWidth="1"/>
    <col min="3" max="3" width="10.85546875" style="17" customWidth="1"/>
    <col min="4" max="4" width="11.140625" style="17" customWidth="1"/>
    <col min="5" max="7" width="10.85546875" style="17" customWidth="1"/>
    <col min="8" max="8" width="11.42578125" style="17" bestFit="1" customWidth="1"/>
    <col min="9" max="9" width="11" style="17" hidden="1" customWidth="1"/>
    <col min="10" max="10" width="11.42578125" style="17" hidden="1" customWidth="1"/>
    <col min="11" max="11" width="11.7109375" style="17" hidden="1" customWidth="1"/>
    <col min="12" max="12" width="11.28515625" style="17" hidden="1" customWidth="1"/>
    <col min="13" max="14" width="11.42578125" style="17" hidden="1" customWidth="1"/>
    <col min="15" max="15" width="12" style="17" customWidth="1"/>
    <col min="16" max="16" width="10.85546875" style="17" customWidth="1"/>
    <col min="17" max="17" width="1" style="17" customWidth="1"/>
    <col min="18" max="18" width="12.5703125" style="17" bestFit="1" customWidth="1"/>
    <col min="19" max="16384" width="11.42578125" style="17"/>
  </cols>
  <sheetData>
    <row r="1" spans="1:18" s="16" customFormat="1" ht="10.5" customHeight="1">
      <c r="A1" s="52"/>
    </row>
    <row r="2" spans="1:18" s="16" customFormat="1" ht="10.5" customHeight="1">
      <c r="A2" s="52"/>
    </row>
    <row r="3" spans="1:18" s="16" customFormat="1" ht="10.5" customHeight="1">
      <c r="A3" s="52"/>
    </row>
    <row r="4" spans="1:18" s="16" customFormat="1" ht="10.5" customHeight="1">
      <c r="A4" s="52"/>
    </row>
    <row r="5" spans="1:18" s="16" customFormat="1" ht="10.5" customHeight="1">
      <c r="A5" s="52"/>
    </row>
    <row r="6" spans="1:18" s="16" customFormat="1" ht="12.75" customHeight="1">
      <c r="A6" s="52"/>
    </row>
    <row r="7" spans="1:18" s="16" customFormat="1" ht="49.5" customHeight="1">
      <c r="A7" s="52"/>
    </row>
    <row r="8" spans="1:18" s="54" customFormat="1" ht="22.5" customHeight="1">
      <c r="A8" s="53"/>
      <c r="B8" s="223" t="s">
        <v>61</v>
      </c>
      <c r="C8" s="223"/>
      <c r="D8" s="223"/>
      <c r="E8" s="223"/>
      <c r="F8" s="223"/>
      <c r="G8" s="223"/>
      <c r="H8" s="223"/>
      <c r="I8" s="223"/>
      <c r="J8" s="223"/>
      <c r="K8" s="223"/>
      <c r="L8" s="223"/>
      <c r="M8" s="223"/>
      <c r="N8" s="223"/>
      <c r="O8" s="223"/>
      <c r="P8" s="224"/>
      <c r="Q8" s="76"/>
    </row>
    <row r="9" spans="1:18" s="54" customFormat="1" ht="11.25" customHeight="1">
      <c r="A9" s="53"/>
      <c r="B9" s="45" t="s">
        <v>26</v>
      </c>
      <c r="C9" s="46" t="s">
        <v>43</v>
      </c>
      <c r="D9" s="46" t="s">
        <v>44</v>
      </c>
      <c r="E9" s="46" t="s">
        <v>45</v>
      </c>
      <c r="F9" s="46" t="s">
        <v>46</v>
      </c>
      <c r="G9" s="46" t="s">
        <v>47</v>
      </c>
      <c r="H9" s="46" t="s">
        <v>48</v>
      </c>
      <c r="I9" s="46" t="s">
        <v>49</v>
      </c>
      <c r="J9" s="46" t="s">
        <v>50</v>
      </c>
      <c r="K9" s="46" t="s">
        <v>51</v>
      </c>
      <c r="L9" s="46" t="s">
        <v>0</v>
      </c>
      <c r="M9" s="46" t="s">
        <v>1</v>
      </c>
      <c r="N9" s="46" t="s">
        <v>2</v>
      </c>
      <c r="O9" s="46" t="s">
        <v>34</v>
      </c>
      <c r="P9" s="47" t="s">
        <v>35</v>
      </c>
      <c r="Q9" s="76"/>
    </row>
    <row r="10" spans="1:18" s="54" customFormat="1" ht="9" customHeight="1">
      <c r="A10" s="53"/>
      <c r="B10" s="105" t="s">
        <v>36</v>
      </c>
      <c r="C10" s="39">
        <v>12307111797</v>
      </c>
      <c r="D10" s="39">
        <v>11079480431</v>
      </c>
      <c r="E10" s="39">
        <v>12676358143</v>
      </c>
      <c r="F10" s="39"/>
      <c r="G10" s="39"/>
      <c r="H10" s="39"/>
      <c r="I10" s="39"/>
      <c r="J10" s="39"/>
      <c r="K10" s="39"/>
      <c r="L10" s="39"/>
      <c r="M10" s="39"/>
      <c r="N10" s="39"/>
      <c r="O10" s="84">
        <f>SUM(C10:N10)</f>
        <v>36062950371</v>
      </c>
      <c r="P10" s="84">
        <v>73674537.799999997</v>
      </c>
      <c r="Q10" s="76"/>
    </row>
    <row r="11" spans="1:18" s="54" customFormat="1" ht="9" customHeight="1">
      <c r="A11" s="53"/>
      <c r="B11" s="106" t="s">
        <v>4</v>
      </c>
      <c r="C11" s="123">
        <v>21117366105</v>
      </c>
      <c r="D11" s="123">
        <v>19609315918</v>
      </c>
      <c r="E11" s="123">
        <v>22857281313</v>
      </c>
      <c r="F11" s="123"/>
      <c r="G11" s="123"/>
      <c r="H11" s="123"/>
      <c r="I11" s="123"/>
      <c r="J11" s="123"/>
      <c r="K11" s="123"/>
      <c r="L11" s="123"/>
      <c r="M11" s="123"/>
      <c r="N11" s="123"/>
      <c r="O11" s="123">
        <f>SUM(C11:N11)</f>
        <v>63583963336</v>
      </c>
      <c r="P11" s="126">
        <v>129937744.18000001</v>
      </c>
      <c r="Q11" s="76"/>
    </row>
    <row r="12" spans="1:18" s="54" customFormat="1" ht="9" customHeight="1">
      <c r="A12" s="53"/>
      <c r="B12" s="98" t="s">
        <v>80</v>
      </c>
      <c r="C12" s="39">
        <v>10459788975</v>
      </c>
      <c r="D12" s="39">
        <v>9475216675</v>
      </c>
      <c r="E12" s="39">
        <v>12270687750</v>
      </c>
      <c r="F12" s="39"/>
      <c r="G12" s="39"/>
      <c r="H12" s="39"/>
      <c r="I12" s="39"/>
      <c r="J12" s="39"/>
      <c r="K12" s="39"/>
      <c r="L12" s="39"/>
      <c r="M12" s="39"/>
      <c r="N12" s="39"/>
      <c r="O12" s="84">
        <f t="shared" ref="O12:O24" si="0">SUM(C12:N12)</f>
        <v>32205693400</v>
      </c>
      <c r="P12" s="84">
        <v>65822149.350000009</v>
      </c>
      <c r="Q12" s="76"/>
    </row>
    <row r="13" spans="1:18" s="54" customFormat="1" ht="9" customHeight="1">
      <c r="A13" s="53"/>
      <c r="B13" s="106" t="s">
        <v>37</v>
      </c>
      <c r="C13" s="123">
        <v>6476225173</v>
      </c>
      <c r="D13" s="123">
        <v>7165592391</v>
      </c>
      <c r="E13" s="123">
        <v>4903127050</v>
      </c>
      <c r="F13" s="123"/>
      <c r="G13" s="123"/>
      <c r="H13" s="123"/>
      <c r="I13" s="123"/>
      <c r="J13" s="123"/>
      <c r="K13" s="123"/>
      <c r="L13" s="123"/>
      <c r="M13" s="123"/>
      <c r="N13" s="123"/>
      <c r="O13" s="123">
        <f t="shared" si="0"/>
        <v>18544944614</v>
      </c>
      <c r="P13" s="126">
        <v>37901160.870000005</v>
      </c>
      <c r="Q13" s="76"/>
      <c r="R13" s="55"/>
    </row>
    <row r="14" spans="1:18" s="54" customFormat="1" ht="9" customHeight="1">
      <c r="A14" s="53"/>
      <c r="B14" s="105" t="s">
        <v>129</v>
      </c>
      <c r="C14" s="39">
        <v>26356782409</v>
      </c>
      <c r="D14" s="39">
        <v>24031217815</v>
      </c>
      <c r="E14" s="39">
        <v>30388096747</v>
      </c>
      <c r="F14" s="39"/>
      <c r="G14" s="39"/>
      <c r="H14" s="39"/>
      <c r="I14" s="39"/>
      <c r="J14" s="39"/>
      <c r="K14" s="39"/>
      <c r="L14" s="39"/>
      <c r="M14" s="39"/>
      <c r="N14" s="39"/>
      <c r="O14" s="84">
        <f t="shared" si="0"/>
        <v>80776096971</v>
      </c>
      <c r="P14" s="84">
        <v>165087015.09999999</v>
      </c>
      <c r="Q14" s="76"/>
      <c r="R14" s="55"/>
    </row>
    <row r="15" spans="1:18" s="54" customFormat="1" ht="9" customHeight="1">
      <c r="A15" s="53"/>
      <c r="B15" s="106" t="s">
        <v>18</v>
      </c>
      <c r="C15" s="123">
        <v>83155812625</v>
      </c>
      <c r="D15" s="123">
        <v>72265715810</v>
      </c>
      <c r="E15" s="123">
        <v>81350830519</v>
      </c>
      <c r="F15" s="123"/>
      <c r="G15" s="123"/>
      <c r="H15" s="123"/>
      <c r="I15" s="123"/>
      <c r="J15" s="123"/>
      <c r="K15" s="123"/>
      <c r="L15" s="123"/>
      <c r="M15" s="123"/>
      <c r="N15" s="123"/>
      <c r="O15" s="123">
        <f t="shared" si="0"/>
        <v>236772358954</v>
      </c>
      <c r="P15" s="126">
        <v>483550226.98000002</v>
      </c>
      <c r="Q15" s="76"/>
      <c r="R15" s="55"/>
    </row>
    <row r="16" spans="1:18" s="54" customFormat="1" ht="9" customHeight="1">
      <c r="A16" s="53"/>
      <c r="B16" s="105" t="s">
        <v>5</v>
      </c>
      <c r="C16" s="39">
        <v>4565121870</v>
      </c>
      <c r="D16" s="39">
        <v>4849119435</v>
      </c>
      <c r="E16" s="39">
        <v>4759110955</v>
      </c>
      <c r="F16" s="39"/>
      <c r="G16" s="39"/>
      <c r="H16" s="39"/>
      <c r="I16" s="39"/>
      <c r="J16" s="39"/>
      <c r="K16" s="39"/>
      <c r="L16" s="39"/>
      <c r="M16" s="39"/>
      <c r="N16" s="39"/>
      <c r="O16" s="84">
        <f t="shared" si="0"/>
        <v>14173352260</v>
      </c>
      <c r="P16" s="84">
        <v>28981423.68</v>
      </c>
      <c r="Q16" s="76"/>
    </row>
    <row r="17" spans="1:256" s="54" customFormat="1" ht="9" customHeight="1">
      <c r="A17" s="53"/>
      <c r="B17" s="106" t="s">
        <v>6</v>
      </c>
      <c r="C17" s="123">
        <v>10301428959</v>
      </c>
      <c r="D17" s="123">
        <v>9876227773</v>
      </c>
      <c r="E17" s="123">
        <v>10744810919</v>
      </c>
      <c r="F17" s="123"/>
      <c r="G17" s="123"/>
      <c r="H17" s="123"/>
      <c r="I17" s="123"/>
      <c r="J17" s="123"/>
      <c r="K17" s="123"/>
      <c r="L17" s="123"/>
      <c r="M17" s="123"/>
      <c r="N17" s="123"/>
      <c r="O17" s="123">
        <f t="shared" si="0"/>
        <v>30922467651</v>
      </c>
      <c r="P17" s="126">
        <v>63195585.140000001</v>
      </c>
      <c r="Q17" s="76"/>
    </row>
    <row r="18" spans="1:256" s="54" customFormat="1" ht="9" customHeight="1">
      <c r="A18" s="53"/>
      <c r="B18" s="105" t="s">
        <v>7</v>
      </c>
      <c r="C18" s="39">
        <v>253053630</v>
      </c>
      <c r="D18" s="39">
        <v>325640440</v>
      </c>
      <c r="E18" s="39">
        <v>167266870</v>
      </c>
      <c r="F18" s="39"/>
      <c r="G18" s="39"/>
      <c r="H18" s="39"/>
      <c r="I18" s="39"/>
      <c r="J18" s="39"/>
      <c r="K18" s="39"/>
      <c r="L18" s="39"/>
      <c r="M18" s="39"/>
      <c r="N18" s="39"/>
      <c r="O18" s="84">
        <f t="shared" si="0"/>
        <v>745960940</v>
      </c>
      <c r="P18" s="84">
        <v>1525668.6400000001</v>
      </c>
      <c r="Q18" s="76"/>
    </row>
    <row r="19" spans="1:256" s="54" customFormat="1" ht="9" customHeight="1">
      <c r="A19" s="53"/>
      <c r="B19" s="106" t="s">
        <v>8</v>
      </c>
      <c r="C19" s="123">
        <v>37724039389</v>
      </c>
      <c r="D19" s="123">
        <v>33812799499</v>
      </c>
      <c r="E19" s="123">
        <v>38410355177</v>
      </c>
      <c r="F19" s="123"/>
      <c r="G19" s="123"/>
      <c r="H19" s="123"/>
      <c r="I19" s="123"/>
      <c r="J19" s="123"/>
      <c r="K19" s="123"/>
      <c r="L19" s="123"/>
      <c r="M19" s="123"/>
      <c r="N19" s="123"/>
      <c r="O19" s="123">
        <f t="shared" si="0"/>
        <v>109947194065</v>
      </c>
      <c r="P19" s="126">
        <v>224603105.16</v>
      </c>
      <c r="Q19" s="76"/>
    </row>
    <row r="20" spans="1:256" s="54" customFormat="1" ht="9" customHeight="1">
      <c r="A20" s="53"/>
      <c r="B20" s="105" t="s">
        <v>14</v>
      </c>
      <c r="C20" s="61">
        <v>2874481905</v>
      </c>
      <c r="D20" s="61">
        <v>3116859020</v>
      </c>
      <c r="E20" s="61">
        <v>3157737215</v>
      </c>
      <c r="F20" s="61"/>
      <c r="G20" s="61"/>
      <c r="H20" s="61"/>
      <c r="I20" s="61"/>
      <c r="J20" s="61"/>
      <c r="K20" s="61"/>
      <c r="L20" s="61"/>
      <c r="M20" s="61"/>
      <c r="N20" s="61"/>
      <c r="O20" s="84">
        <f t="shared" si="0"/>
        <v>9149078140</v>
      </c>
      <c r="P20" s="84">
        <v>18712392.75</v>
      </c>
      <c r="Q20" s="76"/>
    </row>
    <row r="21" spans="1:256" s="54" customFormat="1" ht="9" customHeight="1">
      <c r="A21" s="53"/>
      <c r="B21" s="106" t="s">
        <v>15</v>
      </c>
      <c r="C21" s="123">
        <v>22206997320</v>
      </c>
      <c r="D21" s="123">
        <v>23074171265</v>
      </c>
      <c r="E21" s="123">
        <v>25265981275</v>
      </c>
      <c r="F21" s="123"/>
      <c r="G21" s="123"/>
      <c r="H21" s="123"/>
      <c r="I21" s="123"/>
      <c r="J21" s="123"/>
      <c r="K21" s="123"/>
      <c r="L21" s="123"/>
      <c r="M21" s="123"/>
      <c r="N21" s="123"/>
      <c r="O21" s="123">
        <f t="shared" si="0"/>
        <v>70547149860</v>
      </c>
      <c r="P21" s="126">
        <v>144269591.56999999</v>
      </c>
      <c r="Q21" s="76"/>
    </row>
    <row r="22" spans="1:256" s="54" customFormat="1" ht="9" customHeight="1">
      <c r="A22" s="53"/>
      <c r="B22" s="105" t="s">
        <v>16</v>
      </c>
      <c r="C22" s="39">
        <v>12537677550</v>
      </c>
      <c r="D22" s="39">
        <v>13632986385</v>
      </c>
      <c r="E22" s="39">
        <v>13142079725</v>
      </c>
      <c r="F22" s="39"/>
      <c r="G22" s="39"/>
      <c r="H22" s="39"/>
      <c r="I22" s="39"/>
      <c r="J22" s="39"/>
      <c r="K22" s="39"/>
      <c r="L22" s="39"/>
      <c r="M22" s="39"/>
      <c r="N22" s="39"/>
      <c r="O22" s="84">
        <f t="shared" si="0"/>
        <v>39312743660</v>
      </c>
      <c r="P22" s="84">
        <v>80397237.769999996</v>
      </c>
      <c r="Q22" s="76"/>
    </row>
    <row r="23" spans="1:256" s="54" customFormat="1" ht="9" customHeight="1">
      <c r="A23" s="53"/>
      <c r="B23" s="106" t="s">
        <v>41</v>
      </c>
      <c r="C23" s="123">
        <v>7585813163</v>
      </c>
      <c r="D23" s="123">
        <v>8099434900</v>
      </c>
      <c r="E23" s="123">
        <v>8126420202</v>
      </c>
      <c r="F23" s="123"/>
      <c r="G23" s="123"/>
      <c r="H23" s="123"/>
      <c r="I23" s="123"/>
      <c r="J23" s="123"/>
      <c r="K23" s="123"/>
      <c r="L23" s="123"/>
      <c r="M23" s="123"/>
      <c r="N23" s="123"/>
      <c r="O23" s="123">
        <f t="shared" si="0"/>
        <v>23811668265</v>
      </c>
      <c r="P23" s="126">
        <v>48694378.670000002</v>
      </c>
      <c r="Q23" s="76"/>
    </row>
    <row r="24" spans="1:256" s="54" customFormat="1" ht="9" customHeight="1">
      <c r="A24" s="53"/>
      <c r="B24" s="105" t="s">
        <v>17</v>
      </c>
      <c r="C24" s="39">
        <v>15245585220</v>
      </c>
      <c r="D24" s="39">
        <v>14163959645</v>
      </c>
      <c r="E24" s="39">
        <v>9441260635</v>
      </c>
      <c r="F24" s="39"/>
      <c r="G24" s="39"/>
      <c r="H24" s="39"/>
      <c r="I24" s="39"/>
      <c r="J24" s="39"/>
      <c r="K24" s="39"/>
      <c r="L24" s="39"/>
      <c r="M24" s="39"/>
      <c r="N24" s="39"/>
      <c r="O24" s="84">
        <f t="shared" si="0"/>
        <v>38850805500</v>
      </c>
      <c r="P24" s="84">
        <v>79277081.849999994</v>
      </c>
      <c r="Q24" s="76"/>
    </row>
    <row r="25" spans="1:256" s="57" customFormat="1" ht="18" customHeight="1">
      <c r="A25" s="56"/>
      <c r="B25" s="114" t="s">
        <v>9</v>
      </c>
      <c r="C25" s="114">
        <f t="shared" ref="C25:J25" si="1">SUM(C10:C24)</f>
        <v>273167286090</v>
      </c>
      <c r="D25" s="114">
        <f t="shared" si="1"/>
        <v>254577737402</v>
      </c>
      <c r="E25" s="114">
        <f t="shared" si="1"/>
        <v>277661404495</v>
      </c>
      <c r="F25" s="114">
        <f t="shared" si="1"/>
        <v>0</v>
      </c>
      <c r="G25" s="114">
        <f t="shared" si="1"/>
        <v>0</v>
      </c>
      <c r="H25" s="114">
        <f t="shared" si="1"/>
        <v>0</v>
      </c>
      <c r="I25" s="114">
        <f t="shared" si="1"/>
        <v>0</v>
      </c>
      <c r="J25" s="114">
        <f t="shared" si="1"/>
        <v>0</v>
      </c>
      <c r="K25" s="114">
        <f>SUM(K10:K24)</f>
        <v>0</v>
      </c>
      <c r="L25" s="114">
        <f>SUM(L10:L24)</f>
        <v>0</v>
      </c>
      <c r="M25" s="114">
        <f>SUM(M10:M24)</f>
        <v>0</v>
      </c>
      <c r="N25" s="114">
        <f>SUM(N10:N24)</f>
        <v>0</v>
      </c>
      <c r="O25" s="114">
        <f>SUM(C25:N25)</f>
        <v>805406427987</v>
      </c>
      <c r="P25" s="114">
        <f>SUM(P10:P24)</f>
        <v>1645629299.51</v>
      </c>
      <c r="Q25" s="66"/>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c r="HL25" s="54"/>
      <c r="HM25" s="54"/>
      <c r="HN25" s="54"/>
      <c r="HO25" s="54"/>
      <c r="HP25" s="54"/>
      <c r="HQ25" s="54"/>
      <c r="HR25" s="54"/>
      <c r="HS25" s="54"/>
      <c r="HT25" s="54"/>
      <c r="HU25" s="54"/>
      <c r="HV25" s="54"/>
      <c r="HW25" s="54"/>
      <c r="HX25" s="54"/>
      <c r="HY25" s="54"/>
      <c r="HZ25" s="54"/>
      <c r="IA25" s="54"/>
      <c r="IB25" s="54"/>
      <c r="IC25" s="54"/>
      <c r="ID25" s="54"/>
      <c r="IE25" s="54"/>
      <c r="IF25" s="54"/>
      <c r="IG25" s="54"/>
      <c r="IH25" s="54"/>
      <c r="II25" s="54"/>
      <c r="IJ25" s="54"/>
      <c r="IK25" s="54"/>
      <c r="IL25" s="54"/>
      <c r="IM25" s="54"/>
      <c r="IN25" s="54"/>
      <c r="IO25" s="54"/>
      <c r="IP25" s="54"/>
      <c r="IQ25" s="54"/>
      <c r="IR25" s="54"/>
      <c r="IS25" s="54"/>
      <c r="IT25" s="54"/>
      <c r="IU25" s="54"/>
      <c r="IV25" s="54"/>
    </row>
    <row r="26" spans="1:256" s="58" customFormat="1" ht="18" customHeight="1">
      <c r="A26" s="56"/>
      <c r="B26" s="114" t="s">
        <v>10</v>
      </c>
      <c r="C26" s="114">
        <f t="shared" ref="C26:E26" si="2">ROUND(C25/C27,2)</f>
        <v>544874309.02999997</v>
      </c>
      <c r="D26" s="114">
        <f t="shared" si="2"/>
        <v>528729023.24000001</v>
      </c>
      <c r="E26" s="114">
        <f t="shared" si="2"/>
        <v>572025967.23000002</v>
      </c>
      <c r="F26" s="114"/>
      <c r="G26" s="114"/>
      <c r="H26" s="114"/>
      <c r="I26" s="114"/>
      <c r="J26" s="114"/>
      <c r="K26" s="114"/>
      <c r="L26" s="114"/>
      <c r="M26" s="114"/>
      <c r="N26" s="114"/>
      <c r="O26" s="114">
        <f>SUM(C26:N26)</f>
        <v>1645629299.5</v>
      </c>
      <c r="P26" s="114"/>
      <c r="Q26" s="66"/>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54"/>
      <c r="IR26" s="54"/>
      <c r="IS26" s="54"/>
      <c r="IT26" s="54"/>
      <c r="IU26" s="54"/>
      <c r="IV26" s="54"/>
    </row>
    <row r="27" spans="1:256" s="58" customFormat="1" ht="16.5" customHeight="1">
      <c r="A27" s="56"/>
      <c r="B27" s="114" t="s">
        <v>32</v>
      </c>
      <c r="C27" s="109">
        <f>Visitas!C46</f>
        <v>501.34</v>
      </c>
      <c r="D27" s="109">
        <f>Visitas!D46</f>
        <v>481.49</v>
      </c>
      <c r="E27" s="109">
        <f>Visitas!E46</f>
        <v>485.4</v>
      </c>
      <c r="F27" s="109">
        <f>Visitas!F46</f>
        <v>0</v>
      </c>
      <c r="G27" s="109">
        <f>Visitas!G46</f>
        <v>0</v>
      </c>
      <c r="H27" s="109">
        <f>Visitas!H46</f>
        <v>0</v>
      </c>
      <c r="I27" s="109">
        <f>Visitas!I46</f>
        <v>0</v>
      </c>
      <c r="J27" s="109">
        <f>Visitas!J46</f>
        <v>0</v>
      </c>
      <c r="K27" s="109">
        <f>Visitas!K46</f>
        <v>0</v>
      </c>
      <c r="L27" s="109">
        <f>Visitas!L46</f>
        <v>0</v>
      </c>
      <c r="M27" s="109">
        <f>Visitas!M46</f>
        <v>0</v>
      </c>
      <c r="N27" s="109">
        <f>Visitas!N46</f>
        <v>0</v>
      </c>
      <c r="O27" s="115"/>
      <c r="P27" s="115"/>
      <c r="Q27" s="77"/>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c r="IU27" s="54"/>
      <c r="IV27" s="54"/>
    </row>
    <row r="28" spans="1:256" s="16" customFormat="1" ht="22.5" customHeight="1">
      <c r="A28" s="52"/>
      <c r="R28" s="59"/>
    </row>
    <row r="29" spans="1:256" s="54" customFormat="1" ht="22.5" customHeight="1">
      <c r="A29" s="53"/>
      <c r="B29" s="223" t="s">
        <v>56</v>
      </c>
      <c r="C29" s="223"/>
      <c r="D29" s="223"/>
      <c r="E29" s="223"/>
      <c r="F29" s="223"/>
      <c r="G29" s="223"/>
      <c r="H29" s="223"/>
      <c r="I29" s="223"/>
      <c r="J29" s="223"/>
      <c r="K29" s="223"/>
      <c r="L29" s="223"/>
      <c r="M29" s="223"/>
      <c r="N29" s="223"/>
      <c r="O29" s="224"/>
    </row>
    <row r="30" spans="1:256" s="54" customFormat="1" ht="11.25" customHeight="1">
      <c r="A30" s="53"/>
      <c r="B30" s="45" t="s">
        <v>26</v>
      </c>
      <c r="C30" s="46" t="s">
        <v>43</v>
      </c>
      <c r="D30" s="46" t="s">
        <v>44</v>
      </c>
      <c r="E30" s="46" t="s">
        <v>45</v>
      </c>
      <c r="F30" s="46" t="s">
        <v>46</v>
      </c>
      <c r="G30" s="46" t="s">
        <v>47</v>
      </c>
      <c r="H30" s="46" t="s">
        <v>48</v>
      </c>
      <c r="I30" s="46" t="s">
        <v>49</v>
      </c>
      <c r="J30" s="46" t="s">
        <v>50</v>
      </c>
      <c r="K30" s="46" t="s">
        <v>51</v>
      </c>
      <c r="L30" s="46" t="s">
        <v>0</v>
      </c>
      <c r="M30" s="46" t="s">
        <v>1</v>
      </c>
      <c r="N30" s="46" t="s">
        <v>2</v>
      </c>
      <c r="O30" s="47" t="s">
        <v>27</v>
      </c>
    </row>
    <row r="31" spans="1:256" s="54" customFormat="1" ht="9" customHeight="1">
      <c r="A31" s="53"/>
      <c r="B31" s="105" t="s">
        <v>36</v>
      </c>
      <c r="C31" s="110">
        <v>0.93230000000000002</v>
      </c>
      <c r="D31" s="110">
        <v>0.9304</v>
      </c>
      <c r="E31" s="110">
        <v>0.9304</v>
      </c>
      <c r="F31" s="110"/>
      <c r="G31" s="110"/>
      <c r="H31" s="110"/>
      <c r="I31" s="110"/>
      <c r="J31" s="110"/>
      <c r="K31" s="110"/>
      <c r="L31" s="110"/>
      <c r="M31" s="110"/>
      <c r="N31" s="110"/>
      <c r="O31" s="110">
        <v>0.93110000000000004</v>
      </c>
      <c r="P31" s="112"/>
      <c r="Q31" s="112"/>
      <c r="R31" s="112"/>
      <c r="S31" s="112"/>
    </row>
    <row r="32" spans="1:256" s="54" customFormat="1" ht="9" customHeight="1">
      <c r="A32" s="53"/>
      <c r="B32" s="106" t="s">
        <v>4</v>
      </c>
      <c r="C32" s="111">
        <v>0.91539999999999999</v>
      </c>
      <c r="D32" s="111">
        <v>0.91569999999999996</v>
      </c>
      <c r="E32" s="111">
        <v>0.91610000000000003</v>
      </c>
      <c r="F32" s="111"/>
      <c r="G32" s="111"/>
      <c r="H32" s="111"/>
      <c r="I32" s="111"/>
      <c r="J32" s="111"/>
      <c r="K32" s="111"/>
      <c r="L32" s="111"/>
      <c r="M32" s="111"/>
      <c r="N32" s="111"/>
      <c r="O32" s="111">
        <v>0.91579999999999995</v>
      </c>
      <c r="P32" s="112"/>
      <c r="Q32" s="112"/>
      <c r="R32" s="112"/>
      <c r="S32" s="112"/>
    </row>
    <row r="33" spans="1:23" s="54" customFormat="1" ht="9" customHeight="1">
      <c r="A33" s="53"/>
      <c r="B33" s="98" t="s">
        <v>80</v>
      </c>
      <c r="C33" s="110">
        <v>0.92459999999999998</v>
      </c>
      <c r="D33" s="110">
        <v>0.92769999999999997</v>
      </c>
      <c r="E33" s="110">
        <v>0.92730000000000001</v>
      </c>
      <c r="F33" s="110"/>
      <c r="G33" s="110"/>
      <c r="H33" s="110"/>
      <c r="I33" s="110"/>
      <c r="J33" s="110"/>
      <c r="K33" s="110"/>
      <c r="L33" s="110"/>
      <c r="M33" s="110"/>
      <c r="N33" s="110"/>
      <c r="O33" s="110">
        <v>0.92649999999999999</v>
      </c>
      <c r="P33" s="112"/>
      <c r="Q33" s="112"/>
      <c r="R33" s="112"/>
      <c r="S33" s="112"/>
    </row>
    <row r="34" spans="1:23" s="54" customFormat="1" ht="9" customHeight="1">
      <c r="A34" s="53"/>
      <c r="B34" s="106" t="s">
        <v>37</v>
      </c>
      <c r="C34" s="111">
        <v>0.91830000000000001</v>
      </c>
      <c r="D34" s="111">
        <v>0.92810000000000004</v>
      </c>
      <c r="E34" s="111">
        <v>0.92430000000000001</v>
      </c>
      <c r="F34" s="111"/>
      <c r="G34" s="111"/>
      <c r="H34" s="111"/>
      <c r="I34" s="111"/>
      <c r="J34" s="111"/>
      <c r="K34" s="111"/>
      <c r="L34" s="111"/>
      <c r="M34" s="111"/>
      <c r="N34" s="111"/>
      <c r="O34" s="111">
        <v>0.92369999999999997</v>
      </c>
      <c r="P34" s="112"/>
      <c r="Q34" s="112"/>
      <c r="R34" s="112"/>
      <c r="S34" s="112"/>
    </row>
    <row r="35" spans="1:23" s="54" customFormat="1" ht="9" customHeight="1">
      <c r="A35" s="53"/>
      <c r="B35" s="105" t="s">
        <v>129</v>
      </c>
      <c r="C35" s="110">
        <v>0.92859999999999998</v>
      </c>
      <c r="D35" s="110">
        <v>0.92849999999999999</v>
      </c>
      <c r="E35" s="187">
        <v>0.93110000000000004</v>
      </c>
      <c r="F35" s="110"/>
      <c r="G35" s="110"/>
      <c r="H35" s="110"/>
      <c r="I35" s="110"/>
      <c r="J35" s="110"/>
      <c r="K35" s="110"/>
      <c r="L35" s="110"/>
      <c r="M35" s="110"/>
      <c r="N35" s="110"/>
      <c r="O35" s="110">
        <v>0.92949999999999999</v>
      </c>
      <c r="P35" s="112"/>
      <c r="Q35" s="112"/>
      <c r="R35" s="112"/>
      <c r="S35" s="112"/>
    </row>
    <row r="36" spans="1:23" s="54" customFormat="1" ht="9" customHeight="1">
      <c r="A36" s="53"/>
      <c r="B36" s="106" t="s">
        <v>18</v>
      </c>
      <c r="C36" s="111">
        <v>0.94350000000000001</v>
      </c>
      <c r="D36" s="111">
        <v>0.94269999999999998</v>
      </c>
      <c r="E36" s="188">
        <v>0.94279999999999997</v>
      </c>
      <c r="F36" s="188"/>
      <c r="G36" s="188"/>
      <c r="H36" s="111"/>
      <c r="I36" s="111"/>
      <c r="J36" s="111"/>
      <c r="K36" s="111"/>
      <c r="L36" s="111"/>
      <c r="M36" s="111"/>
      <c r="N36" s="111"/>
      <c r="O36" s="111">
        <v>0.94299999999999995</v>
      </c>
      <c r="P36" s="112"/>
      <c r="Q36" s="112"/>
      <c r="R36" s="112"/>
      <c r="S36" s="112"/>
    </row>
    <row r="37" spans="1:23" s="54" customFormat="1" ht="9" customHeight="1">
      <c r="A37" s="53"/>
      <c r="B37" s="105" t="s">
        <v>5</v>
      </c>
      <c r="C37" s="110">
        <v>0.9214</v>
      </c>
      <c r="D37" s="110">
        <v>0.92610000000000003</v>
      </c>
      <c r="E37" s="110">
        <v>0.92469999999999997</v>
      </c>
      <c r="F37" s="110"/>
      <c r="G37" s="110"/>
      <c r="H37" s="110"/>
      <c r="I37" s="110"/>
      <c r="J37" s="110"/>
      <c r="K37" s="110"/>
      <c r="L37" s="110"/>
      <c r="M37" s="110"/>
      <c r="N37" s="110"/>
      <c r="O37" s="110">
        <v>0.92410000000000003</v>
      </c>
      <c r="P37" s="112"/>
      <c r="Q37" s="112"/>
      <c r="R37" s="112"/>
      <c r="S37" s="112"/>
    </row>
    <row r="38" spans="1:23" s="54" customFormat="1" ht="9" customHeight="1">
      <c r="A38" s="53"/>
      <c r="B38" s="106" t="s">
        <v>6</v>
      </c>
      <c r="C38" s="111">
        <v>0.9345</v>
      </c>
      <c r="D38" s="111">
        <v>0.93930000000000002</v>
      </c>
      <c r="E38" s="188">
        <v>0.93540000000000001</v>
      </c>
      <c r="F38" s="188"/>
      <c r="G38" s="188"/>
      <c r="H38" s="188"/>
      <c r="I38" s="111"/>
      <c r="J38" s="111"/>
      <c r="K38" s="111"/>
      <c r="L38" s="111"/>
      <c r="M38" s="111"/>
      <c r="N38" s="111"/>
      <c r="O38" s="111">
        <v>0.93630000000000002</v>
      </c>
      <c r="P38" s="112"/>
      <c r="Q38" s="112"/>
      <c r="R38" s="112"/>
      <c r="S38" s="112"/>
    </row>
    <row r="39" spans="1:23" s="54" customFormat="1" ht="9" customHeight="1">
      <c r="A39" s="53"/>
      <c r="B39" s="105" t="s">
        <v>7</v>
      </c>
      <c r="C39" s="110">
        <v>0.92</v>
      </c>
      <c r="D39" s="110">
        <v>0.92649999999999999</v>
      </c>
      <c r="E39" s="110">
        <v>0.92410000000000003</v>
      </c>
      <c r="F39" s="110"/>
      <c r="G39" s="110"/>
      <c r="H39" s="110"/>
      <c r="I39" s="110"/>
      <c r="J39" s="110"/>
      <c r="K39" s="110"/>
      <c r="L39" s="110"/>
      <c r="M39" s="110"/>
      <c r="N39" s="110"/>
      <c r="O39" s="110">
        <v>0.92379999999999995</v>
      </c>
      <c r="P39" s="112"/>
      <c r="Q39" s="112"/>
      <c r="R39" s="112"/>
      <c r="S39" s="112"/>
    </row>
    <row r="40" spans="1:23" s="54" customFormat="1" ht="9" customHeight="1">
      <c r="A40" s="53"/>
      <c r="B40" s="106" t="s">
        <v>8</v>
      </c>
      <c r="C40" s="111">
        <v>0.93689999999999996</v>
      </c>
      <c r="D40" s="111">
        <v>0.93469999999999998</v>
      </c>
      <c r="E40" s="188">
        <v>0.93610000000000004</v>
      </c>
      <c r="F40" s="188"/>
      <c r="G40" s="188"/>
      <c r="H40" s="111"/>
      <c r="I40" s="111"/>
      <c r="J40" s="111"/>
      <c r="K40" s="111"/>
      <c r="L40" s="111"/>
      <c r="M40" s="111"/>
      <c r="N40" s="111"/>
      <c r="O40" s="111">
        <v>0.93600000000000005</v>
      </c>
      <c r="P40" s="112"/>
      <c r="Q40" s="112"/>
      <c r="R40" s="112"/>
      <c r="S40" s="112"/>
    </row>
    <row r="41" spans="1:23" s="54" customFormat="1" ht="9" customHeight="1">
      <c r="A41" s="53"/>
      <c r="B41" s="105" t="s">
        <v>14</v>
      </c>
      <c r="C41" s="110">
        <v>0.93469999999999998</v>
      </c>
      <c r="D41" s="110">
        <v>0.93630000000000002</v>
      </c>
      <c r="E41" s="110">
        <v>0.9355</v>
      </c>
      <c r="F41" s="110"/>
      <c r="G41" s="110"/>
      <c r="H41" s="110"/>
      <c r="I41" s="110"/>
      <c r="J41" s="110"/>
      <c r="K41" s="110"/>
      <c r="L41" s="110"/>
      <c r="M41" s="110"/>
      <c r="N41" s="110"/>
      <c r="O41" s="110">
        <v>0.9355</v>
      </c>
      <c r="P41" s="112"/>
      <c r="Q41" s="112"/>
      <c r="R41" s="112"/>
      <c r="S41" s="112"/>
    </row>
    <row r="42" spans="1:23" s="54" customFormat="1" ht="9" customHeight="1">
      <c r="A42" s="53"/>
      <c r="B42" s="106" t="s">
        <v>15</v>
      </c>
      <c r="C42" s="111">
        <v>0.93869999999999998</v>
      </c>
      <c r="D42" s="111">
        <v>0.94210000000000005</v>
      </c>
      <c r="E42" s="111">
        <v>0.94040000000000001</v>
      </c>
      <c r="F42" s="111"/>
      <c r="G42" s="111"/>
      <c r="H42" s="111"/>
      <c r="I42" s="111"/>
      <c r="J42" s="111"/>
      <c r="K42" s="111"/>
      <c r="L42" s="111"/>
      <c r="M42" s="111"/>
      <c r="N42" s="111"/>
      <c r="O42" s="111">
        <v>0.94040000000000001</v>
      </c>
      <c r="P42" s="112"/>
      <c r="Q42" s="112"/>
      <c r="R42" s="112"/>
      <c r="S42" s="112"/>
    </row>
    <row r="43" spans="1:23" s="54" customFormat="1" ht="9" customHeight="1">
      <c r="A43" s="53"/>
      <c r="B43" s="105" t="s">
        <v>16</v>
      </c>
      <c r="C43" s="110">
        <v>0.93920000000000003</v>
      </c>
      <c r="D43" s="110">
        <v>0.94140000000000001</v>
      </c>
      <c r="E43" s="110">
        <v>0.93969999999999998</v>
      </c>
      <c r="F43" s="110"/>
      <c r="G43" s="110"/>
      <c r="H43" s="110"/>
      <c r="I43" s="110"/>
      <c r="J43" s="110"/>
      <c r="K43" s="110"/>
      <c r="L43" s="110"/>
      <c r="M43" s="110"/>
      <c r="N43" s="110"/>
      <c r="O43" s="110">
        <v>0.94010000000000005</v>
      </c>
      <c r="P43" s="112"/>
      <c r="Q43" s="112"/>
      <c r="R43" s="112"/>
      <c r="S43" s="112"/>
    </row>
    <row r="44" spans="1:23" s="54" customFormat="1" ht="9" customHeight="1">
      <c r="A44" s="53"/>
      <c r="B44" s="106" t="s">
        <v>41</v>
      </c>
      <c r="C44" s="111">
        <v>0.92979999999999996</v>
      </c>
      <c r="D44" s="111">
        <v>0.93669999999999998</v>
      </c>
      <c r="E44" s="111">
        <v>0.93030000000000002</v>
      </c>
      <c r="F44" s="111"/>
      <c r="G44" s="111"/>
      <c r="H44" s="111"/>
      <c r="I44" s="111"/>
      <c r="J44" s="111"/>
      <c r="K44" s="111"/>
      <c r="L44" s="111"/>
      <c r="M44" s="111"/>
      <c r="N44" s="111"/>
      <c r="O44" s="111">
        <v>0.93230000000000002</v>
      </c>
      <c r="P44" s="112"/>
      <c r="Q44" s="112"/>
      <c r="R44" s="112"/>
      <c r="S44" s="112"/>
    </row>
    <row r="45" spans="1:23" s="54" customFormat="1" ht="9" customHeight="1">
      <c r="A45" s="53"/>
      <c r="B45" s="105" t="s">
        <v>17</v>
      </c>
      <c r="C45" s="110">
        <v>0.92620000000000002</v>
      </c>
      <c r="D45" s="110">
        <v>0.9274</v>
      </c>
      <c r="E45" s="110">
        <v>0.92520000000000002</v>
      </c>
      <c r="F45" s="110"/>
      <c r="G45" s="110"/>
      <c r="H45" s="110"/>
      <c r="I45" s="110"/>
      <c r="J45" s="110"/>
      <c r="K45" s="110"/>
      <c r="L45" s="110"/>
      <c r="M45" s="110"/>
      <c r="N45" s="110"/>
      <c r="O45" s="110">
        <v>0.9264</v>
      </c>
      <c r="P45" s="112"/>
      <c r="Q45" s="112"/>
      <c r="R45" s="112"/>
      <c r="S45" s="112"/>
    </row>
    <row r="46" spans="1:23" s="54" customFormat="1" ht="18" customHeight="1">
      <c r="A46" s="53"/>
      <c r="B46" s="116" t="s">
        <v>3</v>
      </c>
      <c r="C46" s="117">
        <v>0.93440000000000001</v>
      </c>
      <c r="D46" s="117">
        <v>0.93500000000000005</v>
      </c>
      <c r="E46" s="139">
        <v>0.93479999999999996</v>
      </c>
      <c r="F46" s="139"/>
      <c r="G46" s="139"/>
      <c r="H46" s="139"/>
      <c r="I46" s="117"/>
      <c r="J46" s="117"/>
      <c r="K46" s="117"/>
      <c r="L46" s="117"/>
      <c r="M46" s="117"/>
      <c r="N46" s="117"/>
      <c r="O46" s="117">
        <v>0.93469999999999998</v>
      </c>
      <c r="P46" s="112"/>
      <c r="Q46" s="112"/>
      <c r="R46" s="112"/>
      <c r="S46" s="112"/>
      <c r="T46" s="112"/>
      <c r="U46" s="112"/>
      <c r="V46" s="112"/>
      <c r="W46" s="112"/>
    </row>
    <row r="47" spans="1:23" s="54" customFormat="1" ht="16.5" customHeight="1">
      <c r="A47" s="53"/>
      <c r="B47" s="118" t="s">
        <v>28</v>
      </c>
      <c r="C47" s="119">
        <f>MAX(C31:C45)</f>
        <v>0.94350000000000001</v>
      </c>
      <c r="D47" s="119">
        <f t="shared" ref="D47:E47" si="3">MAX(D31:D45)</f>
        <v>0.94269999999999998</v>
      </c>
      <c r="E47" s="119">
        <f t="shared" si="3"/>
        <v>0.94279999999999997</v>
      </c>
      <c r="F47" s="119"/>
      <c r="G47" s="119"/>
      <c r="H47" s="119"/>
      <c r="I47" s="119"/>
      <c r="J47" s="119"/>
      <c r="K47" s="119"/>
      <c r="L47" s="119"/>
      <c r="M47" s="119"/>
      <c r="N47" s="119"/>
      <c r="O47" s="119">
        <f>MAX(O31:O45)</f>
        <v>0.94299999999999995</v>
      </c>
    </row>
    <row r="48" spans="1:23" s="16" customFormat="1">
      <c r="A48" s="52"/>
      <c r="O48" s="60"/>
    </row>
  </sheetData>
  <mergeCells count="2">
    <mergeCell ref="B29:O29"/>
    <mergeCell ref="B8:P8"/>
  </mergeCells>
  <printOptions horizontalCentered="1"/>
  <pageMargins left="0.39370078740157483" right="0.39370078740157483" top="0.39370078740157483" bottom="0.78740157480314965" header="0.31496062992125984" footer="0.31496062992125984"/>
  <pageSetup scale="97"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sheetPr>
    <pageSetUpPr fitToPage="1"/>
  </sheetPr>
  <dimension ref="A1:R66"/>
  <sheetViews>
    <sheetView showGridLines="0" zoomScaleNormal="100" workbookViewId="0"/>
  </sheetViews>
  <sheetFormatPr baseColWidth="10" defaultRowHeight="14.25"/>
  <cols>
    <col min="1" max="1" width="4.140625" style="52" customWidth="1"/>
    <col min="2" max="2" width="25.7109375" style="17" customWidth="1"/>
    <col min="3" max="6" width="10.28515625" style="17" customWidth="1"/>
    <col min="7" max="7" width="11" style="17" customWidth="1"/>
    <col min="8" max="8" width="10.28515625" style="17" customWidth="1"/>
    <col min="9" max="9" width="10.85546875" style="17" hidden="1" customWidth="1"/>
    <col min="10" max="10" width="10.7109375" style="17" hidden="1" customWidth="1"/>
    <col min="11" max="11" width="10.85546875" style="17" hidden="1" customWidth="1"/>
    <col min="12" max="12" width="10.7109375" style="17" hidden="1" customWidth="1"/>
    <col min="13" max="14" width="10.42578125" style="17" hidden="1" customWidth="1"/>
    <col min="15" max="15" width="11.85546875" style="17" customWidth="1"/>
    <col min="16" max="16" width="10.7109375" style="52"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58" customFormat="1" ht="22.5" customHeight="1">
      <c r="A8" s="56"/>
      <c r="B8" s="223" t="s">
        <v>57</v>
      </c>
      <c r="C8" s="223"/>
      <c r="D8" s="223"/>
      <c r="E8" s="223"/>
      <c r="F8" s="223"/>
      <c r="G8" s="223"/>
      <c r="H8" s="223"/>
      <c r="I8" s="223"/>
      <c r="J8" s="223"/>
      <c r="K8" s="223"/>
      <c r="L8" s="223"/>
      <c r="M8" s="223"/>
      <c r="N8" s="223"/>
      <c r="O8" s="224"/>
      <c r="P8" s="56"/>
      <c r="Q8" s="56"/>
    </row>
    <row r="9" spans="1:18" s="58" customFormat="1" ht="11.25">
      <c r="A9" s="56"/>
      <c r="B9" s="70"/>
      <c r="C9" s="62" t="s">
        <v>43</v>
      </c>
      <c r="D9" s="62" t="s">
        <v>44</v>
      </c>
      <c r="E9" s="62" t="s">
        <v>45</v>
      </c>
      <c r="F9" s="62" t="s">
        <v>46</v>
      </c>
      <c r="G9" s="62" t="s">
        <v>47</v>
      </c>
      <c r="H9" s="62" t="s">
        <v>48</v>
      </c>
      <c r="I9" s="62" t="s">
        <v>49</v>
      </c>
      <c r="J9" s="62" t="s">
        <v>50</v>
      </c>
      <c r="K9" s="62" t="s">
        <v>51</v>
      </c>
      <c r="L9" s="62" t="s">
        <v>77</v>
      </c>
      <c r="M9" s="62" t="s">
        <v>78</v>
      </c>
      <c r="N9" s="62" t="s">
        <v>79</v>
      </c>
      <c r="O9" s="71" t="s">
        <v>3</v>
      </c>
      <c r="P9" s="56"/>
      <c r="Q9" s="56"/>
    </row>
    <row r="10" spans="1:18" s="58" customFormat="1" ht="11.25" customHeight="1">
      <c r="A10" s="56"/>
      <c r="B10" s="149" t="s">
        <v>63</v>
      </c>
      <c r="C10" s="72">
        <f>+'Ingresos Brutos del Juego'!C25</f>
        <v>22402835809</v>
      </c>
      <c r="D10" s="72">
        <f>+'Ingresos Brutos del Juego'!D25</f>
        <v>20592813115</v>
      </c>
      <c r="E10" s="72">
        <f>+'Ingresos Brutos del Juego'!E25</f>
        <v>22697337191</v>
      </c>
      <c r="F10" s="72"/>
      <c r="G10" s="72"/>
      <c r="H10" s="72"/>
      <c r="I10" s="72"/>
      <c r="J10" s="72"/>
      <c r="K10" s="72"/>
      <c r="L10" s="72"/>
      <c r="M10" s="72"/>
      <c r="N10" s="72"/>
      <c r="O10" s="72">
        <f>SUM(C10:N10)</f>
        <v>65692986115</v>
      </c>
      <c r="P10" s="56"/>
      <c r="Q10" s="56"/>
      <c r="R10" s="57"/>
    </row>
    <row r="11" spans="1:18" s="58" customFormat="1" ht="11.25" customHeight="1">
      <c r="A11" s="56"/>
      <c r="B11" s="106" t="s">
        <v>19</v>
      </c>
      <c r="C11" s="123">
        <f>+Impuestos!C25</f>
        <v>3750095274</v>
      </c>
      <c r="D11" s="123">
        <f>+Impuestos!D25</f>
        <v>3446734277</v>
      </c>
      <c r="E11" s="123">
        <f>+Impuestos!E25</f>
        <v>3799485656</v>
      </c>
      <c r="F11" s="123"/>
      <c r="G11" s="123"/>
      <c r="H11" s="123"/>
      <c r="I11" s="123"/>
      <c r="J11" s="123"/>
      <c r="K11" s="123"/>
      <c r="L11" s="123"/>
      <c r="M11" s="123"/>
      <c r="N11" s="123"/>
      <c r="O11" s="123">
        <f>SUM(C11:N11)</f>
        <v>10996315207</v>
      </c>
      <c r="P11" s="56"/>
      <c r="Q11" s="56"/>
      <c r="R11" s="57"/>
    </row>
    <row r="12" spans="1:18" s="58" customFormat="1" ht="11.25" customHeight="1">
      <c r="A12" s="56"/>
      <c r="B12" s="101" t="s">
        <v>20</v>
      </c>
      <c r="C12" s="39">
        <f>+Impuestos!C46</f>
        <v>3576923365.8538656</v>
      </c>
      <c r="D12" s="39">
        <f>+Impuestos!D46</f>
        <v>3287928144</v>
      </c>
      <c r="E12" s="39">
        <f>+Impuestos!E46</f>
        <v>3623944592</v>
      </c>
      <c r="F12" s="39"/>
      <c r="G12" s="39"/>
      <c r="H12" s="39"/>
      <c r="I12" s="39"/>
      <c r="J12" s="39"/>
      <c r="K12" s="39"/>
      <c r="L12" s="39"/>
      <c r="M12" s="39"/>
      <c r="N12" s="39"/>
      <c r="O12" s="39">
        <f>SUM(C12:N12)</f>
        <v>10488796101.853867</v>
      </c>
      <c r="P12" s="56"/>
      <c r="Q12" s="56"/>
      <c r="R12" s="57"/>
    </row>
    <row r="13" spans="1:18" s="58" customFormat="1" ht="11.25" customHeight="1">
      <c r="A13" s="56"/>
      <c r="B13" s="138" t="s">
        <v>29</v>
      </c>
      <c r="C13" s="190">
        <f>+Visitas!C25</f>
        <v>572796</v>
      </c>
      <c r="D13" s="190">
        <f>+Visitas!D25</f>
        <v>573076</v>
      </c>
      <c r="E13" s="190">
        <f>+Visitas!E25</f>
        <v>530369</v>
      </c>
      <c r="F13" s="135"/>
      <c r="G13" s="135"/>
      <c r="H13" s="135"/>
      <c r="I13" s="135"/>
      <c r="J13" s="135"/>
      <c r="K13" s="135"/>
      <c r="L13" s="135"/>
      <c r="M13" s="135"/>
      <c r="N13" s="135"/>
      <c r="O13" s="136">
        <f>SUM(C13:N13)</f>
        <v>1676241</v>
      </c>
      <c r="P13" s="56"/>
      <c r="Q13" s="56"/>
      <c r="R13" s="57"/>
    </row>
    <row r="14" spans="1:18" s="58" customFormat="1" ht="11.25" customHeight="1">
      <c r="A14" s="56"/>
      <c r="B14" s="150" t="s">
        <v>11</v>
      </c>
      <c r="C14" s="191">
        <f>+Visitas!C44</f>
        <v>1569266289.54</v>
      </c>
      <c r="D14" s="191">
        <f>+Visitas!D44</f>
        <v>1579460495</v>
      </c>
      <c r="E14" s="191">
        <f>+Visitas!E44</f>
        <v>1463203212</v>
      </c>
      <c r="F14" s="39"/>
      <c r="G14" s="39"/>
      <c r="H14" s="39"/>
      <c r="I14" s="39"/>
      <c r="J14" s="39"/>
      <c r="K14" s="39"/>
      <c r="L14" s="39"/>
      <c r="M14" s="39"/>
      <c r="N14" s="39"/>
      <c r="O14" s="137">
        <f>SUM(C14:N14)</f>
        <v>4611929996.54</v>
      </c>
      <c r="P14" s="56"/>
      <c r="Q14" s="56"/>
      <c r="R14" s="57"/>
    </row>
    <row r="15" spans="1:18" s="58" customFormat="1" ht="11.25" customHeight="1">
      <c r="A15" s="56"/>
      <c r="B15" s="162" t="s">
        <v>12</v>
      </c>
      <c r="C15" s="189">
        <f>+Visitas!C66</f>
        <v>39111.370000000003</v>
      </c>
      <c r="D15" s="189">
        <f>+Visitas!D66</f>
        <v>35933.83</v>
      </c>
      <c r="E15" s="189">
        <f>+Visitas!E66</f>
        <v>42795.37</v>
      </c>
      <c r="F15" s="120"/>
      <c r="G15" s="120"/>
      <c r="H15" s="120"/>
      <c r="I15" s="120"/>
      <c r="J15" s="120"/>
      <c r="K15" s="120"/>
      <c r="L15" s="120"/>
      <c r="M15" s="120"/>
      <c r="N15" s="120"/>
      <c r="O15" s="144">
        <f>+O10/O13</f>
        <v>39190.657020679006</v>
      </c>
      <c r="P15" s="56"/>
      <c r="Q15" s="56"/>
      <c r="R15" s="57"/>
    </row>
    <row r="16" spans="1:18" s="58" customFormat="1" ht="11.25" customHeight="1">
      <c r="A16" s="56"/>
      <c r="B16" s="193" t="s">
        <v>109</v>
      </c>
      <c r="C16" s="192">
        <f>+'Retorno Máquinas'!C46</f>
        <v>0.93440000000000001</v>
      </c>
      <c r="D16" s="192">
        <f>+'Retorno Máquinas'!D46</f>
        <v>0.93500000000000005</v>
      </c>
      <c r="E16" s="192">
        <f>+'Retorno Máquinas'!E46</f>
        <v>0.93479999999999996</v>
      </c>
      <c r="F16" s="163"/>
      <c r="G16" s="163"/>
      <c r="H16" s="163"/>
      <c r="I16" s="163"/>
      <c r="J16" s="163"/>
      <c r="K16" s="163"/>
      <c r="L16" s="164"/>
      <c r="M16" s="164"/>
      <c r="N16" s="164"/>
      <c r="O16" s="192">
        <f>+'Retorno Máquinas'!O46</f>
        <v>0.93469999999999998</v>
      </c>
      <c r="P16" s="56"/>
      <c r="Q16" s="56"/>
      <c r="R16" s="57"/>
    </row>
    <row r="17" spans="1:18" s="58" customFormat="1" ht="30" customHeight="1">
      <c r="A17" s="67"/>
      <c r="B17" s="63"/>
      <c r="C17" s="51"/>
      <c r="D17" s="64"/>
      <c r="E17" s="64"/>
      <c r="F17" s="64"/>
      <c r="G17" s="64"/>
      <c r="H17" s="64"/>
      <c r="I17" s="64"/>
      <c r="J17" s="64"/>
      <c r="K17" s="64"/>
      <c r="L17" s="64"/>
      <c r="M17" s="64"/>
      <c r="N17" s="64"/>
      <c r="O17" s="65"/>
      <c r="P17" s="67"/>
      <c r="Q17" s="56"/>
      <c r="R17" s="57"/>
    </row>
    <row r="18" spans="1:18" s="58" customFormat="1" ht="22.5" customHeight="1">
      <c r="A18" s="56"/>
      <c r="B18" s="223" t="s">
        <v>58</v>
      </c>
      <c r="C18" s="223"/>
      <c r="D18" s="223"/>
      <c r="E18" s="223"/>
      <c r="F18" s="223"/>
      <c r="G18" s="223"/>
      <c r="H18" s="223"/>
      <c r="I18" s="223"/>
      <c r="J18" s="223"/>
      <c r="K18" s="223"/>
      <c r="L18" s="223"/>
      <c r="M18" s="223"/>
      <c r="N18" s="223"/>
      <c r="O18" s="224"/>
      <c r="P18" s="56"/>
      <c r="Q18" s="56"/>
      <c r="R18" s="57"/>
    </row>
    <row r="19" spans="1:18" s="58" customFormat="1" ht="11.25">
      <c r="A19" s="56"/>
      <c r="B19" s="70"/>
      <c r="C19" s="62" t="s">
        <v>43</v>
      </c>
      <c r="D19" s="62" t="s">
        <v>44</v>
      </c>
      <c r="E19" s="62" t="s">
        <v>45</v>
      </c>
      <c r="F19" s="62" t="s">
        <v>46</v>
      </c>
      <c r="G19" s="62" t="s">
        <v>47</v>
      </c>
      <c r="H19" s="62" t="s">
        <v>48</v>
      </c>
      <c r="I19" s="62" t="s">
        <v>49</v>
      </c>
      <c r="J19" s="62" t="s">
        <v>50</v>
      </c>
      <c r="K19" s="62" t="s">
        <v>51</v>
      </c>
      <c r="L19" s="62" t="s">
        <v>77</v>
      </c>
      <c r="M19" s="62" t="s">
        <v>78</v>
      </c>
      <c r="N19" s="62" t="s">
        <v>79</v>
      </c>
      <c r="O19" s="71" t="s">
        <v>3</v>
      </c>
      <c r="P19" s="56"/>
      <c r="Q19" s="56"/>
      <c r="R19" s="57"/>
    </row>
    <row r="20" spans="1:18" s="58" customFormat="1" ht="11.25" customHeight="1">
      <c r="A20" s="56"/>
      <c r="B20" s="151" t="s">
        <v>63</v>
      </c>
      <c r="C20" s="140">
        <f>+'Ingresos Brutos del Juego'!C26</f>
        <v>44685913.370167956</v>
      </c>
      <c r="D20" s="140">
        <f>+'Ingresos Brutos del Juego'!D26</f>
        <v>42768932.096201375</v>
      </c>
      <c r="E20" s="140">
        <f>+'Ingresos Brutos del Juego'!E26</f>
        <v>46760068.378656782</v>
      </c>
      <c r="F20" s="140"/>
      <c r="G20" s="140"/>
      <c r="H20" s="140"/>
      <c r="I20" s="141"/>
      <c r="J20" s="141"/>
      <c r="K20" s="141"/>
      <c r="L20" s="141"/>
      <c r="M20" s="141"/>
      <c r="N20" s="141"/>
      <c r="O20" s="142">
        <f>SUM(C20:N20)</f>
        <v>134214913.84502611</v>
      </c>
      <c r="P20" s="56"/>
      <c r="Q20" s="68"/>
      <c r="R20" s="57"/>
    </row>
    <row r="21" spans="1:18" s="58" customFormat="1" ht="11.25" customHeight="1">
      <c r="A21" s="56"/>
      <c r="B21" s="143" t="s">
        <v>19</v>
      </c>
      <c r="C21" s="120">
        <f>+Impuestos!C26</f>
        <v>7480143.7627159217</v>
      </c>
      <c r="D21" s="120">
        <f>+Impuestos!D26</f>
        <v>7158475.3099752851</v>
      </c>
      <c r="E21" s="120">
        <f>+Impuestos!E26</f>
        <v>7827535.3440461475</v>
      </c>
      <c r="F21" s="120"/>
      <c r="G21" s="120"/>
      <c r="H21" s="120"/>
      <c r="I21" s="120"/>
      <c r="J21" s="120"/>
      <c r="K21" s="120"/>
      <c r="L21" s="120"/>
      <c r="M21" s="120"/>
      <c r="N21" s="120"/>
      <c r="O21" s="144">
        <f>SUM(C21:N21)</f>
        <v>22466154.416737355</v>
      </c>
      <c r="P21" s="56"/>
      <c r="Q21" s="56"/>
      <c r="R21" s="57"/>
    </row>
    <row r="22" spans="1:18" s="58" customFormat="1" ht="11.25" customHeight="1">
      <c r="A22" s="56"/>
      <c r="B22" s="145" t="s">
        <v>20</v>
      </c>
      <c r="C22" s="146">
        <f>+Impuestos!C47</f>
        <v>7134725.6669203853</v>
      </c>
      <c r="D22" s="146">
        <f>+Impuestos!D47</f>
        <v>6828653.0229080562</v>
      </c>
      <c r="E22" s="146">
        <f>+Impuestos!E47</f>
        <v>7465893.2674083235</v>
      </c>
      <c r="F22" s="146"/>
      <c r="G22" s="146"/>
      <c r="H22" s="146"/>
      <c r="I22" s="153"/>
      <c r="J22" s="153"/>
      <c r="K22" s="153"/>
      <c r="L22" s="153"/>
      <c r="M22" s="153"/>
      <c r="N22" s="153"/>
      <c r="O22" s="154">
        <f>SUM(C22:N22)</f>
        <v>21429271.957236763</v>
      </c>
      <c r="P22" s="56"/>
      <c r="Q22" s="56"/>
      <c r="R22" s="57"/>
    </row>
    <row r="23" spans="1:18" s="58" customFormat="1" ht="11.25" customHeight="1">
      <c r="A23" s="56"/>
      <c r="B23" s="143" t="s">
        <v>29</v>
      </c>
      <c r="C23" s="190">
        <f>+C13</f>
        <v>572796</v>
      </c>
      <c r="D23" s="190">
        <f>+D13</f>
        <v>573076</v>
      </c>
      <c r="E23" s="190">
        <f>+E13</f>
        <v>530369</v>
      </c>
      <c r="F23" s="135"/>
      <c r="G23" s="135"/>
      <c r="H23" s="135"/>
      <c r="I23" s="135"/>
      <c r="J23" s="135"/>
      <c r="K23" s="135"/>
      <c r="L23" s="135"/>
      <c r="M23" s="120"/>
      <c r="N23" s="135"/>
      <c r="O23" s="144">
        <f>SUM(C23:N23)</f>
        <v>1676241</v>
      </c>
      <c r="P23" s="56"/>
      <c r="Q23" s="56"/>
      <c r="R23" s="57"/>
    </row>
    <row r="24" spans="1:18" s="58" customFormat="1" ht="11.25" customHeight="1">
      <c r="A24" s="56"/>
      <c r="B24" s="152" t="s">
        <v>11</v>
      </c>
      <c r="C24" s="73">
        <f>+Visitas!C45</f>
        <v>3130143.7937128497</v>
      </c>
      <c r="D24" s="73">
        <f>+Visitas!D45</f>
        <v>3280359.9140169057</v>
      </c>
      <c r="E24" s="73">
        <f>+Visitas!E45</f>
        <v>3014427.7132262052</v>
      </c>
      <c r="F24" s="73"/>
      <c r="G24" s="73"/>
      <c r="H24" s="73"/>
      <c r="I24" s="39"/>
      <c r="J24" s="39"/>
      <c r="K24" s="39"/>
      <c r="L24" s="39"/>
      <c r="M24" s="39"/>
      <c r="N24" s="39"/>
      <c r="O24" s="137">
        <f>SUM(C24:N24)</f>
        <v>9424931.4209559597</v>
      </c>
      <c r="P24" s="56"/>
      <c r="Q24" s="56"/>
      <c r="R24" s="57"/>
    </row>
    <row r="25" spans="1:18" s="58" customFormat="1" ht="11.25" customHeight="1">
      <c r="A25" s="56"/>
      <c r="B25" s="143" t="s">
        <v>12</v>
      </c>
      <c r="C25" s="147">
        <f>+Visitas!C67</f>
        <v>78.010000000000005</v>
      </c>
      <c r="D25" s="147">
        <f>+Visitas!D67</f>
        <v>74.63</v>
      </c>
      <c r="E25" s="147">
        <f>+Visitas!E67</f>
        <v>88.17</v>
      </c>
      <c r="F25" s="147"/>
      <c r="G25" s="147"/>
      <c r="H25" s="147"/>
      <c r="I25" s="147"/>
      <c r="J25" s="147"/>
      <c r="K25" s="147"/>
      <c r="L25" s="147"/>
      <c r="M25" s="147"/>
      <c r="N25" s="147"/>
      <c r="O25" s="148">
        <f>+O20/O23</f>
        <v>80.068984021406294</v>
      </c>
      <c r="P25" s="56"/>
      <c r="Q25" s="56"/>
      <c r="R25" s="57"/>
    </row>
    <row r="26" spans="1:18" s="58" customFormat="1" ht="11.25" customHeight="1">
      <c r="A26" s="56"/>
      <c r="B26" s="165" t="s">
        <v>109</v>
      </c>
      <c r="C26" s="168">
        <f>+C16</f>
        <v>0.93440000000000001</v>
      </c>
      <c r="D26" s="168">
        <f>+D16</f>
        <v>0.93500000000000005</v>
      </c>
      <c r="E26" s="168">
        <f>+E16</f>
        <v>0.93479999999999996</v>
      </c>
      <c r="F26" s="168"/>
      <c r="G26" s="168"/>
      <c r="H26" s="168"/>
      <c r="I26" s="168"/>
      <c r="J26" s="168"/>
      <c r="K26" s="168"/>
      <c r="L26" s="168"/>
      <c r="M26" s="187"/>
      <c r="N26" s="168"/>
      <c r="O26" s="168">
        <f>+O16</f>
        <v>0.93469999999999998</v>
      </c>
      <c r="P26" s="56"/>
      <c r="Q26" s="56"/>
      <c r="R26" s="57"/>
    </row>
    <row r="27" spans="1:18" s="58" customFormat="1" ht="11.25" customHeight="1">
      <c r="A27" s="56"/>
      <c r="B27" s="166" t="s">
        <v>33</v>
      </c>
      <c r="C27" s="167">
        <f>+C38</f>
        <v>501.34</v>
      </c>
      <c r="D27" s="167">
        <f>+D38</f>
        <v>481.49</v>
      </c>
      <c r="E27" s="167">
        <f t="shared" ref="E27:N27" si="0">+E38</f>
        <v>485.4</v>
      </c>
      <c r="F27" s="167">
        <f t="shared" si="0"/>
        <v>0</v>
      </c>
      <c r="G27" s="167">
        <f t="shared" si="0"/>
        <v>0</v>
      </c>
      <c r="H27" s="167">
        <f t="shared" si="0"/>
        <v>0</v>
      </c>
      <c r="I27" s="167">
        <f t="shared" si="0"/>
        <v>0</v>
      </c>
      <c r="J27" s="167">
        <f t="shared" si="0"/>
        <v>0</v>
      </c>
      <c r="K27" s="167">
        <f t="shared" si="0"/>
        <v>0</v>
      </c>
      <c r="L27" s="167">
        <f t="shared" si="0"/>
        <v>0</v>
      </c>
      <c r="M27" s="167">
        <f t="shared" si="0"/>
        <v>0</v>
      </c>
      <c r="N27" s="167">
        <f t="shared" si="0"/>
        <v>0</v>
      </c>
      <c r="O27" s="200"/>
      <c r="P27" s="56"/>
      <c r="Q27" s="56"/>
    </row>
    <row r="28" spans="1:18" ht="28.5" customHeight="1"/>
    <row r="29" spans="1:18" s="1" customFormat="1" ht="22.5" customHeight="1">
      <c r="A29" s="6"/>
      <c r="B29" s="256" t="s">
        <v>142</v>
      </c>
      <c r="C29" s="257"/>
      <c r="D29" s="257"/>
      <c r="E29" s="257"/>
      <c r="F29" s="257"/>
      <c r="G29" s="257"/>
      <c r="H29" s="257"/>
      <c r="I29" s="257"/>
      <c r="J29" s="257"/>
      <c r="K29" s="257"/>
      <c r="L29" s="257"/>
      <c r="M29" s="257"/>
      <c r="N29" s="257"/>
      <c r="O29" s="257"/>
      <c r="P29" s="257"/>
      <c r="Q29" s="6"/>
      <c r="R29" s="6"/>
    </row>
    <row r="30" spans="1:18" s="1" customFormat="1" ht="11.25">
      <c r="A30" s="6"/>
      <c r="B30" s="182" t="s">
        <v>102</v>
      </c>
      <c r="C30" s="25" t="s">
        <v>43</v>
      </c>
      <c r="D30" s="25" t="s">
        <v>44</v>
      </c>
      <c r="E30" s="25" t="s">
        <v>45</v>
      </c>
      <c r="F30" s="25" t="s">
        <v>46</v>
      </c>
      <c r="G30" s="25" t="s">
        <v>47</v>
      </c>
      <c r="H30" s="25" t="s">
        <v>48</v>
      </c>
      <c r="I30" s="25" t="s">
        <v>49</v>
      </c>
      <c r="J30" s="25" t="s">
        <v>50</v>
      </c>
      <c r="K30" s="25" t="s">
        <v>51</v>
      </c>
      <c r="L30" s="25" t="s">
        <v>77</v>
      </c>
      <c r="M30" s="25" t="s">
        <v>78</v>
      </c>
      <c r="N30" s="25" t="s">
        <v>79</v>
      </c>
      <c r="O30" s="25" t="s">
        <v>34</v>
      </c>
      <c r="P30" s="132" t="s">
        <v>35</v>
      </c>
      <c r="Q30" s="6"/>
      <c r="R30" s="6"/>
    </row>
    <row r="31" spans="1:18" s="1" customFormat="1" ht="12" customHeight="1">
      <c r="A31" s="6"/>
      <c r="B31" s="98" t="s">
        <v>103</v>
      </c>
      <c r="C31" s="194">
        <v>1656107500</v>
      </c>
      <c r="D31" s="194">
        <v>1351719150</v>
      </c>
      <c r="E31" s="194">
        <v>1536569700</v>
      </c>
      <c r="F31" s="194"/>
      <c r="G31" s="194"/>
      <c r="H31" s="194"/>
      <c r="I31" s="194"/>
      <c r="J31" s="194"/>
      <c r="K31" s="195"/>
      <c r="L31" s="195"/>
      <c r="M31" s="195"/>
      <c r="N31" s="195"/>
      <c r="O31" s="196">
        <f t="shared" ref="O31:O37" si="1">SUM(C31:N31)</f>
        <v>4544396350</v>
      </c>
      <c r="P31" s="196">
        <v>9276303.1899999995</v>
      </c>
      <c r="Q31" s="6"/>
      <c r="R31" s="6"/>
    </row>
    <row r="32" spans="1:18" s="1" customFormat="1" ht="12" customHeight="1">
      <c r="A32" s="6"/>
      <c r="B32" s="99" t="s">
        <v>104</v>
      </c>
      <c r="C32" s="197">
        <v>2691673100</v>
      </c>
      <c r="D32" s="197">
        <v>2545095600</v>
      </c>
      <c r="E32" s="197">
        <v>2875741450</v>
      </c>
      <c r="F32" s="197"/>
      <c r="G32" s="197"/>
      <c r="H32" s="197"/>
      <c r="I32" s="197"/>
      <c r="J32" s="197"/>
      <c r="K32" s="198"/>
      <c r="L32" s="198"/>
      <c r="M32" s="198"/>
      <c r="N32" s="198"/>
      <c r="O32" s="199">
        <f t="shared" si="1"/>
        <v>8112510150</v>
      </c>
      <c r="P32" s="199">
        <v>16579309.310000001</v>
      </c>
      <c r="Q32" s="6"/>
      <c r="R32" s="6"/>
    </row>
    <row r="33" spans="2:16" s="6" customFormat="1" ht="12" customHeight="1">
      <c r="B33" s="98" t="s">
        <v>105</v>
      </c>
      <c r="C33" s="194">
        <v>79677550</v>
      </c>
      <c r="D33" s="194">
        <v>96599110</v>
      </c>
      <c r="E33" s="194">
        <v>123876250</v>
      </c>
      <c r="F33" s="194"/>
      <c r="G33" s="194"/>
      <c r="H33" s="194"/>
      <c r="I33" s="194"/>
      <c r="J33" s="194"/>
      <c r="K33" s="195"/>
      <c r="L33" s="195"/>
      <c r="M33" s="195"/>
      <c r="N33" s="195"/>
      <c r="O33" s="196">
        <f t="shared" si="1"/>
        <v>300152910</v>
      </c>
      <c r="P33" s="196">
        <v>614759.01</v>
      </c>
    </row>
    <row r="34" spans="2:16" s="6" customFormat="1" ht="12" customHeight="1">
      <c r="B34" s="100" t="s">
        <v>106</v>
      </c>
      <c r="C34" s="197">
        <v>17921000179</v>
      </c>
      <c r="D34" s="197">
        <v>16543365905</v>
      </c>
      <c r="E34" s="197">
        <v>18107106601</v>
      </c>
      <c r="F34" s="197"/>
      <c r="G34" s="197"/>
      <c r="H34" s="197"/>
      <c r="I34" s="197"/>
      <c r="J34" s="197"/>
      <c r="K34" s="198"/>
      <c r="L34" s="198"/>
      <c r="M34" s="198"/>
      <c r="N34" s="198"/>
      <c r="O34" s="199">
        <f t="shared" si="1"/>
        <v>52571472685</v>
      </c>
      <c r="P34" s="199">
        <v>107408365.72999999</v>
      </c>
    </row>
    <row r="35" spans="2:16" s="6" customFormat="1" ht="12" customHeight="1">
      <c r="B35" s="98" t="s">
        <v>107</v>
      </c>
      <c r="C35" s="194">
        <v>54377480</v>
      </c>
      <c r="D35" s="194">
        <v>56033350</v>
      </c>
      <c r="E35" s="194">
        <v>54043190</v>
      </c>
      <c r="F35" s="194"/>
      <c r="G35" s="194"/>
      <c r="H35" s="194"/>
      <c r="I35" s="194"/>
      <c r="J35" s="194"/>
      <c r="K35" s="195"/>
      <c r="L35" s="195"/>
      <c r="M35" s="195"/>
      <c r="N35" s="195"/>
      <c r="O35" s="196">
        <f t="shared" si="1"/>
        <v>164454020</v>
      </c>
      <c r="P35" s="196">
        <v>336176.61</v>
      </c>
    </row>
    <row r="36" spans="2:16" s="6" customFormat="1" ht="18" customHeight="1">
      <c r="B36" s="201" t="s">
        <v>3</v>
      </c>
      <c r="C36" s="202">
        <f t="shared" ref="C36:D36" si="2">SUM(C31:C35)</f>
        <v>22402835809</v>
      </c>
      <c r="D36" s="202">
        <f t="shared" si="2"/>
        <v>20592813115</v>
      </c>
      <c r="E36" s="202">
        <f t="shared" ref="E36" si="3">SUM(E31:E35)</f>
        <v>22697337191</v>
      </c>
      <c r="F36" s="202"/>
      <c r="G36" s="202"/>
      <c r="H36" s="202"/>
      <c r="I36" s="202"/>
      <c r="J36" s="202"/>
      <c r="K36" s="202"/>
      <c r="L36" s="202"/>
      <c r="M36" s="202"/>
      <c r="N36" s="202"/>
      <c r="O36" s="203">
        <f t="shared" si="1"/>
        <v>65692986115</v>
      </c>
      <c r="P36" s="202">
        <f>SUM(P31:P35)</f>
        <v>134214913.84999999</v>
      </c>
    </row>
    <row r="37" spans="2:16" s="6" customFormat="1" ht="18" customHeight="1">
      <c r="B37" s="91" t="s">
        <v>10</v>
      </c>
      <c r="C37" s="91">
        <f t="shared" ref="C37:D37" si="4">C36/C38</f>
        <v>44685913.370167956</v>
      </c>
      <c r="D37" s="91">
        <f t="shared" si="4"/>
        <v>42768932.096201375</v>
      </c>
      <c r="E37" s="91">
        <f t="shared" ref="E37" si="5">E36/E38</f>
        <v>46760068.378656782</v>
      </c>
      <c r="F37" s="91"/>
      <c r="G37" s="91"/>
      <c r="H37" s="91"/>
      <c r="I37" s="91"/>
      <c r="J37" s="91"/>
      <c r="K37" s="91"/>
      <c r="L37" s="91"/>
      <c r="M37" s="91"/>
      <c r="N37" s="91"/>
      <c r="O37" s="203">
        <f t="shared" si="1"/>
        <v>134214913.84502611</v>
      </c>
      <c r="P37" s="91"/>
    </row>
    <row r="38" spans="2:16" s="6" customFormat="1" ht="16.5" customHeight="1">
      <c r="B38" s="91" t="s">
        <v>32</v>
      </c>
      <c r="C38" s="109">
        <f>+'Retorno Máquinas'!C27</f>
        <v>501.34</v>
      </c>
      <c r="D38" s="109">
        <f>+'Retorno Máquinas'!D27</f>
        <v>481.49</v>
      </c>
      <c r="E38" s="109">
        <f>+'Retorno Máquinas'!E27</f>
        <v>485.4</v>
      </c>
      <c r="F38" s="109">
        <f>+'Retorno Máquinas'!F27</f>
        <v>0</v>
      </c>
      <c r="G38" s="109">
        <f>+'Retorno Máquinas'!G27</f>
        <v>0</v>
      </c>
      <c r="H38" s="109">
        <f>+'Retorno Máquinas'!H27</f>
        <v>0</v>
      </c>
      <c r="I38" s="109">
        <f>+'Retorno Máquinas'!I27</f>
        <v>0</v>
      </c>
      <c r="J38" s="109">
        <f>+'Retorno Máquinas'!J27</f>
        <v>0</v>
      </c>
      <c r="K38" s="109">
        <f>+'Retorno Máquinas'!K27</f>
        <v>0</v>
      </c>
      <c r="L38" s="109">
        <f>+'Retorno Máquinas'!L27</f>
        <v>0</v>
      </c>
      <c r="M38" s="109">
        <f>+'Retorno Máquinas'!M27</f>
        <v>0</v>
      </c>
      <c r="N38" s="109">
        <f>+'Retorno Máquinas'!N27</f>
        <v>0</v>
      </c>
      <c r="O38" s="92"/>
      <c r="P38" s="92"/>
    </row>
    <row r="39" spans="2:16" s="6" customFormat="1" ht="22.5" customHeight="1">
      <c r="B39" s="1"/>
      <c r="C39" s="1"/>
      <c r="D39" s="1"/>
      <c r="E39" s="1"/>
      <c r="F39" s="1"/>
      <c r="G39" s="1"/>
      <c r="H39" s="1"/>
      <c r="I39" s="1"/>
      <c r="J39" s="1"/>
      <c r="K39" s="1"/>
      <c r="L39" s="1"/>
      <c r="M39" s="1"/>
      <c r="N39" s="1"/>
      <c r="O39" s="1"/>
      <c r="P39" s="1"/>
    </row>
    <row r="40" spans="2:16" s="6" customFormat="1" ht="22.5" customHeight="1">
      <c r="B40" s="258" t="s">
        <v>108</v>
      </c>
      <c r="C40" s="259"/>
      <c r="D40" s="259"/>
      <c r="E40" s="259"/>
      <c r="F40" s="259"/>
      <c r="G40" s="259"/>
      <c r="H40" s="259"/>
      <c r="I40" s="259"/>
      <c r="J40" s="259"/>
      <c r="K40" s="259"/>
      <c r="L40" s="259"/>
      <c r="M40" s="259"/>
      <c r="N40" s="259"/>
      <c r="O40" s="260"/>
      <c r="P40" s="1"/>
    </row>
    <row r="41" spans="2:16" s="6" customFormat="1" ht="11.25">
      <c r="B41" s="182" t="s">
        <v>102</v>
      </c>
      <c r="C41" s="25" t="s">
        <v>43</v>
      </c>
      <c r="D41" s="25" t="s">
        <v>44</v>
      </c>
      <c r="E41" s="25" t="s">
        <v>45</v>
      </c>
      <c r="F41" s="25" t="s">
        <v>46</v>
      </c>
      <c r="G41" s="25" t="s">
        <v>47</v>
      </c>
      <c r="H41" s="25" t="s">
        <v>48</v>
      </c>
      <c r="I41" s="25" t="s">
        <v>49</v>
      </c>
      <c r="J41" s="25" t="s">
        <v>50</v>
      </c>
      <c r="K41" s="25" t="s">
        <v>51</v>
      </c>
      <c r="L41" s="25" t="s">
        <v>77</v>
      </c>
      <c r="M41" s="25" t="s">
        <v>78</v>
      </c>
      <c r="N41" s="25" t="s">
        <v>79</v>
      </c>
      <c r="O41" s="183" t="s">
        <v>27</v>
      </c>
      <c r="P41" s="1"/>
    </row>
    <row r="42" spans="2:16" s="6" customFormat="1" ht="12" customHeight="1">
      <c r="B42" s="98" t="s">
        <v>103</v>
      </c>
      <c r="C42" s="110">
        <f>+C31/C$36</f>
        <v>7.3924011858118602E-2</v>
      </c>
      <c r="D42" s="110">
        <f>+D31/D$36</f>
        <v>6.5640334929053232E-2</v>
      </c>
      <c r="E42" s="110">
        <v>6.7699999999999996E-2</v>
      </c>
      <c r="F42" s="110"/>
      <c r="G42" s="110"/>
      <c r="H42" s="110"/>
      <c r="I42" s="110"/>
      <c r="J42" s="110"/>
      <c r="K42" s="110"/>
      <c r="L42" s="110"/>
      <c r="M42" s="110"/>
      <c r="N42" s="110"/>
      <c r="O42" s="110">
        <f>+O31/O$36</f>
        <v>6.9176279215633893E-2</v>
      </c>
      <c r="P42" s="1"/>
    </row>
    <row r="43" spans="2:16" s="6" customFormat="1" ht="12" customHeight="1">
      <c r="B43" s="99" t="s">
        <v>104</v>
      </c>
      <c r="C43" s="111">
        <f t="shared" ref="C43:D46" si="6">+C32/C$36</f>
        <v>0.12014876701094515</v>
      </c>
      <c r="D43" s="111">
        <f t="shared" si="6"/>
        <v>0.12359144842363126</v>
      </c>
      <c r="E43" s="111">
        <v>0.12670000000000001</v>
      </c>
      <c r="F43" s="111"/>
      <c r="G43" s="111"/>
      <c r="H43" s="111"/>
      <c r="I43" s="111"/>
      <c r="J43" s="111"/>
      <c r="K43" s="111"/>
      <c r="L43" s="111"/>
      <c r="M43" s="111"/>
      <c r="N43" s="111"/>
      <c r="O43" s="111">
        <f t="shared" ref="O43:O46" si="7">+O32/O$36</f>
        <v>0.12349126793838393</v>
      </c>
      <c r="P43" s="1"/>
    </row>
    <row r="44" spans="2:16" s="6" customFormat="1" ht="12" customHeight="1">
      <c r="B44" s="98" t="s">
        <v>105</v>
      </c>
      <c r="C44" s="110">
        <f t="shared" si="6"/>
        <v>3.5565832236288029E-3</v>
      </c>
      <c r="D44" s="110">
        <f t="shared" si="6"/>
        <v>4.6909137406601475E-3</v>
      </c>
      <c r="E44" s="110">
        <v>5.4999999999999997E-3</v>
      </c>
      <c r="F44" s="110"/>
      <c r="G44" s="110"/>
      <c r="H44" s="110"/>
      <c r="I44" s="110"/>
      <c r="J44" s="110"/>
      <c r="K44" s="110"/>
      <c r="L44" s="110"/>
      <c r="M44" s="110"/>
      <c r="N44" s="110"/>
      <c r="O44" s="110">
        <f t="shared" si="7"/>
        <v>4.5690252148770051E-3</v>
      </c>
      <c r="P44" s="1"/>
    </row>
    <row r="45" spans="2:16" s="6" customFormat="1" ht="12" customHeight="1">
      <c r="B45" s="100" t="s">
        <v>106</v>
      </c>
      <c r="C45" s="111">
        <f t="shared" si="6"/>
        <v>0.79994337912348179</v>
      </c>
      <c r="D45" s="111">
        <f t="shared" si="6"/>
        <v>0.80335628807069859</v>
      </c>
      <c r="E45" s="111">
        <v>0.79779999999999995</v>
      </c>
      <c r="F45" s="111"/>
      <c r="G45" s="111"/>
      <c r="H45" s="111"/>
      <c r="I45" s="111"/>
      <c r="J45" s="111"/>
      <c r="K45" s="111"/>
      <c r="L45" s="111"/>
      <c r="M45" s="111"/>
      <c r="N45" s="111"/>
      <c r="O45" s="111">
        <f t="shared" si="7"/>
        <v>0.80026005505321518</v>
      </c>
      <c r="P45" s="1"/>
    </row>
    <row r="46" spans="2:16" s="6" customFormat="1" ht="12" customHeight="1">
      <c r="B46" s="98" t="s">
        <v>107</v>
      </c>
      <c r="C46" s="110">
        <f t="shared" si="6"/>
        <v>2.4272587838256917E-3</v>
      </c>
      <c r="D46" s="110">
        <f t="shared" si="6"/>
        <v>2.7210148359567629E-3</v>
      </c>
      <c r="E46" s="110">
        <v>2.3999999999999998E-3</v>
      </c>
      <c r="F46" s="110"/>
      <c r="G46" s="110"/>
      <c r="H46" s="110"/>
      <c r="I46" s="110"/>
      <c r="J46" s="110"/>
      <c r="K46" s="110"/>
      <c r="L46" s="110"/>
      <c r="M46" s="110"/>
      <c r="N46" s="110"/>
      <c r="O46" s="110">
        <f t="shared" si="7"/>
        <v>2.5033725778900074E-3</v>
      </c>
      <c r="P46" s="1"/>
    </row>
    <row r="47" spans="2:16" s="6" customFormat="1" ht="18" customHeight="1">
      <c r="B47" s="184" t="s">
        <v>3</v>
      </c>
      <c r="C47" s="185">
        <f t="shared" ref="C47:E47" si="8">SUM(C42:C46)</f>
        <v>1</v>
      </c>
      <c r="D47" s="185">
        <f t="shared" si="8"/>
        <v>1</v>
      </c>
      <c r="E47" s="185">
        <f t="shared" si="8"/>
        <v>1.0001</v>
      </c>
      <c r="F47" s="185"/>
      <c r="G47" s="185"/>
      <c r="H47" s="185"/>
      <c r="I47" s="185"/>
      <c r="J47" s="185"/>
      <c r="K47" s="185"/>
      <c r="L47" s="185"/>
      <c r="M47" s="185"/>
      <c r="N47" s="185"/>
      <c r="O47" s="186">
        <f t="shared" ref="O47" si="9">SUM(O42:O46)</f>
        <v>1</v>
      </c>
      <c r="P47" s="1"/>
    </row>
    <row r="49" spans="3:16">
      <c r="C49" s="129"/>
      <c r="D49" s="129"/>
      <c r="J49" s="129"/>
      <c r="K49" s="129"/>
      <c r="L49" s="129"/>
      <c r="M49" s="129"/>
      <c r="N49" s="129"/>
      <c r="O49" s="221"/>
      <c r="P49" s="221"/>
    </row>
    <row r="50" spans="3:16">
      <c r="O50" s="221"/>
      <c r="P50" s="221"/>
    </row>
    <row r="51" spans="3:16">
      <c r="O51" s="221"/>
      <c r="P51" s="221"/>
    </row>
    <row r="52" spans="3:16">
      <c r="O52" s="221"/>
      <c r="P52" s="221"/>
    </row>
    <row r="53" spans="3:16">
      <c r="O53" s="221"/>
      <c r="P53" s="221"/>
    </row>
    <row r="54" spans="3:16">
      <c r="C54" s="69"/>
    </row>
    <row r="59" spans="3:16">
      <c r="L59" s="129"/>
      <c r="M59" s="129"/>
      <c r="N59" s="129"/>
      <c r="O59" s="129"/>
      <c r="P59" s="129"/>
    </row>
    <row r="60" spans="3:16">
      <c r="P60" s="17"/>
    </row>
    <row r="61" spans="3:16">
      <c r="P61" s="17"/>
    </row>
    <row r="62" spans="3:16">
      <c r="P62" s="17"/>
    </row>
    <row r="63" spans="3:16">
      <c r="P63" s="17"/>
    </row>
    <row r="64" spans="3:16">
      <c r="P64" s="17"/>
    </row>
    <row r="65" spans="16:16">
      <c r="P65" s="17"/>
    </row>
    <row r="66" spans="16:16">
      <c r="P66" s="17"/>
    </row>
  </sheetData>
  <mergeCells count="4">
    <mergeCell ref="B8:O8"/>
    <mergeCell ref="B18:O18"/>
    <mergeCell ref="B29:P29"/>
    <mergeCell ref="B40:O40"/>
  </mergeCells>
  <printOptions horizontalCentered="1"/>
  <pageMargins left="0.39370078740157483" right="0.39370078740157483" top="0.39370078740157483" bottom="0.78740157480314965" header="0.31496062992125984" footer="0.31496062992125984"/>
  <pageSetup scale="71"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sheetPr>
    <pageSetUpPr fitToPage="1"/>
  </sheetPr>
  <dimension ref="A1:E15"/>
  <sheetViews>
    <sheetView zoomScaleNormal="100" workbookViewId="0"/>
  </sheetViews>
  <sheetFormatPr baseColWidth="10" defaultRowHeight="11.25"/>
  <cols>
    <col min="1" max="1" width="4.140625" style="75" customWidth="1"/>
    <col min="2" max="2" width="34.85546875" style="54" customWidth="1"/>
    <col min="3" max="3" width="2.42578125" style="54" customWidth="1"/>
    <col min="4" max="4" width="89.85546875" style="54" customWidth="1"/>
    <col min="5" max="5" width="7.140625" style="54" customWidth="1"/>
    <col min="6" max="6" width="26.140625" style="54" customWidth="1"/>
    <col min="7" max="16384" width="11.42578125" style="54"/>
  </cols>
  <sheetData>
    <row r="1" spans="1:5" ht="10.5" customHeight="1">
      <c r="A1" s="74"/>
    </row>
    <row r="2" spans="1:5" ht="10.5" customHeight="1"/>
    <row r="3" spans="1:5" ht="10.5" customHeight="1"/>
    <row r="4" spans="1:5" ht="10.5" customHeight="1"/>
    <row r="5" spans="1:5" ht="10.5" customHeight="1">
      <c r="D5" s="86"/>
    </row>
    <row r="6" spans="1:5" ht="10.5" customHeight="1">
      <c r="D6" s="86"/>
      <c r="E6" s="86"/>
    </row>
    <row r="7" spans="1:5" ht="49.5" customHeight="1">
      <c r="D7" s="86"/>
      <c r="E7" s="86"/>
    </row>
    <row r="8" spans="1:5" ht="22.5" customHeight="1">
      <c r="A8" s="67"/>
      <c r="B8" s="261" t="s">
        <v>59</v>
      </c>
      <c r="C8" s="261"/>
      <c r="D8" s="262"/>
    </row>
    <row r="9" spans="1:5" ht="42" customHeight="1">
      <c r="A9" s="67"/>
      <c r="B9" s="87" t="s">
        <v>76</v>
      </c>
      <c r="C9" s="88"/>
      <c r="D9" s="89" t="s">
        <v>21</v>
      </c>
    </row>
    <row r="10" spans="1:5" ht="48" customHeight="1">
      <c r="A10" s="67"/>
      <c r="B10" s="87" t="s">
        <v>64</v>
      </c>
      <c r="C10" s="88"/>
      <c r="D10" s="89" t="s">
        <v>22</v>
      </c>
    </row>
    <row r="11" spans="1:5" ht="39.75" customHeight="1">
      <c r="A11" s="67"/>
      <c r="B11" s="87" t="s">
        <v>23</v>
      </c>
      <c r="C11" s="88"/>
      <c r="D11" s="89" t="s">
        <v>24</v>
      </c>
    </row>
    <row r="12" spans="1:5" ht="37.5" customHeight="1">
      <c r="A12" s="67"/>
      <c r="B12" s="87" t="s">
        <v>65</v>
      </c>
      <c r="C12" s="90"/>
      <c r="D12" s="89" t="s">
        <v>25</v>
      </c>
    </row>
    <row r="13" spans="1:5" ht="56.25" customHeight="1">
      <c r="A13" s="67"/>
      <c r="B13" s="87" t="s">
        <v>134</v>
      </c>
      <c r="C13" s="90"/>
      <c r="D13" s="206" t="s">
        <v>135</v>
      </c>
    </row>
    <row r="14" spans="1:5" ht="39.75" customHeight="1">
      <c r="A14" s="67"/>
      <c r="B14" s="87" t="s">
        <v>138</v>
      </c>
      <c r="C14" s="88"/>
      <c r="D14" s="89" t="s">
        <v>140</v>
      </c>
    </row>
    <row r="15" spans="1:5" ht="39.75" customHeight="1">
      <c r="A15" s="67"/>
      <c r="B15" s="87" t="s">
        <v>139</v>
      </c>
      <c r="C15" s="88"/>
      <c r="D15" s="89" t="s">
        <v>141</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eschiaffino</cp:lastModifiedBy>
  <cp:lastPrinted>2012-04-23T20:46:53Z</cp:lastPrinted>
  <dcterms:created xsi:type="dcterms:W3CDTF">2009-04-09T13:46:36Z</dcterms:created>
  <dcterms:modified xsi:type="dcterms:W3CDTF">2012-04-23T21:06:50Z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-685513745</vt:i4>
  </property>
  <property fmtid="{D5CDD505-2E9C-101B-9397-08002B2CF9AE}" pid="3" name="_NewReviewCycle">
    <vt:lpwstr/>
  </property>
  <property fmtid="{D5CDD505-2E9C-101B-9397-08002B2CF9AE}" pid="4" name="_EmailSubject">
    <vt:lpwstr>Datos Comunicado-Newsletter + Boletín Estadístico Mar-2012</vt:lpwstr>
  </property>
  <property fmtid="{D5CDD505-2E9C-101B-9397-08002B2CF9AE}" pid="5" name="_AuthorEmail">
    <vt:lpwstr>eschiaffino@scj.gob.cl</vt:lpwstr>
  </property>
  <property fmtid="{D5CDD505-2E9C-101B-9397-08002B2CF9AE}" pid="6" name="_AuthorEmailDisplayName">
    <vt:lpwstr>Enzo Schiaffino Marquardt</vt:lpwstr>
  </property>
</Properties>
</file>