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9810" windowWidth="25440" windowHeight="3030" tabRatio="897"/>
  </bookViews>
  <sheets>
    <sheet name="Indice" sheetId="5" r:id="rId1"/>
    <sheet name="Oferta de Juegos" sheetId="11" r:id="rId2"/>
    <sheet name="Posiciones de Juego" sheetId="12" r:id="rId3"/>
    <sheet name="Ingresos Brutos del Juego" sheetId="1" r:id="rId4"/>
    <sheet name="Impuestos" sheetId="2" r:id="rId5"/>
    <sheet name="Visitas" sheetId="3" r:id="rId6"/>
    <sheet name="Retorno Máquinas" sheetId="7" r:id="rId7"/>
    <sheet name="Resumen Industria" sheetId="4" r:id="rId8"/>
    <sheet name="Glosario" sheetId="6" r:id="rId9"/>
  </sheets>
  <definedNames>
    <definedName name="_xlnm.Print_Area" localSheetId="8">Glosario!$A$1:$E$18</definedName>
    <definedName name="_xlnm.Print_Area" localSheetId="4">Impuestos!$A$1:$Q$52</definedName>
    <definedName name="_xlnm.Print_Area" localSheetId="0">Indice!$A$1:$E$28</definedName>
    <definedName name="_xlnm.Print_Area" localSheetId="3">'Ingresos Brutos del Juego'!$A$1:$R$29</definedName>
    <definedName name="_xlnm.Print_Area" localSheetId="1">'Oferta de Juegos'!$A$1:$I$29</definedName>
    <definedName name="_xlnm.Print_Area" localSheetId="2">'Posiciones de Juego'!$A$1:$J$70</definedName>
    <definedName name="_xlnm.Print_Area" localSheetId="7">'Resumen Industria'!$A$1:$Q$48</definedName>
    <definedName name="_xlnm.Print_Area" localSheetId="6">'Retorno Máquinas'!$A$1:$Q$51</definedName>
    <definedName name="_xlnm.Print_Area" localSheetId="5">Visitas!$A$1:$Q$74</definedName>
  </definedNames>
  <calcPr calcId="145621"/>
</workbook>
</file>

<file path=xl/calcChain.xml><?xml version="1.0" encoding="utf-8"?>
<calcChain xmlns="http://schemas.openxmlformats.org/spreadsheetml/2006/main">
  <c r="N37" i="4" l="1"/>
  <c r="N27" i="7"/>
  <c r="N70" i="3"/>
  <c r="M37" i="4" l="1"/>
  <c r="M26" i="4"/>
  <c r="M70" i="3"/>
  <c r="M48" i="3"/>
  <c r="M47" i="3"/>
  <c r="D27" i="12"/>
  <c r="E27" i="12"/>
  <c r="F27" i="12"/>
  <c r="G27" i="12"/>
  <c r="H27" i="12"/>
  <c r="P26" i="2" l="1"/>
  <c r="L37" i="4" l="1"/>
  <c r="L27" i="7"/>
  <c r="L70" i="3"/>
  <c r="L47" i="3"/>
  <c r="L48" i="3"/>
  <c r="O16" i="4" l="1"/>
  <c r="O26" i="4" s="1"/>
  <c r="K37" i="4" l="1"/>
  <c r="K27" i="7" l="1"/>
  <c r="K70" i="3"/>
  <c r="K47" i="3"/>
  <c r="K48" i="3"/>
  <c r="J37" i="4" l="1"/>
  <c r="J27" i="7"/>
  <c r="J70" i="3"/>
  <c r="I70" i="3"/>
  <c r="J47" i="3"/>
  <c r="J48" i="3"/>
  <c r="I37" i="4" l="1"/>
  <c r="I27" i="7"/>
  <c r="I47" i="3"/>
  <c r="I48" i="3"/>
  <c r="I27" i="1" l="1"/>
  <c r="H37" i="4" l="1"/>
  <c r="H27" i="7"/>
  <c r="H70" i="3"/>
  <c r="H47" i="3"/>
  <c r="H48" i="3"/>
  <c r="P36" i="4" l="1"/>
  <c r="G37" i="4" l="1"/>
  <c r="G27" i="7"/>
  <c r="G70" i="3"/>
  <c r="F70" i="3"/>
  <c r="E70" i="3"/>
  <c r="G47" i="3"/>
  <c r="G48" i="3"/>
  <c r="F27" i="7" l="1"/>
  <c r="E37" i="4" l="1"/>
  <c r="E20" i="4"/>
  <c r="E27" i="1"/>
  <c r="E27" i="7" l="1"/>
  <c r="E47" i="3"/>
  <c r="D70" i="3" l="1"/>
  <c r="D26" i="4"/>
  <c r="D27" i="7"/>
  <c r="I12" i="12" l="1"/>
  <c r="I13" i="12"/>
  <c r="I14" i="12"/>
  <c r="I15" i="12"/>
  <c r="I16" i="12"/>
  <c r="I17" i="12"/>
  <c r="I18" i="12"/>
  <c r="I19" i="12"/>
  <c r="I20" i="12"/>
  <c r="I21" i="12"/>
  <c r="I22" i="12"/>
  <c r="I23" i="12"/>
  <c r="I24" i="12"/>
  <c r="I25" i="12"/>
  <c r="I26" i="12"/>
  <c r="I11" i="12"/>
  <c r="I26" i="3" l="1"/>
  <c r="J26" i="3"/>
  <c r="K26" i="3"/>
  <c r="L26" i="3"/>
  <c r="M26" i="3"/>
  <c r="N26" i="3"/>
  <c r="I46" i="3"/>
  <c r="J46" i="3"/>
  <c r="K46" i="3"/>
  <c r="L46" i="3"/>
  <c r="M46" i="3"/>
  <c r="N46" i="3"/>
  <c r="N47" i="3" s="1"/>
  <c r="I71" i="3"/>
  <c r="J71" i="3"/>
  <c r="K71" i="3"/>
  <c r="L71" i="3"/>
  <c r="M71" i="3"/>
  <c r="N71" i="3"/>
  <c r="D28" i="7"/>
  <c r="D25" i="4" l="1"/>
  <c r="E25" i="4"/>
  <c r="F25" i="4"/>
  <c r="G25" i="4"/>
  <c r="H25" i="4"/>
  <c r="I25" i="4"/>
  <c r="J25" i="4"/>
  <c r="K25" i="4"/>
  <c r="L25" i="4"/>
  <c r="M25" i="4"/>
  <c r="N25" i="4"/>
  <c r="D15" i="4" l="1"/>
  <c r="E15" i="4"/>
  <c r="F15" i="4"/>
  <c r="G15" i="4"/>
  <c r="H15" i="4"/>
  <c r="I15" i="4"/>
  <c r="J15" i="4"/>
  <c r="K15" i="4"/>
  <c r="L15" i="4"/>
  <c r="M15" i="4"/>
  <c r="N15" i="4"/>
  <c r="J26" i="7" l="1"/>
  <c r="K26" i="7"/>
  <c r="I27" i="12" l="1"/>
  <c r="H36" i="4" l="1"/>
  <c r="G36" i="4" l="1"/>
  <c r="D27" i="11" l="1"/>
  <c r="E27" i="11"/>
  <c r="F27" i="11"/>
  <c r="G27" i="11"/>
  <c r="H27" i="11"/>
  <c r="F36" i="4" l="1"/>
  <c r="F37" i="4" s="1"/>
  <c r="N36" i="4" l="1"/>
  <c r="N47" i="4" l="1"/>
  <c r="N49" i="7"/>
  <c r="M47" i="4" l="1"/>
  <c r="M36" i="4"/>
  <c r="M49" i="7"/>
  <c r="O10" i="7"/>
  <c r="O11" i="7"/>
  <c r="O12" i="7"/>
  <c r="O13" i="7"/>
  <c r="O14" i="7"/>
  <c r="O15" i="7"/>
  <c r="O16" i="7"/>
  <c r="O17" i="7"/>
  <c r="O18" i="7"/>
  <c r="O19" i="7"/>
  <c r="O20" i="7"/>
  <c r="O21" i="7"/>
  <c r="O22" i="7"/>
  <c r="O23" i="7"/>
  <c r="O24" i="7"/>
  <c r="O25" i="7"/>
  <c r="L47" i="4" l="1"/>
  <c r="L36" i="4"/>
  <c r="L49" i="7" l="1"/>
  <c r="K47" i="4" l="1"/>
  <c r="K36" i="4"/>
  <c r="K49" i="7" l="1"/>
  <c r="P49" i="7" l="1"/>
  <c r="J47" i="4" l="1"/>
  <c r="J36" i="4"/>
  <c r="J49" i="7" l="1"/>
  <c r="I47" i="4" l="1"/>
  <c r="I36" i="4"/>
  <c r="I49" i="7"/>
  <c r="H47" i="4" l="1"/>
  <c r="H49" i="7" l="1"/>
  <c r="G47" i="4" l="1"/>
  <c r="G49" i="7"/>
  <c r="G26" i="7"/>
  <c r="O23" i="3"/>
  <c r="O43" i="3"/>
  <c r="O24" i="2"/>
  <c r="O23" i="2"/>
  <c r="O45" i="2"/>
  <c r="O23" i="1"/>
  <c r="F47" i="4" l="1"/>
  <c r="F49" i="7"/>
  <c r="F26" i="7"/>
  <c r="O44" i="3"/>
  <c r="O24" i="3"/>
  <c r="O46" i="2"/>
  <c r="O24" i="1"/>
  <c r="E47" i="4"/>
  <c r="E36" i="4"/>
  <c r="D49" i="7" l="1"/>
  <c r="E49" i="7"/>
  <c r="C16" i="4" l="1"/>
  <c r="C26" i="4" s="1"/>
  <c r="C15" i="4"/>
  <c r="O49" i="7"/>
  <c r="C49" i="7"/>
  <c r="E28" i="2" l="1"/>
  <c r="F28" i="2"/>
  <c r="G28" i="2"/>
  <c r="H28" i="2"/>
  <c r="I28" i="2"/>
  <c r="J28" i="2"/>
  <c r="K28" i="2"/>
  <c r="L28" i="2"/>
  <c r="M28" i="2"/>
  <c r="N28" i="2"/>
  <c r="D28" i="2"/>
  <c r="C28" i="2"/>
  <c r="C48" i="3" s="1"/>
  <c r="H71" i="3" l="1"/>
  <c r="J28" i="7"/>
  <c r="L50" i="2"/>
  <c r="M28" i="7"/>
  <c r="I28" i="7"/>
  <c r="F28" i="7"/>
  <c r="C50" i="2"/>
  <c r="D50" i="2"/>
  <c r="D71" i="3"/>
  <c r="C28" i="7"/>
  <c r="C38" i="4" s="1"/>
  <c r="C27" i="4" s="1"/>
  <c r="C71" i="3"/>
  <c r="C70" i="3" s="1"/>
  <c r="C25" i="4" s="1"/>
  <c r="K28" i="7"/>
  <c r="G28" i="7"/>
  <c r="G71" i="3"/>
  <c r="E28" i="7"/>
  <c r="E38" i="4" s="1"/>
  <c r="E71" i="3"/>
  <c r="N28" i="7"/>
  <c r="N38" i="4" s="1"/>
  <c r="H28" i="7"/>
  <c r="N50" i="2"/>
  <c r="J50" i="2"/>
  <c r="H50" i="2"/>
  <c r="F50" i="2"/>
  <c r="M50" i="2"/>
  <c r="K50" i="2"/>
  <c r="I50" i="2"/>
  <c r="G50" i="2"/>
  <c r="E50" i="2"/>
  <c r="L28" i="7" l="1"/>
  <c r="L38" i="4" s="1"/>
  <c r="F71" i="3"/>
  <c r="M38" i="4"/>
  <c r="N27" i="4"/>
  <c r="K38" i="4"/>
  <c r="H38" i="4"/>
  <c r="H27" i="4" s="1"/>
  <c r="I38" i="4"/>
  <c r="J38" i="4"/>
  <c r="G38" i="4"/>
  <c r="F38" i="4"/>
  <c r="E27" i="4"/>
  <c r="D36" i="4"/>
  <c r="D37" i="4" s="1"/>
  <c r="O37" i="4" s="1"/>
  <c r="I27" i="4" l="1"/>
  <c r="G27" i="4"/>
  <c r="K27" i="4"/>
  <c r="M27" i="4"/>
  <c r="L27" i="4"/>
  <c r="J27" i="4"/>
  <c r="F27" i="4"/>
  <c r="D38" i="4"/>
  <c r="B70" i="12"/>
  <c r="D47" i="4" l="1"/>
  <c r="D27" i="4"/>
  <c r="C36" i="4"/>
  <c r="O36" i="4" s="1"/>
  <c r="O35" i="4"/>
  <c r="O34" i="4"/>
  <c r="O33" i="4"/>
  <c r="O32" i="4"/>
  <c r="O31" i="4"/>
  <c r="C37" i="4" l="1"/>
  <c r="C47" i="4" l="1"/>
  <c r="B28" i="12"/>
  <c r="O45" i="3"/>
  <c r="O42" i="3"/>
  <c r="O41" i="3"/>
  <c r="O40" i="3"/>
  <c r="O39" i="3"/>
  <c r="O38" i="3"/>
  <c r="O37" i="3"/>
  <c r="O36" i="3"/>
  <c r="O35" i="3"/>
  <c r="O34" i="3"/>
  <c r="O33" i="3"/>
  <c r="O32" i="3"/>
  <c r="O31" i="3"/>
  <c r="O30" i="3"/>
  <c r="O47" i="2"/>
  <c r="O44" i="2"/>
  <c r="O43" i="2"/>
  <c r="O42" i="2"/>
  <c r="O41" i="2"/>
  <c r="O40" i="2"/>
  <c r="O39" i="2"/>
  <c r="O38" i="2"/>
  <c r="O37" i="2"/>
  <c r="O36" i="2"/>
  <c r="O35" i="2"/>
  <c r="O34" i="2"/>
  <c r="O33" i="2"/>
  <c r="O32" i="2"/>
  <c r="O25" i="2"/>
  <c r="O22" i="2"/>
  <c r="O21" i="2"/>
  <c r="O20" i="2"/>
  <c r="O19" i="2"/>
  <c r="O18" i="2"/>
  <c r="O17" i="2"/>
  <c r="O16" i="2"/>
  <c r="O15" i="2"/>
  <c r="O14" i="2"/>
  <c r="O13" i="2"/>
  <c r="O12" i="2"/>
  <c r="O11" i="2"/>
  <c r="O10" i="2"/>
  <c r="O26" i="2" l="1"/>
  <c r="N26" i="7" l="1"/>
  <c r="N13" i="4" l="1"/>
  <c r="N23" i="4" s="1"/>
  <c r="N48" i="2"/>
  <c r="N49" i="2" s="1"/>
  <c r="N26" i="2"/>
  <c r="N27" i="2" s="1"/>
  <c r="N24" i="4" l="1"/>
  <c r="N14" i="4"/>
  <c r="N22" i="4"/>
  <c r="N12" i="4"/>
  <c r="N21" i="4"/>
  <c r="N11" i="4"/>
  <c r="M26" i="7"/>
  <c r="M27" i="7" s="1"/>
  <c r="M13" i="4"/>
  <c r="M23" i="4" s="1"/>
  <c r="M48" i="2"/>
  <c r="M49" i="2" s="1"/>
  <c r="M26" i="2"/>
  <c r="M27" i="2" s="1"/>
  <c r="M14" i="4" l="1"/>
  <c r="M24" i="4"/>
  <c r="M12" i="4"/>
  <c r="M22" i="4"/>
  <c r="M11" i="4"/>
  <c r="M21" i="4"/>
  <c r="L13" i="4"/>
  <c r="L23" i="4" s="1"/>
  <c r="L14" i="4" l="1"/>
  <c r="L24" i="4"/>
  <c r="L26" i="7"/>
  <c r="L48" i="2"/>
  <c r="P48" i="2"/>
  <c r="L26" i="2"/>
  <c r="L27" i="2" s="1"/>
  <c r="O25" i="1"/>
  <c r="O22" i="1"/>
  <c r="O21" i="1"/>
  <c r="O20" i="1"/>
  <c r="O19" i="1"/>
  <c r="O18" i="1"/>
  <c r="O17" i="1"/>
  <c r="O16" i="1"/>
  <c r="O15" i="1"/>
  <c r="O14" i="1"/>
  <c r="O13" i="1"/>
  <c r="O12" i="1"/>
  <c r="O11" i="1"/>
  <c r="O10" i="1"/>
  <c r="K13" i="4"/>
  <c r="K23" i="4" s="1"/>
  <c r="K48" i="2"/>
  <c r="K49" i="2" s="1"/>
  <c r="K26" i="2"/>
  <c r="K27" i="2" s="1"/>
  <c r="K26" i="1"/>
  <c r="K27" i="1" s="1"/>
  <c r="J13" i="4"/>
  <c r="J23" i="4" s="1"/>
  <c r="O13" i="3"/>
  <c r="O14" i="3"/>
  <c r="J48" i="2"/>
  <c r="J49" i="2" s="1"/>
  <c r="J26" i="2"/>
  <c r="J27" i="2" s="1"/>
  <c r="I26" i="7"/>
  <c r="I13" i="4"/>
  <c r="I23" i="4" s="1"/>
  <c r="I48" i="2"/>
  <c r="I49" i="2" s="1"/>
  <c r="I26" i="2"/>
  <c r="I27" i="2" s="1"/>
  <c r="J26" i="1"/>
  <c r="J27" i="1" s="1"/>
  <c r="L26" i="1"/>
  <c r="L27" i="1" s="1"/>
  <c r="M26" i="1"/>
  <c r="M27" i="1" s="1"/>
  <c r="N26" i="1"/>
  <c r="N27" i="1" s="1"/>
  <c r="H26" i="7"/>
  <c r="H46" i="3"/>
  <c r="H26" i="3"/>
  <c r="H13" i="4" s="1"/>
  <c r="H23" i="4" s="1"/>
  <c r="H26" i="2"/>
  <c r="H27" i="2" s="1"/>
  <c r="H48" i="2"/>
  <c r="H49" i="2" s="1"/>
  <c r="H26" i="1"/>
  <c r="H27" i="1" s="1"/>
  <c r="E26" i="7"/>
  <c r="D26" i="7"/>
  <c r="C26" i="7"/>
  <c r="C27" i="7" s="1"/>
  <c r="D46" i="3"/>
  <c r="D47" i="3" s="1"/>
  <c r="E46" i="3"/>
  <c r="F46" i="3"/>
  <c r="F47" i="3" s="1"/>
  <c r="G46" i="3"/>
  <c r="G24" i="4" s="1"/>
  <c r="C46" i="3"/>
  <c r="D26" i="3"/>
  <c r="D13" i="4" s="1"/>
  <c r="D23" i="4" s="1"/>
  <c r="E26" i="3"/>
  <c r="E13" i="4" s="1"/>
  <c r="E23" i="4" s="1"/>
  <c r="F26" i="3"/>
  <c r="F13" i="4" s="1"/>
  <c r="F23" i="4" s="1"/>
  <c r="G26" i="3"/>
  <c r="G13" i="4" s="1"/>
  <c r="G23" i="4" s="1"/>
  <c r="C26" i="3"/>
  <c r="C13" i="4" s="1"/>
  <c r="C23" i="4" s="1"/>
  <c r="D48" i="2"/>
  <c r="D49" i="2" s="1"/>
  <c r="E48" i="2"/>
  <c r="E49" i="2" s="1"/>
  <c r="F48" i="2"/>
  <c r="F49" i="2" s="1"/>
  <c r="G48" i="2"/>
  <c r="G49" i="2" s="1"/>
  <c r="G22" i="4" s="1"/>
  <c r="C48" i="2"/>
  <c r="D26" i="2"/>
  <c r="D27" i="2" s="1"/>
  <c r="E26" i="2"/>
  <c r="E27" i="2" s="1"/>
  <c r="F26" i="2"/>
  <c r="F27" i="2" s="1"/>
  <c r="G26" i="2"/>
  <c r="G27" i="2" s="1"/>
  <c r="G21" i="4" s="1"/>
  <c r="C26" i="2"/>
  <c r="D26" i="1"/>
  <c r="D27" i="1" s="1"/>
  <c r="E26" i="1"/>
  <c r="F26" i="1"/>
  <c r="F27" i="1" s="1"/>
  <c r="G26" i="1"/>
  <c r="G27" i="1" s="1"/>
  <c r="G20" i="4" s="1"/>
  <c r="C26" i="1"/>
  <c r="O10" i="3"/>
  <c r="O25" i="3"/>
  <c r="O15" i="3"/>
  <c r="O16" i="3"/>
  <c r="O17" i="3"/>
  <c r="O18" i="3"/>
  <c r="O19" i="3"/>
  <c r="O20" i="3"/>
  <c r="O21" i="3"/>
  <c r="O22" i="3"/>
  <c r="O12" i="3"/>
  <c r="O11" i="3"/>
  <c r="P26" i="1"/>
  <c r="O47" i="3" l="1"/>
  <c r="L12" i="4"/>
  <c r="L49" i="2"/>
  <c r="K14" i="4"/>
  <c r="K24" i="4"/>
  <c r="J14" i="4"/>
  <c r="J24" i="4"/>
  <c r="H14" i="4"/>
  <c r="H24" i="4"/>
  <c r="G14" i="4"/>
  <c r="I14" i="4"/>
  <c r="I24" i="4"/>
  <c r="G12" i="4"/>
  <c r="I12" i="4"/>
  <c r="I22" i="4"/>
  <c r="K12" i="4"/>
  <c r="K22" i="4"/>
  <c r="H12" i="4"/>
  <c r="H22" i="4"/>
  <c r="J12" i="4"/>
  <c r="J22" i="4"/>
  <c r="I11" i="4"/>
  <c r="I21" i="4"/>
  <c r="K11" i="4"/>
  <c r="K21" i="4"/>
  <c r="L11" i="4"/>
  <c r="L21" i="4"/>
  <c r="J11" i="4"/>
  <c r="J21" i="4"/>
  <c r="G11" i="4"/>
  <c r="H11" i="4"/>
  <c r="H21" i="4"/>
  <c r="K10" i="4"/>
  <c r="K20" i="4"/>
  <c r="M10" i="4"/>
  <c r="M20" i="4"/>
  <c r="L10" i="4"/>
  <c r="L20" i="4"/>
  <c r="J10" i="4"/>
  <c r="J20" i="4"/>
  <c r="H10" i="4"/>
  <c r="H20" i="4"/>
  <c r="G10" i="4"/>
  <c r="N10" i="4"/>
  <c r="I20" i="4"/>
  <c r="I10" i="4"/>
  <c r="F24" i="4"/>
  <c r="F14" i="4"/>
  <c r="F22" i="4"/>
  <c r="F12" i="4"/>
  <c r="F11" i="4"/>
  <c r="F21" i="4"/>
  <c r="F10" i="4"/>
  <c r="F20" i="4"/>
  <c r="O23" i="4"/>
  <c r="E14" i="4"/>
  <c r="E24" i="4"/>
  <c r="C27" i="1"/>
  <c r="C20" i="4" s="1"/>
  <c r="C10" i="4"/>
  <c r="D10" i="4"/>
  <c r="D20" i="4"/>
  <c r="E21" i="4"/>
  <c r="E11" i="4"/>
  <c r="C47" i="3"/>
  <c r="C24" i="4" s="1"/>
  <c r="C14" i="4"/>
  <c r="D14" i="4"/>
  <c r="D24" i="4"/>
  <c r="C27" i="2"/>
  <c r="C11" i="4"/>
  <c r="D11" i="4"/>
  <c r="D21" i="4"/>
  <c r="E22" i="4"/>
  <c r="E12" i="4"/>
  <c r="E10" i="4"/>
  <c r="O13" i="4"/>
  <c r="C49" i="2"/>
  <c r="C22" i="4" s="1"/>
  <c r="C12" i="4"/>
  <c r="D22" i="4"/>
  <c r="D12" i="4"/>
  <c r="O27" i="7"/>
  <c r="O26" i="7"/>
  <c r="O46" i="3"/>
  <c r="P26" i="7"/>
  <c r="O48" i="2"/>
  <c r="O26" i="3"/>
  <c r="O26" i="1"/>
  <c r="P46" i="3"/>
  <c r="C21" i="4" l="1"/>
  <c r="O21" i="4" s="1"/>
  <c r="O27" i="2"/>
  <c r="O27" i="1"/>
  <c r="N20" i="4"/>
  <c r="O20" i="4" s="1"/>
  <c r="O25" i="4" s="1"/>
  <c r="O14" i="4"/>
  <c r="O10" i="4"/>
  <c r="O15" i="4" s="1"/>
  <c r="O11" i="4"/>
  <c r="O12" i="4"/>
  <c r="O24" i="4"/>
  <c r="O49" i="2"/>
  <c r="L22" i="4"/>
  <c r="O22" i="4" s="1"/>
</calcChain>
</file>

<file path=xl/sharedStrings.xml><?xml version="1.0" encoding="utf-8"?>
<sst xmlns="http://schemas.openxmlformats.org/spreadsheetml/2006/main" count="567" uniqueCount="133">
  <si>
    <t>Nov</t>
  </si>
  <si>
    <t>Dic</t>
  </si>
  <si>
    <t>Total</t>
  </si>
  <si>
    <t>Enjoy Antofagasta</t>
  </si>
  <si>
    <t>Casino de Colchagua</t>
  </si>
  <si>
    <t>Gran Casino de Talca</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</si>
  <si>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</si>
  <si>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</si>
  <si>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</si>
  <si>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</si>
  <si>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</si>
  <si>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</si>
  <si>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</si>
  <si>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</si>
  <si>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</si>
  <si>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</si>
  <si>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</si>
  <si>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</si>
  <si>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</si>
  <si>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</si>
  <si>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</si>
  <si>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</si>
  <si>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</si>
  <si>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</si>
  <si>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</si>
  <si>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</si>
  <si>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</si>
  <si>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</si>
  <si>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</si>
  <si>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</si>
  <si>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</si>
  <si>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</si>
  <si>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</si>
  <si>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</si>
  <si>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</si>
  <si>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</si>
  <si>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</si>
  <si>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</si>
  <si>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</si>
  <si>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</si>
  <si>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</si>
  <si>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</si>
  <si>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</si>
  <si>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</si>
  <si>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</si>
  <si>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</si>
  <si>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</si>
  <si>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</si>
  <si>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</si>
  <si>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</si>
  <si>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</si>
  <si>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</si>
  <si>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</si>
  <si>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</si>
  <si>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</si>
  <si>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</si>
  <si>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</si>
  <si>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</si>
  <si>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</si>
  <si>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</si>
  <si>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</si>
  <si>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</si>
  <si>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</si>
  <si>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</si>
  <si>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</si>
  <si>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</si>
  <si>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</si>
  <si>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</si>
  <si>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</si>
  <si>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</si>
  <si>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</si>
  <si>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</si>
  <si>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</si>
  <si>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</si>
  <si>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</si>
  <si>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</si>
  <si>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</si>
  <si>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 xml:space="preserve">   Número de Máquinas de Azar por Fabricante y Procedencia </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</si>
  <si>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</si>
  <si>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</si>
  <si>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</si>
  <si>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</si>
  <si>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</si>
  <si>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</si>
  <si>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</si>
  <si>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</si>
  <si>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</si>
  <si>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</si>
  <si>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</si>
  <si>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</si>
  <si>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</si>
  <si>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</si>
  <si>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</si>
  <si>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</si>
  <si>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</si>
  <si>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</si>
  <si>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</si>
  <si>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</si>
  <si>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</si>
  <si>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</si>
  <si>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</si>
  <si>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</si>
  <si>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</si>
  <si>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</si>
  <si>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</si>
  <si>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</si>
  <si>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</si>
  <si>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</si>
  <si>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</si>
  <si>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</si>
  <si>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</si>
  <si>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</si>
  <si>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</si>
  <si>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</si>
  <si>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</si>
  <si>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Es la división del  win de un determinado período de tiempo por el número de días de operación en ese período, y a su vez la división por el número total de posiciones de juego consideradas.</t>
  </si>
  <si>
    <t>INGRESOS BRUTOS O WIN POR CATEGORÍA DE JUEGO ($)</t>
  </si>
  <si>
    <t xml:space="preserve">   Win y Participación por Categoría de Juego</t>
  </si>
  <si>
    <t>Dreams Coyhaique</t>
  </si>
  <si>
    <t>Coyhaique</t>
  </si>
  <si>
    <t>Enjoy Chiloé</t>
  </si>
  <si>
    <t>Castro</t>
  </si>
  <si>
    <t>PORCENTAJE DE RETORNO REAL PROMEDIO A CLIENTES EN MÁQUINAS DE AZAR (%)</t>
  </si>
  <si>
    <t>El porcentaje de retorno real promedio a los jugadores es variable, por lo que nada garantiza que los retornos pasados se repitan en el futuro.</t>
  </si>
  <si>
    <t>Últimos 12 Meses</t>
  </si>
  <si>
    <t>Gasto Promedio Año 2014</t>
  </si>
  <si>
    <t>Corresponde al asiento o lugar disponible para que un jugador pueda apostar en alguno de los juegos del casino. Para cada mesa de juego se consideran las capacidades máximas permitidas según las indicaciones del Catálogo de Juegos de la SCJ o en parámetros internacionales de la industria, para las máquinas de azar cada una de éstas y para el bingo el número de posiciones, es decir, de asientos en el salón.</t>
  </si>
  <si>
    <t>OFERTA DE JUEGOS POR CATEGORIA,  EN LOS CASINOS EN OPERACIÓN - Diciembre 2014</t>
  </si>
  <si>
    <t>Al 31-12-2014</t>
  </si>
  <si>
    <t>POSICIONES DE JUEGO, POR CATEGORIA DE JUEGO - Diciembre 2014</t>
  </si>
  <si>
    <t>WIN DIARIO POR POSICION DE JUEGO ($), SEGUN CATEGORIA - Diciembre 2014</t>
  </si>
  <si>
    <t>Win Diciembre 2014 y posiciones de juego al 31-12-2014</t>
  </si>
  <si>
    <t>WIN DIARIO POR POSICION DE JUEGO (US$), SEGUN CATEGORIA - Diciembre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</si>
</sst>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0_-;\-* #,##0_-;_-* &quot;-&quot;_-;_-@_-"/>
    <numFmt numFmtId="44" formatCode="_-&quot;$&quot;\ * #,##0.00_-;\-&quot;$&quot;\ * #,##0.00_-;_-&quot;$&quot;\ *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 numFmtId="171" formatCode="_-[$€-2]\ * #,##0.00_-;\-[$€-2]\ * #,##0.00_-;_-[$€-2]\ * \-??_-"/>
    <numFmt numFmtId="172" formatCode="_-* #,##0.00_-;\-* #,##0.00_-;_-* \-??_-;_-@_-"/>
    <numFmt numFmtId="173" formatCode="_-* #,##0.00\ &quot;€&quot;_-;\-* #,##0.00\ &quot;€&quot;_-;_-* &quot;-&quot;??\ &quot;€&quot;_-;_-@_-"/>
    <numFmt numFmtId="174" formatCode="_(&quot;pta&quot;* #,##0.00_);_(&quot;pta&quot;* \(#,##0.00\);_(&quot;pta&quot;* &quot;-&quot;??_);_(@_)"/>
    <numFmt numFmtId="175" formatCode="_-[$€-2]\ * #,##0.00_-;\-[$€-2]\ * #,##0.00_-;_-[$€-2]\ * &quot;-&quot;??_-"/>
    <numFmt numFmtId="176" formatCode="_(* #,##0.00_);_(* \(#,##0.00\);_(* &quot;-&quot;??_);_(@_)"/>
    <numFmt numFmtId="177" formatCode="[$-F800]dddd\,\ mmmm\ dd\,\ yyyy"/>
    <numFmt numFmtId="178" formatCode="_-&quot;$ &quot;* #,##0.00_-;&quot;-$ &quot;* #,##0.00_-;_-&quot;$ &quot;* \-??_-;_-@_-"/>
  </numFmts>
  <fonts count="62">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11"/>
      <color rgb="FFFF0000"/>
      <name val="Optima"/>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10"/>
      <name val="Geneva"/>
    </font>
    <font>
      <sz val="10"/>
      <name val="Helv"/>
      <charset val="204"/>
    </font>
    <font>
      <u/>
      <sz val="7.7"/>
      <color theme="10"/>
      <name val="Calibri"/>
      <family val="2"/>
    </font>
    <font>
      <u/>
      <sz val="12.65"/>
      <color theme="10"/>
      <name val="Calibri"/>
      <family val="2"/>
    </font>
    <font>
      <b/>
      <sz val="8"/>
      <color theme="0"/>
      <name val="Optima"/>
    </font>
  </fonts>
  <fills count="5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12"/>
      </patternFill>
    </fill>
    <fill>
      <patternFill patternType="solid">
        <fgColor indexed="29"/>
        <bgColor indexed="32"/>
      </patternFill>
    </fill>
    <fill>
      <patternFill patternType="solid">
        <fgColor indexed="11"/>
        <bgColor indexed="21"/>
      </patternFill>
    </fill>
    <fill>
      <patternFill patternType="solid">
        <fgColor indexed="51"/>
        <bgColor indexed="34"/>
      </patternFill>
    </fill>
    <fill>
      <patternFill patternType="solid">
        <fgColor indexed="30"/>
        <bgColor indexed="38"/>
      </patternFill>
    </fill>
    <fill>
      <patternFill patternType="solid">
        <fgColor indexed="20"/>
        <bgColor indexed="25"/>
      </patternFill>
    </fill>
    <fill>
      <patternFill patternType="solid">
        <fgColor indexed="49"/>
        <bgColor indexed="40"/>
      </patternFill>
    </fill>
    <fill>
      <patternFill patternType="solid">
        <fgColor indexed="52"/>
        <bgColor indexed="32"/>
      </patternFill>
    </fill>
    <fill>
      <patternFill patternType="solid">
        <fgColor indexed="22"/>
        <bgColor indexed="12"/>
      </patternFill>
    </fill>
    <fill>
      <patternFill patternType="solid">
        <fgColor indexed="55"/>
        <bgColor indexed="3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37"/>
      </patternFill>
    </fill>
    <fill>
      <patternFill patternType="solid">
        <fgColor indexed="43"/>
        <bgColor indexed="26"/>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69">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
      <left style="thin">
        <color indexed="64"/>
      </left>
      <right/>
      <top style="thin">
        <color indexed="64"/>
      </top>
      <bottom/>
      <diagonal/>
    </border>
    <border>
      <left style="thin">
        <color theme="3" tint="-0.24994659260841701"/>
      </left>
      <right/>
      <top style="thin">
        <color indexed="64"/>
      </top>
      <bottom/>
      <diagonal/>
    </border>
    <border>
      <left style="thin">
        <color indexed="64"/>
      </left>
      <right style="thin">
        <color rgb="FF00206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1338">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xf numFmtId="0" fontId="39" fillId="0" borderId="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1" fillId="18"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2" fillId="10" borderId="0" applyNumberFormat="0" applyBorder="0" applyAlignment="0" applyProtection="0"/>
    <xf numFmtId="0" fontId="43" fillId="22" borderId="60" applyNumberFormat="0" applyAlignment="0" applyProtection="0"/>
    <xf numFmtId="0" fontId="44" fillId="23"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7" fillId="13" borderId="60" applyNumberFormat="0" applyAlignment="0" applyProtection="0"/>
    <xf numFmtId="171" fontId="39" fillId="0" borderId="0" applyFill="0" applyBorder="0" applyAlignment="0" applyProtection="0"/>
    <xf numFmtId="0" fontId="48" fillId="9" borderId="0" applyNumberFormat="0" applyBorder="0" applyAlignment="0" applyProtection="0"/>
    <xf numFmtId="172" fontId="39" fillId="0" borderId="0" applyFill="0" applyBorder="0" applyAlignment="0" applyProtection="0"/>
    <xf numFmtId="0" fontId="49" fillId="28" borderId="0" applyNumberFormat="0" applyBorder="0" applyAlignment="0" applyProtection="0"/>
    <xf numFmtId="0" fontId="39" fillId="29" borderId="63" applyNumberFormat="0" applyAlignment="0" applyProtection="0"/>
    <xf numFmtId="9" fontId="39" fillId="0" borderId="0" applyFill="0" applyBorder="0" applyAlignment="0" applyProtection="0"/>
    <xf numFmtId="0" fontId="50" fillId="22"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57" fillId="0" borderId="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8" fillId="0" borderId="0"/>
    <xf numFmtId="0" fontId="39" fillId="0" borderId="0"/>
    <xf numFmtId="173" fontId="39" fillId="0" borderId="0" applyFont="0" applyFill="0" applyBorder="0" applyAlignment="0" applyProtection="0"/>
    <xf numFmtId="0" fontId="39" fillId="0" borderId="0"/>
    <xf numFmtId="43" fontId="39" fillId="0" borderId="0" applyFont="0" applyFill="0" applyBorder="0" applyAlignment="0" applyProtection="0"/>
    <xf numFmtId="174" fontId="39" fillId="0" borderId="0" applyFont="0" applyFill="0" applyBorder="0" applyAlignment="0" applyProtection="0"/>
    <xf numFmtId="0" fontId="40" fillId="31" borderId="0" applyNumberFormat="0" applyBorder="0" applyAlignment="0" applyProtection="0"/>
    <xf numFmtId="0" fontId="40" fillId="33"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0" fillId="36" borderId="0" applyNumberFormat="0" applyBorder="0" applyAlignment="0" applyProtection="0"/>
    <xf numFmtId="0" fontId="40" fillId="34" borderId="0" applyNumberFormat="0" applyBorder="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0" fillId="32" borderId="0" applyNumberFormat="0" applyBorder="0" applyAlignment="0" applyProtection="0"/>
    <xf numFmtId="0" fontId="48" fillId="31" borderId="0" applyNumberFormat="0" applyBorder="0" applyAlignment="0" applyProtection="0"/>
    <xf numFmtId="0" fontId="49" fillId="50" borderId="0" applyNumberFormat="0" applyBorder="0" applyAlignment="0" applyProtection="0"/>
    <xf numFmtId="0" fontId="40" fillId="3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5"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175" fontId="39"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39" fillId="0" borderId="0" applyFont="0" applyFill="0" applyBorder="0" applyAlignment="0" applyProtection="0"/>
    <xf numFmtId="0" fontId="39" fillId="0" borderId="0"/>
    <xf numFmtId="172" fontId="39" fillId="0" borderId="0" applyFill="0" applyBorder="0" applyAlignment="0" applyProtection="0"/>
    <xf numFmtId="9" fontId="39" fillId="0" borderId="0" applyFill="0" applyBorder="0" applyAlignment="0" applyProtection="0"/>
    <xf numFmtId="0" fontId="8" fillId="0" borderId="0"/>
    <xf numFmtId="0" fontId="59"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177" fontId="39" fillId="0" borderId="0"/>
    <xf numFmtId="0" fontId="8" fillId="0" borderId="0"/>
    <xf numFmtId="0" fontId="8" fillId="0" borderId="0"/>
    <xf numFmtId="0" fontId="39" fillId="0" borderId="0" applyNumberFormat="0" applyFill="0" applyBorder="0" applyAlignment="0" applyProtection="0"/>
    <xf numFmtId="0" fontId="8" fillId="0" borderId="0"/>
    <xf numFmtId="0" fontId="8" fillId="0" borderId="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ill="0" applyBorder="0" applyAlignment="0" applyProtection="0"/>
    <xf numFmtId="0" fontId="8" fillId="0" borderId="0"/>
    <xf numFmtId="172" fontId="39" fillId="0" borderId="0" applyFill="0" applyBorder="0" applyAlignment="0" applyProtection="0"/>
    <xf numFmtId="178" fontId="39" fillId="0" borderId="0" applyFill="0" applyBorder="0" applyAlignment="0" applyProtection="0"/>
    <xf numFmtId="9" fontId="39" fillId="0" borderId="0" applyFill="0" applyBorder="0" applyAlignment="0" applyProtection="0"/>
  </cellStyleXfs>
  <cellXfs count="287">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0"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7" fontId="33" fillId="4" borderId="0" xfId="3" applyNumberFormat="1" applyFont="1" applyAlignment="1">
      <alignment vertical="center"/>
    </xf>
    <xf numFmtId="166" fontId="33" fillId="4" borderId="0"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0" fontId="36" fillId="0" borderId="0" xfId="0" applyFont="1"/>
    <xf numFmtId="164" fontId="1" fillId="0" borderId="0" xfId="5" applyNumberFormat="1" applyFont="1"/>
    <xf numFmtId="169"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5" xfId="0" applyNumberFormat="1" applyFont="1" applyFill="1" applyBorder="1"/>
    <xf numFmtId="164" fontId="33" fillId="4" borderId="0" xfId="3" applyNumberFormat="1" applyFont="1" applyBorder="1" applyAlignment="1">
      <alignment vertical="center"/>
    </xf>
    <xf numFmtId="166" fontId="23" fillId="2" borderId="2" xfId="1" applyNumberFormat="1" applyFont="1" applyBorder="1" applyAlignment="1"/>
    <xf numFmtId="3" fontId="35" fillId="2" borderId="1" xfId="1" applyFont="1" applyBorder="1" applyAlignment="1">
      <alignment vertical="center"/>
    </xf>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166" fontId="24" fillId="0" borderId="0" xfId="5" applyNumberFormat="1" applyFont="1"/>
    <xf numFmtId="164" fontId="1" fillId="0" borderId="0" xfId="0" applyNumberFormat="1" applyFont="1"/>
    <xf numFmtId="9" fontId="1" fillId="0" borderId="0" xfId="6" applyFont="1"/>
    <xf numFmtId="0" fontId="0" fillId="0" borderId="0" xfId="0" applyAlignment="1">
      <alignment vertical="center" wrapText="1"/>
    </xf>
    <xf numFmtId="0" fontId="24" fillId="0" borderId="0" xfId="0" applyFont="1"/>
    <xf numFmtId="0" fontId="38" fillId="3" borderId="0" xfId="0" applyFont="1" applyFill="1" applyAlignment="1"/>
    <xf numFmtId="0" fontId="38" fillId="3" borderId="0" xfId="0" applyFont="1" applyFill="1" applyAlignment="1">
      <alignment vertical="center"/>
    </xf>
    <xf numFmtId="17" fontId="7" fillId="5" borderId="28" xfId="7" applyBorder="1">
      <alignment horizontal="center" vertical="center" wrapText="1"/>
    </xf>
    <xf numFmtId="17" fontId="7" fillId="5" borderId="29" xfId="7" applyBorder="1">
      <alignment horizontal="center" vertical="center" wrapText="1"/>
    </xf>
    <xf numFmtId="3" fontId="35" fillId="3" borderId="28" xfId="0" applyNumberFormat="1" applyFont="1" applyFill="1" applyBorder="1" applyAlignment="1">
      <alignment vertical="center"/>
    </xf>
    <xf numFmtId="3" fontId="34" fillId="3" borderId="56" xfId="2" applyNumberFormat="1" applyFont="1" applyFill="1" applyBorder="1" applyAlignment="1">
      <alignment vertical="center"/>
    </xf>
    <xf numFmtId="0" fontId="33" fillId="4" borderId="28" xfId="3" applyNumberFormat="1" applyFont="1" applyBorder="1" applyAlignment="1">
      <alignment vertical="center"/>
    </xf>
    <xf numFmtId="0" fontId="33" fillId="4" borderId="57" xfId="3" applyNumberFormat="1" applyFont="1" applyBorder="1" applyAlignment="1">
      <alignment vertical="center"/>
    </xf>
    <xf numFmtId="166" fontId="33" fillId="4" borderId="58" xfId="3" applyNumberFormat="1" applyFont="1" applyBorder="1" applyAlignment="1">
      <alignment vertical="center"/>
    </xf>
    <xf numFmtId="166" fontId="33" fillId="4" borderId="59" xfId="3" applyNumberFormat="1" applyFont="1" applyBorder="1" applyAlignment="1">
      <alignment vertical="center"/>
    </xf>
    <xf numFmtId="41" fontId="23" fillId="3" borderId="14" xfId="5" applyNumberFormat="1" applyFont="1" applyFill="1" applyBorder="1"/>
    <xf numFmtId="41" fontId="23" fillId="2" borderId="14" xfId="5" applyNumberFormat="1" applyFont="1" applyFill="1" applyBorder="1" applyAlignment="1"/>
    <xf numFmtId="164" fontId="33" fillId="4" borderId="28" xfId="3" applyNumberFormat="1" applyFont="1" applyBorder="1" applyAlignment="1">
      <alignment vertical="center"/>
    </xf>
    <xf numFmtId="164" fontId="33" fillId="4" borderId="29" xfId="3" applyNumberFormat="1" applyFont="1" applyBorder="1" applyAlignment="1">
      <alignment vertical="center"/>
    </xf>
    <xf numFmtId="164" fontId="33" fillId="4" borderId="57" xfId="3" applyNumberFormat="1" applyFont="1" applyBorder="1" applyAlignment="1">
      <alignment vertical="center"/>
    </xf>
    <xf numFmtId="43" fontId="33" fillId="4" borderId="58" xfId="3" applyNumberFormat="1" applyFont="1" applyBorder="1" applyAlignment="1">
      <alignment vertical="center"/>
    </xf>
    <xf numFmtId="2" fontId="33" fillId="4" borderId="58" xfId="3" applyNumberFormat="1" applyFont="1" applyBorder="1" applyAlignment="1">
      <alignment vertical="center"/>
    </xf>
    <xf numFmtId="2" fontId="33" fillId="4" borderId="59" xfId="3" applyNumberFormat="1" applyFont="1" applyBorder="1" applyAlignment="1">
      <alignment vertical="center"/>
    </xf>
    <xf numFmtId="0" fontId="11" fillId="4" borderId="0" xfId="3" applyNumberFormat="1"/>
    <xf numFmtId="17" fontId="61" fillId="5" borderId="0" xfId="7" applyFont="1" applyBorder="1">
      <alignment horizontal="center" vertical="center" wrapText="1"/>
    </xf>
    <xf numFmtId="2" fontId="1" fillId="0" borderId="0" xfId="0" applyNumberFormat="1" applyFont="1" applyFill="1"/>
    <xf numFmtId="17" fontId="7" fillId="5" borderId="0" xfId="7" applyFont="1" applyBorder="1">
      <alignment horizontal="center" vertical="center" wrapText="1"/>
    </xf>
    <xf numFmtId="3" fontId="35" fillId="3" borderId="2" xfId="1" applyFont="1" applyFill="1" applyBorder="1" applyAlignment="1">
      <alignment vertical="center"/>
    </xf>
    <xf numFmtId="41" fontId="23" fillId="3" borderId="2" xfId="1" applyNumberFormat="1" applyFont="1" applyFill="1" applyBorder="1" applyAlignment="1"/>
    <xf numFmtId="166" fontId="23" fillId="3" borderId="2" xfId="1" applyNumberFormat="1" applyFont="1" applyFill="1" applyBorder="1" applyAlignment="1"/>
    <xf numFmtId="3" fontId="35" fillId="2" borderId="16" xfId="0" applyNumberFormat="1" applyFont="1" applyFill="1" applyBorder="1" applyAlignment="1">
      <alignment vertical="center"/>
    </xf>
    <xf numFmtId="41" fontId="23" fillId="2" borderId="2" xfId="5" applyNumberFormat="1" applyFont="1" applyFill="1" applyBorder="1"/>
    <xf numFmtId="3" fontId="23" fillId="3" borderId="2" xfId="1" applyNumberFormat="1" applyFont="1" applyFill="1" applyBorder="1" applyAlignment="1">
      <alignment horizontal="center"/>
    </xf>
    <xf numFmtId="3" fontId="23" fillId="2" borderId="2" xfId="0" applyNumberFormat="1" applyFont="1" applyFill="1" applyBorder="1" applyAlignment="1">
      <alignment horizontal="center"/>
    </xf>
    <xf numFmtId="3" fontId="34" fillId="2" borderId="43" xfId="2" applyNumberFormat="1" applyFont="1" applyFill="1" applyBorder="1" applyAlignment="1">
      <alignment vertical="center"/>
    </xf>
    <xf numFmtId="3" fontId="35" fillId="2" borderId="14" xfId="0" applyNumberFormat="1" applyFont="1" applyFill="1" applyBorder="1" applyAlignment="1">
      <alignment vertical="center"/>
    </xf>
    <xf numFmtId="41" fontId="23" fillId="2" borderId="1" xfId="0" applyNumberFormat="1" applyFont="1" applyFill="1" applyBorder="1"/>
    <xf numFmtId="41" fontId="23" fillId="2" borderId="13" xfId="5" applyNumberFormat="1" applyFont="1" applyFill="1" applyBorder="1"/>
    <xf numFmtId="41" fontId="23" fillId="2" borderId="15" xfId="5" applyNumberFormat="1" applyFont="1" applyFill="1" applyBorder="1"/>
    <xf numFmtId="3" fontId="35" fillId="3" borderId="2" xfId="1" applyFont="1" applyFill="1" applyAlignment="1">
      <alignment vertical="center"/>
    </xf>
    <xf numFmtId="41" fontId="23" fillId="3" borderId="2" xfId="1" applyNumberFormat="1" applyFont="1" applyFill="1" applyAlignment="1"/>
    <xf numFmtId="3" fontId="35" fillId="3" borderId="16" xfId="1" applyFont="1" applyFill="1" applyBorder="1" applyAlignment="1">
      <alignment vertical="center"/>
    </xf>
    <xf numFmtId="168" fontId="23" fillId="3" borderId="2" xfId="1" applyNumberFormat="1" applyFont="1" applyFill="1" applyBorder="1" applyAlignment="1"/>
    <xf numFmtId="168" fontId="23" fillId="2" borderId="2" xfId="5" applyNumberFormat="1" applyFont="1" applyFill="1" applyBorder="1"/>
    <xf numFmtId="3" fontId="35" fillId="2" borderId="28" xfId="0" applyNumberFormat="1" applyFont="1" applyFill="1" applyBorder="1" applyAlignment="1">
      <alignment vertical="center"/>
    </xf>
    <xf numFmtId="41" fontId="23" fillId="2" borderId="14" xfId="5" applyNumberFormat="1" applyFont="1" applyFill="1" applyBorder="1"/>
    <xf numFmtId="3" fontId="35" fillId="3" borderId="15" xfId="1" applyFont="1" applyFill="1" applyBorder="1" applyAlignment="1">
      <alignment vertical="center"/>
    </xf>
    <xf numFmtId="41" fontId="23" fillId="3" borderId="14" xfId="5" applyNumberFormat="1" applyFont="1" applyFill="1" applyBorder="1" applyAlignment="1"/>
    <xf numFmtId="165" fontId="23" fillId="3" borderId="2" xfId="1" applyNumberFormat="1" applyFont="1" applyFill="1" applyBorder="1" applyAlignment="1">
      <alignment horizontal="center"/>
    </xf>
    <xf numFmtId="165" fontId="23" fillId="2" borderId="2" xfId="0" applyNumberFormat="1" applyFont="1" applyFill="1" applyBorder="1" applyAlignment="1">
      <alignment horizont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28" fillId="4" borderId="0" xfId="8" applyNumberFormat="1" applyFont="1" applyBorder="1">
      <alignment horizontal="center" vertical="center" wrapText="1"/>
    </xf>
    <xf numFmtId="3" fontId="28" fillId="4" borderId="29" xfId="8" applyNumberFormat="1" applyFont="1" applyBorder="1">
      <alignment horizontal="center" vertical="center" wrapText="1"/>
    </xf>
    <xf numFmtId="3" fontId="28" fillId="4" borderId="18" xfId="8" applyNumberFormat="1" applyFont="1" applyBorder="1">
      <alignment horizontal="center" vertical="center" wrapText="1"/>
    </xf>
    <xf numFmtId="3" fontId="28" fillId="4" borderId="19" xfId="8" applyNumberFormat="1" applyFont="1" applyBorder="1">
      <alignment horizontal="center" vertical="center" wrapText="1"/>
    </xf>
    <xf numFmtId="3" fontId="6" fillId="4" borderId="54" xfId="8" applyNumberFormat="1" applyFont="1" applyBorder="1">
      <alignment horizontal="center" vertical="center" wrapText="1"/>
    </xf>
    <xf numFmtId="3" fontId="6" fillId="4" borderId="55" xfId="8" applyNumberFormat="1" applyFont="1" applyBorder="1">
      <alignment horizontal="center" vertical="center" wrapText="1"/>
    </xf>
    <xf numFmtId="3" fontId="6" fillId="4" borderId="32" xfId="8" applyNumberFormat="1" applyFont="1" applyBorder="1">
      <alignment horizontal="center" vertical="center" wrapText="1"/>
    </xf>
    <xf numFmtId="0" fontId="12" fillId="0" borderId="0" xfId="4" applyAlignment="1" applyProtection="1">
      <alignment horizontal="left"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1338">
    <cellStyle name="0,0_x000d__x000a_NA_x000d__x000a_" xfId="55"/>
    <cellStyle name="20% - Énfasis1 2" xfId="56"/>
    <cellStyle name="20% - Énfasis1 2 2" xfId="99"/>
    <cellStyle name="20% - Énfasis1 2 3" xfId="227"/>
    <cellStyle name="20% - Énfasis1 3" xfId="140"/>
    <cellStyle name="20% - Énfasis1 3 2" xfId="272"/>
    <cellStyle name="20% - Énfasis1 4" xfId="184"/>
    <cellStyle name="20% - Énfasis1 5" xfId="328"/>
    <cellStyle name="20% - Énfasis1 6" xfId="363"/>
    <cellStyle name="20% - Énfasis1 7" xfId="10"/>
    <cellStyle name="20% - Énfasis2 2" xfId="57"/>
    <cellStyle name="20% - Énfasis2 2 2" xfId="100"/>
    <cellStyle name="20% - Énfasis2 2 3" xfId="228"/>
    <cellStyle name="20% - Énfasis2 3" xfId="141"/>
    <cellStyle name="20% - Énfasis2 3 2" xfId="273"/>
    <cellStyle name="20% - Énfasis2 4" xfId="185"/>
    <cellStyle name="20% - Énfasis2 5" xfId="329"/>
    <cellStyle name="20% - Énfasis2 6" xfId="326"/>
    <cellStyle name="20% - Énfasis2 7" xfId="11"/>
    <cellStyle name="20% - Énfasis3 2" xfId="58"/>
    <cellStyle name="20% - Énfasis3 2 2" xfId="101"/>
    <cellStyle name="20% - Énfasis3 2 3" xfId="229"/>
    <cellStyle name="20% - Énfasis3 3" xfId="142"/>
    <cellStyle name="20% - Énfasis3 3 2" xfId="274"/>
    <cellStyle name="20% - Énfasis3 4" xfId="186"/>
    <cellStyle name="20% - Énfasis3 5" xfId="330"/>
    <cellStyle name="20% - Énfasis3 6" xfId="360"/>
    <cellStyle name="20% - Énfasis3 7" xfId="12"/>
    <cellStyle name="20% - Énfasis4 2" xfId="59"/>
    <cellStyle name="20% - Énfasis4 2 2" xfId="102"/>
    <cellStyle name="20% - Énfasis4 2 3" xfId="230"/>
    <cellStyle name="20% - Énfasis4 3" xfId="143"/>
    <cellStyle name="20% - Énfasis4 3 2" xfId="275"/>
    <cellStyle name="20% - Énfasis4 4" xfId="187"/>
    <cellStyle name="20% - Énfasis4 5" xfId="331"/>
    <cellStyle name="20% - Énfasis4 6" xfId="327"/>
    <cellStyle name="20% - Énfasis4 7" xfId="13"/>
    <cellStyle name="20% - Énfasis5 2" xfId="60"/>
    <cellStyle name="20% - Énfasis5 2 2" xfId="103"/>
    <cellStyle name="20% - Énfasis5 2 3" xfId="231"/>
    <cellStyle name="20% - Énfasis5 3" xfId="144"/>
    <cellStyle name="20% - Énfasis5 3 2" xfId="276"/>
    <cellStyle name="20% - Énfasis5 4" xfId="188"/>
    <cellStyle name="20% - Énfasis5 5" xfId="332"/>
    <cellStyle name="20% - Énfasis5 6" xfId="349"/>
    <cellStyle name="20% - Énfasis5 7" xfId="14"/>
    <cellStyle name="20% - Énfasis6 2" xfId="61"/>
    <cellStyle name="20% - Énfasis6 2 2" xfId="104"/>
    <cellStyle name="20% - Énfasis6 2 3" xfId="232"/>
    <cellStyle name="20% - Énfasis6 3" xfId="145"/>
    <cellStyle name="20% - Énfasis6 3 2" xfId="277"/>
    <cellStyle name="20% - Énfasis6 4" xfId="189"/>
    <cellStyle name="20% - Énfasis6 5" xfId="333"/>
    <cellStyle name="20% - Énfasis6 6" xfId="373"/>
    <cellStyle name="20% - Énfasis6 7" xfId="15"/>
    <cellStyle name="40% - Énfasis1 2" xfId="62"/>
    <cellStyle name="40% - Énfasis1 2 2" xfId="105"/>
    <cellStyle name="40% - Énfasis1 2 3" xfId="233"/>
    <cellStyle name="40% - Énfasis1 3" xfId="146"/>
    <cellStyle name="40% - Énfasis1 3 2" xfId="278"/>
    <cellStyle name="40% - Énfasis1 4" xfId="190"/>
    <cellStyle name="40% - Énfasis1 5" xfId="334"/>
    <cellStyle name="40% - Énfasis1 6" xfId="348"/>
    <cellStyle name="40% - Énfasis1 7" xfId="16"/>
    <cellStyle name="40% - Énfasis2 2" xfId="63"/>
    <cellStyle name="40% - Énfasis2 2 2" xfId="106"/>
    <cellStyle name="40% - Énfasis2 2 3" xfId="234"/>
    <cellStyle name="40% - Énfasis2 3" xfId="147"/>
    <cellStyle name="40% - Énfasis2 3 2" xfId="279"/>
    <cellStyle name="40% - Énfasis2 4" xfId="191"/>
    <cellStyle name="40% - Énfasis2 5" xfId="335"/>
    <cellStyle name="40% - Énfasis2 6" xfId="374"/>
    <cellStyle name="40% - Énfasis2 7" xfId="17"/>
    <cellStyle name="40% - Énfasis3 2" xfId="64"/>
    <cellStyle name="40% - Énfasis3 2 2" xfId="107"/>
    <cellStyle name="40% - Énfasis3 2 3" xfId="235"/>
    <cellStyle name="40% - Énfasis3 3" xfId="148"/>
    <cellStyle name="40% - Énfasis3 3 2" xfId="280"/>
    <cellStyle name="40% - Énfasis3 4" xfId="192"/>
    <cellStyle name="40% - Énfasis3 5" xfId="336"/>
    <cellStyle name="40% - Énfasis3 6" xfId="375"/>
    <cellStyle name="40% - Énfasis3 7" xfId="18"/>
    <cellStyle name="40% - Énfasis4 2" xfId="65"/>
    <cellStyle name="40% - Énfasis4 2 2" xfId="108"/>
    <cellStyle name="40% - Énfasis4 2 3" xfId="236"/>
    <cellStyle name="40% - Énfasis4 3" xfId="149"/>
    <cellStyle name="40% - Énfasis4 3 2" xfId="281"/>
    <cellStyle name="40% - Énfasis4 4" xfId="193"/>
    <cellStyle name="40% - Énfasis4 5" xfId="337"/>
    <cellStyle name="40% - Énfasis4 6" xfId="376"/>
    <cellStyle name="40% - Énfasis4 7" xfId="19"/>
    <cellStyle name="40% - Énfasis5 2" xfId="66"/>
    <cellStyle name="40% - Énfasis5 2 2" xfId="109"/>
    <cellStyle name="40% - Énfasis5 2 3" xfId="237"/>
    <cellStyle name="40% - Énfasis5 3" xfId="150"/>
    <cellStyle name="40% - Énfasis5 3 2" xfId="282"/>
    <cellStyle name="40% - Énfasis5 4" xfId="194"/>
    <cellStyle name="40% - Énfasis5 5" xfId="338"/>
    <cellStyle name="40% - Énfasis5 6" xfId="377"/>
    <cellStyle name="40% - Énfasis5 7" xfId="20"/>
    <cellStyle name="40% - Énfasis6 2" xfId="67"/>
    <cellStyle name="40% - Énfasis6 2 2" xfId="110"/>
    <cellStyle name="40% - Énfasis6 2 3" xfId="238"/>
    <cellStyle name="40% - Énfasis6 3" xfId="151"/>
    <cellStyle name="40% - Énfasis6 3 2" xfId="283"/>
    <cellStyle name="40% - Énfasis6 4" xfId="195"/>
    <cellStyle name="40% - Énfasis6 5" xfId="339"/>
    <cellStyle name="40% - Énfasis6 6" xfId="378"/>
    <cellStyle name="40% - Énfasis6 7" xfId="21"/>
    <cellStyle name="60% - Énfasis1 2" xfId="68"/>
    <cellStyle name="60% - Énfasis1 2 2" xfId="111"/>
    <cellStyle name="60% - Énfasis1 2 3" xfId="239"/>
    <cellStyle name="60% - Énfasis1 3" xfId="152"/>
    <cellStyle name="60% - Énfasis1 3 2" xfId="284"/>
    <cellStyle name="60% - Énfasis1 4" xfId="196"/>
    <cellStyle name="60% - Énfasis1 5" xfId="340"/>
    <cellStyle name="60% - Énfasis1 6" xfId="379"/>
    <cellStyle name="60% - Énfasis1 7" xfId="22"/>
    <cellStyle name="60% - Énfasis2 2" xfId="69"/>
    <cellStyle name="60% - Énfasis2 2 2" xfId="112"/>
    <cellStyle name="60% - Énfasis2 2 3" xfId="240"/>
    <cellStyle name="60% - Énfasis2 3" xfId="153"/>
    <cellStyle name="60% - Énfasis2 3 2" xfId="285"/>
    <cellStyle name="60% - Énfasis2 4" xfId="197"/>
    <cellStyle name="60% - Énfasis2 5" xfId="341"/>
    <cellStyle name="60% - Énfasis2 6" xfId="380"/>
    <cellStyle name="60% - Énfasis2 7" xfId="23"/>
    <cellStyle name="60% - Énfasis3 2" xfId="70"/>
    <cellStyle name="60% - Énfasis3 2 2" xfId="113"/>
    <cellStyle name="60% - Énfasis3 2 3" xfId="241"/>
    <cellStyle name="60% - Énfasis3 3" xfId="154"/>
    <cellStyle name="60% - Énfasis3 3 2" xfId="286"/>
    <cellStyle name="60% - Énfasis3 4" xfId="198"/>
    <cellStyle name="60% - Énfasis3 5" xfId="342"/>
    <cellStyle name="60% - Énfasis3 6" xfId="381"/>
    <cellStyle name="60% - Énfasis3 7" xfId="24"/>
    <cellStyle name="60% - Énfasis4 2" xfId="71"/>
    <cellStyle name="60% - Énfasis4 2 2" xfId="114"/>
    <cellStyle name="60% - Énfasis4 2 3" xfId="242"/>
    <cellStyle name="60% - Énfasis4 3" xfId="155"/>
    <cellStyle name="60% - Énfasis4 3 2" xfId="287"/>
    <cellStyle name="60% - Énfasis4 4" xfId="199"/>
    <cellStyle name="60% - Énfasis4 5" xfId="343"/>
    <cellStyle name="60% - Énfasis4 6" xfId="382"/>
    <cellStyle name="60% - Énfasis4 7" xfId="25"/>
    <cellStyle name="60% - Énfasis5 2" xfId="72"/>
    <cellStyle name="60% - Énfasis5 2 2" xfId="115"/>
    <cellStyle name="60% - Énfasis5 2 3" xfId="243"/>
    <cellStyle name="60% - Énfasis5 3" xfId="156"/>
    <cellStyle name="60% - Énfasis5 3 2" xfId="288"/>
    <cellStyle name="60% - Énfasis5 4" xfId="200"/>
    <cellStyle name="60% - Énfasis5 5" xfId="344"/>
    <cellStyle name="60% - Énfasis5 6" xfId="383"/>
    <cellStyle name="60% - Énfasis5 7" xfId="26"/>
    <cellStyle name="60% - Énfasis6 2" xfId="73"/>
    <cellStyle name="60% - Énfasis6 2 2" xfId="116"/>
    <cellStyle name="60% - Énfasis6 2 3" xfId="244"/>
    <cellStyle name="60% - Énfasis6 3" xfId="157"/>
    <cellStyle name="60% - Énfasis6 3 2" xfId="289"/>
    <cellStyle name="60% - Énfasis6 4" xfId="201"/>
    <cellStyle name="60% - Énfasis6 5" xfId="345"/>
    <cellStyle name="60% - Énfasis6 6" xfId="384"/>
    <cellStyle name="60% - Énfasis6 7" xfId="27"/>
    <cellStyle name="Buena 2" xfId="74"/>
    <cellStyle name="Buena 2 2" xfId="117"/>
    <cellStyle name="Buena 2 3" xfId="245"/>
    <cellStyle name="Buena 3" xfId="158"/>
    <cellStyle name="Buena 3 2" xfId="290"/>
    <cellStyle name="Buena 4" xfId="202"/>
    <cellStyle name="Buena 5" xfId="346"/>
    <cellStyle name="Buena 6" xfId="385"/>
    <cellStyle name="Buena 7" xfId="28"/>
    <cellStyle name="Cálculo 2" xfId="75"/>
    <cellStyle name="Cálculo 2 2" xfId="118"/>
    <cellStyle name="Cálculo 2 3" xfId="246"/>
    <cellStyle name="Cálculo 3" xfId="159"/>
    <cellStyle name="Cálculo 3 2" xfId="291"/>
    <cellStyle name="Cálculo 4" xfId="203"/>
    <cellStyle name="Cálculo 5" xfId="347"/>
    <cellStyle name="Cálculo 6" xfId="386"/>
    <cellStyle name="Cálculo 7" xfId="29"/>
    <cellStyle name="Cancel" xfId="318"/>
    <cellStyle name="Cancel 2" xfId="319"/>
    <cellStyle name="Cancel_Sistema BovedaVLD 16-07-2010contabilidad" xfId="321"/>
    <cellStyle name="Celda de comprobación 2" xfId="76"/>
    <cellStyle name="Celda de comprobación 2 2" xfId="119"/>
    <cellStyle name="Celda de comprobación 2 3" xfId="247"/>
    <cellStyle name="Celda de comprobación 3" xfId="160"/>
    <cellStyle name="Celda de comprobación 3 2" xfId="292"/>
    <cellStyle name="Celda de comprobación 4" xfId="204"/>
    <cellStyle name="Celda de comprobación 5" xfId="350"/>
    <cellStyle name="Celda de comprobación 6" xfId="387"/>
    <cellStyle name="Celda de comprobación 7" xfId="30"/>
    <cellStyle name="Celda vinculada 2" xfId="77"/>
    <cellStyle name="Celda vinculada 2 2" xfId="120"/>
    <cellStyle name="Celda vinculada 2 3" xfId="248"/>
    <cellStyle name="Celda vinculada 3" xfId="161"/>
    <cellStyle name="Celda vinculada 3 2" xfId="293"/>
    <cellStyle name="Celda vinculada 4" xfId="205"/>
    <cellStyle name="Celda vinculada 5" xfId="351"/>
    <cellStyle name="Celda vinculada 6" xfId="388"/>
    <cellStyle name="Celda vinculada 7" xfId="31"/>
    <cellStyle name="destacado interior" xfId="1"/>
    <cellStyle name="Encabezado 4 2" xfId="78"/>
    <cellStyle name="Encabezado 4 2 2" xfId="121"/>
    <cellStyle name="Encabezado 4 2 3" xfId="249"/>
    <cellStyle name="Encabezado 4 3" xfId="162"/>
    <cellStyle name="Encabezado 4 3 2" xfId="294"/>
    <cellStyle name="Encabezado 4 4" xfId="206"/>
    <cellStyle name="Encabezado 4 5" xfId="352"/>
    <cellStyle name="Encabezado 4 6" xfId="389"/>
    <cellStyle name="Encabezado 4 7" xfId="32"/>
    <cellStyle name="Énfasis1 2" xfId="79"/>
    <cellStyle name="Énfasis1 2 2" xfId="122"/>
    <cellStyle name="Énfasis1 2 3" xfId="250"/>
    <cellStyle name="Énfasis1 3" xfId="163"/>
    <cellStyle name="Énfasis1 3 2" xfId="295"/>
    <cellStyle name="Énfasis1 4" xfId="207"/>
    <cellStyle name="Énfasis1 5" xfId="353"/>
    <cellStyle name="Énfasis1 6" xfId="390"/>
    <cellStyle name="Énfasis1 7" xfId="33"/>
    <cellStyle name="Énfasis2 2" xfId="80"/>
    <cellStyle name="Énfasis2 2 2" xfId="123"/>
    <cellStyle name="Énfasis2 2 3" xfId="251"/>
    <cellStyle name="Énfasis2 3" xfId="164"/>
    <cellStyle name="Énfasis2 3 2" xfId="296"/>
    <cellStyle name="Énfasis2 4" xfId="208"/>
    <cellStyle name="Énfasis2 5" xfId="354"/>
    <cellStyle name="Énfasis2 6" xfId="391"/>
    <cellStyle name="Énfasis2 7" xfId="34"/>
    <cellStyle name="Énfasis3 2" xfId="81"/>
    <cellStyle name="Énfasis3 2 2" xfId="124"/>
    <cellStyle name="Énfasis3 2 3" xfId="252"/>
    <cellStyle name="Énfasis3 3" xfId="165"/>
    <cellStyle name="Énfasis3 3 2" xfId="297"/>
    <cellStyle name="Énfasis3 4" xfId="209"/>
    <cellStyle name="Énfasis3 5" xfId="355"/>
    <cellStyle name="Énfasis3 6" xfId="392"/>
    <cellStyle name="Énfasis3 7" xfId="35"/>
    <cellStyle name="Énfasis4 2" xfId="82"/>
    <cellStyle name="Énfasis4 2 2" xfId="125"/>
    <cellStyle name="Énfasis4 2 3" xfId="253"/>
    <cellStyle name="Énfasis4 3" xfId="166"/>
    <cellStyle name="Énfasis4 3 2" xfId="298"/>
    <cellStyle name="Énfasis4 4" xfId="210"/>
    <cellStyle name="Énfasis4 5" xfId="356"/>
    <cellStyle name="Énfasis4 6" xfId="393"/>
    <cellStyle name="Énfasis4 7" xfId="36"/>
    <cellStyle name="Énfasis5 2" xfId="83"/>
    <cellStyle name="Énfasis5 2 2" xfId="126"/>
    <cellStyle name="Énfasis5 2 3" xfId="254"/>
    <cellStyle name="Énfasis5 3" xfId="167"/>
    <cellStyle name="Énfasis5 3 2" xfId="299"/>
    <cellStyle name="Énfasis5 4" xfId="211"/>
    <cellStyle name="Énfasis5 5" xfId="357"/>
    <cellStyle name="Énfasis5 6" xfId="394"/>
    <cellStyle name="Énfasis5 7" xfId="37"/>
    <cellStyle name="Énfasis6 2" xfId="84"/>
    <cellStyle name="Énfasis6 2 2" xfId="127"/>
    <cellStyle name="Énfasis6 2 3" xfId="255"/>
    <cellStyle name="Énfasis6 3" xfId="168"/>
    <cellStyle name="Énfasis6 3 2" xfId="300"/>
    <cellStyle name="Énfasis6 4" xfId="212"/>
    <cellStyle name="Énfasis6 5" xfId="358"/>
    <cellStyle name="Énfasis6 6" xfId="395"/>
    <cellStyle name="Énfasis6 7" xfId="38"/>
    <cellStyle name="Entrada 2" xfId="85"/>
    <cellStyle name="Entrada 2 2" xfId="128"/>
    <cellStyle name="Entrada 2 3" xfId="256"/>
    <cellStyle name="Entrada 3" xfId="169"/>
    <cellStyle name="Entrada 3 2" xfId="301"/>
    <cellStyle name="Entrada 4" xfId="213"/>
    <cellStyle name="Entrada 5" xfId="359"/>
    <cellStyle name="Entrada 6" xfId="396"/>
    <cellStyle name="Entrada 7" xfId="39"/>
    <cellStyle name="Estilo 1" xfId="2"/>
    <cellStyle name="Estilo 1 2" xfId="320"/>
    <cellStyle name="Estilo 1 3" xfId="86"/>
    <cellStyle name="Estilo 2" xfId="3"/>
    <cellStyle name="Euro" xfId="40"/>
    <cellStyle name="Euro 2" xfId="409"/>
    <cellStyle name="Euro 3" xfId="322"/>
    <cellStyle name="Hipervínculo" xfId="4" builtinId="8"/>
    <cellStyle name="Hipervínculo 2" xfId="1291"/>
    <cellStyle name="Hipervínculo 2 2" xfId="1292"/>
    <cellStyle name="Incorrecto 2" xfId="87"/>
    <cellStyle name="Incorrecto 2 2" xfId="129"/>
    <cellStyle name="Incorrecto 2 3" xfId="257"/>
    <cellStyle name="Incorrecto 3" xfId="170"/>
    <cellStyle name="Incorrecto 3 2" xfId="302"/>
    <cellStyle name="Incorrecto 4" xfId="214"/>
    <cellStyle name="Incorrecto 5" xfId="361"/>
    <cellStyle name="Incorrecto 6" xfId="397"/>
    <cellStyle name="Incorrecto 7" xfId="41"/>
    <cellStyle name="Millares" xfId="5" builtinId="3"/>
    <cellStyle name="Millares 2" xfId="42"/>
    <cellStyle name="Millares 2 10" xfId="411"/>
    <cellStyle name="Millares 2 11" xfId="412"/>
    <cellStyle name="Millares 2 12" xfId="413"/>
    <cellStyle name="Millares 2 13" xfId="414"/>
    <cellStyle name="Millares 2 14" xfId="415"/>
    <cellStyle name="Millares 2 15" xfId="416"/>
    <cellStyle name="Millares 2 16" xfId="417"/>
    <cellStyle name="Millares 2 17" xfId="410"/>
    <cellStyle name="Millares 2 18" xfId="1335"/>
    <cellStyle name="Millares 2 2" xfId="324"/>
    <cellStyle name="Millares 2 2 2" xfId="418"/>
    <cellStyle name="Millares 2 2 2 2" xfId="1294"/>
    <cellStyle name="Millares 2 3" xfId="419"/>
    <cellStyle name="Millares 2 3 2" xfId="1295"/>
    <cellStyle name="Millares 2 4" xfId="420"/>
    <cellStyle name="Millares 2 4 2" xfId="1296"/>
    <cellStyle name="Millares 2 5" xfId="421"/>
    <cellStyle name="Millares 2 6" xfId="422"/>
    <cellStyle name="Millares 2 7" xfId="423"/>
    <cellStyle name="Millares 2 8" xfId="424"/>
    <cellStyle name="Millares 2 9" xfId="425"/>
    <cellStyle name="Millares 3" xfId="426"/>
    <cellStyle name="Millares 3 2" xfId="1298"/>
    <cellStyle name="Millares 3 3" xfId="1299"/>
    <cellStyle name="Millares 3 4" xfId="1297"/>
    <cellStyle name="Millares 4" xfId="1300"/>
    <cellStyle name="Millares 4 2" xfId="1301"/>
    <cellStyle name="Millares 5" xfId="1302"/>
    <cellStyle name="Millares 5 2" xfId="1303"/>
    <cellStyle name="Millares 6" xfId="1304"/>
    <cellStyle name="Millares 7" xfId="1293"/>
    <cellStyle name="Millares 8" xfId="1288"/>
    <cellStyle name="Moneda 2" xfId="1306"/>
    <cellStyle name="Moneda 2 2" xfId="325"/>
    <cellStyle name="Moneda 2 2 2" xfId="1308"/>
    <cellStyle name="Moneda 2 2 3" xfId="1307"/>
    <cellStyle name="Moneda 2 3" xfId="1309"/>
    <cellStyle name="Moneda 2 4" xfId="1336"/>
    <cellStyle name="Moneda 3" xfId="1310"/>
    <cellStyle name="Moneda 3 2" xfId="1311"/>
    <cellStyle name="Moneda 3 3" xfId="1312"/>
    <cellStyle name="Moneda 4" xfId="1313"/>
    <cellStyle name="Moneda 4 2" xfId="1314"/>
    <cellStyle name="Moneda 5" xfId="1315"/>
    <cellStyle name="Moneda 6" xfId="1305"/>
    <cellStyle name="Neutral 2" xfId="88"/>
    <cellStyle name="Neutral 2 2" xfId="130"/>
    <cellStyle name="Neutral 2 3" xfId="258"/>
    <cellStyle name="Neutral 3" xfId="171"/>
    <cellStyle name="Neutral 3 2" xfId="303"/>
    <cellStyle name="Neutral 4" xfId="215"/>
    <cellStyle name="Neutral 5" xfId="362"/>
    <cellStyle name="Neutral 6" xfId="398"/>
    <cellStyle name="Neutral 7" xfId="43"/>
    <cellStyle name="Normal" xfId="0" builtinId="0"/>
    <cellStyle name="Normal 10" xfId="427"/>
    <cellStyle name="Normal 10 10" xfId="428"/>
    <cellStyle name="Normal 10 11" xfId="429"/>
    <cellStyle name="Normal 10 12" xfId="430"/>
    <cellStyle name="Normal 10 13" xfId="431"/>
    <cellStyle name="Normal 10 14" xfId="432"/>
    <cellStyle name="Normal 10 15" xfId="433"/>
    <cellStyle name="Normal 10 2" xfId="434"/>
    <cellStyle name="Normal 10 3" xfId="435"/>
    <cellStyle name="Normal 10 4" xfId="436"/>
    <cellStyle name="Normal 10 5" xfId="437"/>
    <cellStyle name="Normal 10 6" xfId="438"/>
    <cellStyle name="Normal 10 7" xfId="439"/>
    <cellStyle name="Normal 10 8" xfId="440"/>
    <cellStyle name="Normal 10 9" xfId="441"/>
    <cellStyle name="Normal 11" xfId="442"/>
    <cellStyle name="Normal 11 10" xfId="443"/>
    <cellStyle name="Normal 11 11" xfId="444"/>
    <cellStyle name="Normal 11 12" xfId="445"/>
    <cellStyle name="Normal 11 13" xfId="446"/>
    <cellStyle name="Normal 11 14" xfId="447"/>
    <cellStyle name="Normal 11 15" xfId="448"/>
    <cellStyle name="Normal 11 2" xfId="449"/>
    <cellStyle name="Normal 11 3" xfId="450"/>
    <cellStyle name="Normal 11 4" xfId="451"/>
    <cellStyle name="Normal 11 5" xfId="452"/>
    <cellStyle name="Normal 11 6" xfId="453"/>
    <cellStyle name="Normal 11 7" xfId="454"/>
    <cellStyle name="Normal 11 8" xfId="455"/>
    <cellStyle name="Normal 11 9" xfId="456"/>
    <cellStyle name="Normal 12" xfId="457"/>
    <cellStyle name="Normal 12 10" xfId="458"/>
    <cellStyle name="Normal 12 11" xfId="459"/>
    <cellStyle name="Normal 12 12" xfId="460"/>
    <cellStyle name="Normal 12 13" xfId="461"/>
    <cellStyle name="Normal 12 14" xfId="462"/>
    <cellStyle name="Normal 12 15" xfId="463"/>
    <cellStyle name="Normal 12 2" xfId="464"/>
    <cellStyle name="Normal 12 3" xfId="465"/>
    <cellStyle name="Normal 12 4" xfId="466"/>
    <cellStyle name="Normal 12 5" xfId="467"/>
    <cellStyle name="Normal 12 6" xfId="468"/>
    <cellStyle name="Normal 12 7" xfId="469"/>
    <cellStyle name="Normal 12 8" xfId="470"/>
    <cellStyle name="Normal 12 9" xfId="471"/>
    <cellStyle name="Normal 13" xfId="472"/>
    <cellStyle name="Normal 13 10" xfId="473"/>
    <cellStyle name="Normal 13 11" xfId="474"/>
    <cellStyle name="Normal 13 12" xfId="475"/>
    <cellStyle name="Normal 13 13" xfId="476"/>
    <cellStyle name="Normal 13 14" xfId="477"/>
    <cellStyle name="Normal 13 15" xfId="478"/>
    <cellStyle name="Normal 13 2" xfId="479"/>
    <cellStyle name="Normal 13 3" xfId="480"/>
    <cellStyle name="Normal 13 4" xfId="481"/>
    <cellStyle name="Normal 13 5" xfId="482"/>
    <cellStyle name="Normal 13 6" xfId="483"/>
    <cellStyle name="Normal 13 7" xfId="484"/>
    <cellStyle name="Normal 13 8" xfId="485"/>
    <cellStyle name="Normal 13 9" xfId="486"/>
    <cellStyle name="Normal 14" xfId="487"/>
    <cellStyle name="Normal 14 10" xfId="488"/>
    <cellStyle name="Normal 14 11" xfId="489"/>
    <cellStyle name="Normal 14 12" xfId="490"/>
    <cellStyle name="Normal 14 13" xfId="491"/>
    <cellStyle name="Normal 14 14" xfId="492"/>
    <cellStyle name="Normal 14 15" xfId="493"/>
    <cellStyle name="Normal 14 2" xfId="494"/>
    <cellStyle name="Normal 14 3" xfId="495"/>
    <cellStyle name="Normal 14 4" xfId="496"/>
    <cellStyle name="Normal 14 5" xfId="497"/>
    <cellStyle name="Normal 14 6" xfId="498"/>
    <cellStyle name="Normal 14 7" xfId="499"/>
    <cellStyle name="Normal 14 8" xfId="500"/>
    <cellStyle name="Normal 14 9" xfId="501"/>
    <cellStyle name="Normal 15" xfId="502"/>
    <cellStyle name="Normal 15 10" xfId="503"/>
    <cellStyle name="Normal 15 11" xfId="504"/>
    <cellStyle name="Normal 15 12" xfId="505"/>
    <cellStyle name="Normal 15 13" xfId="506"/>
    <cellStyle name="Normal 15 14" xfId="507"/>
    <cellStyle name="Normal 15 15" xfId="508"/>
    <cellStyle name="Normal 15 2" xfId="509"/>
    <cellStyle name="Normal 15 3" xfId="510"/>
    <cellStyle name="Normal 15 4" xfId="511"/>
    <cellStyle name="Normal 15 5" xfId="512"/>
    <cellStyle name="Normal 15 6" xfId="513"/>
    <cellStyle name="Normal 15 7" xfId="514"/>
    <cellStyle name="Normal 15 8" xfId="515"/>
    <cellStyle name="Normal 15 9" xfId="516"/>
    <cellStyle name="Normal 16" xfId="517"/>
    <cellStyle name="Normal 16 10" xfId="518"/>
    <cellStyle name="Normal 16 11" xfId="519"/>
    <cellStyle name="Normal 16 12" xfId="520"/>
    <cellStyle name="Normal 16 13" xfId="521"/>
    <cellStyle name="Normal 16 14" xfId="522"/>
    <cellStyle name="Normal 16 15" xfId="523"/>
    <cellStyle name="Normal 16 2" xfId="524"/>
    <cellStyle name="Normal 16 3" xfId="525"/>
    <cellStyle name="Normal 16 4" xfId="526"/>
    <cellStyle name="Normal 16 5" xfId="527"/>
    <cellStyle name="Normal 16 6" xfId="528"/>
    <cellStyle name="Normal 16 7" xfId="529"/>
    <cellStyle name="Normal 16 8" xfId="530"/>
    <cellStyle name="Normal 16 9" xfId="531"/>
    <cellStyle name="Normal 17" xfId="532"/>
    <cellStyle name="Normal 17 10" xfId="533"/>
    <cellStyle name="Normal 17 11" xfId="534"/>
    <cellStyle name="Normal 17 12" xfId="535"/>
    <cellStyle name="Normal 17 13" xfId="536"/>
    <cellStyle name="Normal 17 14" xfId="537"/>
    <cellStyle name="Normal 17 15" xfId="538"/>
    <cellStyle name="Normal 17 2" xfId="539"/>
    <cellStyle name="Normal 17 3" xfId="540"/>
    <cellStyle name="Normal 17 4" xfId="541"/>
    <cellStyle name="Normal 17 5" xfId="542"/>
    <cellStyle name="Normal 17 6" xfId="543"/>
    <cellStyle name="Normal 17 7" xfId="544"/>
    <cellStyle name="Normal 17 8" xfId="545"/>
    <cellStyle name="Normal 17 9" xfId="546"/>
    <cellStyle name="Normal 18" xfId="408"/>
    <cellStyle name="Normal 19" xfId="547"/>
    <cellStyle name="Normal 19 10" xfId="548"/>
    <cellStyle name="Normal 19 11" xfId="549"/>
    <cellStyle name="Normal 19 12" xfId="550"/>
    <cellStyle name="Normal 19 13" xfId="551"/>
    <cellStyle name="Normal 19 14" xfId="552"/>
    <cellStyle name="Normal 19 15" xfId="553"/>
    <cellStyle name="Normal 19 2" xfId="554"/>
    <cellStyle name="Normal 19 3" xfId="555"/>
    <cellStyle name="Normal 19 4" xfId="556"/>
    <cellStyle name="Normal 19 5" xfId="557"/>
    <cellStyle name="Normal 19 6" xfId="558"/>
    <cellStyle name="Normal 19 7" xfId="559"/>
    <cellStyle name="Normal 19 8" xfId="560"/>
    <cellStyle name="Normal 19 9" xfId="561"/>
    <cellStyle name="Normal 2" xfId="54"/>
    <cellStyle name="Normal 2 2" xfId="89"/>
    <cellStyle name="Normal 2 2 2" xfId="182"/>
    <cellStyle name="Normal 2 2 2 2" xfId="183"/>
    <cellStyle name="Normal 2 2 2 2 2" xfId="313"/>
    <cellStyle name="Normal 2 2 2 2 2 2" xfId="314"/>
    <cellStyle name="Normal 2 2 2 2 3" xfId="317"/>
    <cellStyle name="Normal 2 2 2 3" xfId="259"/>
    <cellStyle name="Normal 2 2 2 3 2" xfId="316"/>
    <cellStyle name="Normal 2 2 3" xfId="226"/>
    <cellStyle name="Normal 2 2 3 2" xfId="270"/>
    <cellStyle name="Normal 2 2 4" xfId="269"/>
    <cellStyle name="Normal 2 3" xfId="172"/>
    <cellStyle name="Normal 2 3 2" xfId="1316"/>
    <cellStyle name="Normal 2 4" xfId="216"/>
    <cellStyle name="Normal 2 5" xfId="323"/>
    <cellStyle name="Normal 20" xfId="562"/>
    <cellStyle name="Normal 20 10" xfId="563"/>
    <cellStyle name="Normal 20 11" xfId="564"/>
    <cellStyle name="Normal 20 12" xfId="565"/>
    <cellStyle name="Normal 20 13" xfId="566"/>
    <cellStyle name="Normal 20 14" xfId="567"/>
    <cellStyle name="Normal 20 15" xfId="568"/>
    <cellStyle name="Normal 20 2" xfId="569"/>
    <cellStyle name="Normal 20 3" xfId="570"/>
    <cellStyle name="Normal 20 4" xfId="571"/>
    <cellStyle name="Normal 20 5" xfId="572"/>
    <cellStyle name="Normal 20 6" xfId="573"/>
    <cellStyle name="Normal 20 7" xfId="574"/>
    <cellStyle name="Normal 20 8" xfId="575"/>
    <cellStyle name="Normal 20 9" xfId="576"/>
    <cellStyle name="Normal 21" xfId="9"/>
    <cellStyle name="Normal 21 2" xfId="1290"/>
    <cellStyle name="Normal 22" xfId="577"/>
    <cellStyle name="Normal 22 10" xfId="578"/>
    <cellStyle name="Normal 22 11" xfId="579"/>
    <cellStyle name="Normal 22 12" xfId="580"/>
    <cellStyle name="Normal 22 13" xfId="581"/>
    <cellStyle name="Normal 22 14" xfId="582"/>
    <cellStyle name="Normal 22 15" xfId="583"/>
    <cellStyle name="Normal 22 2" xfId="584"/>
    <cellStyle name="Normal 22 3" xfId="585"/>
    <cellStyle name="Normal 22 4" xfId="586"/>
    <cellStyle name="Normal 22 5" xfId="587"/>
    <cellStyle name="Normal 22 6" xfId="588"/>
    <cellStyle name="Normal 22 7" xfId="589"/>
    <cellStyle name="Normal 22 8" xfId="590"/>
    <cellStyle name="Normal 22 9" xfId="591"/>
    <cellStyle name="Normal 23" xfId="1334"/>
    <cellStyle name="Normal 24" xfId="1287"/>
    <cellStyle name="Normal 25" xfId="592"/>
    <cellStyle name="Normal 25 10" xfId="593"/>
    <cellStyle name="Normal 25 11" xfId="594"/>
    <cellStyle name="Normal 25 12" xfId="595"/>
    <cellStyle name="Normal 25 13" xfId="596"/>
    <cellStyle name="Normal 25 14" xfId="597"/>
    <cellStyle name="Normal 25 15" xfId="598"/>
    <cellStyle name="Normal 25 2" xfId="599"/>
    <cellStyle name="Normal 25 3" xfId="600"/>
    <cellStyle name="Normal 25 4" xfId="601"/>
    <cellStyle name="Normal 25 5" xfId="602"/>
    <cellStyle name="Normal 25 6" xfId="603"/>
    <cellStyle name="Normal 25 7" xfId="604"/>
    <cellStyle name="Normal 25 8" xfId="605"/>
    <cellStyle name="Normal 25 9" xfId="606"/>
    <cellStyle name="Normal 26" xfId="607"/>
    <cellStyle name="Normal 26 10" xfId="608"/>
    <cellStyle name="Normal 26 11" xfId="609"/>
    <cellStyle name="Normal 26 12" xfId="610"/>
    <cellStyle name="Normal 26 13" xfId="611"/>
    <cellStyle name="Normal 26 14" xfId="612"/>
    <cellStyle name="Normal 26 15" xfId="613"/>
    <cellStyle name="Normal 26 2" xfId="614"/>
    <cellStyle name="Normal 26 3" xfId="615"/>
    <cellStyle name="Normal 26 4" xfId="616"/>
    <cellStyle name="Normal 26 5" xfId="617"/>
    <cellStyle name="Normal 26 6" xfId="618"/>
    <cellStyle name="Normal 26 7" xfId="619"/>
    <cellStyle name="Normal 26 8" xfId="620"/>
    <cellStyle name="Normal 26 9" xfId="621"/>
    <cellStyle name="Normal 27" xfId="622"/>
    <cellStyle name="Normal 27 10" xfId="623"/>
    <cellStyle name="Normal 27 11" xfId="624"/>
    <cellStyle name="Normal 27 12" xfId="625"/>
    <cellStyle name="Normal 27 13" xfId="626"/>
    <cellStyle name="Normal 27 14" xfId="627"/>
    <cellStyle name="Normal 27 15" xfId="628"/>
    <cellStyle name="Normal 27 2" xfId="629"/>
    <cellStyle name="Normal 27 3" xfId="630"/>
    <cellStyle name="Normal 27 4" xfId="631"/>
    <cellStyle name="Normal 27 5" xfId="632"/>
    <cellStyle name="Normal 27 6" xfId="633"/>
    <cellStyle name="Normal 27 7" xfId="634"/>
    <cellStyle name="Normal 27 8" xfId="635"/>
    <cellStyle name="Normal 27 9" xfId="636"/>
    <cellStyle name="Normal 28" xfId="637"/>
    <cellStyle name="Normal 28 10" xfId="638"/>
    <cellStyle name="Normal 28 11" xfId="639"/>
    <cellStyle name="Normal 28 12" xfId="640"/>
    <cellStyle name="Normal 28 13" xfId="641"/>
    <cellStyle name="Normal 28 14" xfId="642"/>
    <cellStyle name="Normal 28 15" xfId="643"/>
    <cellStyle name="Normal 28 2" xfId="644"/>
    <cellStyle name="Normal 28 3" xfId="645"/>
    <cellStyle name="Normal 28 4" xfId="646"/>
    <cellStyle name="Normal 28 5" xfId="647"/>
    <cellStyle name="Normal 28 6" xfId="648"/>
    <cellStyle name="Normal 28 7" xfId="649"/>
    <cellStyle name="Normal 28 8" xfId="650"/>
    <cellStyle name="Normal 28 9" xfId="651"/>
    <cellStyle name="Normal 29" xfId="652"/>
    <cellStyle name="Normal 29 10" xfId="653"/>
    <cellStyle name="Normal 29 11" xfId="654"/>
    <cellStyle name="Normal 29 12" xfId="655"/>
    <cellStyle name="Normal 29 13" xfId="656"/>
    <cellStyle name="Normal 29 14" xfId="657"/>
    <cellStyle name="Normal 29 15" xfId="658"/>
    <cellStyle name="Normal 29 2" xfId="659"/>
    <cellStyle name="Normal 29 3" xfId="660"/>
    <cellStyle name="Normal 29 4" xfId="661"/>
    <cellStyle name="Normal 29 5" xfId="662"/>
    <cellStyle name="Normal 29 6" xfId="663"/>
    <cellStyle name="Normal 29 7" xfId="664"/>
    <cellStyle name="Normal 29 8" xfId="665"/>
    <cellStyle name="Normal 29 9" xfId="666"/>
    <cellStyle name="Normal 3" xfId="667"/>
    <cellStyle name="Normal 3 10" xfId="668"/>
    <cellStyle name="Normal 3 11" xfId="669"/>
    <cellStyle name="Normal 3 12" xfId="670"/>
    <cellStyle name="Normal 3 13" xfId="671"/>
    <cellStyle name="Normal 3 14" xfId="672"/>
    <cellStyle name="Normal 3 15" xfId="673"/>
    <cellStyle name="Normal 3 16" xfId="674"/>
    <cellStyle name="Normal 3 17" xfId="675"/>
    <cellStyle name="Normal 3 18" xfId="676"/>
    <cellStyle name="Normal 3 19" xfId="677"/>
    <cellStyle name="Normal 3 2" xfId="271"/>
    <cellStyle name="Normal 3 2 2" xfId="678"/>
    <cellStyle name="Normal 3 2 3" xfId="1318"/>
    <cellStyle name="Normal 3 20" xfId="679"/>
    <cellStyle name="Normal 3 21" xfId="680"/>
    <cellStyle name="Normal 3 22" xfId="681"/>
    <cellStyle name="Normal 3 23" xfId="682"/>
    <cellStyle name="Normal 3 24" xfId="683"/>
    <cellStyle name="Normal 3 25" xfId="684"/>
    <cellStyle name="Normal 3 26" xfId="685"/>
    <cellStyle name="Normal 3 27" xfId="686"/>
    <cellStyle name="Normal 3 28" xfId="687"/>
    <cellStyle name="Normal 3 29" xfId="688"/>
    <cellStyle name="Normal 3 3" xfId="315"/>
    <cellStyle name="Normal 3 3 2" xfId="689"/>
    <cellStyle name="Normal 3 3 3" xfId="1319"/>
    <cellStyle name="Normal 3 30" xfId="690"/>
    <cellStyle name="Normal 3 31" xfId="691"/>
    <cellStyle name="Normal 3 32" xfId="692"/>
    <cellStyle name="Normal 3 33" xfId="1317"/>
    <cellStyle name="Normal 3 4" xfId="693"/>
    <cellStyle name="Normal 3 5" xfId="694"/>
    <cellStyle name="Normal 3 6" xfId="695"/>
    <cellStyle name="Normal 3 7" xfId="696"/>
    <cellStyle name="Normal 3 8" xfId="697"/>
    <cellStyle name="Normal 3 9" xfId="698"/>
    <cellStyle name="Normal 30" xfId="699"/>
    <cellStyle name="Normal 30 10" xfId="700"/>
    <cellStyle name="Normal 30 11" xfId="701"/>
    <cellStyle name="Normal 30 12" xfId="702"/>
    <cellStyle name="Normal 30 13" xfId="703"/>
    <cellStyle name="Normal 30 14" xfId="704"/>
    <cellStyle name="Normal 30 15" xfId="705"/>
    <cellStyle name="Normal 30 2" xfId="706"/>
    <cellStyle name="Normal 30 3" xfId="707"/>
    <cellStyle name="Normal 30 4" xfId="708"/>
    <cellStyle name="Normal 30 5" xfId="709"/>
    <cellStyle name="Normal 30 6" xfId="710"/>
    <cellStyle name="Normal 30 7" xfId="711"/>
    <cellStyle name="Normal 30 8" xfId="712"/>
    <cellStyle name="Normal 30 9" xfId="713"/>
    <cellStyle name="Normal 31" xfId="714"/>
    <cellStyle name="Normal 31 10" xfId="715"/>
    <cellStyle name="Normal 31 11" xfId="716"/>
    <cellStyle name="Normal 31 12" xfId="717"/>
    <cellStyle name="Normal 31 13" xfId="718"/>
    <cellStyle name="Normal 31 14" xfId="719"/>
    <cellStyle name="Normal 31 15" xfId="720"/>
    <cellStyle name="Normal 31 2" xfId="721"/>
    <cellStyle name="Normal 31 3" xfId="722"/>
    <cellStyle name="Normal 31 4" xfId="723"/>
    <cellStyle name="Normal 31 5" xfId="724"/>
    <cellStyle name="Normal 31 6" xfId="725"/>
    <cellStyle name="Normal 31 7" xfId="726"/>
    <cellStyle name="Normal 31 8" xfId="727"/>
    <cellStyle name="Normal 31 9" xfId="728"/>
    <cellStyle name="Normal 32" xfId="729"/>
    <cellStyle name="Normal 32 10" xfId="730"/>
    <cellStyle name="Normal 32 11" xfId="731"/>
    <cellStyle name="Normal 32 12" xfId="732"/>
    <cellStyle name="Normal 32 13" xfId="733"/>
    <cellStyle name="Normal 32 14" xfId="734"/>
    <cellStyle name="Normal 32 15" xfId="735"/>
    <cellStyle name="Normal 32 2" xfId="736"/>
    <cellStyle name="Normal 32 3" xfId="737"/>
    <cellStyle name="Normal 32 4" xfId="738"/>
    <cellStyle name="Normal 32 5" xfId="739"/>
    <cellStyle name="Normal 32 6" xfId="740"/>
    <cellStyle name="Normal 32 7" xfId="741"/>
    <cellStyle name="Normal 32 8" xfId="742"/>
    <cellStyle name="Normal 32 9" xfId="743"/>
    <cellStyle name="Normal 33" xfId="744"/>
    <cellStyle name="Normal 33 10" xfId="745"/>
    <cellStyle name="Normal 33 11" xfId="746"/>
    <cellStyle name="Normal 33 12" xfId="747"/>
    <cellStyle name="Normal 33 13" xfId="748"/>
    <cellStyle name="Normal 33 14" xfId="749"/>
    <cellStyle name="Normal 33 15" xfId="750"/>
    <cellStyle name="Normal 33 2" xfId="751"/>
    <cellStyle name="Normal 33 3" xfId="752"/>
    <cellStyle name="Normal 33 4" xfId="753"/>
    <cellStyle name="Normal 33 5" xfId="754"/>
    <cellStyle name="Normal 33 6" xfId="755"/>
    <cellStyle name="Normal 33 7" xfId="756"/>
    <cellStyle name="Normal 33 8" xfId="757"/>
    <cellStyle name="Normal 33 9" xfId="758"/>
    <cellStyle name="Normal 34" xfId="759"/>
    <cellStyle name="Normal 34 10" xfId="760"/>
    <cellStyle name="Normal 34 11" xfId="761"/>
    <cellStyle name="Normal 34 12" xfId="762"/>
    <cellStyle name="Normal 34 13" xfId="763"/>
    <cellStyle name="Normal 34 14" xfId="764"/>
    <cellStyle name="Normal 34 15" xfId="765"/>
    <cellStyle name="Normal 34 2" xfId="766"/>
    <cellStyle name="Normal 34 3" xfId="767"/>
    <cellStyle name="Normal 34 4" xfId="768"/>
    <cellStyle name="Normal 34 5" xfId="769"/>
    <cellStyle name="Normal 34 6" xfId="770"/>
    <cellStyle name="Normal 34 7" xfId="771"/>
    <cellStyle name="Normal 34 8" xfId="772"/>
    <cellStyle name="Normal 34 9" xfId="773"/>
    <cellStyle name="Normal 35" xfId="774"/>
    <cellStyle name="Normal 35 10" xfId="775"/>
    <cellStyle name="Normal 35 11" xfId="776"/>
    <cellStyle name="Normal 35 12" xfId="777"/>
    <cellStyle name="Normal 35 13" xfId="778"/>
    <cellStyle name="Normal 35 14" xfId="779"/>
    <cellStyle name="Normal 35 15" xfId="780"/>
    <cellStyle name="Normal 35 2" xfId="781"/>
    <cellStyle name="Normal 35 3" xfId="782"/>
    <cellStyle name="Normal 35 4" xfId="783"/>
    <cellStyle name="Normal 35 5" xfId="784"/>
    <cellStyle name="Normal 35 6" xfId="785"/>
    <cellStyle name="Normal 35 7" xfId="786"/>
    <cellStyle name="Normal 35 8" xfId="787"/>
    <cellStyle name="Normal 35 9" xfId="788"/>
    <cellStyle name="Normal 36" xfId="789"/>
    <cellStyle name="Normal 36 10" xfId="790"/>
    <cellStyle name="Normal 36 11" xfId="791"/>
    <cellStyle name="Normal 36 12" xfId="792"/>
    <cellStyle name="Normal 36 13" xfId="793"/>
    <cellStyle name="Normal 36 14" xfId="794"/>
    <cellStyle name="Normal 36 15" xfId="795"/>
    <cellStyle name="Normal 36 2" xfId="796"/>
    <cellStyle name="Normal 36 3" xfId="797"/>
    <cellStyle name="Normal 36 4" xfId="798"/>
    <cellStyle name="Normal 36 5" xfId="799"/>
    <cellStyle name="Normal 36 6" xfId="800"/>
    <cellStyle name="Normal 36 7" xfId="801"/>
    <cellStyle name="Normal 36 8" xfId="802"/>
    <cellStyle name="Normal 36 9" xfId="803"/>
    <cellStyle name="Normal 37" xfId="804"/>
    <cellStyle name="Normal 37 10" xfId="805"/>
    <cellStyle name="Normal 37 11" xfId="806"/>
    <cellStyle name="Normal 37 12" xfId="807"/>
    <cellStyle name="Normal 37 13" xfId="808"/>
    <cellStyle name="Normal 37 14" xfId="809"/>
    <cellStyle name="Normal 37 15" xfId="810"/>
    <cellStyle name="Normal 37 2" xfId="811"/>
    <cellStyle name="Normal 37 3" xfId="812"/>
    <cellStyle name="Normal 37 4" xfId="813"/>
    <cellStyle name="Normal 37 5" xfId="814"/>
    <cellStyle name="Normal 37 6" xfId="815"/>
    <cellStyle name="Normal 37 7" xfId="816"/>
    <cellStyle name="Normal 37 8" xfId="817"/>
    <cellStyle name="Normal 37 9" xfId="818"/>
    <cellStyle name="Normal 38" xfId="819"/>
    <cellStyle name="Normal 38 10" xfId="820"/>
    <cellStyle name="Normal 38 11" xfId="821"/>
    <cellStyle name="Normal 38 12" xfId="822"/>
    <cellStyle name="Normal 38 13" xfId="823"/>
    <cellStyle name="Normal 38 14" xfId="824"/>
    <cellStyle name="Normal 38 15" xfId="825"/>
    <cellStyle name="Normal 38 2" xfId="826"/>
    <cellStyle name="Normal 38 3" xfId="827"/>
    <cellStyle name="Normal 38 4" xfId="828"/>
    <cellStyle name="Normal 38 5" xfId="829"/>
    <cellStyle name="Normal 38 6" xfId="830"/>
    <cellStyle name="Normal 38 7" xfId="831"/>
    <cellStyle name="Normal 38 8" xfId="832"/>
    <cellStyle name="Normal 38 9" xfId="833"/>
    <cellStyle name="Normal 39" xfId="834"/>
    <cellStyle name="Normal 39 10" xfId="835"/>
    <cellStyle name="Normal 39 11" xfId="836"/>
    <cellStyle name="Normal 39 12" xfId="837"/>
    <cellStyle name="Normal 39 13" xfId="838"/>
    <cellStyle name="Normal 39 14" xfId="839"/>
    <cellStyle name="Normal 39 15" xfId="840"/>
    <cellStyle name="Normal 39 2" xfId="841"/>
    <cellStyle name="Normal 39 3" xfId="842"/>
    <cellStyle name="Normal 39 4" xfId="843"/>
    <cellStyle name="Normal 39 5" xfId="844"/>
    <cellStyle name="Normal 39 6" xfId="845"/>
    <cellStyle name="Normal 39 7" xfId="846"/>
    <cellStyle name="Normal 39 8" xfId="847"/>
    <cellStyle name="Normal 39 9" xfId="848"/>
    <cellStyle name="Normal 4" xfId="849"/>
    <cellStyle name="Normal 4 10" xfId="850"/>
    <cellStyle name="Normal 4 11" xfId="851"/>
    <cellStyle name="Normal 4 12" xfId="852"/>
    <cellStyle name="Normal 4 13" xfId="853"/>
    <cellStyle name="Normal 4 14" xfId="854"/>
    <cellStyle name="Normal 4 15" xfId="855"/>
    <cellStyle name="Normal 4 2" xfId="856"/>
    <cellStyle name="Normal 4 3" xfId="857"/>
    <cellStyle name="Normal 4 3 2" xfId="1320"/>
    <cellStyle name="Normal 4 4" xfId="858"/>
    <cellStyle name="Normal 4 5" xfId="859"/>
    <cellStyle name="Normal 4 6" xfId="860"/>
    <cellStyle name="Normal 4 7" xfId="861"/>
    <cellStyle name="Normal 4 8" xfId="862"/>
    <cellStyle name="Normal 4 9" xfId="863"/>
    <cellStyle name="Normal 40" xfId="864"/>
    <cellStyle name="Normal 40 10" xfId="865"/>
    <cellStyle name="Normal 40 11" xfId="866"/>
    <cellStyle name="Normal 40 12" xfId="867"/>
    <cellStyle name="Normal 40 13" xfId="868"/>
    <cellStyle name="Normal 40 14" xfId="869"/>
    <cellStyle name="Normal 40 15" xfId="870"/>
    <cellStyle name="Normal 40 2" xfId="871"/>
    <cellStyle name="Normal 40 3" xfId="872"/>
    <cellStyle name="Normal 40 4" xfId="873"/>
    <cellStyle name="Normal 40 5" xfId="874"/>
    <cellStyle name="Normal 40 6" xfId="875"/>
    <cellStyle name="Normal 40 7" xfId="876"/>
    <cellStyle name="Normal 40 8" xfId="877"/>
    <cellStyle name="Normal 40 9" xfId="878"/>
    <cellStyle name="Normal 41" xfId="879"/>
    <cellStyle name="Normal 41 10" xfId="880"/>
    <cellStyle name="Normal 41 11" xfId="881"/>
    <cellStyle name="Normal 41 12" xfId="882"/>
    <cellStyle name="Normal 41 13" xfId="883"/>
    <cellStyle name="Normal 41 14" xfId="884"/>
    <cellStyle name="Normal 41 15" xfId="885"/>
    <cellStyle name="Normal 41 2" xfId="886"/>
    <cellStyle name="Normal 41 3" xfId="887"/>
    <cellStyle name="Normal 41 4" xfId="888"/>
    <cellStyle name="Normal 41 5" xfId="889"/>
    <cellStyle name="Normal 41 6" xfId="890"/>
    <cellStyle name="Normal 41 7" xfId="891"/>
    <cellStyle name="Normal 41 8" xfId="892"/>
    <cellStyle name="Normal 41 9" xfId="893"/>
    <cellStyle name="Normal 42" xfId="894"/>
    <cellStyle name="Normal 42 10" xfId="895"/>
    <cellStyle name="Normal 42 11" xfId="896"/>
    <cellStyle name="Normal 42 12" xfId="897"/>
    <cellStyle name="Normal 42 13" xfId="898"/>
    <cellStyle name="Normal 42 14" xfId="899"/>
    <cellStyle name="Normal 42 15" xfId="900"/>
    <cellStyle name="Normal 42 2" xfId="901"/>
    <cellStyle name="Normal 42 3" xfId="902"/>
    <cellStyle name="Normal 42 4" xfId="903"/>
    <cellStyle name="Normal 42 5" xfId="904"/>
    <cellStyle name="Normal 42 6" xfId="905"/>
    <cellStyle name="Normal 42 7" xfId="906"/>
    <cellStyle name="Normal 42 8" xfId="907"/>
    <cellStyle name="Normal 42 9" xfId="908"/>
    <cellStyle name="Normal 43" xfId="909"/>
    <cellStyle name="Normal 43 10" xfId="910"/>
    <cellStyle name="Normal 43 11" xfId="911"/>
    <cellStyle name="Normal 43 12" xfId="912"/>
    <cellStyle name="Normal 43 13" xfId="913"/>
    <cellStyle name="Normal 43 14" xfId="914"/>
    <cellStyle name="Normal 43 15" xfId="915"/>
    <cellStyle name="Normal 43 2" xfId="916"/>
    <cellStyle name="Normal 43 3" xfId="917"/>
    <cellStyle name="Normal 43 4" xfId="918"/>
    <cellStyle name="Normal 43 5" xfId="919"/>
    <cellStyle name="Normal 43 6" xfId="920"/>
    <cellStyle name="Normal 43 7" xfId="921"/>
    <cellStyle name="Normal 43 8" xfId="922"/>
    <cellStyle name="Normal 43 9" xfId="923"/>
    <cellStyle name="Normal 44" xfId="924"/>
    <cellStyle name="Normal 44 10" xfId="925"/>
    <cellStyle name="Normal 44 11" xfId="926"/>
    <cellStyle name="Normal 44 12" xfId="927"/>
    <cellStyle name="Normal 44 13" xfId="928"/>
    <cellStyle name="Normal 44 14" xfId="929"/>
    <cellStyle name="Normal 44 15" xfId="930"/>
    <cellStyle name="Normal 44 2" xfId="931"/>
    <cellStyle name="Normal 44 3" xfId="932"/>
    <cellStyle name="Normal 44 4" xfId="933"/>
    <cellStyle name="Normal 44 5" xfId="934"/>
    <cellStyle name="Normal 44 6" xfId="935"/>
    <cellStyle name="Normal 44 7" xfId="936"/>
    <cellStyle name="Normal 44 8" xfId="937"/>
    <cellStyle name="Normal 44 9" xfId="938"/>
    <cellStyle name="Normal 45" xfId="939"/>
    <cellStyle name="Normal 45 10" xfId="940"/>
    <cellStyle name="Normal 45 11" xfId="941"/>
    <cellStyle name="Normal 45 12" xfId="942"/>
    <cellStyle name="Normal 45 13" xfId="943"/>
    <cellStyle name="Normal 45 14" xfId="944"/>
    <cellStyle name="Normal 45 15" xfId="945"/>
    <cellStyle name="Normal 45 2" xfId="946"/>
    <cellStyle name="Normal 45 3" xfId="947"/>
    <cellStyle name="Normal 45 4" xfId="948"/>
    <cellStyle name="Normal 45 5" xfId="949"/>
    <cellStyle name="Normal 45 6" xfId="950"/>
    <cellStyle name="Normal 45 7" xfId="951"/>
    <cellStyle name="Normal 45 8" xfId="952"/>
    <cellStyle name="Normal 45 9" xfId="953"/>
    <cellStyle name="Normal 46" xfId="954"/>
    <cellStyle name="Normal 46 10" xfId="955"/>
    <cellStyle name="Normal 46 11" xfId="956"/>
    <cellStyle name="Normal 46 12" xfId="957"/>
    <cellStyle name="Normal 46 13" xfId="958"/>
    <cellStyle name="Normal 46 14" xfId="959"/>
    <cellStyle name="Normal 46 15" xfId="960"/>
    <cellStyle name="Normal 46 2" xfId="961"/>
    <cellStyle name="Normal 46 3" xfId="962"/>
    <cellStyle name="Normal 46 4" xfId="963"/>
    <cellStyle name="Normal 46 5" xfId="964"/>
    <cellStyle name="Normal 46 6" xfId="965"/>
    <cellStyle name="Normal 46 7" xfId="966"/>
    <cellStyle name="Normal 46 8" xfId="967"/>
    <cellStyle name="Normal 46 9" xfId="968"/>
    <cellStyle name="Normal 47" xfId="969"/>
    <cellStyle name="Normal 47 10" xfId="970"/>
    <cellStyle name="Normal 47 11" xfId="971"/>
    <cellStyle name="Normal 47 12" xfId="972"/>
    <cellStyle name="Normal 47 13" xfId="973"/>
    <cellStyle name="Normal 47 14" xfId="974"/>
    <cellStyle name="Normal 47 15" xfId="975"/>
    <cellStyle name="Normal 47 2" xfId="976"/>
    <cellStyle name="Normal 47 3" xfId="977"/>
    <cellStyle name="Normal 47 4" xfId="978"/>
    <cellStyle name="Normal 47 5" xfId="979"/>
    <cellStyle name="Normal 47 6" xfId="980"/>
    <cellStyle name="Normal 47 7" xfId="981"/>
    <cellStyle name="Normal 47 8" xfId="982"/>
    <cellStyle name="Normal 47 9" xfId="983"/>
    <cellStyle name="Normal 49" xfId="984"/>
    <cellStyle name="Normal 49 10" xfId="985"/>
    <cellStyle name="Normal 49 11" xfId="986"/>
    <cellStyle name="Normal 49 12" xfId="987"/>
    <cellStyle name="Normal 49 13" xfId="988"/>
    <cellStyle name="Normal 49 14" xfId="989"/>
    <cellStyle name="Normal 49 15" xfId="990"/>
    <cellStyle name="Normal 49 2" xfId="991"/>
    <cellStyle name="Normal 49 3" xfId="992"/>
    <cellStyle name="Normal 49 4" xfId="993"/>
    <cellStyle name="Normal 49 5" xfId="994"/>
    <cellStyle name="Normal 49 6" xfId="995"/>
    <cellStyle name="Normal 49 7" xfId="996"/>
    <cellStyle name="Normal 49 8" xfId="997"/>
    <cellStyle name="Normal 49 9" xfId="998"/>
    <cellStyle name="Normal 5" xfId="999"/>
    <cellStyle name="Normal 5 10" xfId="1000"/>
    <cellStyle name="Normal 5 11" xfId="1001"/>
    <cellStyle name="Normal 5 12" xfId="1002"/>
    <cellStyle name="Normal 5 13" xfId="1003"/>
    <cellStyle name="Normal 5 14" xfId="1004"/>
    <cellStyle name="Normal 5 15" xfId="1005"/>
    <cellStyle name="Normal 5 16" xfId="1321"/>
    <cellStyle name="Normal 5 2" xfId="1006"/>
    <cellStyle name="Normal 5 3" xfId="1007"/>
    <cellStyle name="Normal 5 4" xfId="1008"/>
    <cellStyle name="Normal 5 5" xfId="1009"/>
    <cellStyle name="Normal 5 6" xfId="1010"/>
    <cellStyle name="Normal 5 7" xfId="1011"/>
    <cellStyle name="Normal 5 8" xfId="1012"/>
    <cellStyle name="Normal 5 9" xfId="1013"/>
    <cellStyle name="Normal 50" xfId="1014"/>
    <cellStyle name="Normal 50 10" xfId="1015"/>
    <cellStyle name="Normal 50 11" xfId="1016"/>
    <cellStyle name="Normal 50 12" xfId="1017"/>
    <cellStyle name="Normal 50 13" xfId="1018"/>
    <cellStyle name="Normal 50 14" xfId="1019"/>
    <cellStyle name="Normal 50 15" xfId="1020"/>
    <cellStyle name="Normal 50 2" xfId="1021"/>
    <cellStyle name="Normal 50 3" xfId="1022"/>
    <cellStyle name="Normal 50 4" xfId="1023"/>
    <cellStyle name="Normal 50 5" xfId="1024"/>
    <cellStyle name="Normal 50 6" xfId="1025"/>
    <cellStyle name="Normal 50 7" xfId="1026"/>
    <cellStyle name="Normal 50 8" xfId="1027"/>
    <cellStyle name="Normal 50 9" xfId="1028"/>
    <cellStyle name="Normal 51" xfId="1029"/>
    <cellStyle name="Normal 51 10" xfId="1030"/>
    <cellStyle name="Normal 51 11" xfId="1031"/>
    <cellStyle name="Normal 51 12" xfId="1032"/>
    <cellStyle name="Normal 51 13" xfId="1033"/>
    <cellStyle name="Normal 51 14" xfId="1034"/>
    <cellStyle name="Normal 51 15" xfId="1035"/>
    <cellStyle name="Normal 51 2" xfId="1036"/>
    <cellStyle name="Normal 51 3" xfId="1037"/>
    <cellStyle name="Normal 51 4" xfId="1038"/>
    <cellStyle name="Normal 51 5" xfId="1039"/>
    <cellStyle name="Normal 51 6" xfId="1040"/>
    <cellStyle name="Normal 51 7" xfId="1041"/>
    <cellStyle name="Normal 51 8" xfId="1042"/>
    <cellStyle name="Normal 51 9" xfId="1043"/>
    <cellStyle name="Normal 52" xfId="1044"/>
    <cellStyle name="Normal 52 10" xfId="1045"/>
    <cellStyle name="Normal 52 11" xfId="1046"/>
    <cellStyle name="Normal 52 12" xfId="1047"/>
    <cellStyle name="Normal 52 13" xfId="1048"/>
    <cellStyle name="Normal 52 14" xfId="1049"/>
    <cellStyle name="Normal 52 15" xfId="1050"/>
    <cellStyle name="Normal 52 2" xfId="1051"/>
    <cellStyle name="Normal 52 3" xfId="1052"/>
    <cellStyle name="Normal 52 4" xfId="1053"/>
    <cellStyle name="Normal 52 5" xfId="1054"/>
    <cellStyle name="Normal 52 6" xfId="1055"/>
    <cellStyle name="Normal 52 7" xfId="1056"/>
    <cellStyle name="Normal 52 8" xfId="1057"/>
    <cellStyle name="Normal 52 9" xfId="1058"/>
    <cellStyle name="Normal 53" xfId="1059"/>
    <cellStyle name="Normal 53 10" xfId="1060"/>
    <cellStyle name="Normal 53 11" xfId="1061"/>
    <cellStyle name="Normal 53 12" xfId="1062"/>
    <cellStyle name="Normal 53 13" xfId="1063"/>
    <cellStyle name="Normal 53 14" xfId="1064"/>
    <cellStyle name="Normal 53 15" xfId="1065"/>
    <cellStyle name="Normal 53 2" xfId="1066"/>
    <cellStyle name="Normal 53 3" xfId="1067"/>
    <cellStyle name="Normal 53 4" xfId="1068"/>
    <cellStyle name="Normal 53 5" xfId="1069"/>
    <cellStyle name="Normal 53 6" xfId="1070"/>
    <cellStyle name="Normal 53 7" xfId="1071"/>
    <cellStyle name="Normal 53 8" xfId="1072"/>
    <cellStyle name="Normal 53 9" xfId="1073"/>
    <cellStyle name="Normal 54" xfId="1074"/>
    <cellStyle name="Normal 54 10" xfId="1075"/>
    <cellStyle name="Normal 54 11" xfId="1076"/>
    <cellStyle name="Normal 54 12" xfId="1077"/>
    <cellStyle name="Normal 54 13" xfId="1078"/>
    <cellStyle name="Normal 54 14" xfId="1079"/>
    <cellStyle name="Normal 54 15" xfId="1080"/>
    <cellStyle name="Normal 54 2" xfId="1081"/>
    <cellStyle name="Normal 54 3" xfId="1082"/>
    <cellStyle name="Normal 54 4" xfId="1083"/>
    <cellStyle name="Normal 54 5" xfId="1084"/>
    <cellStyle name="Normal 54 6" xfId="1085"/>
    <cellStyle name="Normal 54 7" xfId="1086"/>
    <cellStyle name="Normal 54 8" xfId="1087"/>
    <cellStyle name="Normal 54 9" xfId="1088"/>
    <cellStyle name="Normal 55" xfId="1089"/>
    <cellStyle name="Normal 55 10" xfId="1090"/>
    <cellStyle name="Normal 55 11" xfId="1091"/>
    <cellStyle name="Normal 55 12" xfId="1092"/>
    <cellStyle name="Normal 55 13" xfId="1093"/>
    <cellStyle name="Normal 55 14" xfId="1094"/>
    <cellStyle name="Normal 55 15" xfId="1095"/>
    <cellStyle name="Normal 55 2" xfId="1096"/>
    <cellStyle name="Normal 55 3" xfId="1097"/>
    <cellStyle name="Normal 55 4" xfId="1098"/>
    <cellStyle name="Normal 55 5" xfId="1099"/>
    <cellStyle name="Normal 55 6" xfId="1100"/>
    <cellStyle name="Normal 55 7" xfId="1101"/>
    <cellStyle name="Normal 55 8" xfId="1102"/>
    <cellStyle name="Normal 55 9" xfId="1103"/>
    <cellStyle name="Normal 56" xfId="1104"/>
    <cellStyle name="Normal 56 10" xfId="1105"/>
    <cellStyle name="Normal 56 11" xfId="1106"/>
    <cellStyle name="Normal 56 12" xfId="1107"/>
    <cellStyle name="Normal 56 13" xfId="1108"/>
    <cellStyle name="Normal 56 14" xfId="1109"/>
    <cellStyle name="Normal 56 15" xfId="1110"/>
    <cellStyle name="Normal 56 2" xfId="1111"/>
    <cellStyle name="Normal 56 3" xfId="1112"/>
    <cellStyle name="Normal 56 4" xfId="1113"/>
    <cellStyle name="Normal 56 5" xfId="1114"/>
    <cellStyle name="Normal 56 6" xfId="1115"/>
    <cellStyle name="Normal 56 7" xfId="1116"/>
    <cellStyle name="Normal 56 8" xfId="1117"/>
    <cellStyle name="Normal 56 9" xfId="1118"/>
    <cellStyle name="Normal 57" xfId="1119"/>
    <cellStyle name="Normal 57 10" xfId="1120"/>
    <cellStyle name="Normal 57 11" xfId="1121"/>
    <cellStyle name="Normal 57 12" xfId="1122"/>
    <cellStyle name="Normal 57 13" xfId="1123"/>
    <cellStyle name="Normal 57 14" xfId="1124"/>
    <cellStyle name="Normal 57 15" xfId="1125"/>
    <cellStyle name="Normal 57 2" xfId="1126"/>
    <cellStyle name="Normal 57 3" xfId="1127"/>
    <cellStyle name="Normal 57 4" xfId="1128"/>
    <cellStyle name="Normal 57 5" xfId="1129"/>
    <cellStyle name="Normal 57 6" xfId="1130"/>
    <cellStyle name="Normal 57 7" xfId="1131"/>
    <cellStyle name="Normal 57 8" xfId="1132"/>
    <cellStyle name="Normal 57 9" xfId="1133"/>
    <cellStyle name="Normal 58" xfId="1134"/>
    <cellStyle name="Normal 58 10" xfId="1135"/>
    <cellStyle name="Normal 58 11" xfId="1136"/>
    <cellStyle name="Normal 58 12" xfId="1137"/>
    <cellStyle name="Normal 58 13" xfId="1138"/>
    <cellStyle name="Normal 58 14" xfId="1139"/>
    <cellStyle name="Normal 58 15" xfId="1140"/>
    <cellStyle name="Normal 58 2" xfId="1141"/>
    <cellStyle name="Normal 58 3" xfId="1142"/>
    <cellStyle name="Normal 58 4" xfId="1143"/>
    <cellStyle name="Normal 58 5" xfId="1144"/>
    <cellStyle name="Normal 58 6" xfId="1145"/>
    <cellStyle name="Normal 58 7" xfId="1146"/>
    <cellStyle name="Normal 58 8" xfId="1147"/>
    <cellStyle name="Normal 58 9" xfId="1148"/>
    <cellStyle name="Normal 59" xfId="1149"/>
    <cellStyle name="Normal 59 10" xfId="1150"/>
    <cellStyle name="Normal 59 11" xfId="1151"/>
    <cellStyle name="Normal 59 12" xfId="1152"/>
    <cellStyle name="Normal 59 13" xfId="1153"/>
    <cellStyle name="Normal 59 14" xfId="1154"/>
    <cellStyle name="Normal 59 15" xfId="1155"/>
    <cellStyle name="Normal 59 2" xfId="1156"/>
    <cellStyle name="Normal 59 3" xfId="1157"/>
    <cellStyle name="Normal 59 4" xfId="1158"/>
    <cellStyle name="Normal 59 5" xfId="1159"/>
    <cellStyle name="Normal 59 6" xfId="1160"/>
    <cellStyle name="Normal 59 7" xfId="1161"/>
    <cellStyle name="Normal 59 8" xfId="1162"/>
    <cellStyle name="Normal 59 9" xfId="1163"/>
    <cellStyle name="Normal 6" xfId="1164"/>
    <cellStyle name="Normal 6 10" xfId="1165"/>
    <cellStyle name="Normal 6 11" xfId="1166"/>
    <cellStyle name="Normal 6 12" xfId="1167"/>
    <cellStyle name="Normal 6 13" xfId="1168"/>
    <cellStyle name="Normal 6 14" xfId="1169"/>
    <cellStyle name="Normal 6 15" xfId="1170"/>
    <cellStyle name="Normal 6 2" xfId="1171"/>
    <cellStyle name="Normal 6 3" xfId="1172"/>
    <cellStyle name="Normal 6 4" xfId="1173"/>
    <cellStyle name="Normal 6 5" xfId="1174"/>
    <cellStyle name="Normal 6 6" xfId="1175"/>
    <cellStyle name="Normal 6 7" xfId="1176"/>
    <cellStyle name="Normal 6 8" xfId="1177"/>
    <cellStyle name="Normal 6 9" xfId="1178"/>
    <cellStyle name="Normal 60" xfId="1179"/>
    <cellStyle name="Normal 60 10" xfId="1180"/>
    <cellStyle name="Normal 60 11" xfId="1181"/>
    <cellStyle name="Normal 60 12" xfId="1182"/>
    <cellStyle name="Normal 60 13" xfId="1183"/>
    <cellStyle name="Normal 60 14" xfId="1184"/>
    <cellStyle name="Normal 60 15" xfId="1185"/>
    <cellStyle name="Normal 60 2" xfId="1186"/>
    <cellStyle name="Normal 60 3" xfId="1187"/>
    <cellStyle name="Normal 60 4" xfId="1188"/>
    <cellStyle name="Normal 60 5" xfId="1189"/>
    <cellStyle name="Normal 60 6" xfId="1190"/>
    <cellStyle name="Normal 60 7" xfId="1191"/>
    <cellStyle name="Normal 60 8" xfId="1192"/>
    <cellStyle name="Normal 60 9" xfId="1193"/>
    <cellStyle name="Normal 61" xfId="1194"/>
    <cellStyle name="Normal 61 10" xfId="1195"/>
    <cellStyle name="Normal 61 11" xfId="1196"/>
    <cellStyle name="Normal 61 12" xfId="1197"/>
    <cellStyle name="Normal 61 13" xfId="1198"/>
    <cellStyle name="Normal 61 14" xfId="1199"/>
    <cellStyle name="Normal 61 15" xfId="1200"/>
    <cellStyle name="Normal 61 2" xfId="1201"/>
    <cellStyle name="Normal 61 3" xfId="1202"/>
    <cellStyle name="Normal 61 4" xfId="1203"/>
    <cellStyle name="Normal 61 5" xfId="1204"/>
    <cellStyle name="Normal 61 6" xfId="1205"/>
    <cellStyle name="Normal 61 7" xfId="1206"/>
    <cellStyle name="Normal 61 8" xfId="1207"/>
    <cellStyle name="Normal 61 9" xfId="1208"/>
    <cellStyle name="Normal 62" xfId="1209"/>
    <cellStyle name="Normal 62 10" xfId="1210"/>
    <cellStyle name="Normal 62 11" xfId="1211"/>
    <cellStyle name="Normal 62 12" xfId="1212"/>
    <cellStyle name="Normal 62 13" xfId="1213"/>
    <cellStyle name="Normal 62 14" xfId="1214"/>
    <cellStyle name="Normal 62 15" xfId="1215"/>
    <cellStyle name="Normal 62 2" xfId="1216"/>
    <cellStyle name="Normal 62 3" xfId="1217"/>
    <cellStyle name="Normal 62 4" xfId="1218"/>
    <cellStyle name="Normal 62 5" xfId="1219"/>
    <cellStyle name="Normal 62 6" xfId="1220"/>
    <cellStyle name="Normal 62 7" xfId="1221"/>
    <cellStyle name="Normal 62 8" xfId="1222"/>
    <cellStyle name="Normal 62 9" xfId="1223"/>
    <cellStyle name="Normal 7" xfId="1224"/>
    <cellStyle name="Normal 7 10" xfId="1225"/>
    <cellStyle name="Normal 7 11" xfId="1226"/>
    <cellStyle name="Normal 7 12" xfId="1227"/>
    <cellStyle name="Normal 7 13" xfId="1228"/>
    <cellStyle name="Normal 7 14" xfId="1229"/>
    <cellStyle name="Normal 7 15" xfId="1230"/>
    <cellStyle name="Normal 7 2" xfId="1231"/>
    <cellStyle name="Normal 7 3" xfId="1232"/>
    <cellStyle name="Normal 7 4" xfId="1233"/>
    <cellStyle name="Normal 7 5" xfId="1234"/>
    <cellStyle name="Normal 7 6" xfId="1235"/>
    <cellStyle name="Normal 7 7" xfId="1236"/>
    <cellStyle name="Normal 7 8" xfId="1237"/>
    <cellStyle name="Normal 7 9" xfId="1238"/>
    <cellStyle name="Normal 74" xfId="1239"/>
    <cellStyle name="Normal 8" xfId="1240"/>
    <cellStyle name="Normal 8 10" xfId="1241"/>
    <cellStyle name="Normal 8 11" xfId="1242"/>
    <cellStyle name="Normal 8 12" xfId="1243"/>
    <cellStyle name="Normal 8 13" xfId="1244"/>
    <cellStyle name="Normal 8 14" xfId="1245"/>
    <cellStyle name="Normal 8 15" xfId="1246"/>
    <cellStyle name="Normal 8 2" xfId="1247"/>
    <cellStyle name="Normal 8 3" xfId="1248"/>
    <cellStyle name="Normal 8 4" xfId="1249"/>
    <cellStyle name="Normal 8 5" xfId="1250"/>
    <cellStyle name="Normal 8 6" xfId="1251"/>
    <cellStyle name="Normal 8 7" xfId="1252"/>
    <cellStyle name="Normal 8 8" xfId="1253"/>
    <cellStyle name="Normal 8 9" xfId="1254"/>
    <cellStyle name="Normal 9" xfId="1255"/>
    <cellStyle name="Normal 9 10" xfId="1256"/>
    <cellStyle name="Normal 9 11" xfId="1257"/>
    <cellStyle name="Normal 9 12" xfId="1258"/>
    <cellStyle name="Normal 9 13" xfId="1259"/>
    <cellStyle name="Normal 9 14" xfId="1260"/>
    <cellStyle name="Normal 9 15" xfId="1261"/>
    <cellStyle name="Normal 9 2" xfId="1262"/>
    <cellStyle name="Normal 9 3" xfId="1263"/>
    <cellStyle name="Normal 9 4" xfId="1264"/>
    <cellStyle name="Normal 9 5" xfId="1265"/>
    <cellStyle name="Normal 9 6" xfId="1266"/>
    <cellStyle name="Normal 9 7" xfId="1267"/>
    <cellStyle name="Normal 9 8" xfId="1268"/>
    <cellStyle name="Normal 9 9" xfId="1269"/>
    <cellStyle name="Notas 2" xfId="90"/>
    <cellStyle name="Notas 2 2" xfId="131"/>
    <cellStyle name="Notas 2 3" xfId="260"/>
    <cellStyle name="Notas 3" xfId="173"/>
    <cellStyle name="Notas 3 2" xfId="304"/>
    <cellStyle name="Notas 4" xfId="217"/>
    <cellStyle name="Notas 5" xfId="364"/>
    <cellStyle name="Notas 6" xfId="399"/>
    <cellStyle name="Notas 7" xfId="44"/>
    <cellStyle name="Porcentaje" xfId="6" builtinId="5"/>
    <cellStyle name="Porcentaje 2" xfId="45"/>
    <cellStyle name="Porcentaje 2 2" xfId="1323"/>
    <cellStyle name="Porcentaje 2 3" xfId="1337"/>
    <cellStyle name="Porcentaje 2 4" xfId="1322"/>
    <cellStyle name="Porcentaje 3" xfId="1324"/>
    <cellStyle name="Porcentaje 3 2" xfId="1325"/>
    <cellStyle name="Porcentaje 4" xfId="1326"/>
    <cellStyle name="Porcentaje 5" xfId="1289"/>
    <cellStyle name="Porcentual 2" xfId="1327"/>
    <cellStyle name="Porcentual 2 10" xfId="1271"/>
    <cellStyle name="Porcentual 2 11" xfId="1272"/>
    <cellStyle name="Porcentual 2 12" xfId="1273"/>
    <cellStyle name="Porcentual 2 13" xfId="1274"/>
    <cellStyle name="Porcentual 2 14" xfId="1275"/>
    <cellStyle name="Porcentual 2 15" xfId="1276"/>
    <cellStyle name="Porcentual 2 16" xfId="1277"/>
    <cellStyle name="Porcentual 2 17" xfId="1278"/>
    <cellStyle name="Porcentual 2 2" xfId="1270"/>
    <cellStyle name="Porcentual 2 2 2" xfId="1328"/>
    <cellStyle name="Porcentual 2 3" xfId="1279"/>
    <cellStyle name="Porcentual 2 4" xfId="1280"/>
    <cellStyle name="Porcentual 2 5" xfId="1281"/>
    <cellStyle name="Porcentual 2 6" xfId="1282"/>
    <cellStyle name="Porcentual 2 7" xfId="1283"/>
    <cellStyle name="Porcentual 2 8" xfId="1284"/>
    <cellStyle name="Porcentual 2 9" xfId="1285"/>
    <cellStyle name="Porcentual 3" xfId="1286"/>
    <cellStyle name="Porcentual 3 2" xfId="1329"/>
    <cellStyle name="Porcentual 4" xfId="1330"/>
    <cellStyle name="Porcentual 4 2" xfId="1331"/>
    <cellStyle name="Porcentual 5" xfId="1332"/>
    <cellStyle name="Porcentual_03 12 Diciembre 2008 Copiapó" xfId="1333"/>
    <cellStyle name="Salida 2" xfId="91"/>
    <cellStyle name="Salida 2 2" xfId="132"/>
    <cellStyle name="Salida 2 3" xfId="261"/>
    <cellStyle name="Salida 3" xfId="174"/>
    <cellStyle name="Salida 3 2" xfId="305"/>
    <cellStyle name="Salida 4" xfId="218"/>
    <cellStyle name="Salida 5" xfId="365"/>
    <cellStyle name="Salida 6" xfId="400"/>
    <cellStyle name="Salida 7" xfId="46"/>
    <cellStyle name="subtitulos tabla SCJ" xfId="7"/>
    <cellStyle name="Texto de advertencia 2" xfId="92"/>
    <cellStyle name="Texto de advertencia 2 2" xfId="133"/>
    <cellStyle name="Texto de advertencia 2 3" xfId="262"/>
    <cellStyle name="Texto de advertencia 3" xfId="175"/>
    <cellStyle name="Texto de advertencia 3 2" xfId="306"/>
    <cellStyle name="Texto de advertencia 4" xfId="219"/>
    <cellStyle name="Texto de advertencia 5" xfId="366"/>
    <cellStyle name="Texto de advertencia 6" xfId="401"/>
    <cellStyle name="Texto de advertencia 7" xfId="47"/>
    <cellStyle name="Texto explicativo 2" xfId="93"/>
    <cellStyle name="Texto explicativo 2 2" xfId="134"/>
    <cellStyle name="Texto explicativo 2 3" xfId="263"/>
    <cellStyle name="Texto explicativo 3" xfId="176"/>
    <cellStyle name="Texto explicativo 3 2" xfId="307"/>
    <cellStyle name="Texto explicativo 4" xfId="220"/>
    <cellStyle name="Texto explicativo 5" xfId="367"/>
    <cellStyle name="Texto explicativo 6" xfId="402"/>
    <cellStyle name="Texto explicativo 7" xfId="48"/>
    <cellStyle name="Título 1 2" xfId="95"/>
    <cellStyle name="Título 1 2 2" xfId="136"/>
    <cellStyle name="Título 1 2 3" xfId="265"/>
    <cellStyle name="Título 1 3" xfId="178"/>
    <cellStyle name="Título 1 3 2" xfId="309"/>
    <cellStyle name="Título 1 4" xfId="222"/>
    <cellStyle name="Título 1 5" xfId="369"/>
    <cellStyle name="Título 1 6" xfId="404"/>
    <cellStyle name="Título 1 7" xfId="50"/>
    <cellStyle name="Título 2 2" xfId="96"/>
    <cellStyle name="Título 2 2 2" xfId="137"/>
    <cellStyle name="Título 2 2 3" xfId="266"/>
    <cellStyle name="Título 2 3" xfId="179"/>
    <cellStyle name="Título 2 3 2" xfId="310"/>
    <cellStyle name="Título 2 4" xfId="223"/>
    <cellStyle name="Título 2 5" xfId="370"/>
    <cellStyle name="Título 2 6" xfId="405"/>
    <cellStyle name="Título 2 7" xfId="51"/>
    <cellStyle name="Título 3 2" xfId="97"/>
    <cellStyle name="Título 3 2 2" xfId="138"/>
    <cellStyle name="Título 3 2 3" xfId="267"/>
    <cellStyle name="Título 3 3" xfId="180"/>
    <cellStyle name="Título 3 3 2" xfId="311"/>
    <cellStyle name="Título 3 4" xfId="224"/>
    <cellStyle name="Título 3 5" xfId="371"/>
    <cellStyle name="Título 3 6" xfId="406"/>
    <cellStyle name="Título 3 7" xfId="52"/>
    <cellStyle name="Título 4" xfId="94"/>
    <cellStyle name="Título 4 2" xfId="135"/>
    <cellStyle name="Título 4 3" xfId="264"/>
    <cellStyle name="Título 5" xfId="177"/>
    <cellStyle name="Título 5 2" xfId="308"/>
    <cellStyle name="Título 6" xfId="221"/>
    <cellStyle name="Título 7" xfId="368"/>
    <cellStyle name="Título 8" xfId="403"/>
    <cellStyle name="Título 9" xfId="49"/>
    <cellStyle name="titulo tabla SCJ" xfId="8"/>
    <cellStyle name="Total 2" xfId="98"/>
    <cellStyle name="Total 2 2" xfId="139"/>
    <cellStyle name="Total 2 3" xfId="268"/>
    <cellStyle name="Total 3" xfId="181"/>
    <cellStyle name="Total 3 2" xfId="312"/>
    <cellStyle name="Total 4" xfId="225"/>
    <cellStyle name="Total 5" xfId="372"/>
    <cellStyle name="Total 6" xfId="407"/>
    <cellStyle name="Total 7"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4.gif"/></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2014</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3</xdr:col>
      <xdr:colOff>895350</xdr:colOff>
      <xdr:row>29</xdr:row>
      <xdr:rowOff>76200</xdr:rowOff>
    </xdr:from>
    <xdr:to>
      <xdr:col>5</xdr:col>
      <xdr:colOff>65086</xdr:colOff>
      <xdr:row>30</xdr:row>
      <xdr:rowOff>133351</xdr:rowOff>
    </xdr:to>
    <xdr:sp macro="" textlink="">
      <xdr:nvSpPr>
        <xdr:cNvPr id="12" name="11 Rectángulo redondeado">
          <a:hlinkClick xmlns:r="http://schemas.openxmlformats.org/officeDocument/2006/relationships" r:id="rId2"/>
        </xdr:cNvPr>
        <xdr:cNvSpPr/>
      </xdr:nvSpPr>
      <xdr:spPr>
        <a:xfrm>
          <a:off x="3524250" y="49244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9525</xdr:rowOff>
    </xdr:from>
    <xdr:to>
      <xdr:col>9</xdr:col>
      <xdr:colOff>266700</xdr:colOff>
      <xdr:row>37</xdr:row>
      <xdr:rowOff>110565</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197</xdr:row>
      <xdr:rowOff>152400</xdr:rowOff>
    </xdr:from>
    <xdr:to>
      <xdr:col>5</xdr:col>
      <xdr:colOff>255586</xdr:colOff>
      <xdr:row>199</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79863</xdr:colOff>
      <xdr:row>70</xdr:row>
      <xdr:rowOff>106240</xdr:rowOff>
    </xdr:from>
    <xdr:to>
      <xdr:col>5</xdr:col>
      <xdr:colOff>4088</xdr:colOff>
      <xdr:row>72</xdr:row>
      <xdr:rowOff>24729</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632688" y="11250490"/>
          <a:ext cx="848150" cy="280439"/>
        </a:xfrm>
        <a:prstGeom prst="rect">
          <a:avLst/>
        </a:prstGeom>
      </xdr:spPr>
    </xdr:pic>
    <xdr:clientData/>
  </xdr:twoCellAnchor>
  <xdr:twoCellAnchor editAs="absolute">
    <xdr:from>
      <xdr:col>0</xdr:col>
      <xdr:colOff>52753</xdr:colOff>
      <xdr:row>74</xdr:row>
      <xdr:rowOff>11723</xdr:rowOff>
    </xdr:from>
    <xdr:to>
      <xdr:col>8</xdr:col>
      <xdr:colOff>576628</xdr:colOff>
      <xdr:row>80</xdr:row>
      <xdr:rowOff>59348</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52753" y="11687908"/>
          <a:ext cx="7770202" cy="114666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10</xdr:col>
      <xdr:colOff>209969</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10</xdr:col>
      <xdr:colOff>248069</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30</xdr:row>
      <xdr:rowOff>142875</xdr:rowOff>
    </xdr:from>
    <xdr:to>
      <xdr:col>7</xdr:col>
      <xdr:colOff>133349</xdr:colOff>
      <xdr:row>32</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9525</xdr:colOff>
      <xdr:row>55</xdr:row>
      <xdr:rowOff>6092</xdr:rowOff>
    </xdr:from>
    <xdr:to>
      <xdr:col>10</xdr:col>
      <xdr:colOff>687997</xdr:colOff>
      <xdr:row>61</xdr:row>
      <xdr:rowOff>49982</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574684</xdr:colOff>
      <xdr:row>53</xdr:row>
      <xdr:rowOff>80925</xdr:rowOff>
    </xdr:from>
    <xdr:to>
      <xdr:col>7</xdr:col>
      <xdr:colOff>0</xdr:colOff>
      <xdr:row>54</xdr:row>
      <xdr:rowOff>125248</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11</xdr:col>
      <xdr:colOff>66101</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77</xdr:row>
      <xdr:rowOff>76567</xdr:rowOff>
    </xdr:from>
    <xdr:to>
      <xdr:col>10</xdr:col>
      <xdr:colOff>543658</xdr:colOff>
      <xdr:row>83</xdr:row>
      <xdr:rowOff>124193</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1433298"/>
          <a:ext cx="7782658" cy="1146664"/>
        </a:xfrm>
        <a:prstGeom prst="rect">
          <a:avLst/>
        </a:prstGeom>
        <a:noFill/>
        <a:ln w="9525">
          <a:noFill/>
          <a:miter lim="800000"/>
          <a:headEnd/>
          <a:tailEnd/>
        </a:ln>
      </xdr:spPr>
    </xdr:pic>
    <xdr:clientData/>
  </xdr:twoCellAnchor>
  <xdr:twoCellAnchor editAs="absolute">
    <xdr:from>
      <xdr:col>5</xdr:col>
      <xdr:colOff>432478</xdr:colOff>
      <xdr:row>75</xdr:row>
      <xdr:rowOff>26989</xdr:rowOff>
    </xdr:from>
    <xdr:to>
      <xdr:col>6</xdr:col>
      <xdr:colOff>545613</xdr:colOff>
      <xdr:row>76</xdr:row>
      <xdr:rowOff>52389</xdr:rowOff>
    </xdr:to>
    <xdr:sp macro="" textlink="">
      <xdr:nvSpPr>
        <xdr:cNvPr id="3" name="2 Rectángulo redondeado">
          <a:hlinkClick xmlns:r="http://schemas.openxmlformats.org/officeDocument/2006/relationships" r:id="rId2"/>
        </xdr:cNvPr>
        <xdr:cNvSpPr/>
      </xdr:nvSpPr>
      <xdr:spPr>
        <a:xfrm>
          <a:off x="4191190" y="11017374"/>
          <a:ext cx="809192" cy="20857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10</xdr:col>
      <xdr:colOff>600808</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568936</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47625</xdr:colOff>
      <xdr:row>56</xdr:row>
      <xdr:rowOff>93663</xdr:rowOff>
    </xdr:from>
    <xdr:to>
      <xdr:col>9</xdr:col>
      <xdr:colOff>573698</xdr:colOff>
      <xdr:row>62</xdr:row>
      <xdr:rowOff>131763</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47625" y="8561388"/>
          <a:ext cx="7762875" cy="1133475"/>
        </a:xfrm>
        <a:prstGeom prst="rect">
          <a:avLst/>
        </a:prstGeom>
        <a:noFill/>
        <a:ln w="9525">
          <a:noFill/>
          <a:miter lim="800000"/>
          <a:headEnd/>
          <a:tailEnd/>
        </a:ln>
      </xdr:spPr>
    </xdr:pic>
    <xdr:clientData/>
  </xdr:twoCellAnchor>
  <xdr:twoCellAnchor editAs="absolute">
    <xdr:from>
      <xdr:col>5</xdr:col>
      <xdr:colOff>341666</xdr:colOff>
      <xdr:row>55</xdr:row>
      <xdr:rowOff>24660</xdr:rowOff>
    </xdr:from>
    <xdr:to>
      <xdr:col>6</xdr:col>
      <xdr:colOff>386859</xdr:colOff>
      <xdr:row>56</xdr:row>
      <xdr:rowOff>87312</xdr:rowOff>
    </xdr:to>
    <xdr:sp macro="" textlink="">
      <xdr:nvSpPr>
        <xdr:cNvPr id="5" name="4 Rectángulo redondeado">
          <a:hlinkClick xmlns:r="http://schemas.openxmlformats.org/officeDocument/2006/relationships" r:id="rId3"/>
        </xdr:cNvPr>
        <xdr:cNvSpPr/>
      </xdr:nvSpPr>
      <xdr:spPr>
        <a:xfrm>
          <a:off x="4413970" y="8311410"/>
          <a:ext cx="834303" cy="243627"/>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twoCellAnchor editAs="oneCell">
    <xdr:from>
      <xdr:col>1</xdr:col>
      <xdr:colOff>0</xdr:colOff>
      <xdr:row>62</xdr:row>
      <xdr:rowOff>0</xdr:rowOff>
    </xdr:from>
    <xdr:to>
      <xdr:col>1</xdr:col>
      <xdr:colOff>7620</xdr:colOff>
      <xdr:row>62</xdr:row>
      <xdr:rowOff>7620</xdr:rowOff>
    </xdr:to>
    <xdr:pic>
      <xdr:nvPicPr>
        <xdr:cNvPr id="8" name="7 Imagen" descr="http://www.bbvaprovida.cl/SitioWeb/images/block.gif"/>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940" y="101879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9</xdr:col>
      <xdr:colOff>560111</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393286</xdr:colOff>
      <xdr:row>49</xdr:row>
      <xdr:rowOff>20637</xdr:rowOff>
    </xdr:from>
    <xdr:to>
      <xdr:col>6</xdr:col>
      <xdr:colOff>489984</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9</xdr:col>
      <xdr:colOff>614086</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31138" cy="139588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61912</xdr:colOff>
      <xdr:row>20</xdr:row>
      <xdr:rowOff>117467</xdr:rowOff>
    </xdr:from>
    <xdr:to>
      <xdr:col>3</xdr:col>
      <xdr:colOff>5072062</xdr:colOff>
      <xdr:row>28</xdr:row>
      <xdr:rowOff>136517</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18</xdr:row>
      <xdr:rowOff>22946</xdr:rowOff>
    </xdr:from>
    <xdr:to>
      <xdr:col>3</xdr:col>
      <xdr:colOff>2190749</xdr:colOff>
      <xdr:row>19</xdr:row>
      <xdr:rowOff>90486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abSelected="1" zoomScaleNormal="100" workbookViewId="0">
      <selection activeCell="H1" sqref="H1"/>
    </sheetView>
  </sheetViews>
  <sheetFormatPr baseColWidth="10" defaultColWidth="11.42578125"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1" spans="1:5">
      <c r="A1" s="219"/>
    </row>
    <row r="9" spans="1:5" ht="20.25">
      <c r="D9" s="11"/>
    </row>
    <row r="10" spans="1:5" ht="20.25">
      <c r="D10" s="18"/>
    </row>
    <row r="12" spans="1:5" ht="15">
      <c r="D12" s="15"/>
    </row>
    <row r="13" spans="1:5">
      <c r="D13" s="13"/>
    </row>
    <row r="14" spans="1:5" ht="17.25" customHeight="1" thickBot="1">
      <c r="D14" s="14"/>
    </row>
    <row r="15" spans="1:5" ht="26.25" customHeight="1" thickTop="1" thickBot="1">
      <c r="C15" s="33" t="s">
        <v>111</v>
      </c>
      <c r="D15" s="20"/>
      <c r="E15" s="33" t="s">
        <v>65</v>
      </c>
    </row>
    <row r="16" spans="1:5" ht="26.25" customHeight="1" thickTop="1" thickBot="1">
      <c r="C16" s="33" t="s">
        <v>77</v>
      </c>
      <c r="D16" s="20"/>
      <c r="E16" s="33" t="s">
        <v>66</v>
      </c>
    </row>
    <row r="17" spans="3:5" ht="26.25" customHeight="1" thickTop="1" thickBot="1">
      <c r="C17" s="33" t="s">
        <v>105</v>
      </c>
      <c r="D17" s="20"/>
      <c r="E17" s="33" t="s">
        <v>67</v>
      </c>
    </row>
    <row r="18" spans="3:5" ht="26.25" customHeight="1" thickTop="1" thickBot="1">
      <c r="C18" s="33" t="s">
        <v>112</v>
      </c>
      <c r="D18" s="20"/>
      <c r="E18" s="33" t="s">
        <v>68</v>
      </c>
    </row>
    <row r="19" spans="3:5" ht="26.25" customHeight="1" thickTop="1" thickBot="1">
      <c r="C19" s="33" t="s">
        <v>62</v>
      </c>
      <c r="D19" s="20"/>
      <c r="E19" s="33" t="s">
        <v>69</v>
      </c>
    </row>
    <row r="20" spans="3:5" ht="26.25" customHeight="1" thickTop="1" thickBot="1">
      <c r="C20" s="33" t="s">
        <v>71</v>
      </c>
      <c r="D20" s="20"/>
      <c r="E20" s="33" t="s">
        <v>117</v>
      </c>
    </row>
    <row r="21" spans="3:5" ht="26.25" customHeight="1" thickTop="1" thickBot="1">
      <c r="C21" s="33" t="s">
        <v>63</v>
      </c>
      <c r="D21" s="20"/>
      <c r="E21" s="34" t="s">
        <v>70</v>
      </c>
    </row>
    <row r="22" spans="3:5" ht="26.25" customHeight="1" thickTop="1" thickBot="1">
      <c r="C22" s="33" t="s">
        <v>64</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8"/>
  <sheetViews>
    <sheetView topLeftCell="A4" zoomScale="130" zoomScaleNormal="130" workbookViewId="0">
      <selection activeCell="L21" sqref="L21"/>
    </sheetView>
  </sheetViews>
  <sheetFormatPr baseColWidth="10" defaultColWidth="11.42578125"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2" customFormat="1" ht="22.5" customHeight="1">
      <c r="B8" s="246" t="s">
        <v>127</v>
      </c>
      <c r="C8" s="246"/>
      <c r="D8" s="246"/>
      <c r="E8" s="246"/>
      <c r="F8" s="246"/>
      <c r="G8" s="246"/>
      <c r="H8" s="247"/>
      <c r="I8" s="150"/>
      <c r="J8" s="58"/>
    </row>
    <row r="9" spans="2:10" s="52" customFormat="1" ht="15" customHeight="1">
      <c r="B9" s="248" t="s">
        <v>11</v>
      </c>
      <c r="C9" s="249" t="s">
        <v>86</v>
      </c>
      <c r="D9" s="250" t="s">
        <v>87</v>
      </c>
      <c r="E9" s="251"/>
      <c r="F9" s="252"/>
      <c r="G9" s="253" t="s">
        <v>88</v>
      </c>
      <c r="H9" s="254" t="s">
        <v>89</v>
      </c>
      <c r="I9" s="150"/>
      <c r="J9" s="58"/>
    </row>
    <row r="10" spans="2:10" s="52" customFormat="1" ht="24" customHeight="1">
      <c r="B10" s="248"/>
      <c r="C10" s="249"/>
      <c r="D10" s="152" t="s">
        <v>79</v>
      </c>
      <c r="E10" s="154" t="s">
        <v>80</v>
      </c>
      <c r="F10" s="153" t="s">
        <v>81</v>
      </c>
      <c r="G10" s="253"/>
      <c r="H10" s="254"/>
      <c r="I10" s="150"/>
    </row>
    <row r="11" spans="2:10" s="52" customFormat="1" ht="9" customHeight="1">
      <c r="B11" s="102" t="s">
        <v>34</v>
      </c>
      <c r="C11" s="39" t="s">
        <v>90</v>
      </c>
      <c r="D11" s="155">
        <v>6</v>
      </c>
      <c r="E11" s="155">
        <v>14</v>
      </c>
      <c r="F11" s="155">
        <v>1</v>
      </c>
      <c r="G11" s="155">
        <v>452</v>
      </c>
      <c r="H11" s="155">
        <v>136</v>
      </c>
      <c r="I11" s="150"/>
    </row>
    <row r="12" spans="2:10" s="52" customFormat="1" ht="9" customHeight="1">
      <c r="B12" s="101" t="s">
        <v>3</v>
      </c>
      <c r="C12" s="112" t="s">
        <v>91</v>
      </c>
      <c r="D12" s="156">
        <v>10</v>
      </c>
      <c r="E12" s="156">
        <v>28</v>
      </c>
      <c r="F12" s="156">
        <v>2</v>
      </c>
      <c r="G12" s="156">
        <v>788</v>
      </c>
      <c r="H12" s="156">
        <v>124</v>
      </c>
      <c r="I12" s="150"/>
    </row>
    <row r="13" spans="2:10" s="52" customFormat="1" ht="9" customHeight="1">
      <c r="B13" s="157" t="s">
        <v>76</v>
      </c>
      <c r="C13" s="39" t="s">
        <v>92</v>
      </c>
      <c r="D13" s="155">
        <v>5</v>
      </c>
      <c r="E13" s="155">
        <v>17</v>
      </c>
      <c r="F13" s="155">
        <v>1</v>
      </c>
      <c r="G13" s="155">
        <v>385</v>
      </c>
      <c r="H13" s="155">
        <v>179</v>
      </c>
      <c r="I13" s="150"/>
    </row>
    <row r="14" spans="2:10" s="52" customFormat="1" ht="9" customHeight="1">
      <c r="B14" s="101" t="s">
        <v>35</v>
      </c>
      <c r="C14" s="112" t="s">
        <v>93</v>
      </c>
      <c r="D14" s="156">
        <v>7</v>
      </c>
      <c r="E14" s="156">
        <v>9</v>
      </c>
      <c r="F14" s="156">
        <v>1</v>
      </c>
      <c r="G14" s="156">
        <v>335</v>
      </c>
      <c r="H14" s="156">
        <v>148</v>
      </c>
      <c r="I14" s="150"/>
      <c r="J14" s="53"/>
    </row>
    <row r="15" spans="2:10" s="52" customFormat="1" ht="9" customHeight="1">
      <c r="B15" s="102" t="s">
        <v>104</v>
      </c>
      <c r="C15" s="39" t="s">
        <v>94</v>
      </c>
      <c r="D15" s="155">
        <v>14</v>
      </c>
      <c r="E15" s="155">
        <v>44</v>
      </c>
      <c r="F15" s="155">
        <v>1</v>
      </c>
      <c r="G15" s="155">
        <v>1380</v>
      </c>
      <c r="H15" s="155">
        <v>100</v>
      </c>
      <c r="I15" s="150"/>
      <c r="J15" s="53"/>
    </row>
    <row r="16" spans="2:10" s="52" customFormat="1" ht="9" customHeight="1">
      <c r="B16" s="101" t="s">
        <v>16</v>
      </c>
      <c r="C16" s="112" t="s">
        <v>95</v>
      </c>
      <c r="D16" s="156">
        <v>28</v>
      </c>
      <c r="E16" s="156">
        <v>51</v>
      </c>
      <c r="F16" s="156">
        <v>1</v>
      </c>
      <c r="G16" s="156">
        <v>1869</v>
      </c>
      <c r="H16" s="156">
        <v>300</v>
      </c>
      <c r="I16" s="150"/>
      <c r="J16" s="53"/>
    </row>
    <row r="17" spans="1:248" s="52" customFormat="1" ht="9" customHeight="1">
      <c r="B17" s="102" t="s">
        <v>4</v>
      </c>
      <c r="C17" s="39" t="s">
        <v>96</v>
      </c>
      <c r="D17" s="155">
        <v>5</v>
      </c>
      <c r="E17" s="155">
        <v>14</v>
      </c>
      <c r="F17" s="155">
        <v>2</v>
      </c>
      <c r="G17" s="155">
        <v>248</v>
      </c>
      <c r="H17" s="155">
        <v>30</v>
      </c>
      <c r="I17" s="150"/>
    </row>
    <row r="18" spans="1:248" s="52" customFormat="1" ht="9" customHeight="1">
      <c r="B18" s="101" t="s">
        <v>5</v>
      </c>
      <c r="C18" s="112" t="s">
        <v>97</v>
      </c>
      <c r="D18" s="156">
        <v>4</v>
      </c>
      <c r="E18" s="156">
        <v>10</v>
      </c>
      <c r="F18" s="156">
        <v>1</v>
      </c>
      <c r="G18" s="156">
        <v>452</v>
      </c>
      <c r="H18" s="156">
        <v>68</v>
      </c>
      <c r="I18" s="150"/>
    </row>
    <row r="19" spans="1:248" s="52" customFormat="1" ht="9" customHeight="1">
      <c r="B19" s="223" t="s">
        <v>6</v>
      </c>
      <c r="C19" s="224" t="s">
        <v>98</v>
      </c>
      <c r="D19" s="228">
        <v>11</v>
      </c>
      <c r="E19" s="228">
        <v>38</v>
      </c>
      <c r="F19" s="228">
        <v>1</v>
      </c>
      <c r="G19" s="228">
        <v>1375</v>
      </c>
      <c r="H19" s="228">
        <v>168</v>
      </c>
      <c r="I19" s="150"/>
    </row>
    <row r="20" spans="1:248" s="52" customFormat="1" ht="9" customHeight="1">
      <c r="B20" s="226" t="s">
        <v>12</v>
      </c>
      <c r="C20" s="41" t="s">
        <v>99</v>
      </c>
      <c r="D20" s="229">
        <v>4</v>
      </c>
      <c r="E20" s="229">
        <v>5</v>
      </c>
      <c r="F20" s="229">
        <v>1</v>
      </c>
      <c r="G20" s="229">
        <v>203</v>
      </c>
      <c r="H20" s="229">
        <v>40</v>
      </c>
      <c r="I20" s="150"/>
    </row>
    <row r="21" spans="1:248" s="52" customFormat="1" ht="9" customHeight="1">
      <c r="B21" s="223" t="s">
        <v>13</v>
      </c>
      <c r="C21" s="224" t="s">
        <v>100</v>
      </c>
      <c r="D21" s="228">
        <v>7</v>
      </c>
      <c r="E21" s="228">
        <v>26</v>
      </c>
      <c r="F21" s="228">
        <v>3</v>
      </c>
      <c r="G21" s="228">
        <v>636</v>
      </c>
      <c r="H21" s="228">
        <v>176</v>
      </c>
      <c r="I21" s="150"/>
    </row>
    <row r="22" spans="1:248" s="52" customFormat="1" ht="9" customHeight="1">
      <c r="B22" s="226" t="s">
        <v>14</v>
      </c>
      <c r="C22" s="41" t="s">
        <v>101</v>
      </c>
      <c r="D22" s="229">
        <v>5</v>
      </c>
      <c r="E22" s="229">
        <v>15</v>
      </c>
      <c r="F22" s="229">
        <v>2</v>
      </c>
      <c r="G22" s="229">
        <v>383</v>
      </c>
      <c r="H22" s="229">
        <v>100</v>
      </c>
      <c r="I22" s="150"/>
    </row>
    <row r="23" spans="1:248" s="52" customFormat="1" ht="9" customHeight="1">
      <c r="B23" s="223" t="s">
        <v>38</v>
      </c>
      <c r="C23" s="224" t="s">
        <v>102</v>
      </c>
      <c r="D23" s="228">
        <v>6</v>
      </c>
      <c r="E23" s="228">
        <v>14</v>
      </c>
      <c r="F23" s="228">
        <v>1</v>
      </c>
      <c r="G23" s="228">
        <v>333</v>
      </c>
      <c r="H23" s="228">
        <v>60</v>
      </c>
      <c r="I23" s="150"/>
    </row>
    <row r="24" spans="1:248" s="52" customFormat="1" ht="9" customHeight="1">
      <c r="B24" s="230" t="s">
        <v>120</v>
      </c>
      <c r="C24" s="41" t="s">
        <v>121</v>
      </c>
      <c r="D24" s="229">
        <v>5</v>
      </c>
      <c r="E24" s="229">
        <v>10</v>
      </c>
      <c r="F24" s="229">
        <v>2</v>
      </c>
      <c r="G24" s="229">
        <v>230</v>
      </c>
      <c r="H24" s="229">
        <v>72</v>
      </c>
      <c r="I24" s="150"/>
    </row>
    <row r="25" spans="1:248" s="52" customFormat="1" ht="9" customHeight="1">
      <c r="B25" s="223" t="s">
        <v>118</v>
      </c>
      <c r="C25" s="224" t="s">
        <v>119</v>
      </c>
      <c r="D25" s="228">
        <v>4</v>
      </c>
      <c r="E25" s="228">
        <v>6</v>
      </c>
      <c r="F25" s="228">
        <v>1</v>
      </c>
      <c r="G25" s="228">
        <v>156</v>
      </c>
      <c r="H25" s="228">
        <v>38</v>
      </c>
      <c r="I25" s="150"/>
    </row>
    <row r="26" spans="1:248" s="52" customFormat="1" ht="9" customHeight="1">
      <c r="B26" s="230" t="s">
        <v>15</v>
      </c>
      <c r="C26" s="41" t="s">
        <v>103</v>
      </c>
      <c r="D26" s="229">
        <v>5</v>
      </c>
      <c r="E26" s="229">
        <v>13</v>
      </c>
      <c r="F26" s="229">
        <v>2</v>
      </c>
      <c r="G26" s="229">
        <v>423</v>
      </c>
      <c r="H26" s="229">
        <v>130</v>
      </c>
      <c r="I26" s="150"/>
    </row>
    <row r="27" spans="1:248" s="151" customFormat="1" ht="18" customHeight="1">
      <c r="A27" s="79"/>
      <c r="B27" s="158" t="s">
        <v>2</v>
      </c>
      <c r="C27" s="159"/>
      <c r="D27" s="160">
        <f t="shared" ref="D27:H27" si="0">SUM(D11:D26)</f>
        <v>126</v>
      </c>
      <c r="E27" s="160">
        <f t="shared" si="0"/>
        <v>314</v>
      </c>
      <c r="F27" s="160">
        <f t="shared" si="0"/>
        <v>23</v>
      </c>
      <c r="G27" s="160">
        <f t="shared" si="0"/>
        <v>9648</v>
      </c>
      <c r="H27" s="161">
        <f t="shared" si="0"/>
        <v>1869</v>
      </c>
      <c r="I27" s="6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row>
    <row r="28" spans="1:248" ht="22.5" customHeight="1">
      <c r="B28" s="182" t="s">
        <v>128</v>
      </c>
      <c r="J28" s="57"/>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0"/>
  <sheetViews>
    <sheetView topLeftCell="A37" zoomScaleNormal="100" workbookViewId="0">
      <selection activeCell="K77" sqref="K77"/>
    </sheetView>
  </sheetViews>
  <sheetFormatPr baseColWidth="10" defaultColWidth="11.42578125"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2" customFormat="1" ht="22.5" customHeight="1">
      <c r="B8" s="256" t="s">
        <v>129</v>
      </c>
      <c r="C8" s="257"/>
      <c r="D8" s="257"/>
      <c r="E8" s="257"/>
      <c r="F8" s="257"/>
      <c r="G8" s="257"/>
      <c r="H8" s="257"/>
      <c r="I8" s="257"/>
      <c r="K8" s="58"/>
    </row>
    <row r="9" spans="2:11" s="52" customFormat="1" ht="15" customHeight="1">
      <c r="B9" s="248" t="s">
        <v>11</v>
      </c>
      <c r="C9" s="249" t="s">
        <v>86</v>
      </c>
      <c r="D9" s="250" t="s">
        <v>106</v>
      </c>
      <c r="E9" s="251"/>
      <c r="F9" s="252"/>
      <c r="G9" s="253" t="s">
        <v>107</v>
      </c>
      <c r="H9" s="249" t="s">
        <v>83</v>
      </c>
      <c r="I9" s="253" t="s">
        <v>108</v>
      </c>
      <c r="K9" s="58"/>
    </row>
    <row r="10" spans="2:11" s="52" customFormat="1" ht="24" customHeight="1">
      <c r="B10" s="248"/>
      <c r="C10" s="249"/>
      <c r="D10" s="152" t="s">
        <v>79</v>
      </c>
      <c r="E10" s="154" t="s">
        <v>80</v>
      </c>
      <c r="F10" s="153" t="s">
        <v>81</v>
      </c>
      <c r="G10" s="253"/>
      <c r="H10" s="249"/>
      <c r="I10" s="253"/>
    </row>
    <row r="11" spans="2:11" s="52" customFormat="1" ht="9" customHeight="1">
      <c r="B11" s="102" t="s">
        <v>34</v>
      </c>
      <c r="C11" s="39" t="s">
        <v>90</v>
      </c>
      <c r="D11" s="155">
        <v>42</v>
      </c>
      <c r="E11" s="155">
        <v>95</v>
      </c>
      <c r="F11" s="155">
        <v>10</v>
      </c>
      <c r="G11" s="155">
        <v>452</v>
      </c>
      <c r="H11" s="155">
        <v>136</v>
      </c>
      <c r="I11" s="155">
        <f>SUM(D11:H11)</f>
        <v>735</v>
      </c>
    </row>
    <row r="12" spans="2:11" s="52" customFormat="1" ht="9" customHeight="1">
      <c r="B12" s="101" t="s">
        <v>3</v>
      </c>
      <c r="C12" s="112" t="s">
        <v>91</v>
      </c>
      <c r="D12" s="156">
        <v>70</v>
      </c>
      <c r="E12" s="156">
        <v>221</v>
      </c>
      <c r="F12" s="156">
        <v>17</v>
      </c>
      <c r="G12" s="156">
        <v>788</v>
      </c>
      <c r="H12" s="156">
        <v>124</v>
      </c>
      <c r="I12" s="156">
        <f t="shared" ref="I12:I26" si="0">SUM(D12:H12)</f>
        <v>1220</v>
      </c>
    </row>
    <row r="13" spans="2:11" s="52" customFormat="1" ht="9" customHeight="1">
      <c r="B13" s="157" t="s">
        <v>76</v>
      </c>
      <c r="C13" s="39" t="s">
        <v>92</v>
      </c>
      <c r="D13" s="155">
        <v>35</v>
      </c>
      <c r="E13" s="155">
        <v>142</v>
      </c>
      <c r="F13" s="155">
        <v>7</v>
      </c>
      <c r="G13" s="155">
        <v>385</v>
      </c>
      <c r="H13" s="155">
        <v>179</v>
      </c>
      <c r="I13" s="155">
        <f t="shared" si="0"/>
        <v>748</v>
      </c>
    </row>
    <row r="14" spans="2:11" s="52" customFormat="1" ht="9" customHeight="1">
      <c r="B14" s="101" t="s">
        <v>35</v>
      </c>
      <c r="C14" s="112" t="s">
        <v>93</v>
      </c>
      <c r="D14" s="156">
        <v>49</v>
      </c>
      <c r="E14" s="156">
        <v>62</v>
      </c>
      <c r="F14" s="156">
        <v>10</v>
      </c>
      <c r="G14" s="156">
        <v>335</v>
      </c>
      <c r="H14" s="156">
        <v>148</v>
      </c>
      <c r="I14" s="229">
        <f t="shared" si="0"/>
        <v>604</v>
      </c>
    </row>
    <row r="15" spans="2:11" s="52" customFormat="1" ht="9" customHeight="1">
      <c r="B15" s="102" t="s">
        <v>104</v>
      </c>
      <c r="C15" s="39" t="s">
        <v>94</v>
      </c>
      <c r="D15" s="155">
        <v>98</v>
      </c>
      <c r="E15" s="155">
        <v>348</v>
      </c>
      <c r="F15" s="155">
        <v>10</v>
      </c>
      <c r="G15" s="155">
        <v>1380</v>
      </c>
      <c r="H15" s="155">
        <v>100</v>
      </c>
      <c r="I15" s="155">
        <f t="shared" si="0"/>
        <v>1936</v>
      </c>
    </row>
    <row r="16" spans="2:11" s="52" customFormat="1" ht="9" customHeight="1">
      <c r="B16" s="101" t="s">
        <v>16</v>
      </c>
      <c r="C16" s="112" t="s">
        <v>95</v>
      </c>
      <c r="D16" s="156">
        <v>196</v>
      </c>
      <c r="E16" s="156">
        <v>349</v>
      </c>
      <c r="F16" s="156">
        <v>10</v>
      </c>
      <c r="G16" s="156">
        <v>1869</v>
      </c>
      <c r="H16" s="156">
        <v>300</v>
      </c>
      <c r="I16" s="229">
        <f t="shared" si="0"/>
        <v>2724</v>
      </c>
    </row>
    <row r="17" spans="1:247" s="52" customFormat="1" ht="9" customHeight="1">
      <c r="B17" s="102" t="s">
        <v>4</v>
      </c>
      <c r="C17" s="39" t="s">
        <v>96</v>
      </c>
      <c r="D17" s="155">
        <v>35</v>
      </c>
      <c r="E17" s="155">
        <v>110</v>
      </c>
      <c r="F17" s="155">
        <v>14</v>
      </c>
      <c r="G17" s="155">
        <v>248</v>
      </c>
      <c r="H17" s="155">
        <v>30</v>
      </c>
      <c r="I17" s="155">
        <f t="shared" si="0"/>
        <v>437</v>
      </c>
    </row>
    <row r="18" spans="1:247" s="52" customFormat="1" ht="9" customHeight="1">
      <c r="B18" s="101" t="s">
        <v>5</v>
      </c>
      <c r="C18" s="112" t="s">
        <v>97</v>
      </c>
      <c r="D18" s="156">
        <v>28</v>
      </c>
      <c r="E18" s="156">
        <v>75</v>
      </c>
      <c r="F18" s="156">
        <v>10</v>
      </c>
      <c r="G18" s="156">
        <v>452</v>
      </c>
      <c r="H18" s="156">
        <v>68</v>
      </c>
      <c r="I18" s="229">
        <f t="shared" si="0"/>
        <v>633</v>
      </c>
    </row>
    <row r="19" spans="1:247" s="52" customFormat="1" ht="9" customHeight="1">
      <c r="B19" s="223" t="s">
        <v>6</v>
      </c>
      <c r="C19" s="224" t="s">
        <v>98</v>
      </c>
      <c r="D19" s="228">
        <v>77</v>
      </c>
      <c r="E19" s="228">
        <v>272</v>
      </c>
      <c r="F19" s="228">
        <v>10</v>
      </c>
      <c r="G19" s="228">
        <v>1375</v>
      </c>
      <c r="H19" s="228">
        <v>168</v>
      </c>
      <c r="I19" s="155">
        <f t="shared" si="0"/>
        <v>1902</v>
      </c>
    </row>
    <row r="20" spans="1:247" s="52" customFormat="1" ht="9" customHeight="1">
      <c r="B20" s="226" t="s">
        <v>12</v>
      </c>
      <c r="C20" s="41" t="s">
        <v>99</v>
      </c>
      <c r="D20" s="229">
        <v>28</v>
      </c>
      <c r="E20" s="229">
        <v>41</v>
      </c>
      <c r="F20" s="229">
        <v>7</v>
      </c>
      <c r="G20" s="229">
        <v>203</v>
      </c>
      <c r="H20" s="229">
        <v>40</v>
      </c>
      <c r="I20" s="229">
        <f t="shared" si="0"/>
        <v>319</v>
      </c>
    </row>
    <row r="21" spans="1:247" s="52" customFormat="1" ht="9" customHeight="1">
      <c r="B21" s="223" t="s">
        <v>13</v>
      </c>
      <c r="C21" s="224" t="s">
        <v>100</v>
      </c>
      <c r="D21" s="228">
        <v>49</v>
      </c>
      <c r="E21" s="228">
        <v>186</v>
      </c>
      <c r="F21" s="228">
        <v>24</v>
      </c>
      <c r="G21" s="228">
        <v>636</v>
      </c>
      <c r="H21" s="228">
        <v>176</v>
      </c>
      <c r="I21" s="155">
        <f t="shared" si="0"/>
        <v>1071</v>
      </c>
    </row>
    <row r="22" spans="1:247" s="52" customFormat="1" ht="9" customHeight="1">
      <c r="B22" s="226" t="s">
        <v>14</v>
      </c>
      <c r="C22" s="41" t="s">
        <v>101</v>
      </c>
      <c r="D22" s="229">
        <v>35</v>
      </c>
      <c r="E22" s="229">
        <v>118</v>
      </c>
      <c r="F22" s="229">
        <v>17</v>
      </c>
      <c r="G22" s="229">
        <v>383</v>
      </c>
      <c r="H22" s="229">
        <v>100</v>
      </c>
      <c r="I22" s="229">
        <f t="shared" si="0"/>
        <v>653</v>
      </c>
    </row>
    <row r="23" spans="1:247" s="52" customFormat="1" ht="9" customHeight="1">
      <c r="B23" s="223" t="s">
        <v>38</v>
      </c>
      <c r="C23" s="224" t="s">
        <v>102</v>
      </c>
      <c r="D23" s="228">
        <v>42</v>
      </c>
      <c r="E23" s="228">
        <v>101</v>
      </c>
      <c r="F23" s="228">
        <v>10</v>
      </c>
      <c r="G23" s="228">
        <v>333</v>
      </c>
      <c r="H23" s="228">
        <v>60</v>
      </c>
      <c r="I23" s="155">
        <f t="shared" si="0"/>
        <v>546</v>
      </c>
    </row>
    <row r="24" spans="1:247" s="52" customFormat="1" ht="9" customHeight="1">
      <c r="B24" s="226" t="s">
        <v>120</v>
      </c>
      <c r="C24" s="41" t="s">
        <v>121</v>
      </c>
      <c r="D24" s="229">
        <v>35</v>
      </c>
      <c r="E24" s="229">
        <v>73</v>
      </c>
      <c r="F24" s="229">
        <v>14</v>
      </c>
      <c r="G24" s="229">
        <v>230</v>
      </c>
      <c r="H24" s="229">
        <v>72</v>
      </c>
      <c r="I24" s="229">
        <f t="shared" si="0"/>
        <v>424</v>
      </c>
    </row>
    <row r="25" spans="1:247" s="52" customFormat="1" ht="9" customHeight="1">
      <c r="B25" s="223" t="s">
        <v>118</v>
      </c>
      <c r="C25" s="224" t="s">
        <v>119</v>
      </c>
      <c r="D25" s="228">
        <v>28</v>
      </c>
      <c r="E25" s="228">
        <v>39</v>
      </c>
      <c r="F25" s="228">
        <v>7</v>
      </c>
      <c r="G25" s="228">
        <v>156</v>
      </c>
      <c r="H25" s="228">
        <v>38</v>
      </c>
      <c r="I25" s="155">
        <f t="shared" si="0"/>
        <v>268</v>
      </c>
    </row>
    <row r="26" spans="1:247" s="52" customFormat="1" ht="9" customHeight="1">
      <c r="B26" s="226" t="s">
        <v>15</v>
      </c>
      <c r="C26" s="41" t="s">
        <v>103</v>
      </c>
      <c r="D26" s="229">
        <v>35</v>
      </c>
      <c r="E26" s="229">
        <v>97</v>
      </c>
      <c r="F26" s="229">
        <v>14</v>
      </c>
      <c r="G26" s="229">
        <v>423</v>
      </c>
      <c r="H26" s="229">
        <v>130</v>
      </c>
      <c r="I26" s="229">
        <f t="shared" si="0"/>
        <v>699</v>
      </c>
    </row>
    <row r="27" spans="1:247" s="151" customFormat="1" ht="18" customHeight="1">
      <c r="A27" s="79"/>
      <c r="B27" s="158" t="s">
        <v>2</v>
      </c>
      <c r="C27" s="159"/>
      <c r="D27" s="160">
        <f t="shared" ref="D27:H27" si="1">SUM(D11:D26)</f>
        <v>882</v>
      </c>
      <c r="E27" s="160">
        <f t="shared" si="1"/>
        <v>2329</v>
      </c>
      <c r="F27" s="160">
        <f t="shared" si="1"/>
        <v>191</v>
      </c>
      <c r="G27" s="160">
        <f t="shared" si="1"/>
        <v>9648</v>
      </c>
      <c r="H27" s="161">
        <f t="shared" si="1"/>
        <v>1869</v>
      </c>
      <c r="I27" s="161">
        <f>SUM(I11:I26)</f>
        <v>14919</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row>
    <row r="28" spans="1:247" ht="22.5" customHeight="1">
      <c r="B28" s="182" t="str">
        <f>'Oferta de Juegos'!B28</f>
        <v>Al 31-12-2014</v>
      </c>
      <c r="I28" s="57"/>
    </row>
    <row r="29" spans="1:247" s="52" customFormat="1" ht="22.5" customHeight="1">
      <c r="B29" s="256" t="s">
        <v>130</v>
      </c>
      <c r="C29" s="257"/>
      <c r="D29" s="257"/>
      <c r="E29" s="257"/>
      <c r="F29" s="257"/>
      <c r="G29" s="257"/>
      <c r="H29" s="257"/>
      <c r="I29" s="189"/>
      <c r="J29" s="58"/>
    </row>
    <row r="30" spans="1:247" s="52" customFormat="1" ht="15" customHeight="1">
      <c r="B30" s="258" t="s">
        <v>11</v>
      </c>
      <c r="C30" s="249" t="s">
        <v>86</v>
      </c>
      <c r="D30" s="250" t="s">
        <v>106</v>
      </c>
      <c r="E30" s="251"/>
      <c r="F30" s="252"/>
      <c r="G30" s="249" t="s">
        <v>107</v>
      </c>
      <c r="H30" s="249" t="s">
        <v>83</v>
      </c>
      <c r="I30" s="255"/>
      <c r="J30" s="58"/>
    </row>
    <row r="31" spans="1:247" s="52" customFormat="1" ht="24" customHeight="1">
      <c r="B31" s="258"/>
      <c r="C31" s="249"/>
      <c r="D31" s="152" t="s">
        <v>79</v>
      </c>
      <c r="E31" s="154" t="s">
        <v>80</v>
      </c>
      <c r="F31" s="153" t="s">
        <v>81</v>
      </c>
      <c r="G31" s="249"/>
      <c r="H31" s="249"/>
      <c r="I31" s="255"/>
      <c r="J31" s="58"/>
    </row>
    <row r="32" spans="1:247" s="52" customFormat="1" ht="9" customHeight="1">
      <c r="B32" s="102" t="s">
        <v>34</v>
      </c>
      <c r="C32" s="39" t="s">
        <v>90</v>
      </c>
      <c r="D32" s="155">
        <v>64641.32</v>
      </c>
      <c r="E32" s="155">
        <v>33475.480000000003</v>
      </c>
      <c r="F32" s="155">
        <v>27550</v>
      </c>
      <c r="G32" s="155">
        <v>62857.46</v>
      </c>
      <c r="H32" s="155">
        <v>4.03</v>
      </c>
      <c r="I32" s="188"/>
    </row>
    <row r="33" spans="1:247" s="52" customFormat="1" ht="9" customHeight="1">
      <c r="B33" s="101" t="s">
        <v>3</v>
      </c>
      <c r="C33" s="112" t="s">
        <v>91</v>
      </c>
      <c r="D33" s="156">
        <v>68287.789999999994</v>
      </c>
      <c r="E33" s="156">
        <v>32650.39</v>
      </c>
      <c r="F33" s="156">
        <v>13498.1</v>
      </c>
      <c r="G33" s="156">
        <v>72613.070000000007</v>
      </c>
      <c r="H33" s="156">
        <v>1290.6099999999999</v>
      </c>
      <c r="I33" s="190"/>
    </row>
    <row r="34" spans="1:247" s="52" customFormat="1" ht="9" customHeight="1">
      <c r="B34" s="157" t="s">
        <v>76</v>
      </c>
      <c r="C34" s="39" t="s">
        <v>92</v>
      </c>
      <c r="D34" s="155">
        <v>46191.71</v>
      </c>
      <c r="E34" s="155">
        <v>15466.73</v>
      </c>
      <c r="F34" s="155">
        <v>21657.599999999999</v>
      </c>
      <c r="G34" s="155">
        <v>48431.71</v>
      </c>
      <c r="H34" s="155">
        <v>0</v>
      </c>
      <c r="I34" s="188"/>
    </row>
    <row r="35" spans="1:247" s="52" customFormat="1" ht="9" customHeight="1">
      <c r="B35" s="101" t="s">
        <v>35</v>
      </c>
      <c r="C35" s="112" t="s">
        <v>93</v>
      </c>
      <c r="D35" s="156">
        <v>11964.29</v>
      </c>
      <c r="E35" s="156">
        <v>16323.93</v>
      </c>
      <c r="F35" s="156">
        <v>4689.5200000000004</v>
      </c>
      <c r="G35" s="156">
        <v>30008.63</v>
      </c>
      <c r="H35" s="156">
        <v>21.25</v>
      </c>
      <c r="I35" s="190"/>
    </row>
    <row r="36" spans="1:247" s="52" customFormat="1" ht="9" customHeight="1">
      <c r="B36" s="102" t="s">
        <v>104</v>
      </c>
      <c r="C36" s="39" t="s">
        <v>94</v>
      </c>
      <c r="D36" s="155">
        <v>50707.040000000001</v>
      </c>
      <c r="E36" s="155">
        <v>65742.03</v>
      </c>
      <c r="F36" s="155">
        <v>86485.48</v>
      </c>
      <c r="G36" s="155">
        <v>49042.98</v>
      </c>
      <c r="H36" s="155">
        <v>304.64999999999998</v>
      </c>
      <c r="I36" s="188"/>
    </row>
    <row r="37" spans="1:247" s="52" customFormat="1" ht="9" customHeight="1">
      <c r="B37" s="101" t="s">
        <v>16</v>
      </c>
      <c r="C37" s="112" t="s">
        <v>95</v>
      </c>
      <c r="D37" s="156">
        <v>151089.78</v>
      </c>
      <c r="E37" s="156">
        <v>92398.42</v>
      </c>
      <c r="F37" s="156">
        <v>27636.45</v>
      </c>
      <c r="G37" s="156">
        <v>78346.16</v>
      </c>
      <c r="H37" s="156">
        <v>310.27</v>
      </c>
      <c r="I37" s="190"/>
    </row>
    <row r="38" spans="1:247" s="52" customFormat="1" ht="9" customHeight="1">
      <c r="B38" s="102" t="s">
        <v>4</v>
      </c>
      <c r="C38" s="39" t="s">
        <v>96</v>
      </c>
      <c r="D38" s="155">
        <v>9593.09</v>
      </c>
      <c r="E38" s="155">
        <v>22054.5</v>
      </c>
      <c r="F38" s="155">
        <v>4766.3599999999997</v>
      </c>
      <c r="G38" s="155">
        <v>47300.57</v>
      </c>
      <c r="H38" s="155">
        <v>1043.55</v>
      </c>
      <c r="I38" s="188"/>
    </row>
    <row r="39" spans="1:247" s="52" customFormat="1" ht="9" customHeight="1">
      <c r="B39" s="101" t="s">
        <v>5</v>
      </c>
      <c r="C39" s="112" t="s">
        <v>97</v>
      </c>
      <c r="D39" s="156">
        <v>15927.3</v>
      </c>
      <c r="E39" s="156">
        <v>25288.6</v>
      </c>
      <c r="F39" s="156">
        <v>8883.8700000000008</v>
      </c>
      <c r="G39" s="156">
        <v>53380.88</v>
      </c>
      <c r="H39" s="156">
        <v>0</v>
      </c>
      <c r="I39" s="190"/>
    </row>
    <row r="40" spans="1:247" s="52" customFormat="1" ht="9" customHeight="1">
      <c r="B40" s="223" t="s">
        <v>6</v>
      </c>
      <c r="C40" s="224" t="s">
        <v>98</v>
      </c>
      <c r="D40" s="228">
        <v>7547.76</v>
      </c>
      <c r="E40" s="228">
        <v>21344.74</v>
      </c>
      <c r="F40" s="228">
        <v>20941.939999999999</v>
      </c>
      <c r="G40" s="228">
        <v>59117.04</v>
      </c>
      <c r="H40" s="228">
        <v>702.55</v>
      </c>
      <c r="I40" s="190"/>
    </row>
    <row r="41" spans="1:247" s="52" customFormat="1" ht="9" customHeight="1">
      <c r="B41" s="226" t="s">
        <v>12</v>
      </c>
      <c r="C41" s="41" t="s">
        <v>99</v>
      </c>
      <c r="D41" s="229">
        <v>17511.52</v>
      </c>
      <c r="E41" s="229">
        <v>40914.04</v>
      </c>
      <c r="F41" s="229">
        <v>15444.7</v>
      </c>
      <c r="G41" s="229">
        <v>38860.559999999998</v>
      </c>
      <c r="H41" s="229">
        <v>813.87</v>
      </c>
      <c r="I41" s="188"/>
    </row>
    <row r="42" spans="1:247" s="52" customFormat="1" ht="9" customHeight="1">
      <c r="B42" s="223" t="s">
        <v>13</v>
      </c>
      <c r="C42" s="224" t="s">
        <v>100</v>
      </c>
      <c r="D42" s="228">
        <v>23417.45</v>
      </c>
      <c r="E42" s="228">
        <v>16878.79</v>
      </c>
      <c r="F42" s="228">
        <v>-2.15</v>
      </c>
      <c r="G42" s="228">
        <v>76519.53</v>
      </c>
      <c r="H42" s="228">
        <v>0</v>
      </c>
      <c r="I42" s="190"/>
    </row>
    <row r="43" spans="1:247" s="52" customFormat="1" ht="9" customHeight="1">
      <c r="B43" s="226" t="s">
        <v>14</v>
      </c>
      <c r="C43" s="41" t="s">
        <v>101</v>
      </c>
      <c r="D43" s="229">
        <v>20417.05</v>
      </c>
      <c r="E43" s="229">
        <v>9640.77</v>
      </c>
      <c r="F43" s="229">
        <v>49.34</v>
      </c>
      <c r="G43" s="229">
        <v>69878.3</v>
      </c>
      <c r="H43" s="229">
        <v>0</v>
      </c>
      <c r="I43" s="188"/>
    </row>
    <row r="44" spans="1:247" s="52" customFormat="1" ht="9" customHeight="1">
      <c r="B44" s="223" t="s">
        <v>38</v>
      </c>
      <c r="C44" s="224" t="s">
        <v>102</v>
      </c>
      <c r="D44" s="228">
        <v>14621.93</v>
      </c>
      <c r="E44" s="228">
        <v>8806.99</v>
      </c>
      <c r="F44" s="228">
        <v>743.55</v>
      </c>
      <c r="G44" s="228">
        <v>38983.03</v>
      </c>
      <c r="H44" s="228">
        <v>0</v>
      </c>
      <c r="I44" s="190"/>
    </row>
    <row r="45" spans="1:247" s="52" customFormat="1" ht="9" customHeight="1">
      <c r="B45" s="226" t="s">
        <v>120</v>
      </c>
      <c r="C45" s="41" t="s">
        <v>121</v>
      </c>
      <c r="D45" s="229">
        <v>19429.95</v>
      </c>
      <c r="E45" s="229">
        <v>11066.75</v>
      </c>
      <c r="F45" s="229">
        <v>4379.26</v>
      </c>
      <c r="G45" s="229">
        <v>21711.56</v>
      </c>
      <c r="H45" s="229">
        <v>0</v>
      </c>
      <c r="I45" s="190"/>
    </row>
    <row r="46" spans="1:247" s="52" customFormat="1" ht="9" customHeight="1">
      <c r="B46" s="223" t="s">
        <v>118</v>
      </c>
      <c r="C46" s="224" t="s">
        <v>119</v>
      </c>
      <c r="D46" s="228">
        <v>14430.3</v>
      </c>
      <c r="E46" s="228">
        <v>7545.57</v>
      </c>
      <c r="F46" s="228">
        <v>2996.77</v>
      </c>
      <c r="G46" s="228">
        <v>57120.18</v>
      </c>
      <c r="H46" s="228">
        <v>0</v>
      </c>
      <c r="I46" s="190"/>
    </row>
    <row r="47" spans="1:247" s="52" customFormat="1" ht="9" customHeight="1">
      <c r="B47" s="226" t="s">
        <v>15</v>
      </c>
      <c r="C47" s="41" t="s">
        <v>103</v>
      </c>
      <c r="D47" s="229">
        <v>15876.04</v>
      </c>
      <c r="E47" s="229">
        <v>13506.42</v>
      </c>
      <c r="F47" s="229">
        <v>2912.67</v>
      </c>
      <c r="G47" s="229">
        <v>84442.28</v>
      </c>
      <c r="H47" s="229">
        <v>659.63</v>
      </c>
      <c r="I47" s="190"/>
    </row>
    <row r="48" spans="1:247" s="151" customFormat="1" ht="18" customHeight="1">
      <c r="A48" s="79"/>
      <c r="B48" s="158" t="s">
        <v>2</v>
      </c>
      <c r="C48" s="159"/>
      <c r="D48" s="160">
        <v>56972.88</v>
      </c>
      <c r="E48" s="160">
        <v>37833.519999999997</v>
      </c>
      <c r="F48" s="160">
        <v>12822.37</v>
      </c>
      <c r="G48" s="161">
        <v>61308.67</v>
      </c>
      <c r="H48" s="160">
        <v>296.91000000000003</v>
      </c>
      <c r="I48" s="191"/>
      <c r="J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row>
    <row r="49" spans="2:10" ht="22.5" customHeight="1">
      <c r="B49" s="182" t="s">
        <v>131</v>
      </c>
    </row>
    <row r="50" spans="2:10" s="52" customFormat="1" ht="22.5" customHeight="1">
      <c r="B50" s="256" t="s">
        <v>132</v>
      </c>
      <c r="C50" s="257"/>
      <c r="D50" s="257"/>
      <c r="E50" s="257"/>
      <c r="F50" s="257"/>
      <c r="G50" s="257"/>
      <c r="H50" s="257"/>
      <c r="I50" s="189"/>
    </row>
    <row r="51" spans="2:10" s="52" customFormat="1" ht="15" customHeight="1">
      <c r="B51" s="258" t="s">
        <v>11</v>
      </c>
      <c r="C51" s="249" t="s">
        <v>86</v>
      </c>
      <c r="D51" s="250" t="s">
        <v>106</v>
      </c>
      <c r="E51" s="251"/>
      <c r="F51" s="252"/>
      <c r="G51" s="249" t="s">
        <v>107</v>
      </c>
      <c r="H51" s="249" t="s">
        <v>83</v>
      </c>
      <c r="I51" s="255"/>
      <c r="J51" s="58"/>
    </row>
    <row r="52" spans="2:10" s="52" customFormat="1" ht="24" customHeight="1">
      <c r="B52" s="258"/>
      <c r="C52" s="249"/>
      <c r="D52" s="152" t="s">
        <v>79</v>
      </c>
      <c r="E52" s="154" t="s">
        <v>80</v>
      </c>
      <c r="F52" s="153" t="s">
        <v>81</v>
      </c>
      <c r="G52" s="249"/>
      <c r="H52" s="249"/>
      <c r="I52" s="255"/>
    </row>
    <row r="53" spans="2:10" s="52" customFormat="1" ht="9" customHeight="1">
      <c r="B53" s="102" t="s">
        <v>34</v>
      </c>
      <c r="C53" s="39" t="s">
        <v>90</v>
      </c>
      <c r="D53" s="184">
        <v>105.46</v>
      </c>
      <c r="E53" s="184">
        <v>54.62</v>
      </c>
      <c r="F53" s="184">
        <v>44.95</v>
      </c>
      <c r="G53" s="184">
        <v>102.55</v>
      </c>
      <c r="H53" s="184">
        <v>0.01</v>
      </c>
      <c r="I53" s="193"/>
    </row>
    <row r="54" spans="2:10" s="52" customFormat="1" ht="9" customHeight="1">
      <c r="B54" s="101" t="s">
        <v>3</v>
      </c>
      <c r="C54" s="112" t="s">
        <v>91</v>
      </c>
      <c r="D54" s="185">
        <v>111.41</v>
      </c>
      <c r="E54" s="185">
        <v>53.27</v>
      </c>
      <c r="F54" s="185">
        <v>22.02</v>
      </c>
      <c r="G54" s="185">
        <v>118.47</v>
      </c>
      <c r="H54" s="185">
        <v>2.11</v>
      </c>
      <c r="I54" s="192"/>
    </row>
    <row r="55" spans="2:10" s="52" customFormat="1" ht="9" customHeight="1">
      <c r="B55" s="157" t="s">
        <v>76</v>
      </c>
      <c r="C55" s="39" t="s">
        <v>92</v>
      </c>
      <c r="D55" s="184">
        <v>75.36</v>
      </c>
      <c r="E55" s="184">
        <v>25.23</v>
      </c>
      <c r="F55" s="184">
        <v>35.340000000000003</v>
      </c>
      <c r="G55" s="184">
        <v>79.02</v>
      </c>
      <c r="H55" s="184">
        <v>0</v>
      </c>
      <c r="I55" s="193"/>
    </row>
    <row r="56" spans="2:10" s="52" customFormat="1" ht="9" customHeight="1">
      <c r="B56" s="101" t="s">
        <v>35</v>
      </c>
      <c r="C56" s="112" t="s">
        <v>93</v>
      </c>
      <c r="D56" s="185">
        <v>19.52</v>
      </c>
      <c r="E56" s="185">
        <v>26.63</v>
      </c>
      <c r="F56" s="185">
        <v>7.65</v>
      </c>
      <c r="G56" s="185">
        <v>48.96</v>
      </c>
      <c r="H56" s="185">
        <v>0.03</v>
      </c>
      <c r="I56" s="192"/>
    </row>
    <row r="57" spans="2:10" s="52" customFormat="1" ht="9" customHeight="1">
      <c r="B57" s="102" t="s">
        <v>104</v>
      </c>
      <c r="C57" s="39" t="s">
        <v>94</v>
      </c>
      <c r="D57" s="184">
        <v>82.73</v>
      </c>
      <c r="E57" s="184">
        <v>107.26</v>
      </c>
      <c r="F57" s="184">
        <v>141.1</v>
      </c>
      <c r="G57" s="184">
        <v>80.02</v>
      </c>
      <c r="H57" s="184">
        <v>0.5</v>
      </c>
      <c r="I57" s="193"/>
    </row>
    <row r="58" spans="2:10" s="52" customFormat="1" ht="9" customHeight="1">
      <c r="B58" s="101" t="s">
        <v>16</v>
      </c>
      <c r="C58" s="112" t="s">
        <v>95</v>
      </c>
      <c r="D58" s="185">
        <v>246.51</v>
      </c>
      <c r="E58" s="185">
        <v>150.75</v>
      </c>
      <c r="F58" s="185">
        <v>45.09</v>
      </c>
      <c r="G58" s="185">
        <v>127.82</v>
      </c>
      <c r="H58" s="185">
        <v>0.51</v>
      </c>
      <c r="I58" s="192"/>
    </row>
    <row r="59" spans="2:10" s="52" customFormat="1" ht="9" customHeight="1">
      <c r="B59" s="102" t="s">
        <v>4</v>
      </c>
      <c r="C59" s="39" t="s">
        <v>96</v>
      </c>
      <c r="D59" s="184">
        <v>15.65</v>
      </c>
      <c r="E59" s="184">
        <v>35.979999999999997</v>
      </c>
      <c r="F59" s="184">
        <v>7.78</v>
      </c>
      <c r="G59" s="184">
        <v>77.17</v>
      </c>
      <c r="H59" s="184">
        <v>1.7</v>
      </c>
      <c r="I59" s="193"/>
    </row>
    <row r="60" spans="2:10" s="52" customFormat="1" ht="9" customHeight="1">
      <c r="B60" s="101" t="s">
        <v>5</v>
      </c>
      <c r="C60" s="112" t="s">
        <v>97</v>
      </c>
      <c r="D60" s="185">
        <v>25.99</v>
      </c>
      <c r="E60" s="185">
        <v>41.26</v>
      </c>
      <c r="F60" s="185">
        <v>14.49</v>
      </c>
      <c r="G60" s="185">
        <v>87.09</v>
      </c>
      <c r="H60" s="185">
        <v>0</v>
      </c>
      <c r="I60" s="192"/>
    </row>
    <row r="61" spans="2:10" s="52" customFormat="1" ht="9" customHeight="1">
      <c r="B61" s="223" t="s">
        <v>6</v>
      </c>
      <c r="C61" s="224" t="s">
        <v>98</v>
      </c>
      <c r="D61" s="244">
        <v>12.31</v>
      </c>
      <c r="E61" s="244">
        <v>34.82</v>
      </c>
      <c r="F61" s="244">
        <v>34.17</v>
      </c>
      <c r="G61" s="244">
        <v>96.45</v>
      </c>
      <c r="H61" s="244">
        <v>1.1499999999999999</v>
      </c>
      <c r="I61" s="192"/>
    </row>
    <row r="62" spans="2:10" s="52" customFormat="1" ht="9" customHeight="1">
      <c r="B62" s="226" t="s">
        <v>12</v>
      </c>
      <c r="C62" s="41" t="s">
        <v>99</v>
      </c>
      <c r="D62" s="245">
        <v>28.57</v>
      </c>
      <c r="E62" s="245">
        <v>66.75</v>
      </c>
      <c r="F62" s="245">
        <v>25.2</v>
      </c>
      <c r="G62" s="245">
        <v>63.4</v>
      </c>
      <c r="H62" s="245">
        <v>1.33</v>
      </c>
      <c r="I62" s="193"/>
    </row>
    <row r="63" spans="2:10" s="52" customFormat="1" ht="9" customHeight="1">
      <c r="B63" s="223" t="s">
        <v>13</v>
      </c>
      <c r="C63" s="224" t="s">
        <v>100</v>
      </c>
      <c r="D63" s="244">
        <v>38.21</v>
      </c>
      <c r="E63" s="244">
        <v>27.54</v>
      </c>
      <c r="F63" s="244">
        <v>0</v>
      </c>
      <c r="G63" s="244">
        <v>124.84</v>
      </c>
      <c r="H63" s="244">
        <v>0</v>
      </c>
      <c r="I63" s="192"/>
    </row>
    <row r="64" spans="2:10" s="52" customFormat="1" ht="9" customHeight="1">
      <c r="B64" s="226" t="s">
        <v>14</v>
      </c>
      <c r="C64" s="41" t="s">
        <v>101</v>
      </c>
      <c r="D64" s="245">
        <v>33.31</v>
      </c>
      <c r="E64" s="245">
        <v>15.73</v>
      </c>
      <c r="F64" s="245">
        <v>0.08</v>
      </c>
      <c r="G64" s="245">
        <v>114.01</v>
      </c>
      <c r="H64" s="245">
        <v>0</v>
      </c>
      <c r="I64" s="193"/>
    </row>
    <row r="65" spans="1:247" s="52" customFormat="1" ht="9" customHeight="1">
      <c r="B65" s="223" t="s">
        <v>38</v>
      </c>
      <c r="C65" s="224" t="s">
        <v>102</v>
      </c>
      <c r="D65" s="244">
        <v>23.86</v>
      </c>
      <c r="E65" s="244">
        <v>14.37</v>
      </c>
      <c r="F65" s="244">
        <v>1.21</v>
      </c>
      <c r="G65" s="244">
        <v>63.6</v>
      </c>
      <c r="H65" s="244">
        <v>0</v>
      </c>
      <c r="I65" s="192"/>
    </row>
    <row r="66" spans="1:247" s="52" customFormat="1" ht="9" customHeight="1">
      <c r="B66" s="226" t="s">
        <v>120</v>
      </c>
      <c r="C66" s="41" t="s">
        <v>121</v>
      </c>
      <c r="D66" s="245">
        <v>31.7</v>
      </c>
      <c r="E66" s="245">
        <v>18.059999999999999</v>
      </c>
      <c r="F66" s="245">
        <v>7.14</v>
      </c>
      <c r="G66" s="245">
        <v>35.42</v>
      </c>
      <c r="H66" s="245">
        <v>0</v>
      </c>
      <c r="I66" s="192"/>
    </row>
    <row r="67" spans="1:247" s="52" customFormat="1" ht="9" customHeight="1">
      <c r="B67" s="223" t="s">
        <v>118</v>
      </c>
      <c r="C67" s="224" t="s">
        <v>119</v>
      </c>
      <c r="D67" s="244">
        <v>23.54</v>
      </c>
      <c r="E67" s="244">
        <v>12.31</v>
      </c>
      <c r="F67" s="244">
        <v>4.8899999999999997</v>
      </c>
      <c r="G67" s="244">
        <v>93.19</v>
      </c>
      <c r="H67" s="244">
        <v>0</v>
      </c>
      <c r="I67" s="192"/>
    </row>
    <row r="68" spans="1:247" s="52" customFormat="1" ht="9" customHeight="1">
      <c r="B68" s="226" t="s">
        <v>15</v>
      </c>
      <c r="C68" s="41" t="s">
        <v>103</v>
      </c>
      <c r="D68" s="245">
        <v>25.9</v>
      </c>
      <c r="E68" s="245">
        <v>22.04</v>
      </c>
      <c r="F68" s="245">
        <v>4.75</v>
      </c>
      <c r="G68" s="245">
        <v>137.77000000000001</v>
      </c>
      <c r="H68" s="245">
        <v>1.08</v>
      </c>
      <c r="I68" s="193"/>
    </row>
    <row r="69" spans="1:247" s="151" customFormat="1" ht="18" customHeight="1">
      <c r="A69" s="79"/>
      <c r="B69" s="158" t="s">
        <v>2</v>
      </c>
      <c r="C69" s="159"/>
      <c r="D69" s="186">
        <v>92.95</v>
      </c>
      <c r="E69" s="186">
        <v>61.73</v>
      </c>
      <c r="F69" s="186">
        <v>20.92</v>
      </c>
      <c r="G69" s="187">
        <v>100.03</v>
      </c>
      <c r="H69" s="186">
        <v>0.48</v>
      </c>
      <c r="I69" s="194"/>
      <c r="J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row>
    <row r="70" spans="1:247" ht="22.5" customHeight="1">
      <c r="B70" s="182" t="str">
        <f>B49</f>
        <v>Win Diciembre 2014 y posiciones de juego al 31-12-2014</v>
      </c>
    </row>
  </sheetData>
  <mergeCells count="21">
    <mergeCell ref="I51:I52"/>
    <mergeCell ref="B50:H50"/>
    <mergeCell ref="B51:B52"/>
    <mergeCell ref="C51:C52"/>
    <mergeCell ref="D51:F51"/>
    <mergeCell ref="G51:G52"/>
    <mergeCell ref="H51:H52"/>
    <mergeCell ref="I30:I31"/>
    <mergeCell ref="I9:I10"/>
    <mergeCell ref="B8:I8"/>
    <mergeCell ref="B30:B31"/>
    <mergeCell ref="C30:C31"/>
    <mergeCell ref="D30:F30"/>
    <mergeCell ref="G30:G31"/>
    <mergeCell ref="H30:H31"/>
    <mergeCell ref="B9:B10"/>
    <mergeCell ref="C9:C10"/>
    <mergeCell ref="D9:F9"/>
    <mergeCell ref="G9:G10"/>
    <mergeCell ref="H9:H10"/>
    <mergeCell ref="B29:H29"/>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zoomScale="130" zoomScaleNormal="130" workbookViewId="0">
      <selection activeCell="O30" sqref="O30"/>
    </sheetView>
  </sheetViews>
  <sheetFormatPr baseColWidth="10" defaultColWidth="11.42578125" defaultRowHeight="9"/>
  <cols>
    <col min="1" max="1" width="4.140625" style="6" customWidth="1"/>
    <col min="2" max="2" width="21.42578125" style="1" customWidth="1"/>
    <col min="3" max="8" width="11" style="1" customWidth="1"/>
    <col min="9" max="9" width="11.140625" style="1" customWidth="1"/>
    <col min="10" max="10" width="11" style="1" customWidth="1"/>
    <col min="11" max="14" width="11.140625" style="1" bestFit="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59" t="s">
        <v>58</v>
      </c>
      <c r="C8" s="260"/>
      <c r="D8" s="260"/>
      <c r="E8" s="260"/>
      <c r="F8" s="260"/>
      <c r="G8" s="260"/>
      <c r="H8" s="260"/>
      <c r="I8" s="260"/>
      <c r="J8" s="260"/>
      <c r="K8" s="260"/>
      <c r="L8" s="260"/>
      <c r="M8" s="260"/>
      <c r="N8" s="260"/>
      <c r="O8" s="260"/>
      <c r="P8" s="261"/>
      <c r="Q8" s="23"/>
      <c r="S8" s="2"/>
    </row>
    <row r="9" spans="1:21" ht="11.25">
      <c r="A9" s="21"/>
      <c r="B9" s="122" t="s">
        <v>11</v>
      </c>
      <c r="C9" s="25" t="s">
        <v>40</v>
      </c>
      <c r="D9" s="25" t="s">
        <v>41</v>
      </c>
      <c r="E9" s="25" t="s">
        <v>42</v>
      </c>
      <c r="F9" s="25" t="s">
        <v>43</v>
      </c>
      <c r="G9" s="25" t="s">
        <v>44</v>
      </c>
      <c r="H9" s="25" t="s">
        <v>45</v>
      </c>
      <c r="I9" s="25" t="s">
        <v>46</v>
      </c>
      <c r="J9" s="25" t="s">
        <v>47</v>
      </c>
      <c r="K9" s="25" t="s">
        <v>48</v>
      </c>
      <c r="L9" s="25" t="s">
        <v>73</v>
      </c>
      <c r="M9" s="25" t="s">
        <v>74</v>
      </c>
      <c r="N9" s="25" t="s">
        <v>75</v>
      </c>
      <c r="O9" s="25" t="s">
        <v>32</v>
      </c>
      <c r="P9" s="123" t="s">
        <v>33</v>
      </c>
      <c r="Q9" s="23"/>
    </row>
    <row r="10" spans="1:21">
      <c r="A10" s="21"/>
      <c r="B10" s="95" t="s">
        <v>34</v>
      </c>
      <c r="C10" s="27">
        <v>866824887</v>
      </c>
      <c r="D10" s="27">
        <v>726142207</v>
      </c>
      <c r="E10" s="27">
        <v>868157382</v>
      </c>
      <c r="F10" s="27">
        <v>891488871</v>
      </c>
      <c r="G10" s="27">
        <v>958844546</v>
      </c>
      <c r="H10" s="27">
        <v>921811043</v>
      </c>
      <c r="I10" s="27">
        <v>895266280</v>
      </c>
      <c r="J10" s="27">
        <v>947279932</v>
      </c>
      <c r="K10" s="27">
        <v>939339688</v>
      </c>
      <c r="L10" s="27">
        <v>1076115230</v>
      </c>
      <c r="M10" s="27">
        <v>1035382609</v>
      </c>
      <c r="N10" s="27">
        <v>1072064514</v>
      </c>
      <c r="O10" s="27">
        <f>SUM(C10:N10)</f>
        <v>11198717189</v>
      </c>
      <c r="P10" s="31">
        <v>19607278.255037718</v>
      </c>
      <c r="Q10" s="23"/>
      <c r="T10" s="119"/>
      <c r="U10" s="105"/>
    </row>
    <row r="11" spans="1:21" s="3" customFormat="1">
      <c r="A11" s="21"/>
      <c r="B11" s="96" t="s">
        <v>3</v>
      </c>
      <c r="C11" s="26">
        <v>1921933862</v>
      </c>
      <c r="D11" s="26">
        <v>1642352179</v>
      </c>
      <c r="E11" s="26">
        <v>2014193379</v>
      </c>
      <c r="F11" s="26">
        <v>1841923641</v>
      </c>
      <c r="G11" s="26">
        <v>2214308622</v>
      </c>
      <c r="H11" s="26">
        <v>1938217356</v>
      </c>
      <c r="I11" s="26">
        <v>2024504840</v>
      </c>
      <c r="J11" s="26">
        <v>2149563731</v>
      </c>
      <c r="K11" s="26">
        <v>1967314659</v>
      </c>
      <c r="L11" s="26">
        <v>2104753321</v>
      </c>
      <c r="M11" s="26">
        <v>1927546247</v>
      </c>
      <c r="N11" s="26">
        <v>2157738928</v>
      </c>
      <c r="O11" s="26">
        <f t="shared" ref="O11:O25" si="0">SUM(C11:N11)</f>
        <v>23904350765</v>
      </c>
      <c r="P11" s="32">
        <v>41921075.892017469</v>
      </c>
      <c r="Q11" s="22"/>
      <c r="R11" s="4"/>
      <c r="T11" s="119"/>
      <c r="U11" s="105"/>
    </row>
    <row r="12" spans="1:21" s="3" customFormat="1">
      <c r="A12" s="21"/>
      <c r="B12" s="95" t="s">
        <v>76</v>
      </c>
      <c r="C12" s="27">
        <v>641218604</v>
      </c>
      <c r="D12" s="27">
        <v>567350120</v>
      </c>
      <c r="E12" s="27">
        <v>637510331</v>
      </c>
      <c r="F12" s="27">
        <v>599058046</v>
      </c>
      <c r="G12" s="27">
        <v>709419692</v>
      </c>
      <c r="H12" s="27">
        <v>607747339</v>
      </c>
      <c r="I12" s="27">
        <v>616465892</v>
      </c>
      <c r="J12" s="27">
        <v>675581361</v>
      </c>
      <c r="K12" s="27">
        <v>608847489</v>
      </c>
      <c r="L12" s="27">
        <v>632061862</v>
      </c>
      <c r="M12" s="27">
        <v>614203257</v>
      </c>
      <c r="N12" s="27">
        <v>700934661</v>
      </c>
      <c r="O12" s="27">
        <f t="shared" si="0"/>
        <v>7610398654</v>
      </c>
      <c r="P12" s="31">
        <v>13352882.246661618</v>
      </c>
      <c r="Q12" s="22"/>
      <c r="R12" s="4"/>
      <c r="T12" s="119"/>
      <c r="U12" s="105"/>
    </row>
    <row r="13" spans="1:21" s="3" customFormat="1">
      <c r="A13" s="21"/>
      <c r="B13" s="97" t="s">
        <v>35</v>
      </c>
      <c r="C13" s="28">
        <v>492618494</v>
      </c>
      <c r="D13" s="28">
        <v>591845694</v>
      </c>
      <c r="E13" s="28">
        <v>413370921</v>
      </c>
      <c r="F13" s="28">
        <v>354721501</v>
      </c>
      <c r="G13" s="28">
        <v>411905999</v>
      </c>
      <c r="H13" s="28">
        <v>311846459</v>
      </c>
      <c r="I13" s="28">
        <v>412502941</v>
      </c>
      <c r="J13" s="28">
        <v>408422030</v>
      </c>
      <c r="K13" s="28">
        <v>362378461</v>
      </c>
      <c r="L13" s="28">
        <v>381008809</v>
      </c>
      <c r="M13" s="28">
        <v>360514696</v>
      </c>
      <c r="N13" s="28">
        <v>362739177</v>
      </c>
      <c r="O13" s="28">
        <f t="shared" si="0"/>
        <v>4863875182</v>
      </c>
      <c r="P13" s="32">
        <v>8564044.4247590527</v>
      </c>
      <c r="Q13" s="22"/>
      <c r="R13" s="4"/>
      <c r="T13" s="119"/>
      <c r="U13" s="105"/>
    </row>
    <row r="14" spans="1:21" s="3" customFormat="1">
      <c r="A14" s="21"/>
      <c r="B14" s="95" t="s">
        <v>104</v>
      </c>
      <c r="C14" s="29">
        <v>2147235949</v>
      </c>
      <c r="D14" s="29">
        <v>1954220105</v>
      </c>
      <c r="E14" s="29">
        <v>2532560163</v>
      </c>
      <c r="F14" s="29">
        <v>2280755379</v>
      </c>
      <c r="G14" s="29">
        <v>2853532813</v>
      </c>
      <c r="H14" s="29">
        <v>2230585284</v>
      </c>
      <c r="I14" s="29">
        <v>2899199271</v>
      </c>
      <c r="J14" s="29">
        <v>3115119683</v>
      </c>
      <c r="K14" s="29">
        <v>2541577963</v>
      </c>
      <c r="L14" s="29">
        <v>3524619047</v>
      </c>
      <c r="M14" s="29">
        <v>2869476419</v>
      </c>
      <c r="N14" s="29">
        <v>2989086808</v>
      </c>
      <c r="O14" s="29">
        <f t="shared" si="0"/>
        <v>31937968884</v>
      </c>
      <c r="P14" s="31">
        <v>55848191.744743466</v>
      </c>
      <c r="Q14" s="22"/>
      <c r="R14" s="4"/>
      <c r="T14" s="119"/>
      <c r="U14" s="105"/>
    </row>
    <row r="15" spans="1:21" s="3" customFormat="1">
      <c r="A15" s="21"/>
      <c r="B15" s="97" t="s">
        <v>16</v>
      </c>
      <c r="C15" s="30">
        <v>6020236331</v>
      </c>
      <c r="D15" s="30">
        <v>5109745547</v>
      </c>
      <c r="E15" s="30">
        <v>6382987971</v>
      </c>
      <c r="F15" s="30">
        <v>5486959029</v>
      </c>
      <c r="G15" s="30">
        <v>7063050625</v>
      </c>
      <c r="H15" s="30">
        <v>5490640893</v>
      </c>
      <c r="I15" s="30">
        <v>6361534741</v>
      </c>
      <c r="J15" s="30">
        <v>6906760129</v>
      </c>
      <c r="K15" s="30">
        <v>6380913141</v>
      </c>
      <c r="L15" s="30">
        <v>6128479701</v>
      </c>
      <c r="M15" s="30">
        <v>6037589395</v>
      </c>
      <c r="N15" s="30">
        <v>6468430874</v>
      </c>
      <c r="O15" s="30">
        <f t="shared" si="0"/>
        <v>73837328377</v>
      </c>
      <c r="P15" s="32">
        <v>129492599.41990572</v>
      </c>
      <c r="Q15" s="22"/>
      <c r="R15" s="4"/>
      <c r="T15" s="119"/>
      <c r="U15" s="105"/>
    </row>
    <row r="16" spans="1:21" s="3" customFormat="1">
      <c r="A16" s="21"/>
      <c r="B16" s="95" t="s">
        <v>4</v>
      </c>
      <c r="C16" s="27">
        <v>482183120</v>
      </c>
      <c r="D16" s="27">
        <v>454541496</v>
      </c>
      <c r="E16" s="27">
        <v>483591322</v>
      </c>
      <c r="F16" s="27">
        <v>348309104</v>
      </c>
      <c r="G16" s="27">
        <v>427285068</v>
      </c>
      <c r="H16" s="27">
        <v>324490493</v>
      </c>
      <c r="I16" s="27">
        <v>387902725</v>
      </c>
      <c r="J16" s="27">
        <v>370168678</v>
      </c>
      <c r="K16" s="27">
        <v>511769429</v>
      </c>
      <c r="L16" s="27">
        <v>394712670</v>
      </c>
      <c r="M16" s="27">
        <v>387699625</v>
      </c>
      <c r="N16" s="27">
        <v>452300259</v>
      </c>
      <c r="O16" s="27">
        <f t="shared" si="0"/>
        <v>5024953989</v>
      </c>
      <c r="P16" s="31">
        <v>8817311.3270091489</v>
      </c>
      <c r="Q16" s="22"/>
      <c r="R16" s="4"/>
      <c r="T16" s="119"/>
      <c r="U16" s="105"/>
    </row>
    <row r="17" spans="1:21" s="3" customFormat="1">
      <c r="A17" s="21"/>
      <c r="B17" s="97" t="s">
        <v>5</v>
      </c>
      <c r="C17" s="30">
        <v>821911832</v>
      </c>
      <c r="D17" s="30">
        <v>796163364</v>
      </c>
      <c r="E17" s="30">
        <v>890477529</v>
      </c>
      <c r="F17" s="30">
        <v>885790895</v>
      </c>
      <c r="G17" s="30">
        <v>959563819</v>
      </c>
      <c r="H17" s="30">
        <v>835679369</v>
      </c>
      <c r="I17" s="30">
        <v>887842525</v>
      </c>
      <c r="J17" s="30">
        <v>929245115</v>
      </c>
      <c r="K17" s="30">
        <v>884273733</v>
      </c>
      <c r="L17" s="30">
        <v>839592222</v>
      </c>
      <c r="M17" s="30">
        <v>858335717</v>
      </c>
      <c r="N17" s="30">
        <v>823347799</v>
      </c>
      <c r="O17" s="30">
        <f t="shared" si="0"/>
        <v>10412223919</v>
      </c>
      <c r="P17" s="32">
        <v>18282060.885584623</v>
      </c>
      <c r="Q17" s="22"/>
      <c r="R17" s="4"/>
      <c r="T17" s="119"/>
      <c r="U17" s="105"/>
    </row>
    <row r="18" spans="1:21" s="3" customFormat="1">
      <c r="A18" s="21"/>
      <c r="B18" s="95" t="s">
        <v>6</v>
      </c>
      <c r="C18" s="27">
        <v>2372579720</v>
      </c>
      <c r="D18" s="27">
        <v>2053080792</v>
      </c>
      <c r="E18" s="27">
        <v>2309563829</v>
      </c>
      <c r="F18" s="27">
        <v>2462700334</v>
      </c>
      <c r="G18" s="27">
        <v>2813987453</v>
      </c>
      <c r="H18" s="27">
        <v>2293248147</v>
      </c>
      <c r="I18" s="27">
        <v>2759545434</v>
      </c>
      <c r="J18" s="27">
        <v>2781278209</v>
      </c>
      <c r="K18" s="27">
        <v>2583820070</v>
      </c>
      <c r="L18" s="27">
        <v>2750933090</v>
      </c>
      <c r="M18" s="27">
        <v>2430318847</v>
      </c>
      <c r="N18" s="27">
        <v>2728010079</v>
      </c>
      <c r="O18" s="27">
        <f t="shared" si="0"/>
        <v>30339066004</v>
      </c>
      <c r="P18" s="31">
        <v>53186655.460057102</v>
      </c>
      <c r="Q18" s="22"/>
      <c r="R18" s="4"/>
      <c r="T18" s="119"/>
      <c r="U18" s="105"/>
    </row>
    <row r="19" spans="1:21" s="3" customFormat="1">
      <c r="A19" s="21"/>
      <c r="B19" s="97" t="s">
        <v>39</v>
      </c>
      <c r="C19" s="30">
        <v>301505754</v>
      </c>
      <c r="D19" s="30">
        <v>328887448</v>
      </c>
      <c r="E19" s="30">
        <v>318728265</v>
      </c>
      <c r="F19" s="30">
        <v>275642421</v>
      </c>
      <c r="G19" s="30">
        <v>404322833</v>
      </c>
      <c r="H19" s="30">
        <v>326093871</v>
      </c>
      <c r="I19" s="30">
        <v>401481916</v>
      </c>
      <c r="J19" s="30">
        <v>362444490</v>
      </c>
      <c r="K19" s="30">
        <v>373789156</v>
      </c>
      <c r="L19" s="30">
        <v>405718072</v>
      </c>
      <c r="M19" s="30">
        <v>291659997</v>
      </c>
      <c r="N19" s="30">
        <v>316111923</v>
      </c>
      <c r="O19" s="30">
        <f t="shared" si="0"/>
        <v>4106386146</v>
      </c>
      <c r="P19" s="32">
        <v>7205219.0328882579</v>
      </c>
      <c r="Q19" s="22"/>
      <c r="R19" s="4"/>
      <c r="T19" s="119"/>
      <c r="U19" s="105"/>
    </row>
    <row r="20" spans="1:21" s="3" customFormat="1">
      <c r="A20" s="21"/>
      <c r="B20" s="95" t="s">
        <v>13</v>
      </c>
      <c r="C20" s="27">
        <v>1434899722</v>
      </c>
      <c r="D20" s="27">
        <v>1348645361</v>
      </c>
      <c r="E20" s="27">
        <v>1522350720</v>
      </c>
      <c r="F20" s="27">
        <v>1581907914</v>
      </c>
      <c r="G20" s="27">
        <v>1675927694</v>
      </c>
      <c r="H20" s="27">
        <v>1481263359</v>
      </c>
      <c r="I20" s="27">
        <v>1567925631</v>
      </c>
      <c r="J20" s="27">
        <v>1651276832</v>
      </c>
      <c r="K20" s="27">
        <v>1438380478</v>
      </c>
      <c r="L20" s="27">
        <v>1490384517</v>
      </c>
      <c r="M20" s="27">
        <v>1412391068</v>
      </c>
      <c r="N20" s="27">
        <v>1641551747</v>
      </c>
      <c r="O20" s="27">
        <f t="shared" si="0"/>
        <v>18246905043</v>
      </c>
      <c r="P20" s="31">
        <v>32024969.633040689</v>
      </c>
      <c r="Q20" s="22"/>
      <c r="R20" s="4"/>
      <c r="T20" s="119"/>
      <c r="U20" s="105"/>
    </row>
    <row r="21" spans="1:21" s="3" customFormat="1">
      <c r="A21" s="21"/>
      <c r="B21" s="97" t="s">
        <v>14</v>
      </c>
      <c r="C21" s="30">
        <v>729796439</v>
      </c>
      <c r="D21" s="30">
        <v>818362180</v>
      </c>
      <c r="E21" s="30">
        <v>766493600</v>
      </c>
      <c r="F21" s="30">
        <v>750991893</v>
      </c>
      <c r="G21" s="30">
        <v>823831319</v>
      </c>
      <c r="H21" s="30">
        <v>729990200</v>
      </c>
      <c r="I21" s="30">
        <v>845128951</v>
      </c>
      <c r="J21" s="30">
        <v>800856273</v>
      </c>
      <c r="K21" s="30">
        <v>839690437</v>
      </c>
      <c r="L21" s="30">
        <v>854773702</v>
      </c>
      <c r="M21" s="30">
        <v>804053579</v>
      </c>
      <c r="N21" s="30">
        <v>887109475</v>
      </c>
      <c r="O21" s="30">
        <f t="shared" si="0"/>
        <v>9651078048</v>
      </c>
      <c r="P21" s="32">
        <v>16916936.09953307</v>
      </c>
      <c r="Q21" s="22"/>
      <c r="R21" s="4"/>
      <c r="T21" s="119"/>
      <c r="U21" s="105"/>
    </row>
    <row r="22" spans="1:21" s="3" customFormat="1">
      <c r="A22" s="21"/>
      <c r="B22" s="95" t="s">
        <v>38</v>
      </c>
      <c r="C22" s="27">
        <v>538818676</v>
      </c>
      <c r="D22" s="27">
        <v>478456901</v>
      </c>
      <c r="E22" s="27">
        <v>490272938</v>
      </c>
      <c r="F22" s="27">
        <v>484388873</v>
      </c>
      <c r="G22" s="27">
        <v>532262246</v>
      </c>
      <c r="H22" s="27">
        <v>418292031</v>
      </c>
      <c r="I22" s="27">
        <v>494803579</v>
      </c>
      <c r="J22" s="27">
        <v>526816005</v>
      </c>
      <c r="K22" s="27">
        <v>458218485</v>
      </c>
      <c r="L22" s="27">
        <v>486684278</v>
      </c>
      <c r="M22" s="27">
        <v>402903737</v>
      </c>
      <c r="N22" s="27">
        <v>449264816</v>
      </c>
      <c r="O22" s="27">
        <f t="shared" si="0"/>
        <v>5761182565</v>
      </c>
      <c r="P22" s="31">
        <v>10130117.919596106</v>
      </c>
      <c r="Q22" s="22"/>
      <c r="R22" s="4"/>
      <c r="T22" s="119"/>
      <c r="U22" s="105"/>
    </row>
    <row r="23" spans="1:21" s="3" customFormat="1">
      <c r="A23" s="21"/>
      <c r="B23" s="97" t="s">
        <v>120</v>
      </c>
      <c r="C23" s="30">
        <v>220032612</v>
      </c>
      <c r="D23" s="30">
        <v>269847285</v>
      </c>
      <c r="E23" s="30">
        <v>240039306</v>
      </c>
      <c r="F23" s="30">
        <v>160527421</v>
      </c>
      <c r="G23" s="30">
        <v>231598617</v>
      </c>
      <c r="H23" s="30">
        <v>156708513</v>
      </c>
      <c r="I23" s="30">
        <v>175510140</v>
      </c>
      <c r="J23" s="30">
        <v>222283677</v>
      </c>
      <c r="K23" s="30">
        <v>219161682</v>
      </c>
      <c r="L23" s="30">
        <v>211218745</v>
      </c>
      <c r="M23" s="30">
        <v>170902840</v>
      </c>
      <c r="N23" s="30">
        <v>202829590</v>
      </c>
      <c r="O23" s="30">
        <f t="shared" si="0"/>
        <v>2480660428</v>
      </c>
      <c r="P23" s="32">
        <v>4356915.8267383277</v>
      </c>
      <c r="Q23" s="22"/>
      <c r="R23" s="4"/>
      <c r="T23" s="119"/>
      <c r="U23" s="105"/>
    </row>
    <row r="24" spans="1:21" s="3" customFormat="1">
      <c r="A24" s="21"/>
      <c r="B24" s="95" t="s">
        <v>118</v>
      </c>
      <c r="C24" s="27">
        <v>272445762</v>
      </c>
      <c r="D24" s="27">
        <v>248392034</v>
      </c>
      <c r="E24" s="27">
        <v>297398361</v>
      </c>
      <c r="F24" s="27">
        <v>267416867</v>
      </c>
      <c r="G24" s="27">
        <v>311831376</v>
      </c>
      <c r="H24" s="27">
        <v>317272346</v>
      </c>
      <c r="I24" s="27">
        <v>312869512</v>
      </c>
      <c r="J24" s="27">
        <v>329898969</v>
      </c>
      <c r="K24" s="27">
        <v>305467724</v>
      </c>
      <c r="L24" s="27">
        <v>294748544</v>
      </c>
      <c r="M24" s="27">
        <v>298583929</v>
      </c>
      <c r="N24" s="27">
        <v>298531611</v>
      </c>
      <c r="O24" s="27">
        <f t="shared" si="0"/>
        <v>3554857035</v>
      </c>
      <c r="P24" s="31">
        <v>6235616.1560865203</v>
      </c>
      <c r="Q24" s="22"/>
      <c r="R24" s="4"/>
      <c r="T24" s="119"/>
      <c r="U24" s="105"/>
    </row>
    <row r="25" spans="1:21" s="3" customFormat="1">
      <c r="A25" s="21"/>
      <c r="B25" s="97" t="s">
        <v>15</v>
      </c>
      <c r="C25" s="30">
        <v>1082935048</v>
      </c>
      <c r="D25" s="30">
        <v>985615427</v>
      </c>
      <c r="E25" s="30">
        <v>1170618588</v>
      </c>
      <c r="F25" s="30">
        <v>1168377150</v>
      </c>
      <c r="G25" s="30">
        <v>1219508615</v>
      </c>
      <c r="H25" s="30">
        <v>1130359609</v>
      </c>
      <c r="I25" s="30">
        <v>1199986396</v>
      </c>
      <c r="J25" s="30">
        <v>1206471188</v>
      </c>
      <c r="K25" s="30">
        <v>1194723858</v>
      </c>
      <c r="L25" s="30">
        <v>1126646078</v>
      </c>
      <c r="M25" s="30">
        <v>1151377983</v>
      </c>
      <c r="N25" s="30">
        <v>1169053364</v>
      </c>
      <c r="O25" s="30">
        <f t="shared" si="0"/>
        <v>13805673304</v>
      </c>
      <c r="P25" s="32">
        <v>24223269.933044065</v>
      </c>
      <c r="Q25" s="22"/>
      <c r="R25" s="4"/>
      <c r="T25" s="119"/>
      <c r="U25" s="105"/>
    </row>
    <row r="26" spans="1:21" s="3" customFormat="1">
      <c r="A26" s="21"/>
      <c r="B26" s="88" t="s">
        <v>7</v>
      </c>
      <c r="C26" s="88">
        <f t="shared" ref="C26:N26" si="1">SUM(C10:C25)</f>
        <v>20347176812</v>
      </c>
      <c r="D26" s="88">
        <f t="shared" si="1"/>
        <v>18373648140</v>
      </c>
      <c r="E26" s="88">
        <f t="shared" si="1"/>
        <v>21338314605</v>
      </c>
      <c r="F26" s="88">
        <f t="shared" si="1"/>
        <v>19840959339</v>
      </c>
      <c r="G26" s="88">
        <f t="shared" si="1"/>
        <v>23611181337</v>
      </c>
      <c r="H26" s="88">
        <f t="shared" si="1"/>
        <v>19514246312</v>
      </c>
      <c r="I26" s="88">
        <v>22242470774</v>
      </c>
      <c r="J26" s="88">
        <f t="shared" si="1"/>
        <v>23383466302</v>
      </c>
      <c r="K26" s="88">
        <f t="shared" si="1"/>
        <v>21609666453</v>
      </c>
      <c r="L26" s="88">
        <f t="shared" si="1"/>
        <v>22702449888</v>
      </c>
      <c r="M26" s="88">
        <f t="shared" si="1"/>
        <v>21052939945</v>
      </c>
      <c r="N26" s="88">
        <f t="shared" si="1"/>
        <v>22719105625</v>
      </c>
      <c r="O26" s="88">
        <f t="shared" ref="O26" si="2">SUM(C26:N26)</f>
        <v>256735625532</v>
      </c>
      <c r="P26" s="88">
        <f>SUM(P10:P25)</f>
        <v>450165144.25670296</v>
      </c>
      <c r="Q26" s="22"/>
      <c r="R26" s="4"/>
      <c r="T26" s="119"/>
      <c r="U26" s="105"/>
    </row>
    <row r="27" spans="1:21" s="3" customFormat="1" ht="18" customHeight="1">
      <c r="A27" s="21"/>
      <c r="B27" s="88" t="s">
        <v>8</v>
      </c>
      <c r="C27" s="88">
        <f t="shared" ref="C27:N27" si="3">C26/C28</f>
        <v>37888375.014410079</v>
      </c>
      <c r="D27" s="88">
        <f t="shared" si="3"/>
        <v>33140992.859957956</v>
      </c>
      <c r="E27" s="88">
        <f>E26/E28</f>
        <v>37844403.477916442</v>
      </c>
      <c r="F27" s="88">
        <f t="shared" si="3"/>
        <v>35772618.761429526</v>
      </c>
      <c r="G27" s="88">
        <f t="shared" si="3"/>
        <v>42511876.689316921</v>
      </c>
      <c r="H27" s="88">
        <f t="shared" si="3"/>
        <v>35283927.058383904</v>
      </c>
      <c r="I27" s="88">
        <f t="shared" si="3"/>
        <v>39846192.690247543</v>
      </c>
      <c r="J27" s="88">
        <f t="shared" si="3"/>
        <v>40382325.425005011</v>
      </c>
      <c r="K27" s="88">
        <f t="shared" si="3"/>
        <v>36412521.741694577</v>
      </c>
      <c r="L27" s="88">
        <f t="shared" si="3"/>
        <v>38480033.031628191</v>
      </c>
      <c r="M27" s="88">
        <f t="shared" si="3"/>
        <v>35534817.055005446</v>
      </c>
      <c r="N27" s="88">
        <f t="shared" si="3"/>
        <v>37067060.451707333</v>
      </c>
      <c r="O27" s="88">
        <f>SUM(C27:N27)</f>
        <v>450165144.2567029</v>
      </c>
      <c r="P27" s="88"/>
      <c r="Q27" s="22"/>
      <c r="R27" s="4"/>
      <c r="U27" s="105"/>
    </row>
    <row r="28" spans="1:21" ht="18" customHeight="1">
      <c r="A28" s="21"/>
      <c r="B28" s="88" t="s">
        <v>30</v>
      </c>
      <c r="C28" s="106">
        <v>537.02954545454543</v>
      </c>
      <c r="D28" s="106">
        <v>554.4085</v>
      </c>
      <c r="E28" s="106">
        <v>563.84333333333336</v>
      </c>
      <c r="F28" s="89">
        <v>554.6409523809524</v>
      </c>
      <c r="G28" s="89">
        <v>555.40200000000004</v>
      </c>
      <c r="H28" s="89">
        <v>553.06333333333339</v>
      </c>
      <c r="I28" s="89">
        <v>558.20818181818163</v>
      </c>
      <c r="J28" s="89">
        <v>579.05199999999991</v>
      </c>
      <c r="K28" s="89">
        <v>593.46800000000007</v>
      </c>
      <c r="L28" s="89">
        <v>589.98</v>
      </c>
      <c r="M28" s="89">
        <v>592.45950000000005</v>
      </c>
      <c r="N28" s="89">
        <v>612.91899999999976</v>
      </c>
      <c r="O28" s="89"/>
      <c r="P28" s="89"/>
      <c r="Q28" s="23"/>
    </row>
    <row r="29" spans="1:21" ht="16.5" customHeight="1">
      <c r="A29" s="21"/>
      <c r="Q29" s="24"/>
    </row>
    <row r="30" spans="1:21" ht="22.5" customHeight="1">
      <c r="O30" s="197"/>
    </row>
    <row r="31" spans="1:21" ht="15" customHeight="1">
      <c r="O31" s="198"/>
    </row>
    <row r="32" spans="1:21" ht="15" customHeight="1"/>
    <row r="33" ht="15" customHeight="1"/>
  </sheetData>
  <mergeCells count="1">
    <mergeCell ref="B8:P8"/>
  </mergeCells>
  <printOptions horizontalCentered="1"/>
  <pageMargins left="0.39370078740157483" right="0.39370078740157483" top="0.39370078740157483" bottom="0.78740157480314965" header="0.31496062992125984" footer="0.31496062992125984"/>
  <pageSetup scale="80" orientation="landscape" r:id="rId1"/>
  <headerFooter>
    <oddFooter>&amp;L&amp;9www.scj.cl
&amp;D&amp;R&amp;8División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showGridLines="0" topLeftCell="A4" zoomScale="130" zoomScaleNormal="130" zoomScalePageLayoutView="90" workbookViewId="0">
      <selection activeCell="N28" sqref="N28"/>
    </sheetView>
  </sheetViews>
  <sheetFormatPr baseColWidth="10" defaultRowHeight="15"/>
  <cols>
    <col min="1" max="1" width="4.140625" style="35" customWidth="1"/>
    <col min="2" max="2" width="19.42578125" bestFit="1" customWidth="1"/>
    <col min="3" max="9" width="10.28515625" customWidth="1"/>
    <col min="10" max="14" width="10.42578125" bestFit="1" customWidth="1"/>
    <col min="15" max="15" width="11.140625" bestFit="1"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62" t="s">
        <v>56</v>
      </c>
      <c r="C8" s="263"/>
      <c r="D8" s="263"/>
      <c r="E8" s="263"/>
      <c r="F8" s="263"/>
      <c r="G8" s="263"/>
      <c r="H8" s="263"/>
      <c r="I8" s="263"/>
      <c r="J8" s="263"/>
      <c r="K8" s="263"/>
      <c r="L8" s="263"/>
      <c r="M8" s="263"/>
      <c r="N8" s="263"/>
      <c r="O8" s="263"/>
      <c r="P8" s="264"/>
      <c r="Q8" s="40"/>
      <c r="R8" s="7"/>
    </row>
    <row r="9" spans="1:19" s="1" customFormat="1" ht="11.25" customHeight="1">
      <c r="A9" s="6"/>
      <c r="B9" s="42" t="s">
        <v>11</v>
      </c>
      <c r="C9" s="43" t="s">
        <v>40</v>
      </c>
      <c r="D9" s="43" t="s">
        <v>41</v>
      </c>
      <c r="E9" s="43" t="s">
        <v>42</v>
      </c>
      <c r="F9" s="43" t="s">
        <v>43</v>
      </c>
      <c r="G9" s="43" t="s">
        <v>44</v>
      </c>
      <c r="H9" s="43" t="s">
        <v>45</v>
      </c>
      <c r="I9" s="43" t="s">
        <v>46</v>
      </c>
      <c r="J9" s="43" t="s">
        <v>47</v>
      </c>
      <c r="K9" s="43" t="s">
        <v>48</v>
      </c>
      <c r="L9" s="43" t="s">
        <v>73</v>
      </c>
      <c r="M9" s="43" t="s">
        <v>0</v>
      </c>
      <c r="N9" s="43" t="s">
        <v>1</v>
      </c>
      <c r="O9" s="43" t="s">
        <v>32</v>
      </c>
      <c r="P9" s="44" t="s">
        <v>33</v>
      </c>
      <c r="Q9" s="23"/>
      <c r="R9" s="6"/>
    </row>
    <row r="10" spans="1:19" s="1" customFormat="1" ht="9">
      <c r="A10" s="6"/>
      <c r="B10" s="98" t="s">
        <v>34</v>
      </c>
      <c r="C10" s="39">
        <v>144096890</v>
      </c>
      <c r="D10" s="39">
        <v>115072183</v>
      </c>
      <c r="E10" s="39">
        <v>137577411</v>
      </c>
      <c r="F10" s="39">
        <v>145499974</v>
      </c>
      <c r="G10" s="39">
        <v>156493099</v>
      </c>
      <c r="H10" s="39">
        <v>150448858</v>
      </c>
      <c r="I10" s="39">
        <v>146116485</v>
      </c>
      <c r="J10" s="39">
        <v>154605637</v>
      </c>
      <c r="K10" s="39">
        <v>153309709</v>
      </c>
      <c r="L10" s="39">
        <v>175379654</v>
      </c>
      <c r="M10" s="39">
        <v>168741263</v>
      </c>
      <c r="N10" s="39">
        <v>174719489</v>
      </c>
      <c r="O10" s="39">
        <f>SUM(C10:N10)</f>
        <v>1822060652</v>
      </c>
      <c r="P10" s="39">
        <v>3190231.57</v>
      </c>
      <c r="Q10" s="23"/>
      <c r="R10" s="6"/>
    </row>
    <row r="11" spans="1:19" s="3" customFormat="1" ht="9">
      <c r="A11" s="6"/>
      <c r="B11" s="99" t="s">
        <v>3</v>
      </c>
      <c r="C11" s="41">
        <v>313323672</v>
      </c>
      <c r="D11" s="41">
        <v>267744809</v>
      </c>
      <c r="E11" s="41">
        <v>328364299</v>
      </c>
      <c r="F11" s="41">
        <v>297184318</v>
      </c>
      <c r="G11" s="41">
        <v>357266601</v>
      </c>
      <c r="H11" s="41">
        <v>324447813</v>
      </c>
      <c r="I11" s="41">
        <v>338891903</v>
      </c>
      <c r="J11" s="41">
        <v>359826130</v>
      </c>
      <c r="K11" s="41">
        <v>329318555</v>
      </c>
      <c r="L11" s="41">
        <v>352325094</v>
      </c>
      <c r="M11" s="41">
        <v>322661523</v>
      </c>
      <c r="N11" s="41">
        <v>361194617</v>
      </c>
      <c r="O11" s="41">
        <f t="shared" ref="O11:O25" si="0">SUM(C11:N11)</f>
        <v>3952549334</v>
      </c>
      <c r="P11" s="41">
        <v>6928968.4299999997</v>
      </c>
      <c r="Q11" s="22"/>
      <c r="R11" s="6"/>
      <c r="S11" s="1"/>
    </row>
    <row r="12" spans="1:19" s="3" customFormat="1" ht="9">
      <c r="A12" s="6"/>
      <c r="B12" s="95" t="s">
        <v>76</v>
      </c>
      <c r="C12" s="39">
        <v>100245638</v>
      </c>
      <c r="D12" s="39">
        <v>88697325</v>
      </c>
      <c r="E12" s="39">
        <v>99665901</v>
      </c>
      <c r="F12" s="39">
        <v>93654419</v>
      </c>
      <c r="G12" s="39">
        <v>110907932</v>
      </c>
      <c r="H12" s="39">
        <v>95012870</v>
      </c>
      <c r="I12" s="39">
        <v>96375895</v>
      </c>
      <c r="J12" s="39">
        <v>107536657</v>
      </c>
      <c r="K12" s="39">
        <v>96914194</v>
      </c>
      <c r="L12" s="39">
        <v>100609376</v>
      </c>
      <c r="M12" s="39">
        <v>97766707</v>
      </c>
      <c r="N12" s="39">
        <v>111572306</v>
      </c>
      <c r="O12" s="39">
        <f t="shared" si="0"/>
        <v>1198959220</v>
      </c>
      <c r="P12" s="39">
        <v>2103001.4900000002</v>
      </c>
      <c r="Q12" s="22"/>
      <c r="R12" s="6"/>
      <c r="S12" s="1"/>
    </row>
    <row r="13" spans="1:19" s="3" customFormat="1" ht="9">
      <c r="A13" s="6"/>
      <c r="B13" s="99" t="s">
        <v>35</v>
      </c>
      <c r="C13" s="41">
        <v>82793024</v>
      </c>
      <c r="D13" s="41">
        <v>99469865</v>
      </c>
      <c r="E13" s="41">
        <v>69474104</v>
      </c>
      <c r="F13" s="41">
        <v>59617059</v>
      </c>
      <c r="G13" s="41">
        <v>69227899</v>
      </c>
      <c r="H13" s="41">
        <v>52411170</v>
      </c>
      <c r="I13" s="41">
        <v>69328225</v>
      </c>
      <c r="J13" s="41">
        <v>68642358</v>
      </c>
      <c r="K13" s="41">
        <v>60903943</v>
      </c>
      <c r="L13" s="41">
        <v>64035094</v>
      </c>
      <c r="M13" s="41">
        <v>60590705</v>
      </c>
      <c r="N13" s="41">
        <v>60964568</v>
      </c>
      <c r="O13" s="41">
        <f t="shared" si="0"/>
        <v>817458014</v>
      </c>
      <c r="P13" s="41">
        <v>1439335.19</v>
      </c>
      <c r="Q13" s="22"/>
      <c r="R13" s="6"/>
      <c r="S13" s="1"/>
    </row>
    <row r="14" spans="1:19" s="3" customFormat="1" ht="9">
      <c r="A14" s="6"/>
      <c r="B14" s="102" t="s">
        <v>104</v>
      </c>
      <c r="C14" s="39">
        <v>360879991</v>
      </c>
      <c r="D14" s="39">
        <v>328440354</v>
      </c>
      <c r="E14" s="39">
        <v>425640364</v>
      </c>
      <c r="F14" s="39">
        <v>383320232</v>
      </c>
      <c r="G14" s="39">
        <v>479585347</v>
      </c>
      <c r="H14" s="39">
        <v>374888283</v>
      </c>
      <c r="I14" s="39">
        <v>487260382</v>
      </c>
      <c r="J14" s="39">
        <v>523549527</v>
      </c>
      <c r="K14" s="39">
        <v>427155960</v>
      </c>
      <c r="L14" s="39">
        <v>592372949</v>
      </c>
      <c r="M14" s="39">
        <v>482264944</v>
      </c>
      <c r="N14" s="39">
        <v>502367531</v>
      </c>
      <c r="O14" s="39">
        <f t="shared" si="0"/>
        <v>5367725864</v>
      </c>
      <c r="P14" s="39">
        <v>9386250.6999999993</v>
      </c>
      <c r="Q14" s="22"/>
      <c r="R14" s="6"/>
      <c r="S14" s="1"/>
    </row>
    <row r="15" spans="1:19" s="3" customFormat="1" ht="9">
      <c r="A15" s="6"/>
      <c r="B15" s="99" t="s">
        <v>16</v>
      </c>
      <c r="C15" s="41">
        <v>1011804425</v>
      </c>
      <c r="D15" s="41">
        <v>858780764</v>
      </c>
      <c r="E15" s="41">
        <v>1072771088</v>
      </c>
      <c r="F15" s="41">
        <v>922177988</v>
      </c>
      <c r="G15" s="41">
        <v>1187067332</v>
      </c>
      <c r="H15" s="41">
        <v>922796789</v>
      </c>
      <c r="I15" s="41">
        <v>1069165503</v>
      </c>
      <c r="J15" s="41">
        <v>1160800022</v>
      </c>
      <c r="K15" s="41">
        <v>1072422377</v>
      </c>
      <c r="L15" s="41">
        <v>1029996588</v>
      </c>
      <c r="M15" s="41">
        <v>1014720907</v>
      </c>
      <c r="N15" s="41">
        <v>1087131239</v>
      </c>
      <c r="O15" s="41">
        <f t="shared" si="0"/>
        <v>12409635022</v>
      </c>
      <c r="P15" s="41">
        <v>21763462.09</v>
      </c>
      <c r="Q15" s="22"/>
      <c r="R15" s="6"/>
      <c r="S15" s="1"/>
    </row>
    <row r="16" spans="1:19" s="3" customFormat="1" ht="9">
      <c r="A16" s="6"/>
      <c r="B16" s="98" t="s">
        <v>4</v>
      </c>
      <c r="C16" s="39">
        <v>81039180</v>
      </c>
      <c r="D16" s="39">
        <v>76393529</v>
      </c>
      <c r="E16" s="39">
        <v>81275852</v>
      </c>
      <c r="F16" s="39">
        <v>58539345</v>
      </c>
      <c r="G16" s="39">
        <v>71812616</v>
      </c>
      <c r="H16" s="39">
        <v>54536217</v>
      </c>
      <c r="I16" s="39">
        <v>65193735</v>
      </c>
      <c r="J16" s="39">
        <v>62213223</v>
      </c>
      <c r="K16" s="39">
        <v>86011669</v>
      </c>
      <c r="L16" s="39">
        <v>66338264</v>
      </c>
      <c r="M16" s="39">
        <v>65159601</v>
      </c>
      <c r="N16" s="39">
        <v>76016850</v>
      </c>
      <c r="O16" s="39">
        <f t="shared" si="0"/>
        <v>844530081</v>
      </c>
      <c r="P16" s="39">
        <v>1481901.07</v>
      </c>
      <c r="Q16" s="22"/>
      <c r="R16" s="6"/>
      <c r="S16" s="1"/>
    </row>
    <row r="17" spans="1:19" s="3" customFormat="1" ht="9">
      <c r="A17" s="6"/>
      <c r="B17" s="99" t="s">
        <v>5</v>
      </c>
      <c r="C17" s="41">
        <v>136755078</v>
      </c>
      <c r="D17" s="41">
        <v>132470879</v>
      </c>
      <c r="E17" s="41">
        <v>148163488</v>
      </c>
      <c r="F17" s="41">
        <v>147383695</v>
      </c>
      <c r="G17" s="41">
        <v>159658518</v>
      </c>
      <c r="H17" s="41">
        <v>139045811</v>
      </c>
      <c r="I17" s="41">
        <v>147725059</v>
      </c>
      <c r="J17" s="41">
        <v>154613893</v>
      </c>
      <c r="K17" s="41">
        <v>147131260</v>
      </c>
      <c r="L17" s="41">
        <v>139696857</v>
      </c>
      <c r="M17" s="41">
        <v>142815523</v>
      </c>
      <c r="N17" s="41">
        <v>136994004</v>
      </c>
      <c r="O17" s="41">
        <f t="shared" si="0"/>
        <v>1732454065</v>
      </c>
      <c r="P17" s="41">
        <v>3041889.12</v>
      </c>
      <c r="Q17" s="22"/>
      <c r="R17" s="6"/>
      <c r="S17" s="1"/>
    </row>
    <row r="18" spans="1:19" s="3" customFormat="1" ht="9">
      <c r="A18" s="6"/>
      <c r="B18" s="98" t="s">
        <v>6</v>
      </c>
      <c r="C18" s="39">
        <v>382802778</v>
      </c>
      <c r="D18" s="39">
        <v>331253371</v>
      </c>
      <c r="E18" s="39">
        <v>372635508</v>
      </c>
      <c r="F18" s="39">
        <v>413071417</v>
      </c>
      <c r="G18" s="39">
        <v>471993190</v>
      </c>
      <c r="H18" s="39">
        <v>384649017</v>
      </c>
      <c r="I18" s="39">
        <v>462861570</v>
      </c>
      <c r="J18" s="39">
        <v>466506832</v>
      </c>
      <c r="K18" s="39">
        <v>433386963</v>
      </c>
      <c r="L18" s="39">
        <v>461417012</v>
      </c>
      <c r="M18" s="39">
        <v>407640035</v>
      </c>
      <c r="N18" s="39">
        <v>457572111</v>
      </c>
      <c r="O18" s="39">
        <f t="shared" si="0"/>
        <v>5045789804</v>
      </c>
      <c r="P18" s="39">
        <v>8843029.5500000007</v>
      </c>
      <c r="Q18" s="22"/>
      <c r="R18" s="6"/>
      <c r="S18" s="1"/>
    </row>
    <row r="19" spans="1:19" s="3" customFormat="1" ht="9">
      <c r="A19" s="6"/>
      <c r="B19" s="99" t="s">
        <v>12</v>
      </c>
      <c r="C19" s="41">
        <v>50166504</v>
      </c>
      <c r="D19" s="41">
        <v>54722449</v>
      </c>
      <c r="E19" s="41">
        <v>53032098</v>
      </c>
      <c r="F19" s="41">
        <v>45863193</v>
      </c>
      <c r="G19" s="41">
        <v>67273883</v>
      </c>
      <c r="H19" s="41">
        <v>54257636</v>
      </c>
      <c r="I19" s="41">
        <v>66801193</v>
      </c>
      <c r="J19" s="41">
        <v>60305890</v>
      </c>
      <c r="K19" s="41">
        <v>62193490</v>
      </c>
      <c r="L19" s="41">
        <v>67506032</v>
      </c>
      <c r="M19" s="41">
        <v>48528302</v>
      </c>
      <c r="N19" s="41">
        <v>52596774</v>
      </c>
      <c r="O19" s="41">
        <f t="shared" si="0"/>
        <v>683247444</v>
      </c>
      <c r="P19" s="41">
        <v>1198851.57</v>
      </c>
      <c r="Q19" s="22"/>
      <c r="R19" s="6"/>
      <c r="S19" s="1"/>
    </row>
    <row r="20" spans="1:19" s="3" customFormat="1" ht="9">
      <c r="A20" s="6"/>
      <c r="B20" s="98" t="s">
        <v>13</v>
      </c>
      <c r="C20" s="39">
        <v>235854106</v>
      </c>
      <c r="D20" s="39">
        <v>221676498</v>
      </c>
      <c r="E20" s="39">
        <v>250228404</v>
      </c>
      <c r="F20" s="39">
        <v>262410607</v>
      </c>
      <c r="G20" s="39">
        <v>278006829</v>
      </c>
      <c r="H20" s="39">
        <v>245715451</v>
      </c>
      <c r="I20" s="39">
        <v>260091193</v>
      </c>
      <c r="J20" s="39">
        <v>273917686</v>
      </c>
      <c r="K20" s="39">
        <v>238601938</v>
      </c>
      <c r="L20" s="39">
        <v>247053151</v>
      </c>
      <c r="M20" s="39">
        <v>234124590</v>
      </c>
      <c r="N20" s="39">
        <v>272111343</v>
      </c>
      <c r="O20" s="39">
        <f t="shared" si="0"/>
        <v>3019791796</v>
      </c>
      <c r="P20" s="39">
        <v>5299679.51</v>
      </c>
      <c r="Q20" s="22"/>
      <c r="R20" s="6"/>
      <c r="S20" s="1"/>
    </row>
    <row r="21" spans="1:19" s="3" customFormat="1" ht="9">
      <c r="A21" s="6"/>
      <c r="B21" s="99" t="s">
        <v>14</v>
      </c>
      <c r="C21" s="41">
        <v>122654864</v>
      </c>
      <c r="D21" s="41">
        <v>137539862</v>
      </c>
      <c r="E21" s="41">
        <v>128822454</v>
      </c>
      <c r="F21" s="41">
        <v>126217125</v>
      </c>
      <c r="G21" s="41">
        <v>138459045</v>
      </c>
      <c r="H21" s="41">
        <v>122687429</v>
      </c>
      <c r="I21" s="41">
        <v>142038479</v>
      </c>
      <c r="J21" s="41">
        <v>134597693</v>
      </c>
      <c r="K21" s="41">
        <v>141124443</v>
      </c>
      <c r="L21" s="41">
        <v>143659446</v>
      </c>
      <c r="M21" s="41">
        <v>135135055</v>
      </c>
      <c r="N21" s="41">
        <v>149094029</v>
      </c>
      <c r="O21" s="41">
        <f t="shared" si="0"/>
        <v>1622029924</v>
      </c>
      <c r="P21" s="41">
        <v>2843182.53</v>
      </c>
      <c r="Q21" s="22"/>
      <c r="R21" s="6"/>
      <c r="S21" s="1"/>
    </row>
    <row r="22" spans="1:19" s="3" customFormat="1" ht="9">
      <c r="A22" s="6"/>
      <c r="B22" s="98" t="s">
        <v>38</v>
      </c>
      <c r="C22" s="39">
        <v>89652183</v>
      </c>
      <c r="D22" s="39">
        <v>79608795</v>
      </c>
      <c r="E22" s="39">
        <v>81574825</v>
      </c>
      <c r="F22" s="39">
        <v>80595796</v>
      </c>
      <c r="G22" s="39">
        <v>88561281</v>
      </c>
      <c r="H22" s="39">
        <v>69598170</v>
      </c>
      <c r="I22" s="39">
        <v>82328663</v>
      </c>
      <c r="J22" s="39">
        <v>87655100</v>
      </c>
      <c r="K22" s="39">
        <v>76241395</v>
      </c>
      <c r="L22" s="39">
        <v>80936822</v>
      </c>
      <c r="M22" s="39">
        <v>67003907</v>
      </c>
      <c r="N22" s="39">
        <v>74713872</v>
      </c>
      <c r="O22" s="39">
        <f t="shared" si="0"/>
        <v>958470809</v>
      </c>
      <c r="P22" s="39">
        <v>1685327.36</v>
      </c>
      <c r="Q22" s="22"/>
      <c r="R22" s="6"/>
      <c r="S22" s="1"/>
    </row>
    <row r="23" spans="1:19" s="3" customFormat="1" ht="9">
      <c r="A23" s="6"/>
      <c r="B23" s="99" t="s">
        <v>120</v>
      </c>
      <c r="C23" s="41">
        <v>36980271</v>
      </c>
      <c r="D23" s="41">
        <v>45352485</v>
      </c>
      <c r="E23" s="41">
        <v>40342741</v>
      </c>
      <c r="F23" s="41">
        <v>26979398</v>
      </c>
      <c r="G23" s="41">
        <v>38924137</v>
      </c>
      <c r="H23" s="41">
        <v>26337565</v>
      </c>
      <c r="I23" s="41">
        <v>29497503</v>
      </c>
      <c r="J23" s="41">
        <v>37358601</v>
      </c>
      <c r="K23" s="41">
        <v>36833896</v>
      </c>
      <c r="L23" s="41">
        <v>35498949</v>
      </c>
      <c r="M23" s="41">
        <v>28723166</v>
      </c>
      <c r="N23" s="41">
        <v>34089007</v>
      </c>
      <c r="O23" s="41">
        <f t="shared" si="0"/>
        <v>416917719</v>
      </c>
      <c r="P23" s="41">
        <v>732254.76</v>
      </c>
      <c r="Q23" s="22"/>
      <c r="R23" s="6"/>
      <c r="S23" s="1"/>
    </row>
    <row r="24" spans="1:19" s="3" customFormat="1" ht="9">
      <c r="A24" s="6"/>
      <c r="B24" s="98" t="s">
        <v>118</v>
      </c>
      <c r="C24" s="39">
        <v>45789204</v>
      </c>
      <c r="D24" s="39">
        <v>41746560</v>
      </c>
      <c r="E24" s="39">
        <v>49982918</v>
      </c>
      <c r="F24" s="39">
        <v>44944011</v>
      </c>
      <c r="G24" s="39">
        <v>52408635</v>
      </c>
      <c r="H24" s="39">
        <v>53323083</v>
      </c>
      <c r="I24" s="39">
        <v>52583111</v>
      </c>
      <c r="J24" s="39">
        <v>55445205</v>
      </c>
      <c r="K24" s="39">
        <v>51339113</v>
      </c>
      <c r="L24" s="39">
        <v>49537570</v>
      </c>
      <c r="M24" s="39">
        <v>50182173</v>
      </c>
      <c r="N24" s="39">
        <v>50173380</v>
      </c>
      <c r="O24" s="39">
        <f t="shared" si="0"/>
        <v>597454963</v>
      </c>
      <c r="P24" s="39">
        <v>1048002.71</v>
      </c>
      <c r="Q24" s="22"/>
      <c r="R24" s="6"/>
      <c r="S24" s="1"/>
    </row>
    <row r="25" spans="1:19" s="3" customFormat="1" ht="9">
      <c r="A25" s="6"/>
      <c r="B25" s="99" t="s">
        <v>15</v>
      </c>
      <c r="C25" s="41">
        <v>173451614</v>
      </c>
      <c r="D25" s="41">
        <v>157864118</v>
      </c>
      <c r="E25" s="41">
        <v>187495717</v>
      </c>
      <c r="F25" s="41">
        <v>187136710</v>
      </c>
      <c r="G25" s="41">
        <v>201270161</v>
      </c>
      <c r="H25" s="41">
        <v>186556830</v>
      </c>
      <c r="I25" s="41">
        <v>198048175</v>
      </c>
      <c r="J25" s="41">
        <v>199118436</v>
      </c>
      <c r="K25" s="41">
        <v>197179635</v>
      </c>
      <c r="L25" s="41">
        <v>185773524</v>
      </c>
      <c r="M25" s="41">
        <v>189851586</v>
      </c>
      <c r="N25" s="41">
        <v>192766093</v>
      </c>
      <c r="O25" s="41">
        <f t="shared" si="0"/>
        <v>2256512599</v>
      </c>
      <c r="P25" s="41">
        <v>3958106.52</v>
      </c>
      <c r="Q25" s="22"/>
      <c r="R25" s="6"/>
      <c r="S25" s="1"/>
    </row>
    <row r="26" spans="1:19" s="3" customFormat="1" ht="9">
      <c r="A26" s="6"/>
      <c r="B26" s="90" t="s">
        <v>2</v>
      </c>
      <c r="C26" s="90">
        <f t="shared" ref="C26:O26" si="1">SUM(C10:C25)</f>
        <v>3368289422</v>
      </c>
      <c r="D26" s="90">
        <f t="shared" si="1"/>
        <v>3036833846</v>
      </c>
      <c r="E26" s="90">
        <f t="shared" si="1"/>
        <v>3527047172</v>
      </c>
      <c r="F26" s="90">
        <f t="shared" si="1"/>
        <v>3294595287</v>
      </c>
      <c r="G26" s="90">
        <f t="shared" si="1"/>
        <v>3928916505</v>
      </c>
      <c r="H26" s="90">
        <f t="shared" si="1"/>
        <v>3256712992</v>
      </c>
      <c r="I26" s="90">
        <f t="shared" si="1"/>
        <v>3714307074</v>
      </c>
      <c r="J26" s="90">
        <f t="shared" si="1"/>
        <v>3906692890</v>
      </c>
      <c r="K26" s="90">
        <f t="shared" si="1"/>
        <v>3610068540</v>
      </c>
      <c r="L26" s="90">
        <f t="shared" si="1"/>
        <v>3792136382</v>
      </c>
      <c r="M26" s="90">
        <f t="shared" si="1"/>
        <v>3515909987</v>
      </c>
      <c r="N26" s="90">
        <f t="shared" si="1"/>
        <v>3794077213</v>
      </c>
      <c r="O26" s="90">
        <f t="shared" si="1"/>
        <v>42745587310</v>
      </c>
      <c r="P26" s="90">
        <f>SUM(P10:P25)</f>
        <v>74943474.169999987</v>
      </c>
      <c r="Q26" s="22"/>
      <c r="R26" s="6"/>
      <c r="S26" s="1"/>
    </row>
    <row r="27" spans="1:19" s="3" customFormat="1" ht="18" customHeight="1">
      <c r="A27" s="6"/>
      <c r="B27" s="90" t="s">
        <v>8</v>
      </c>
      <c r="C27" s="90">
        <f t="shared" ref="C27:N27" si="2">C26/C28</f>
        <v>6272074.694045105</v>
      </c>
      <c r="D27" s="90">
        <f t="shared" si="2"/>
        <v>5477610.5452928664</v>
      </c>
      <c r="E27" s="90">
        <f t="shared" si="2"/>
        <v>6255367.3396274373</v>
      </c>
      <c r="F27" s="90">
        <f t="shared" si="2"/>
        <v>5940050.5369411008</v>
      </c>
      <c r="G27" s="90">
        <f t="shared" si="2"/>
        <v>7074004.9639720414</v>
      </c>
      <c r="H27" s="90">
        <f t="shared" si="2"/>
        <v>5888499.1929797065</v>
      </c>
      <c r="I27" s="90">
        <f t="shared" si="2"/>
        <v>6653981.7848994127</v>
      </c>
      <c r="J27" s="90">
        <f t="shared" si="2"/>
        <v>6746704.7691744445</v>
      </c>
      <c r="K27" s="90">
        <f t="shared" si="2"/>
        <v>6083004.542789164</v>
      </c>
      <c r="L27" s="90">
        <f t="shared" si="2"/>
        <v>6427567.6836502934</v>
      </c>
      <c r="M27" s="90">
        <f t="shared" si="2"/>
        <v>5934430.939161242</v>
      </c>
      <c r="N27" s="90">
        <f t="shared" si="2"/>
        <v>6190177.1898081172</v>
      </c>
      <c r="O27" s="90">
        <f>SUM(C27:N27)</f>
        <v>74943474.182340935</v>
      </c>
      <c r="P27" s="90"/>
      <c r="Q27" s="22"/>
      <c r="R27" s="6"/>
      <c r="S27" s="1"/>
    </row>
    <row r="28" spans="1:19" s="1" customFormat="1" ht="18" customHeight="1">
      <c r="A28" s="6"/>
      <c r="B28" s="90" t="s">
        <v>30</v>
      </c>
      <c r="C28" s="106">
        <f>'Ingresos Brutos del Juego'!C28</f>
        <v>537.02954545454543</v>
      </c>
      <c r="D28" s="106">
        <f>'Ingresos Brutos del Juego'!D28</f>
        <v>554.4085</v>
      </c>
      <c r="E28" s="106">
        <f>'Ingresos Brutos del Juego'!E28</f>
        <v>563.84333333333336</v>
      </c>
      <c r="F28" s="106">
        <f>'Ingresos Brutos del Juego'!F28</f>
        <v>554.6409523809524</v>
      </c>
      <c r="G28" s="106">
        <f>'Ingresos Brutos del Juego'!G28</f>
        <v>555.40200000000004</v>
      </c>
      <c r="H28" s="106">
        <f>'Ingresos Brutos del Juego'!H28</f>
        <v>553.06333333333339</v>
      </c>
      <c r="I28" s="106">
        <f>'Ingresos Brutos del Juego'!I28</f>
        <v>558.20818181818163</v>
      </c>
      <c r="J28" s="106">
        <f>'Ingresos Brutos del Juego'!J28</f>
        <v>579.05199999999991</v>
      </c>
      <c r="K28" s="106">
        <f>'Ingresos Brutos del Juego'!K28</f>
        <v>593.46800000000007</v>
      </c>
      <c r="L28" s="106">
        <f>'Ingresos Brutos del Juego'!L28</f>
        <v>589.98</v>
      </c>
      <c r="M28" s="106">
        <f>'Ingresos Brutos del Juego'!M28</f>
        <v>592.45950000000005</v>
      </c>
      <c r="N28" s="106">
        <f>'Ingresos Brutos del Juego'!N28</f>
        <v>612.91899999999976</v>
      </c>
      <c r="O28" s="90"/>
      <c r="P28" s="90"/>
      <c r="Q28" s="23"/>
      <c r="R28" s="6"/>
    </row>
    <row r="29" spans="1:19" s="1" customFormat="1" ht="16.5" customHeight="1">
      <c r="A29" s="6"/>
      <c r="B29" s="8"/>
      <c r="C29" s="9"/>
      <c r="D29" s="9"/>
      <c r="E29" s="9"/>
      <c r="F29" s="9"/>
      <c r="G29" s="9"/>
      <c r="H29" s="9"/>
      <c r="I29" s="9"/>
      <c r="J29" s="9"/>
      <c r="K29" s="9"/>
      <c r="L29" s="9"/>
      <c r="M29" s="9"/>
      <c r="N29" s="9"/>
      <c r="O29" s="10"/>
      <c r="P29" s="9"/>
      <c r="Q29" s="24"/>
      <c r="R29" s="6"/>
    </row>
    <row r="30" spans="1:19" s="1" customFormat="1" ht="22.5" customHeight="1">
      <c r="A30" s="36"/>
      <c r="B30" s="265" t="s">
        <v>49</v>
      </c>
      <c r="C30" s="265"/>
      <c r="D30" s="265"/>
      <c r="E30" s="265"/>
      <c r="F30" s="265"/>
      <c r="G30" s="265"/>
      <c r="H30" s="265"/>
      <c r="I30" s="265"/>
      <c r="J30" s="265"/>
      <c r="K30" s="265"/>
      <c r="L30" s="265"/>
      <c r="M30" s="265"/>
      <c r="N30" s="265"/>
      <c r="O30" s="265"/>
      <c r="P30" s="265"/>
      <c r="Q30" s="9"/>
      <c r="R30" s="6"/>
    </row>
    <row r="31" spans="1:19" s="1" customFormat="1" ht="22.5" customHeight="1">
      <c r="A31" s="6"/>
      <c r="B31" s="46" t="s">
        <v>11</v>
      </c>
      <c r="C31" s="47" t="s">
        <v>40</v>
      </c>
      <c r="D31" s="47" t="s">
        <v>41</v>
      </c>
      <c r="E31" s="47" t="s">
        <v>42</v>
      </c>
      <c r="F31" s="47" t="s">
        <v>43</v>
      </c>
      <c r="G31" s="47" t="s">
        <v>44</v>
      </c>
      <c r="H31" s="47" t="s">
        <v>45</v>
      </c>
      <c r="I31" s="47" t="s">
        <v>46</v>
      </c>
      <c r="J31" s="47" t="s">
        <v>47</v>
      </c>
      <c r="K31" s="47" t="s">
        <v>48</v>
      </c>
      <c r="L31" s="43" t="s">
        <v>73</v>
      </c>
      <c r="M31" s="47" t="s">
        <v>0</v>
      </c>
      <c r="N31" s="47" t="s">
        <v>1</v>
      </c>
      <c r="O31" s="47" t="s">
        <v>32</v>
      </c>
      <c r="P31" s="48" t="s">
        <v>33</v>
      </c>
      <c r="Q31" s="23"/>
      <c r="R31" s="6"/>
    </row>
    <row r="32" spans="1:19" s="1" customFormat="1" ht="9">
      <c r="A32" s="6"/>
      <c r="B32" s="100" t="s">
        <v>34</v>
      </c>
      <c r="C32" s="38">
        <v>138400612</v>
      </c>
      <c r="D32" s="38">
        <v>115938672</v>
      </c>
      <c r="E32" s="38">
        <v>138613364</v>
      </c>
      <c r="F32" s="38">
        <v>142338559</v>
      </c>
      <c r="G32" s="38">
        <v>153092827</v>
      </c>
      <c r="H32" s="38">
        <v>147179914</v>
      </c>
      <c r="I32" s="38">
        <v>142941675</v>
      </c>
      <c r="J32" s="38">
        <v>151246376</v>
      </c>
      <c r="K32" s="38">
        <v>149978606</v>
      </c>
      <c r="L32" s="38">
        <v>171816717</v>
      </c>
      <c r="M32" s="38">
        <v>165313190</v>
      </c>
      <c r="N32" s="38">
        <v>171169964</v>
      </c>
      <c r="O32" s="114">
        <f>SUM(C32:N32)</f>
        <v>1788030476</v>
      </c>
      <c r="P32" s="113">
        <v>3130573.85</v>
      </c>
      <c r="Q32" s="23"/>
      <c r="R32" s="6"/>
    </row>
    <row r="33" spans="1:19" s="1" customFormat="1" ht="9">
      <c r="A33" s="6"/>
      <c r="B33" s="101" t="s">
        <v>3</v>
      </c>
      <c r="C33" s="112">
        <v>306863390</v>
      </c>
      <c r="D33" s="112">
        <v>262224297</v>
      </c>
      <c r="E33" s="112">
        <v>321593901</v>
      </c>
      <c r="F33" s="112">
        <v>294088649</v>
      </c>
      <c r="G33" s="112">
        <v>353545074</v>
      </c>
      <c r="H33" s="112">
        <v>309463275</v>
      </c>
      <c r="I33" s="112">
        <v>323240269</v>
      </c>
      <c r="J33" s="112">
        <v>343207655</v>
      </c>
      <c r="K33" s="112">
        <v>314109063</v>
      </c>
      <c r="L33" s="112">
        <v>336053051</v>
      </c>
      <c r="M33" s="112">
        <v>307759485</v>
      </c>
      <c r="N33" s="112">
        <v>344512938</v>
      </c>
      <c r="O33" s="112">
        <f t="shared" ref="O33:O47" si="3">SUM(C33:N33)</f>
        <v>3816661047</v>
      </c>
      <c r="P33" s="112">
        <v>6693281.0300000003</v>
      </c>
      <c r="Q33" s="23"/>
      <c r="R33" s="6"/>
    </row>
    <row r="34" spans="1:19" s="3" customFormat="1" ht="9">
      <c r="A34" s="6"/>
      <c r="B34" s="95" t="s">
        <v>76</v>
      </c>
      <c r="C34" s="38">
        <v>102379441</v>
      </c>
      <c r="D34" s="38">
        <v>90585313</v>
      </c>
      <c r="E34" s="38">
        <v>101787364</v>
      </c>
      <c r="F34" s="38">
        <v>95647923</v>
      </c>
      <c r="G34" s="38">
        <v>113268690</v>
      </c>
      <c r="H34" s="38">
        <v>97035289</v>
      </c>
      <c r="I34" s="38">
        <v>98427327</v>
      </c>
      <c r="J34" s="38">
        <v>107865932</v>
      </c>
      <c r="K34" s="38">
        <v>97210944</v>
      </c>
      <c r="L34" s="38">
        <v>100917440</v>
      </c>
      <c r="M34" s="38">
        <v>98066066</v>
      </c>
      <c r="N34" s="38">
        <v>111913937</v>
      </c>
      <c r="O34" s="114">
        <f t="shared" si="3"/>
        <v>1215105666</v>
      </c>
      <c r="P34" s="113">
        <v>2131972.79</v>
      </c>
      <c r="Q34" s="22"/>
      <c r="R34" s="6"/>
      <c r="S34" s="1"/>
    </row>
    <row r="35" spans="1:19" s="3" customFormat="1" ht="9">
      <c r="A35" s="6"/>
      <c r="B35" s="101" t="s">
        <v>35</v>
      </c>
      <c r="C35" s="112">
        <v>78653373</v>
      </c>
      <c r="D35" s="112">
        <v>94496371</v>
      </c>
      <c r="E35" s="112">
        <v>66000399</v>
      </c>
      <c r="F35" s="112">
        <v>56636206</v>
      </c>
      <c r="G35" s="112">
        <v>65766504</v>
      </c>
      <c r="H35" s="112">
        <v>49790611</v>
      </c>
      <c r="I35" s="112">
        <v>65861814</v>
      </c>
      <c r="J35" s="112">
        <v>65210240</v>
      </c>
      <c r="K35" s="112">
        <v>57858746</v>
      </c>
      <c r="L35" s="112">
        <v>60833339</v>
      </c>
      <c r="M35" s="112">
        <v>57561170</v>
      </c>
      <c r="N35" s="112">
        <v>57916339</v>
      </c>
      <c r="O35" s="112">
        <f t="shared" si="3"/>
        <v>776585112</v>
      </c>
      <c r="P35" s="112">
        <v>1367368.46</v>
      </c>
      <c r="Q35" s="22"/>
      <c r="R35" s="6"/>
      <c r="S35" s="1"/>
    </row>
    <row r="36" spans="1:19" s="3" customFormat="1" ht="9">
      <c r="A36" s="6"/>
      <c r="B36" s="102" t="s">
        <v>104</v>
      </c>
      <c r="C36" s="37">
        <v>342835992</v>
      </c>
      <c r="D36" s="37">
        <v>312018336</v>
      </c>
      <c r="E36" s="37">
        <v>404358345</v>
      </c>
      <c r="F36" s="37">
        <v>364154220</v>
      </c>
      <c r="G36" s="37">
        <v>455606079</v>
      </c>
      <c r="H36" s="37">
        <v>356143869</v>
      </c>
      <c r="I36" s="37">
        <v>462897363</v>
      </c>
      <c r="J36" s="37">
        <v>497372050</v>
      </c>
      <c r="K36" s="37">
        <v>405798162</v>
      </c>
      <c r="L36" s="37">
        <v>562754302</v>
      </c>
      <c r="M36" s="37">
        <v>458151697</v>
      </c>
      <c r="N36" s="37">
        <v>477249154</v>
      </c>
      <c r="O36" s="114">
        <f t="shared" si="3"/>
        <v>5099339569</v>
      </c>
      <c r="P36" s="113">
        <v>8916938.1699999999</v>
      </c>
      <c r="Q36" s="22"/>
      <c r="R36" s="6"/>
      <c r="S36" s="1"/>
    </row>
    <row r="37" spans="1:19" s="3" customFormat="1" ht="9">
      <c r="A37" s="6"/>
      <c r="B37" s="101" t="s">
        <v>16</v>
      </c>
      <c r="C37" s="112">
        <v>961214204</v>
      </c>
      <c r="D37" s="112">
        <v>815841726</v>
      </c>
      <c r="E37" s="112">
        <v>1019132533</v>
      </c>
      <c r="F37" s="112">
        <v>876069089</v>
      </c>
      <c r="G37" s="112">
        <v>1127713965</v>
      </c>
      <c r="H37" s="112">
        <v>876656949</v>
      </c>
      <c r="I37" s="112">
        <v>1015707228</v>
      </c>
      <c r="J37" s="112">
        <v>1102760021</v>
      </c>
      <c r="K37" s="112">
        <v>1018801258</v>
      </c>
      <c r="L37" s="112">
        <v>978496759</v>
      </c>
      <c r="M37" s="112">
        <v>963984861</v>
      </c>
      <c r="N37" s="112">
        <v>1032774677</v>
      </c>
      <c r="O37" s="112">
        <f t="shared" si="3"/>
        <v>11789153270</v>
      </c>
      <c r="P37" s="112">
        <v>20675288.98</v>
      </c>
      <c r="Q37" s="22"/>
      <c r="R37" s="6"/>
      <c r="S37" s="1"/>
    </row>
    <row r="38" spans="1:19" s="3" customFormat="1" ht="9">
      <c r="A38" s="6"/>
      <c r="B38" s="102" t="s">
        <v>4</v>
      </c>
      <c r="C38" s="38">
        <v>76987221</v>
      </c>
      <c r="D38" s="38">
        <v>72573852</v>
      </c>
      <c r="E38" s="38">
        <v>77212060</v>
      </c>
      <c r="F38" s="38">
        <v>55612378</v>
      </c>
      <c r="G38" s="38">
        <v>68221986</v>
      </c>
      <c r="H38" s="38">
        <v>51809406</v>
      </c>
      <c r="I38" s="38">
        <v>61934049</v>
      </c>
      <c r="J38" s="38">
        <v>59102562</v>
      </c>
      <c r="K38" s="38">
        <v>81711085</v>
      </c>
      <c r="L38" s="38">
        <v>63021351</v>
      </c>
      <c r="M38" s="38">
        <v>61901621</v>
      </c>
      <c r="N38" s="38">
        <v>72216008</v>
      </c>
      <c r="O38" s="114">
        <f t="shared" si="3"/>
        <v>802303579</v>
      </c>
      <c r="P38" s="113">
        <v>1407806.01</v>
      </c>
      <c r="Q38" s="22"/>
      <c r="R38" s="6"/>
      <c r="S38" s="1"/>
    </row>
    <row r="39" spans="1:19" s="3" customFormat="1" ht="9">
      <c r="A39" s="6"/>
      <c r="B39" s="101" t="s">
        <v>5</v>
      </c>
      <c r="C39" s="112">
        <v>131229620</v>
      </c>
      <c r="D39" s="112">
        <v>127118520</v>
      </c>
      <c r="E39" s="112">
        <v>142177084</v>
      </c>
      <c r="F39" s="112">
        <v>141428798</v>
      </c>
      <c r="G39" s="112">
        <v>153207669</v>
      </c>
      <c r="H39" s="112">
        <v>133427798</v>
      </c>
      <c r="I39" s="112">
        <v>141756370</v>
      </c>
      <c r="J39" s="112">
        <v>148366867</v>
      </c>
      <c r="K39" s="112">
        <v>141186562</v>
      </c>
      <c r="L39" s="112">
        <v>134052540</v>
      </c>
      <c r="M39" s="112">
        <v>137045199</v>
      </c>
      <c r="N39" s="112">
        <v>131458892</v>
      </c>
      <c r="O39" s="112">
        <f t="shared" si="3"/>
        <v>1662455919</v>
      </c>
      <c r="P39" s="112">
        <v>2918984.51</v>
      </c>
      <c r="Q39" s="22"/>
      <c r="R39" s="6"/>
      <c r="S39" s="1"/>
    </row>
    <row r="40" spans="1:19" s="3" customFormat="1" ht="9">
      <c r="A40" s="6"/>
      <c r="B40" s="223" t="s">
        <v>6</v>
      </c>
      <c r="C40" s="224">
        <v>378815249</v>
      </c>
      <c r="D40" s="224">
        <v>327802816</v>
      </c>
      <c r="E40" s="224">
        <v>368753889</v>
      </c>
      <c r="F40" s="224">
        <v>393204255</v>
      </c>
      <c r="G40" s="224">
        <v>449292114</v>
      </c>
      <c r="H40" s="224">
        <v>366148864</v>
      </c>
      <c r="I40" s="224">
        <v>440599691</v>
      </c>
      <c r="J40" s="224">
        <v>444069630</v>
      </c>
      <c r="K40" s="224">
        <v>412542700</v>
      </c>
      <c r="L40" s="224">
        <v>439224611</v>
      </c>
      <c r="M40" s="224">
        <v>388034102</v>
      </c>
      <c r="N40" s="224">
        <v>435564634</v>
      </c>
      <c r="O40" s="224">
        <f t="shared" si="3"/>
        <v>4844052555</v>
      </c>
      <c r="P40" s="224">
        <v>8491987.0199999996</v>
      </c>
      <c r="Q40" s="22"/>
      <c r="R40" s="6"/>
      <c r="S40" s="1"/>
    </row>
    <row r="41" spans="1:19" s="3" customFormat="1" ht="9">
      <c r="A41" s="6"/>
      <c r="B41" s="231" t="s">
        <v>12</v>
      </c>
      <c r="C41" s="232">
        <v>48139574</v>
      </c>
      <c r="D41" s="232">
        <v>52511441</v>
      </c>
      <c r="E41" s="232">
        <v>50889387</v>
      </c>
      <c r="F41" s="232">
        <v>44010134</v>
      </c>
      <c r="G41" s="232">
        <v>64555746</v>
      </c>
      <c r="H41" s="232">
        <v>52065408</v>
      </c>
      <c r="I41" s="232">
        <v>64102155</v>
      </c>
      <c r="J41" s="232">
        <v>57869288</v>
      </c>
      <c r="K41" s="232">
        <v>59680622</v>
      </c>
      <c r="L41" s="232">
        <v>64778516</v>
      </c>
      <c r="M41" s="232">
        <v>46567563</v>
      </c>
      <c r="N41" s="232">
        <v>50471652</v>
      </c>
      <c r="O41" s="233">
        <f t="shared" si="3"/>
        <v>655641486</v>
      </c>
      <c r="P41" s="234">
        <v>1150413.1299999999</v>
      </c>
      <c r="Q41" s="22"/>
      <c r="R41" s="6"/>
      <c r="S41" s="1"/>
    </row>
    <row r="42" spans="1:19" s="3" customFormat="1" ht="9">
      <c r="A42" s="6"/>
      <c r="B42" s="223" t="s">
        <v>13</v>
      </c>
      <c r="C42" s="224">
        <v>229101636</v>
      </c>
      <c r="D42" s="224">
        <v>215329932</v>
      </c>
      <c r="E42" s="224">
        <v>243064401</v>
      </c>
      <c r="F42" s="224">
        <v>252573532</v>
      </c>
      <c r="G42" s="224">
        <v>267585094</v>
      </c>
      <c r="H42" s="224">
        <v>236504234</v>
      </c>
      <c r="I42" s="224">
        <v>250341067</v>
      </c>
      <c r="J42" s="224">
        <v>263649242</v>
      </c>
      <c r="K42" s="224">
        <v>229657387</v>
      </c>
      <c r="L42" s="224">
        <v>237960553</v>
      </c>
      <c r="M42" s="224">
        <v>225507818</v>
      </c>
      <c r="N42" s="224">
        <v>262096497</v>
      </c>
      <c r="O42" s="224">
        <f t="shared" si="3"/>
        <v>2913371393</v>
      </c>
      <c r="P42" s="224">
        <v>5113230.45</v>
      </c>
      <c r="Q42" s="22"/>
      <c r="R42" s="6"/>
      <c r="S42" s="1"/>
    </row>
    <row r="43" spans="1:19" s="3" customFormat="1" ht="9">
      <c r="A43" s="6"/>
      <c r="B43" s="231" t="s">
        <v>14</v>
      </c>
      <c r="C43" s="232">
        <v>116522121</v>
      </c>
      <c r="D43" s="232">
        <v>130662869</v>
      </c>
      <c r="E43" s="232">
        <v>122381331</v>
      </c>
      <c r="F43" s="232">
        <v>119906269</v>
      </c>
      <c r="G43" s="232">
        <v>131536093</v>
      </c>
      <c r="H43" s="232">
        <v>116553057</v>
      </c>
      <c r="I43" s="232">
        <v>134936555</v>
      </c>
      <c r="J43" s="232">
        <v>127867808</v>
      </c>
      <c r="K43" s="232">
        <v>134068221</v>
      </c>
      <c r="L43" s="232">
        <v>136476473</v>
      </c>
      <c r="M43" s="232">
        <v>128378303</v>
      </c>
      <c r="N43" s="232">
        <v>141639328</v>
      </c>
      <c r="O43" s="233">
        <f t="shared" si="3"/>
        <v>1540928428</v>
      </c>
      <c r="P43" s="234">
        <v>2701023.42</v>
      </c>
      <c r="Q43" s="22"/>
      <c r="R43" s="6"/>
      <c r="S43" s="1"/>
    </row>
    <row r="44" spans="1:19" s="3" customFormat="1" ht="9">
      <c r="A44" s="6"/>
      <c r="B44" s="223" t="s">
        <v>38</v>
      </c>
      <c r="C44" s="224">
        <v>86029873</v>
      </c>
      <c r="D44" s="224">
        <v>76392278</v>
      </c>
      <c r="E44" s="224">
        <v>78278872</v>
      </c>
      <c r="F44" s="224">
        <v>77339400</v>
      </c>
      <c r="G44" s="224">
        <v>84983048</v>
      </c>
      <c r="H44" s="224">
        <v>66786123</v>
      </c>
      <c r="I44" s="224">
        <v>79002252</v>
      </c>
      <c r="J44" s="224">
        <v>84113480</v>
      </c>
      <c r="K44" s="224">
        <v>73160935</v>
      </c>
      <c r="L44" s="224">
        <v>77705893</v>
      </c>
      <c r="M44" s="224">
        <v>64329168</v>
      </c>
      <c r="N44" s="224">
        <v>71731357</v>
      </c>
      <c r="O44" s="224">
        <f t="shared" si="3"/>
        <v>919852679</v>
      </c>
      <c r="P44" s="224">
        <v>1617413.8</v>
      </c>
      <c r="Q44" s="22"/>
      <c r="R44" s="6"/>
      <c r="S44" s="1"/>
    </row>
    <row r="45" spans="1:19" s="3" customFormat="1" ht="9">
      <c r="A45" s="6"/>
      <c r="B45" s="231" t="s">
        <v>120</v>
      </c>
      <c r="C45" s="232">
        <v>35131257</v>
      </c>
      <c r="D45" s="232">
        <v>43084861</v>
      </c>
      <c r="E45" s="232">
        <v>38325603</v>
      </c>
      <c r="F45" s="232">
        <v>25630429</v>
      </c>
      <c r="G45" s="232">
        <v>36977930</v>
      </c>
      <c r="H45" s="232">
        <v>25020687</v>
      </c>
      <c r="I45" s="232">
        <v>28022627</v>
      </c>
      <c r="J45" s="232">
        <v>35490671</v>
      </c>
      <c r="K45" s="232">
        <v>34992201</v>
      </c>
      <c r="L45" s="232">
        <v>33724001</v>
      </c>
      <c r="M45" s="232">
        <v>27287008</v>
      </c>
      <c r="N45" s="232">
        <v>32384556</v>
      </c>
      <c r="O45" s="233">
        <f t="shared" si="3"/>
        <v>396071831</v>
      </c>
      <c r="P45" s="234">
        <v>695642.02</v>
      </c>
      <c r="Q45" s="22"/>
      <c r="R45" s="6"/>
      <c r="S45" s="1"/>
    </row>
    <row r="46" spans="1:19" s="3" customFormat="1" ht="9">
      <c r="A46" s="6"/>
      <c r="B46" s="223" t="s">
        <v>118</v>
      </c>
      <c r="C46" s="224">
        <v>43499744</v>
      </c>
      <c r="D46" s="224">
        <v>39659232</v>
      </c>
      <c r="E46" s="224">
        <v>47483772</v>
      </c>
      <c r="F46" s="224">
        <v>42696811</v>
      </c>
      <c r="G46" s="224">
        <v>49788203</v>
      </c>
      <c r="H46" s="224">
        <v>50656929</v>
      </c>
      <c r="I46" s="224">
        <v>49953956</v>
      </c>
      <c r="J46" s="224">
        <v>52672945</v>
      </c>
      <c r="K46" s="224">
        <v>48772158</v>
      </c>
      <c r="L46" s="224">
        <v>47060692</v>
      </c>
      <c r="M46" s="224">
        <v>47673064</v>
      </c>
      <c r="N46" s="224">
        <v>47664711</v>
      </c>
      <c r="O46" s="224">
        <f t="shared" si="3"/>
        <v>567582217</v>
      </c>
      <c r="P46" s="224">
        <v>995602.57</v>
      </c>
      <c r="Q46" s="22"/>
      <c r="R46" s="6"/>
      <c r="S46" s="1"/>
    </row>
    <row r="47" spans="1:19" s="3" customFormat="1" ht="9">
      <c r="A47" s="6"/>
      <c r="B47" s="231" t="s">
        <v>15</v>
      </c>
      <c r="C47" s="232">
        <v>172905596</v>
      </c>
      <c r="D47" s="232">
        <v>157367169</v>
      </c>
      <c r="E47" s="232">
        <v>186905489</v>
      </c>
      <c r="F47" s="232">
        <v>186547612</v>
      </c>
      <c r="G47" s="232">
        <v>194711460</v>
      </c>
      <c r="H47" s="232">
        <v>180477585</v>
      </c>
      <c r="I47" s="232">
        <v>191594467</v>
      </c>
      <c r="J47" s="232">
        <v>192629852</v>
      </c>
      <c r="K47" s="232">
        <v>190754229</v>
      </c>
      <c r="L47" s="232">
        <v>179884668</v>
      </c>
      <c r="M47" s="232">
        <v>183833459</v>
      </c>
      <c r="N47" s="232">
        <v>186655579</v>
      </c>
      <c r="O47" s="233">
        <f t="shared" si="3"/>
        <v>2204267165</v>
      </c>
      <c r="P47" s="234">
        <v>3867580.92</v>
      </c>
      <c r="Q47" s="22"/>
      <c r="R47" s="6"/>
      <c r="S47" s="1"/>
    </row>
    <row r="48" spans="1:19" s="3" customFormat="1" ht="9">
      <c r="A48" s="6"/>
      <c r="B48" s="90" t="s">
        <v>2</v>
      </c>
      <c r="C48" s="90">
        <f t="shared" ref="C48:N48" si="4">SUM(C32:C47)</f>
        <v>3248708903</v>
      </c>
      <c r="D48" s="90">
        <f t="shared" si="4"/>
        <v>2933607685</v>
      </c>
      <c r="E48" s="90">
        <f t="shared" si="4"/>
        <v>3406957794</v>
      </c>
      <c r="F48" s="90">
        <f t="shared" si="4"/>
        <v>3167884264</v>
      </c>
      <c r="G48" s="90">
        <f t="shared" si="4"/>
        <v>3769852482</v>
      </c>
      <c r="H48" s="90">
        <f t="shared" si="4"/>
        <v>3115719998</v>
      </c>
      <c r="I48" s="90">
        <f t="shared" si="4"/>
        <v>3551318865</v>
      </c>
      <c r="J48" s="90">
        <f t="shared" si="4"/>
        <v>3733494619</v>
      </c>
      <c r="K48" s="90">
        <f t="shared" si="4"/>
        <v>3450282879</v>
      </c>
      <c r="L48" s="90">
        <f t="shared" si="4"/>
        <v>3624760906</v>
      </c>
      <c r="M48" s="90">
        <f t="shared" si="4"/>
        <v>3361393774</v>
      </c>
      <c r="N48" s="90">
        <f t="shared" si="4"/>
        <v>3627420223</v>
      </c>
      <c r="O48" s="90">
        <f t="shared" ref="O48:O49" si="5">SUM(C48:N48)</f>
        <v>40991402392</v>
      </c>
      <c r="P48" s="90">
        <f>SUM(P32:P47)</f>
        <v>71875107.129999995</v>
      </c>
      <c r="Q48" s="22"/>
      <c r="R48" s="6"/>
      <c r="S48" s="1"/>
    </row>
    <row r="49" spans="1:19" s="3" customFormat="1" ht="9">
      <c r="A49" s="6"/>
      <c r="B49" s="90" t="s">
        <v>8</v>
      </c>
      <c r="C49" s="90">
        <f t="shared" ref="C49:N49" si="6">C48/C50</f>
        <v>6049404.4145192625</v>
      </c>
      <c r="D49" s="90">
        <f t="shared" si="6"/>
        <v>5291419.0258626984</v>
      </c>
      <c r="E49" s="90">
        <f t="shared" si="6"/>
        <v>6042383.7484407602</v>
      </c>
      <c r="F49" s="90">
        <f t="shared" si="6"/>
        <v>5711594.5917822421</v>
      </c>
      <c r="G49" s="90">
        <f t="shared" si="6"/>
        <v>6787610.5631596567</v>
      </c>
      <c r="H49" s="90">
        <f t="shared" si="6"/>
        <v>5633568.1832701489</v>
      </c>
      <c r="I49" s="90">
        <f t="shared" si="6"/>
        <v>6361997.1556718023</v>
      </c>
      <c r="J49" s="90">
        <f t="shared" si="6"/>
        <v>6447598.1759841954</v>
      </c>
      <c r="K49" s="90">
        <f t="shared" si="6"/>
        <v>5813763.975479722</v>
      </c>
      <c r="L49" s="90">
        <f t="shared" si="6"/>
        <v>6143870.8193498086</v>
      </c>
      <c r="M49" s="90">
        <f t="shared" si="6"/>
        <v>5673626.2546216231</v>
      </c>
      <c r="N49" s="90">
        <f t="shared" si="6"/>
        <v>5918270.1515208399</v>
      </c>
      <c r="O49" s="90">
        <f t="shared" si="5"/>
        <v>71875107.059662759</v>
      </c>
      <c r="P49" s="90"/>
      <c r="Q49" s="22"/>
      <c r="R49" s="6"/>
      <c r="S49" s="1"/>
    </row>
    <row r="50" spans="1:19" s="1" customFormat="1" ht="18" customHeight="1">
      <c r="A50" s="6"/>
      <c r="B50" s="90" t="s">
        <v>30</v>
      </c>
      <c r="C50" s="106">
        <f>C28</f>
        <v>537.02954545454543</v>
      </c>
      <c r="D50" s="106">
        <f t="shared" ref="D50:N50" si="7">D28</f>
        <v>554.4085</v>
      </c>
      <c r="E50" s="106">
        <f t="shared" si="7"/>
        <v>563.84333333333336</v>
      </c>
      <c r="F50" s="106">
        <f t="shared" si="7"/>
        <v>554.6409523809524</v>
      </c>
      <c r="G50" s="106">
        <f t="shared" si="7"/>
        <v>555.40200000000004</v>
      </c>
      <c r="H50" s="106">
        <f t="shared" si="7"/>
        <v>553.06333333333339</v>
      </c>
      <c r="I50" s="106">
        <f t="shared" si="7"/>
        <v>558.20818181818163</v>
      </c>
      <c r="J50" s="106">
        <f t="shared" si="7"/>
        <v>579.05199999999991</v>
      </c>
      <c r="K50" s="106">
        <f t="shared" si="7"/>
        <v>593.46800000000007</v>
      </c>
      <c r="L50" s="106">
        <f t="shared" si="7"/>
        <v>589.98</v>
      </c>
      <c r="M50" s="106">
        <f t="shared" si="7"/>
        <v>592.45950000000005</v>
      </c>
      <c r="N50" s="106">
        <f t="shared" si="7"/>
        <v>612.91899999999976</v>
      </c>
      <c r="O50" s="90"/>
      <c r="P50" s="90"/>
      <c r="Q50" s="23"/>
      <c r="R50" s="6"/>
    </row>
    <row r="51" spans="1:19" s="1" customFormat="1" ht="18" customHeight="1">
      <c r="A51" s="6"/>
      <c r="B51"/>
      <c r="C51"/>
      <c r="D51"/>
      <c r="E51"/>
      <c r="F51"/>
      <c r="G51"/>
      <c r="H51"/>
      <c r="I51"/>
      <c r="J51"/>
      <c r="K51"/>
      <c r="L51"/>
      <c r="M51"/>
      <c r="N51"/>
      <c r="O51"/>
      <c r="P51"/>
      <c r="Q51" s="23"/>
      <c r="R51" s="6"/>
    </row>
    <row r="52" spans="1:19" s="1" customFormat="1" ht="16.5" customHeight="1">
      <c r="A52" s="6"/>
      <c r="B52"/>
      <c r="C52"/>
      <c r="D52"/>
      <c r="E52"/>
      <c r="F52"/>
      <c r="G52"/>
      <c r="H52"/>
      <c r="I52"/>
      <c r="J52"/>
      <c r="K52" s="118"/>
      <c r="L52"/>
      <c r="M52"/>
      <c r="N52"/>
      <c r="O52"/>
      <c r="P52"/>
      <c r="Q52" s="24"/>
      <c r="R52" s="6"/>
    </row>
  </sheetData>
  <mergeCells count="2">
    <mergeCell ref="B8:P8"/>
    <mergeCell ref="B30:P30"/>
  </mergeCells>
  <printOptions horizontalCentered="1"/>
  <pageMargins left="0.39370078740157483" right="0.39370078740157483" top="0.39370078740157483" bottom="0.78740157480314965" header="0.31496062992125984" footer="0.31496062992125984"/>
  <pageSetup scale="87"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topLeftCell="A7" zoomScale="130" zoomScaleNormal="130" workbookViewId="0">
      <selection activeCell="O70" sqref="O70"/>
    </sheetView>
  </sheetViews>
  <sheetFormatPr baseColWidth="10" defaultColWidth="11.42578125" defaultRowHeight="14.25"/>
  <cols>
    <col min="1" max="1" width="4.140625" style="50" customWidth="1"/>
    <col min="2" max="2" width="20.85546875" style="17" customWidth="1"/>
    <col min="3" max="14" width="10.42578125" style="17" bestFit="1" customWidth="1"/>
    <col min="15" max="15" width="11.140625" style="17" bestFit="1" customWidth="1"/>
    <col min="16"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2"/>
    </row>
    <row r="8" spans="1:18" s="56" customFormat="1" ht="22.5" customHeight="1">
      <c r="A8" s="54"/>
      <c r="B8" s="268" t="s">
        <v>50</v>
      </c>
      <c r="C8" s="269"/>
      <c r="D8" s="269"/>
      <c r="E8" s="269"/>
      <c r="F8" s="269"/>
      <c r="G8" s="269"/>
      <c r="H8" s="269"/>
      <c r="I8" s="269"/>
      <c r="J8" s="269"/>
      <c r="K8" s="269"/>
      <c r="L8" s="269"/>
      <c r="M8" s="269"/>
      <c r="N8" s="269"/>
      <c r="O8" s="270"/>
      <c r="P8" s="62"/>
      <c r="Q8" s="62"/>
      <c r="R8" s="54"/>
    </row>
    <row r="9" spans="1:18" s="56" customFormat="1" ht="11.25" customHeight="1">
      <c r="A9" s="54"/>
      <c r="B9" s="75" t="s">
        <v>11</v>
      </c>
      <c r="C9" s="76" t="s">
        <v>40</v>
      </c>
      <c r="D9" s="76" t="s">
        <v>41</v>
      </c>
      <c r="E9" s="76" t="s">
        <v>42</v>
      </c>
      <c r="F9" s="76" t="s">
        <v>43</v>
      </c>
      <c r="G9" s="76" t="s">
        <v>44</v>
      </c>
      <c r="H9" s="76" t="s">
        <v>45</v>
      </c>
      <c r="I9" s="76" t="s">
        <v>46</v>
      </c>
      <c r="J9" s="76" t="s">
        <v>47</v>
      </c>
      <c r="K9" s="76" t="s">
        <v>48</v>
      </c>
      <c r="L9" s="222" t="s">
        <v>73</v>
      </c>
      <c r="M9" s="76" t="s">
        <v>0</v>
      </c>
      <c r="N9" s="76" t="s">
        <v>1</v>
      </c>
      <c r="O9" s="77" t="s">
        <v>2</v>
      </c>
      <c r="P9" s="62"/>
      <c r="Q9" s="62"/>
      <c r="R9" s="54"/>
    </row>
    <row r="10" spans="1:18" s="56" customFormat="1" ht="9">
      <c r="A10" s="54"/>
      <c r="B10" s="102" t="s">
        <v>34</v>
      </c>
      <c r="C10" s="39">
        <v>22541</v>
      </c>
      <c r="D10" s="39">
        <v>18498</v>
      </c>
      <c r="E10" s="39">
        <v>20121</v>
      </c>
      <c r="F10" s="39">
        <v>19806</v>
      </c>
      <c r="G10" s="39">
        <v>22492</v>
      </c>
      <c r="H10" s="39">
        <v>19042</v>
      </c>
      <c r="I10" s="39">
        <v>21273</v>
      </c>
      <c r="J10" s="39">
        <v>21518</v>
      </c>
      <c r="K10" s="39">
        <v>18966</v>
      </c>
      <c r="L10" s="39">
        <v>21752</v>
      </c>
      <c r="M10" s="39">
        <v>19507</v>
      </c>
      <c r="N10" s="39">
        <v>20459</v>
      </c>
      <c r="O10" s="81">
        <f t="shared" ref="O10:O26" si="0">SUM(C10:N10)</f>
        <v>245975</v>
      </c>
      <c r="P10" s="62"/>
      <c r="Q10" s="62"/>
      <c r="R10" s="54"/>
    </row>
    <row r="11" spans="1:18" s="55" customFormat="1" ht="9">
      <c r="A11" s="54"/>
      <c r="B11" s="103" t="s">
        <v>3</v>
      </c>
      <c r="C11" s="115">
        <v>48259</v>
      </c>
      <c r="D11" s="115">
        <v>41118</v>
      </c>
      <c r="E11" s="115">
        <v>41000</v>
      </c>
      <c r="F11" s="115">
        <v>39519</v>
      </c>
      <c r="G11" s="115">
        <v>44865</v>
      </c>
      <c r="H11" s="115">
        <v>38559</v>
      </c>
      <c r="I11" s="115">
        <v>42289</v>
      </c>
      <c r="J11" s="115">
        <v>45729</v>
      </c>
      <c r="K11" s="115">
        <v>39140</v>
      </c>
      <c r="L11" s="115">
        <v>40690</v>
      </c>
      <c r="M11" s="115">
        <v>37249</v>
      </c>
      <c r="N11" s="115">
        <v>40499</v>
      </c>
      <c r="O11" s="115">
        <f t="shared" si="0"/>
        <v>498916</v>
      </c>
      <c r="P11" s="62"/>
      <c r="Q11" s="62"/>
      <c r="R11" s="65"/>
    </row>
    <row r="12" spans="1:18" s="55" customFormat="1" ht="9">
      <c r="A12" s="54"/>
      <c r="B12" s="95" t="s">
        <v>76</v>
      </c>
      <c r="C12" s="39">
        <v>15412</v>
      </c>
      <c r="D12" s="39">
        <v>14841</v>
      </c>
      <c r="E12" s="39">
        <v>15163</v>
      </c>
      <c r="F12" s="39">
        <v>15183</v>
      </c>
      <c r="G12" s="39">
        <v>16360</v>
      </c>
      <c r="H12" s="39">
        <v>13799</v>
      </c>
      <c r="I12" s="39">
        <v>16247</v>
      </c>
      <c r="J12" s="39">
        <v>17656</v>
      </c>
      <c r="K12" s="39">
        <v>16199</v>
      </c>
      <c r="L12" s="39">
        <v>17527</v>
      </c>
      <c r="M12" s="39">
        <v>17272</v>
      </c>
      <c r="N12" s="39">
        <v>17580</v>
      </c>
      <c r="O12" s="81">
        <f t="shared" si="0"/>
        <v>193239</v>
      </c>
      <c r="P12" s="62"/>
      <c r="Q12" s="62"/>
      <c r="R12" s="65"/>
    </row>
    <row r="13" spans="1:18" s="55" customFormat="1" ht="9">
      <c r="A13" s="54"/>
      <c r="B13" s="103" t="s">
        <v>35</v>
      </c>
      <c r="C13" s="115">
        <v>20253</v>
      </c>
      <c r="D13" s="115">
        <v>23744</v>
      </c>
      <c r="E13" s="115">
        <v>14026</v>
      </c>
      <c r="F13" s="115">
        <v>12272</v>
      </c>
      <c r="G13" s="115">
        <v>14105</v>
      </c>
      <c r="H13" s="115">
        <v>10210</v>
      </c>
      <c r="I13" s="115">
        <v>14097</v>
      </c>
      <c r="J13" s="115">
        <v>14408</v>
      </c>
      <c r="K13" s="115">
        <v>13236</v>
      </c>
      <c r="L13" s="115">
        <v>14109</v>
      </c>
      <c r="M13" s="115">
        <v>14613</v>
      </c>
      <c r="N13" s="115">
        <v>14033</v>
      </c>
      <c r="O13" s="115">
        <f t="shared" si="0"/>
        <v>179106</v>
      </c>
      <c r="P13" s="62"/>
      <c r="Q13" s="62"/>
      <c r="R13" s="65"/>
    </row>
    <row r="14" spans="1:18" s="55" customFormat="1" ht="9">
      <c r="A14" s="54"/>
      <c r="B14" s="102" t="s">
        <v>104</v>
      </c>
      <c r="C14" s="39">
        <v>40241</v>
      </c>
      <c r="D14" s="39">
        <v>37254</v>
      </c>
      <c r="E14" s="39">
        <v>36702</v>
      </c>
      <c r="F14" s="39">
        <v>33756</v>
      </c>
      <c r="G14" s="39">
        <v>40413</v>
      </c>
      <c r="H14" s="39">
        <v>30536</v>
      </c>
      <c r="I14" s="39">
        <v>40010</v>
      </c>
      <c r="J14" s="39">
        <v>44948</v>
      </c>
      <c r="K14" s="39">
        <v>38546</v>
      </c>
      <c r="L14" s="39">
        <v>41338</v>
      </c>
      <c r="M14" s="39">
        <v>35896</v>
      </c>
      <c r="N14" s="39">
        <v>36126</v>
      </c>
      <c r="O14" s="81">
        <f t="shared" si="0"/>
        <v>455766</v>
      </c>
      <c r="P14" s="62"/>
      <c r="Q14" s="62"/>
      <c r="R14" s="65"/>
    </row>
    <row r="15" spans="1:18" s="55" customFormat="1" ht="9">
      <c r="A15" s="54"/>
      <c r="B15" s="103" t="s">
        <v>16</v>
      </c>
      <c r="C15" s="115">
        <v>74245</v>
      </c>
      <c r="D15" s="115">
        <v>67496</v>
      </c>
      <c r="E15" s="115">
        <v>67409</v>
      </c>
      <c r="F15" s="115">
        <v>61941</v>
      </c>
      <c r="G15" s="115">
        <v>76962</v>
      </c>
      <c r="H15" s="115">
        <v>59626</v>
      </c>
      <c r="I15" s="115">
        <v>72762</v>
      </c>
      <c r="J15" s="115">
        <v>75842</v>
      </c>
      <c r="K15" s="115">
        <v>63364</v>
      </c>
      <c r="L15" s="115">
        <v>66534</v>
      </c>
      <c r="M15" s="115">
        <v>60745</v>
      </c>
      <c r="N15" s="115">
        <v>66346</v>
      </c>
      <c r="O15" s="115">
        <f t="shared" si="0"/>
        <v>813272</v>
      </c>
      <c r="P15" s="62"/>
      <c r="Q15" s="62"/>
      <c r="R15" s="65"/>
    </row>
    <row r="16" spans="1:18" s="55" customFormat="1" ht="9">
      <c r="A16" s="54"/>
      <c r="B16" s="102" t="s">
        <v>4</v>
      </c>
      <c r="C16" s="39">
        <v>13972</v>
      </c>
      <c r="D16" s="39">
        <v>13407</v>
      </c>
      <c r="E16" s="39">
        <v>12363</v>
      </c>
      <c r="F16" s="39">
        <v>10204</v>
      </c>
      <c r="G16" s="39">
        <v>10767</v>
      </c>
      <c r="H16" s="39">
        <v>9189</v>
      </c>
      <c r="I16" s="39">
        <v>10941</v>
      </c>
      <c r="J16" s="39">
        <v>11994</v>
      </c>
      <c r="K16" s="39">
        <v>11811</v>
      </c>
      <c r="L16" s="39">
        <v>11380</v>
      </c>
      <c r="M16" s="39">
        <v>8677</v>
      </c>
      <c r="N16" s="39">
        <v>9400</v>
      </c>
      <c r="O16" s="81">
        <f t="shared" si="0"/>
        <v>134105</v>
      </c>
      <c r="P16" s="62"/>
      <c r="Q16" s="62"/>
      <c r="R16" s="65"/>
    </row>
    <row r="17" spans="1:18" s="55" customFormat="1" ht="9">
      <c r="A17" s="54"/>
      <c r="B17" s="103" t="s">
        <v>5</v>
      </c>
      <c r="C17" s="115">
        <v>18712</v>
      </c>
      <c r="D17" s="115">
        <v>18424</v>
      </c>
      <c r="E17" s="115">
        <v>21073</v>
      </c>
      <c r="F17" s="115">
        <v>21709</v>
      </c>
      <c r="G17" s="115">
        <v>23754</v>
      </c>
      <c r="H17" s="115">
        <v>20199</v>
      </c>
      <c r="I17" s="115">
        <v>22912</v>
      </c>
      <c r="J17" s="115">
        <v>22390</v>
      </c>
      <c r="K17" s="115">
        <v>22501</v>
      </c>
      <c r="L17" s="115">
        <v>22278</v>
      </c>
      <c r="M17" s="115">
        <v>19671</v>
      </c>
      <c r="N17" s="115">
        <v>19069</v>
      </c>
      <c r="O17" s="115">
        <f t="shared" si="0"/>
        <v>252692</v>
      </c>
      <c r="P17" s="62"/>
      <c r="Q17" s="62"/>
      <c r="R17" s="65"/>
    </row>
    <row r="18" spans="1:18" s="55" customFormat="1" ht="9">
      <c r="A18" s="54"/>
      <c r="B18" s="235" t="s">
        <v>6</v>
      </c>
      <c r="C18" s="236">
        <v>68809</v>
      </c>
      <c r="D18" s="236">
        <v>64687</v>
      </c>
      <c r="E18" s="236">
        <v>66799</v>
      </c>
      <c r="F18" s="236">
        <v>64421</v>
      </c>
      <c r="G18" s="236">
        <v>76288</v>
      </c>
      <c r="H18" s="236">
        <v>61672</v>
      </c>
      <c r="I18" s="236">
        <v>74954</v>
      </c>
      <c r="J18" s="236">
        <v>74789</v>
      </c>
      <c r="K18" s="236">
        <v>69991</v>
      </c>
      <c r="L18" s="236">
        <v>71070</v>
      </c>
      <c r="M18" s="236">
        <v>62483</v>
      </c>
      <c r="N18" s="236">
        <v>69648</v>
      </c>
      <c r="O18" s="236">
        <f t="shared" si="0"/>
        <v>825611</v>
      </c>
      <c r="P18" s="62"/>
      <c r="Q18" s="62"/>
      <c r="R18" s="65"/>
    </row>
    <row r="19" spans="1:18" s="55" customFormat="1" ht="9">
      <c r="A19" s="54"/>
      <c r="B19" s="226" t="s">
        <v>12</v>
      </c>
      <c r="C19" s="41">
        <v>11090</v>
      </c>
      <c r="D19" s="41">
        <v>11261</v>
      </c>
      <c r="E19" s="41">
        <v>10354</v>
      </c>
      <c r="F19" s="41">
        <v>10222</v>
      </c>
      <c r="G19" s="41">
        <v>12344</v>
      </c>
      <c r="H19" s="41">
        <v>9861</v>
      </c>
      <c r="I19" s="41">
        <v>12282</v>
      </c>
      <c r="J19" s="41">
        <v>11684</v>
      </c>
      <c r="K19" s="41">
        <v>10952</v>
      </c>
      <c r="L19" s="41">
        <v>11057</v>
      </c>
      <c r="M19" s="41">
        <v>10264</v>
      </c>
      <c r="N19" s="41">
        <v>10488</v>
      </c>
      <c r="O19" s="227">
        <f t="shared" si="0"/>
        <v>131859</v>
      </c>
      <c r="P19" s="62"/>
      <c r="Q19" s="62"/>
      <c r="R19" s="65"/>
    </row>
    <row r="20" spans="1:18" s="55" customFormat="1" ht="9">
      <c r="A20" s="54"/>
      <c r="B20" s="235" t="s">
        <v>13</v>
      </c>
      <c r="C20" s="236">
        <v>39813</v>
      </c>
      <c r="D20" s="236">
        <v>41858</v>
      </c>
      <c r="E20" s="236">
        <v>41830</v>
      </c>
      <c r="F20" s="236">
        <v>39223</v>
      </c>
      <c r="G20" s="236">
        <v>47430</v>
      </c>
      <c r="H20" s="236">
        <v>39487</v>
      </c>
      <c r="I20" s="236">
        <v>43342</v>
      </c>
      <c r="J20" s="236">
        <v>47033</v>
      </c>
      <c r="K20" s="236">
        <v>42419</v>
      </c>
      <c r="L20" s="236">
        <v>42156</v>
      </c>
      <c r="M20" s="236">
        <v>40012</v>
      </c>
      <c r="N20" s="236">
        <v>38590</v>
      </c>
      <c r="O20" s="236">
        <f t="shared" si="0"/>
        <v>503193</v>
      </c>
      <c r="P20" s="62"/>
      <c r="Q20" s="62"/>
      <c r="R20" s="65"/>
    </row>
    <row r="21" spans="1:18" s="55" customFormat="1" ht="9">
      <c r="A21" s="54"/>
      <c r="B21" s="226" t="s">
        <v>14</v>
      </c>
      <c r="C21" s="41">
        <v>24228</v>
      </c>
      <c r="D21" s="41">
        <v>31696</v>
      </c>
      <c r="E21" s="41">
        <v>23998</v>
      </c>
      <c r="F21" s="41">
        <v>20657</v>
      </c>
      <c r="G21" s="41">
        <v>26967</v>
      </c>
      <c r="H21" s="41">
        <v>21904</v>
      </c>
      <c r="I21" s="41">
        <v>21468</v>
      </c>
      <c r="J21" s="41">
        <v>22449</v>
      </c>
      <c r="K21" s="41">
        <v>20980</v>
      </c>
      <c r="L21" s="41">
        <v>21317</v>
      </c>
      <c r="M21" s="41">
        <v>20537</v>
      </c>
      <c r="N21" s="41">
        <v>20136</v>
      </c>
      <c r="O21" s="227">
        <f t="shared" si="0"/>
        <v>276337</v>
      </c>
      <c r="P21" s="62"/>
      <c r="Q21" s="62"/>
      <c r="R21" s="65"/>
    </row>
    <row r="22" spans="1:18" s="55" customFormat="1" ht="9">
      <c r="A22" s="54"/>
      <c r="B22" s="235" t="s">
        <v>38</v>
      </c>
      <c r="C22" s="236">
        <v>15105</v>
      </c>
      <c r="D22" s="236">
        <v>15072</v>
      </c>
      <c r="E22" s="236">
        <v>13493</v>
      </c>
      <c r="F22" s="236">
        <v>12917</v>
      </c>
      <c r="G22" s="236">
        <v>14290</v>
      </c>
      <c r="H22" s="236">
        <v>11521</v>
      </c>
      <c r="I22" s="236">
        <v>14655</v>
      </c>
      <c r="J22" s="236">
        <v>12909</v>
      </c>
      <c r="K22" s="236">
        <v>11567</v>
      </c>
      <c r="L22" s="236">
        <v>11345</v>
      </c>
      <c r="M22" s="236">
        <v>11101</v>
      </c>
      <c r="N22" s="236">
        <v>10829</v>
      </c>
      <c r="O22" s="236">
        <f t="shared" si="0"/>
        <v>154804</v>
      </c>
      <c r="P22" s="62"/>
      <c r="Q22" s="62"/>
      <c r="R22" s="65"/>
    </row>
    <row r="23" spans="1:18" s="55" customFormat="1" ht="9">
      <c r="A23" s="54"/>
      <c r="B23" s="226" t="s">
        <v>120</v>
      </c>
      <c r="C23" s="41">
        <v>10079</v>
      </c>
      <c r="D23" s="41">
        <v>12960</v>
      </c>
      <c r="E23" s="41">
        <v>8811</v>
      </c>
      <c r="F23" s="41">
        <v>7203</v>
      </c>
      <c r="G23" s="41">
        <v>7794</v>
      </c>
      <c r="H23" s="41">
        <v>5421</v>
      </c>
      <c r="I23" s="41">
        <v>6981</v>
      </c>
      <c r="J23" s="41">
        <v>6785</v>
      </c>
      <c r="K23" s="41">
        <v>6202</v>
      </c>
      <c r="L23" s="41">
        <v>6406</v>
      </c>
      <c r="M23" s="41">
        <v>6515</v>
      </c>
      <c r="N23" s="41">
        <v>6577</v>
      </c>
      <c r="O23" s="227">
        <f t="shared" si="0"/>
        <v>91734</v>
      </c>
      <c r="P23" s="62"/>
      <c r="Q23" s="62"/>
      <c r="R23" s="65"/>
    </row>
    <row r="24" spans="1:18" s="55" customFormat="1" ht="9">
      <c r="A24" s="54"/>
      <c r="B24" s="235" t="s">
        <v>118</v>
      </c>
      <c r="C24" s="236">
        <v>11050</v>
      </c>
      <c r="D24" s="236">
        <v>10946</v>
      </c>
      <c r="E24" s="236">
        <v>10819</v>
      </c>
      <c r="F24" s="236">
        <v>10369</v>
      </c>
      <c r="G24" s="236">
        <v>11683</v>
      </c>
      <c r="H24" s="236">
        <v>10961</v>
      </c>
      <c r="I24" s="236">
        <v>11792</v>
      </c>
      <c r="J24" s="236">
        <v>11549</v>
      </c>
      <c r="K24" s="236">
        <v>10366</v>
      </c>
      <c r="L24" s="236">
        <v>10870</v>
      </c>
      <c r="M24" s="236">
        <v>10281</v>
      </c>
      <c r="N24" s="236">
        <v>10976</v>
      </c>
      <c r="O24" s="236">
        <f t="shared" si="0"/>
        <v>131662</v>
      </c>
      <c r="P24" s="62"/>
      <c r="Q24" s="62"/>
      <c r="R24" s="65"/>
    </row>
    <row r="25" spans="1:18" s="55" customFormat="1" ht="9">
      <c r="A25" s="54"/>
      <c r="B25" s="226" t="s">
        <v>15</v>
      </c>
      <c r="C25" s="41">
        <v>32349</v>
      </c>
      <c r="D25" s="41">
        <v>28243</v>
      </c>
      <c r="E25" s="41">
        <v>31441</v>
      </c>
      <c r="F25" s="41">
        <v>30008</v>
      </c>
      <c r="G25" s="41">
        <v>35907</v>
      </c>
      <c r="H25" s="41">
        <v>32916</v>
      </c>
      <c r="I25" s="41">
        <v>33123</v>
      </c>
      <c r="J25" s="41">
        <v>34603</v>
      </c>
      <c r="K25" s="41">
        <v>31487</v>
      </c>
      <c r="L25" s="41">
        <v>32258</v>
      </c>
      <c r="M25" s="41">
        <v>32472</v>
      </c>
      <c r="N25" s="41">
        <v>32911</v>
      </c>
      <c r="O25" s="227">
        <f t="shared" si="0"/>
        <v>387718</v>
      </c>
      <c r="P25" s="62"/>
      <c r="Q25" s="62"/>
      <c r="R25" s="65"/>
    </row>
    <row r="26" spans="1:18" s="55" customFormat="1" ht="9">
      <c r="A26" s="54"/>
      <c r="B26" s="91" t="s">
        <v>2</v>
      </c>
      <c r="C26" s="92">
        <f t="shared" ref="C26:N26" si="1">SUM(C10:C25)</f>
        <v>466158</v>
      </c>
      <c r="D26" s="92">
        <f t="shared" si="1"/>
        <v>451505</v>
      </c>
      <c r="E26" s="92">
        <f t="shared" si="1"/>
        <v>435402</v>
      </c>
      <c r="F26" s="92">
        <f t="shared" si="1"/>
        <v>409410</v>
      </c>
      <c r="G26" s="92">
        <f t="shared" si="1"/>
        <v>482421</v>
      </c>
      <c r="H26" s="92">
        <f t="shared" si="1"/>
        <v>394903</v>
      </c>
      <c r="I26" s="92">
        <f t="shared" si="1"/>
        <v>459128</v>
      </c>
      <c r="J26" s="92">
        <f t="shared" si="1"/>
        <v>476286</v>
      </c>
      <c r="K26" s="92">
        <f t="shared" si="1"/>
        <v>427727</v>
      </c>
      <c r="L26" s="92">
        <f t="shared" si="1"/>
        <v>442087</v>
      </c>
      <c r="M26" s="92">
        <f t="shared" si="1"/>
        <v>407295</v>
      </c>
      <c r="N26" s="92">
        <f t="shared" si="1"/>
        <v>423667</v>
      </c>
      <c r="O26" s="93">
        <f t="shared" si="0"/>
        <v>5275989</v>
      </c>
      <c r="P26" s="62"/>
      <c r="Q26" s="62"/>
      <c r="R26" s="65"/>
    </row>
    <row r="27" spans="1:18" s="56" customFormat="1" ht="16.5" customHeight="1">
      <c r="A27" s="54"/>
      <c r="B27" s="60"/>
      <c r="C27" s="61"/>
      <c r="D27" s="61"/>
      <c r="E27" s="61"/>
      <c r="F27" s="61"/>
      <c r="G27" s="61"/>
      <c r="H27" s="61"/>
      <c r="I27" s="61"/>
      <c r="J27" s="61"/>
      <c r="K27" s="61"/>
      <c r="L27" s="61"/>
      <c r="M27" s="61"/>
      <c r="N27" s="61"/>
      <c r="O27" s="62"/>
      <c r="P27" s="62"/>
      <c r="Q27" s="62"/>
      <c r="R27" s="54"/>
    </row>
    <row r="28" spans="1:18" s="56" customFormat="1" ht="15.75" customHeight="1">
      <c r="A28" s="63"/>
      <c r="B28" s="271" t="s">
        <v>51</v>
      </c>
      <c r="C28" s="272"/>
      <c r="D28" s="272"/>
      <c r="E28" s="272"/>
      <c r="F28" s="272"/>
      <c r="G28" s="272"/>
      <c r="H28" s="272"/>
      <c r="I28" s="272"/>
      <c r="J28" s="272"/>
      <c r="K28" s="272"/>
      <c r="L28" s="272"/>
      <c r="M28" s="272"/>
      <c r="N28" s="272"/>
      <c r="O28" s="272"/>
      <c r="P28" s="273"/>
      <c r="Q28" s="62"/>
      <c r="R28" s="54"/>
    </row>
    <row r="29" spans="1:18" s="56" customFormat="1" ht="22.5" customHeight="1">
      <c r="A29" s="54"/>
      <c r="B29" s="124" t="s">
        <v>11</v>
      </c>
      <c r="C29" s="121" t="s">
        <v>40</v>
      </c>
      <c r="D29" s="121" t="s">
        <v>41</v>
      </c>
      <c r="E29" s="121" t="s">
        <v>42</v>
      </c>
      <c r="F29" s="121" t="s">
        <v>43</v>
      </c>
      <c r="G29" s="121" t="s">
        <v>44</v>
      </c>
      <c r="H29" s="121" t="s">
        <v>45</v>
      </c>
      <c r="I29" s="121" t="s">
        <v>46</v>
      </c>
      <c r="J29" s="121" t="s">
        <v>47</v>
      </c>
      <c r="K29" s="121" t="s">
        <v>48</v>
      </c>
      <c r="L29" s="222" t="s">
        <v>73</v>
      </c>
      <c r="M29" s="121" t="s">
        <v>0</v>
      </c>
      <c r="N29" s="121" t="s">
        <v>1</v>
      </c>
      <c r="O29" s="121" t="s">
        <v>32</v>
      </c>
      <c r="P29" s="125" t="s">
        <v>33</v>
      </c>
      <c r="Q29" s="63"/>
      <c r="R29" s="54"/>
    </row>
    <row r="30" spans="1:18" s="56" customFormat="1" ht="11.25" customHeight="1">
      <c r="A30" s="54"/>
      <c r="B30" s="98" t="s">
        <v>34</v>
      </c>
      <c r="C30" s="39">
        <v>64590108</v>
      </c>
      <c r="D30" s="39">
        <v>53323630</v>
      </c>
      <c r="E30" s="39">
        <v>58117698</v>
      </c>
      <c r="F30" s="39">
        <v>57493451</v>
      </c>
      <c r="G30" s="39">
        <v>65813166</v>
      </c>
      <c r="H30" s="39">
        <v>56052793</v>
      </c>
      <c r="I30" s="39">
        <v>62807682</v>
      </c>
      <c r="J30" s="39">
        <v>63594297</v>
      </c>
      <c r="K30" s="39">
        <v>56163636</v>
      </c>
      <c r="L30" s="39">
        <v>64607138</v>
      </c>
      <c r="M30" s="39">
        <v>58402007</v>
      </c>
      <c r="N30" s="39">
        <v>61865152</v>
      </c>
      <c r="O30" s="81">
        <f t="shared" ref="O30:O45" si="2">SUM(C30:N30)</f>
        <v>722830758</v>
      </c>
      <c r="P30" s="81">
        <v>1269029.1399999999</v>
      </c>
      <c r="Q30" s="63"/>
      <c r="R30" s="54"/>
    </row>
    <row r="31" spans="1:18" s="56" customFormat="1" ht="9">
      <c r="A31" s="54"/>
      <c r="B31" s="103" t="s">
        <v>3</v>
      </c>
      <c r="C31" s="115">
        <v>138283752</v>
      </c>
      <c r="D31" s="115">
        <v>118529625</v>
      </c>
      <c r="E31" s="115">
        <v>118424810</v>
      </c>
      <c r="F31" s="115">
        <v>114716939</v>
      </c>
      <c r="G31" s="115">
        <v>131278131</v>
      </c>
      <c r="H31" s="115">
        <v>113503815</v>
      </c>
      <c r="I31" s="115">
        <v>124856581</v>
      </c>
      <c r="J31" s="115">
        <v>135147487</v>
      </c>
      <c r="K31" s="115">
        <v>115904499</v>
      </c>
      <c r="L31" s="115">
        <v>120856217</v>
      </c>
      <c r="M31" s="115">
        <v>111519781</v>
      </c>
      <c r="N31" s="115">
        <v>122463306</v>
      </c>
      <c r="O31" s="115">
        <f t="shared" si="2"/>
        <v>1465484943</v>
      </c>
      <c r="P31" s="115">
        <v>2575000.0099999998</v>
      </c>
      <c r="Q31" s="63"/>
      <c r="R31" s="54"/>
    </row>
    <row r="32" spans="1:18" s="55" customFormat="1" ht="9">
      <c r="A32" s="54"/>
      <c r="B32" s="95" t="s">
        <v>76</v>
      </c>
      <c r="C32" s="39">
        <v>44162315</v>
      </c>
      <c r="D32" s="39">
        <v>42781705</v>
      </c>
      <c r="E32" s="39">
        <v>43796961</v>
      </c>
      <c r="F32" s="39">
        <v>44073668</v>
      </c>
      <c r="G32" s="39">
        <v>47870505</v>
      </c>
      <c r="H32" s="39">
        <v>40619288</v>
      </c>
      <c r="I32" s="39">
        <v>47968618</v>
      </c>
      <c r="J32" s="39">
        <v>52180542</v>
      </c>
      <c r="K32" s="39">
        <v>47969775</v>
      </c>
      <c r="L32" s="39">
        <v>52058170</v>
      </c>
      <c r="M32" s="39">
        <v>51710641</v>
      </c>
      <c r="N32" s="39">
        <v>53159459</v>
      </c>
      <c r="O32" s="81">
        <f t="shared" si="2"/>
        <v>568351647</v>
      </c>
      <c r="P32" s="81">
        <v>995301.55</v>
      </c>
      <c r="Q32" s="78"/>
      <c r="R32" s="65"/>
    </row>
    <row r="33" spans="1:18" s="55" customFormat="1" ht="9">
      <c r="A33" s="54"/>
      <c r="B33" s="103" t="s">
        <v>35</v>
      </c>
      <c r="C33" s="115">
        <v>58033959</v>
      </c>
      <c r="D33" s="115">
        <v>68446116</v>
      </c>
      <c r="E33" s="115">
        <v>40512839</v>
      </c>
      <c r="F33" s="115">
        <v>35623530</v>
      </c>
      <c r="G33" s="115">
        <v>41272217</v>
      </c>
      <c r="H33" s="115">
        <v>30054564</v>
      </c>
      <c r="I33" s="115">
        <v>41620829</v>
      </c>
      <c r="J33" s="115">
        <v>42581403</v>
      </c>
      <c r="K33" s="115">
        <v>39195502</v>
      </c>
      <c r="L33" s="115">
        <v>41906129</v>
      </c>
      <c r="M33" s="115">
        <v>43749861</v>
      </c>
      <c r="N33" s="115">
        <v>42433827</v>
      </c>
      <c r="O33" s="115">
        <f t="shared" si="2"/>
        <v>525430776</v>
      </c>
      <c r="P33" s="115">
        <v>924503.81</v>
      </c>
      <c r="Q33" s="78"/>
      <c r="R33" s="65"/>
    </row>
    <row r="34" spans="1:18" s="55" customFormat="1" ht="9">
      <c r="A34" s="54"/>
      <c r="B34" s="102" t="s">
        <v>104</v>
      </c>
      <c r="C34" s="39">
        <v>115308573</v>
      </c>
      <c r="D34" s="39">
        <v>107390988</v>
      </c>
      <c r="E34" s="39">
        <v>106010424</v>
      </c>
      <c r="F34" s="39">
        <v>97987929</v>
      </c>
      <c r="G34" s="39">
        <v>118251267</v>
      </c>
      <c r="H34" s="39">
        <v>89886991</v>
      </c>
      <c r="I34" s="39">
        <v>118127925</v>
      </c>
      <c r="J34" s="39">
        <v>132839319</v>
      </c>
      <c r="K34" s="39">
        <v>114145499</v>
      </c>
      <c r="L34" s="39">
        <v>122780887</v>
      </c>
      <c r="M34" s="39">
        <v>107469034</v>
      </c>
      <c r="N34" s="39">
        <v>109239966</v>
      </c>
      <c r="O34" s="81">
        <f t="shared" si="2"/>
        <v>1339438802</v>
      </c>
      <c r="P34" s="81">
        <v>2349637.65</v>
      </c>
      <c r="Q34" s="78"/>
      <c r="R34" s="65"/>
    </row>
    <row r="35" spans="1:18" s="55" customFormat="1" ht="9">
      <c r="A35" s="54"/>
      <c r="B35" s="103" t="s">
        <v>16</v>
      </c>
      <c r="C35" s="115">
        <v>212745335</v>
      </c>
      <c r="D35" s="115">
        <v>194568694</v>
      </c>
      <c r="E35" s="115">
        <v>194704830</v>
      </c>
      <c r="F35" s="115">
        <v>179804193</v>
      </c>
      <c r="G35" s="115">
        <v>225196199</v>
      </c>
      <c r="H35" s="115">
        <v>175517479</v>
      </c>
      <c r="I35" s="115">
        <v>214826895</v>
      </c>
      <c r="J35" s="115">
        <v>224143447</v>
      </c>
      <c r="K35" s="115">
        <v>187638546</v>
      </c>
      <c r="L35" s="115">
        <v>197617291</v>
      </c>
      <c r="M35" s="115">
        <v>181864456</v>
      </c>
      <c r="N35" s="115">
        <v>200621016</v>
      </c>
      <c r="O35" s="115">
        <f t="shared" si="2"/>
        <v>2389248381</v>
      </c>
      <c r="P35" s="115">
        <v>4196771.57</v>
      </c>
      <c r="Q35" s="78"/>
      <c r="R35" s="65"/>
    </row>
    <row r="36" spans="1:18" s="55" customFormat="1" ht="9">
      <c r="A36" s="54"/>
      <c r="B36" s="98" t="s">
        <v>4</v>
      </c>
      <c r="C36" s="39">
        <v>40036067</v>
      </c>
      <c r="D36" s="39">
        <v>38647957</v>
      </c>
      <c r="E36" s="39">
        <v>35709413</v>
      </c>
      <c r="F36" s="39">
        <v>29620477</v>
      </c>
      <c r="G36" s="39">
        <v>31504996</v>
      </c>
      <c r="H36" s="39">
        <v>27049108</v>
      </c>
      <c r="I36" s="39">
        <v>32302865</v>
      </c>
      <c r="J36" s="39">
        <v>35447068</v>
      </c>
      <c r="K36" s="39">
        <v>34975678</v>
      </c>
      <c r="L36" s="39">
        <v>33800535</v>
      </c>
      <c r="M36" s="39">
        <v>25978070</v>
      </c>
      <c r="N36" s="39">
        <v>28424284</v>
      </c>
      <c r="O36" s="81">
        <f t="shared" si="2"/>
        <v>393496518</v>
      </c>
      <c r="P36" s="81">
        <v>692163.63</v>
      </c>
      <c r="Q36" s="78"/>
      <c r="R36" s="65"/>
    </row>
    <row r="37" spans="1:18" s="55" customFormat="1" ht="9">
      <c r="A37" s="54"/>
      <c r="B37" s="103" t="s">
        <v>5</v>
      </c>
      <c r="C37" s="115">
        <v>53618300</v>
      </c>
      <c r="D37" s="115">
        <v>53110312</v>
      </c>
      <c r="E37" s="115">
        <v>60867464</v>
      </c>
      <c r="F37" s="115">
        <v>63017536</v>
      </c>
      <c r="G37" s="115">
        <v>69505867</v>
      </c>
      <c r="H37" s="115">
        <v>59458584</v>
      </c>
      <c r="I37" s="115">
        <v>67646764</v>
      </c>
      <c r="J37" s="115">
        <v>66171406</v>
      </c>
      <c r="K37" s="115">
        <v>66631761</v>
      </c>
      <c r="L37" s="115">
        <v>66169447</v>
      </c>
      <c r="M37" s="115">
        <v>58893007</v>
      </c>
      <c r="N37" s="115">
        <v>57661986</v>
      </c>
      <c r="O37" s="115">
        <f t="shared" si="2"/>
        <v>742752434</v>
      </c>
      <c r="P37" s="115">
        <v>1303234.77</v>
      </c>
      <c r="Q37" s="78"/>
      <c r="R37" s="65"/>
    </row>
    <row r="38" spans="1:18" s="55" customFormat="1" ht="9">
      <c r="A38" s="54"/>
      <c r="B38" s="235" t="s">
        <v>6</v>
      </c>
      <c r="C38" s="236">
        <v>197168749</v>
      </c>
      <c r="D38" s="236">
        <v>186471274</v>
      </c>
      <c r="E38" s="236">
        <v>192942900</v>
      </c>
      <c r="F38" s="236">
        <v>187003211</v>
      </c>
      <c r="G38" s="236">
        <v>223224028</v>
      </c>
      <c r="H38" s="236">
        <v>181540166</v>
      </c>
      <c r="I38" s="236">
        <v>221298687</v>
      </c>
      <c r="J38" s="236">
        <v>221031411</v>
      </c>
      <c r="K38" s="236">
        <v>207262948</v>
      </c>
      <c r="L38" s="236">
        <v>211089982</v>
      </c>
      <c r="M38" s="236">
        <v>187067854</v>
      </c>
      <c r="N38" s="236">
        <v>210605801</v>
      </c>
      <c r="O38" s="236">
        <f t="shared" si="2"/>
        <v>2426707011</v>
      </c>
      <c r="P38" s="236">
        <v>4257550.4400000004</v>
      </c>
      <c r="Q38" s="78"/>
      <c r="R38" s="65"/>
    </row>
    <row r="39" spans="1:18" s="55" customFormat="1" ht="9">
      <c r="A39" s="54"/>
      <c r="B39" s="99" t="s">
        <v>12</v>
      </c>
      <c r="C39" s="41">
        <v>31777841</v>
      </c>
      <c r="D39" s="41">
        <v>32461747</v>
      </c>
      <c r="E39" s="41">
        <v>29906597</v>
      </c>
      <c r="F39" s="41">
        <v>29672728</v>
      </c>
      <c r="G39" s="41">
        <v>36119408</v>
      </c>
      <c r="H39" s="41">
        <v>29027234</v>
      </c>
      <c r="I39" s="41">
        <v>36262114</v>
      </c>
      <c r="J39" s="41">
        <v>34530894</v>
      </c>
      <c r="K39" s="41">
        <v>32431939</v>
      </c>
      <c r="L39" s="41">
        <v>32841170</v>
      </c>
      <c r="M39" s="41">
        <v>30729390</v>
      </c>
      <c r="N39" s="41">
        <v>31714244</v>
      </c>
      <c r="O39" s="227">
        <f t="shared" si="2"/>
        <v>387475306</v>
      </c>
      <c r="P39" s="227">
        <v>680301.01</v>
      </c>
      <c r="Q39" s="78"/>
      <c r="R39" s="65"/>
    </row>
    <row r="40" spans="1:18" s="55" customFormat="1" ht="9">
      <c r="A40" s="54"/>
      <c r="B40" s="235" t="s">
        <v>13</v>
      </c>
      <c r="C40" s="236">
        <v>114082161</v>
      </c>
      <c r="D40" s="236">
        <v>120662801</v>
      </c>
      <c r="E40" s="236">
        <v>120822190</v>
      </c>
      <c r="F40" s="236">
        <v>113857701</v>
      </c>
      <c r="G40" s="236">
        <v>138783500</v>
      </c>
      <c r="H40" s="236">
        <v>116235513</v>
      </c>
      <c r="I40" s="236">
        <v>127965521</v>
      </c>
      <c r="J40" s="236">
        <v>139001328</v>
      </c>
      <c r="K40" s="236">
        <v>125614536</v>
      </c>
      <c r="L40" s="236">
        <v>125210487</v>
      </c>
      <c r="M40" s="236">
        <v>119791927</v>
      </c>
      <c r="N40" s="236">
        <v>116690757</v>
      </c>
      <c r="O40" s="236">
        <f t="shared" si="2"/>
        <v>1478718422</v>
      </c>
      <c r="P40" s="236">
        <v>2595448.35</v>
      </c>
      <c r="Q40" s="78"/>
      <c r="R40" s="65"/>
    </row>
    <row r="41" spans="1:18" s="55" customFormat="1" ht="9">
      <c r="A41" s="54"/>
      <c r="B41" s="99" t="s">
        <v>14</v>
      </c>
      <c r="C41" s="41">
        <v>69424123</v>
      </c>
      <c r="D41" s="41">
        <v>91369108</v>
      </c>
      <c r="E41" s="41">
        <v>69316063</v>
      </c>
      <c r="F41" s="41">
        <v>59963759</v>
      </c>
      <c r="G41" s="41">
        <v>78907330</v>
      </c>
      <c r="H41" s="41">
        <v>64477491</v>
      </c>
      <c r="I41" s="41">
        <v>63383411</v>
      </c>
      <c r="J41" s="41">
        <v>66345775</v>
      </c>
      <c r="K41" s="41">
        <v>62127654</v>
      </c>
      <c r="L41" s="41">
        <v>63315114</v>
      </c>
      <c r="M41" s="41">
        <v>61485724</v>
      </c>
      <c r="N41" s="41">
        <v>60888445</v>
      </c>
      <c r="O41" s="227">
        <f t="shared" si="2"/>
        <v>811003997</v>
      </c>
      <c r="P41" s="227">
        <v>1427031.53</v>
      </c>
      <c r="Q41" s="78"/>
      <c r="R41" s="65"/>
    </row>
    <row r="42" spans="1:18" s="55" customFormat="1" ht="9">
      <c r="A42" s="54"/>
      <c r="B42" s="235" t="s">
        <v>38</v>
      </c>
      <c r="C42" s="236">
        <v>43282622</v>
      </c>
      <c r="D42" s="236">
        <v>43447602</v>
      </c>
      <c r="E42" s="236">
        <v>38973316</v>
      </c>
      <c r="F42" s="236">
        <v>37495855</v>
      </c>
      <c r="G42" s="236">
        <v>41813540</v>
      </c>
      <c r="H42" s="236">
        <v>33913676</v>
      </c>
      <c r="I42" s="236">
        <v>43268301</v>
      </c>
      <c r="J42" s="236">
        <v>38151259</v>
      </c>
      <c r="K42" s="236">
        <v>34253126</v>
      </c>
      <c r="L42" s="236">
        <v>33696579</v>
      </c>
      <c r="M42" s="236">
        <v>33235284</v>
      </c>
      <c r="N42" s="236">
        <v>32745380</v>
      </c>
      <c r="O42" s="236">
        <f t="shared" si="2"/>
        <v>454276540</v>
      </c>
      <c r="P42" s="236">
        <v>800046.04</v>
      </c>
      <c r="Q42" s="78"/>
      <c r="R42" s="65"/>
    </row>
    <row r="43" spans="1:18" s="55" customFormat="1" ht="9">
      <c r="A43" s="54"/>
      <c r="B43" s="99" t="s">
        <v>120</v>
      </c>
      <c r="C43" s="41">
        <v>28880871</v>
      </c>
      <c r="D43" s="41">
        <v>37359403</v>
      </c>
      <c r="E43" s="41">
        <v>25449781</v>
      </c>
      <c r="F43" s="41">
        <v>20909084</v>
      </c>
      <c r="G43" s="41">
        <v>22805790</v>
      </c>
      <c r="H43" s="41">
        <v>15957472</v>
      </c>
      <c r="I43" s="41">
        <v>20611123</v>
      </c>
      <c r="J43" s="41">
        <v>20052389</v>
      </c>
      <c r="K43" s="41">
        <v>18365859</v>
      </c>
      <c r="L43" s="41">
        <v>19026909</v>
      </c>
      <c r="M43" s="41">
        <v>19505258</v>
      </c>
      <c r="N43" s="41">
        <v>19887927</v>
      </c>
      <c r="O43" s="227">
        <f t="shared" si="2"/>
        <v>268811866</v>
      </c>
      <c r="P43" s="227">
        <v>474034.88</v>
      </c>
      <c r="Q43" s="78"/>
      <c r="R43" s="65"/>
    </row>
    <row r="44" spans="1:18" s="55" customFormat="1" ht="9">
      <c r="A44" s="54"/>
      <c r="B44" s="235" t="s">
        <v>118</v>
      </c>
      <c r="C44" s="236">
        <v>31663223</v>
      </c>
      <c r="D44" s="236">
        <v>31553706</v>
      </c>
      <c r="E44" s="236">
        <v>31249708</v>
      </c>
      <c r="F44" s="236">
        <v>30099444</v>
      </c>
      <c r="G44" s="236">
        <v>34185276</v>
      </c>
      <c r="H44" s="236">
        <v>32265238</v>
      </c>
      <c r="I44" s="236">
        <v>34815408</v>
      </c>
      <c r="J44" s="236">
        <v>34131915</v>
      </c>
      <c r="K44" s="236">
        <v>30696628</v>
      </c>
      <c r="L44" s="236">
        <v>32285748</v>
      </c>
      <c r="M44" s="236">
        <v>30780286</v>
      </c>
      <c r="N44" s="236">
        <v>33189887</v>
      </c>
      <c r="O44" s="236">
        <f t="shared" si="2"/>
        <v>386916467</v>
      </c>
      <c r="P44" s="236">
        <v>679320.72</v>
      </c>
      <c r="Q44" s="78"/>
      <c r="R44" s="65"/>
    </row>
    <row r="45" spans="1:18" s="55" customFormat="1" ht="9">
      <c r="A45" s="54"/>
      <c r="B45" s="99" t="s">
        <v>15</v>
      </c>
      <c r="C45" s="41">
        <v>92694442</v>
      </c>
      <c r="D45" s="41">
        <v>81415249</v>
      </c>
      <c r="E45" s="41">
        <v>90814499</v>
      </c>
      <c r="F45" s="41">
        <v>87108123</v>
      </c>
      <c r="G45" s="41">
        <v>105066395</v>
      </c>
      <c r="H45" s="41">
        <v>96892854</v>
      </c>
      <c r="I45" s="41">
        <v>97794333</v>
      </c>
      <c r="J45" s="41">
        <v>102265706</v>
      </c>
      <c r="K45" s="41">
        <v>93241823</v>
      </c>
      <c r="L45" s="41">
        <v>95811744</v>
      </c>
      <c r="M45" s="41">
        <v>97217921</v>
      </c>
      <c r="N45" s="41">
        <v>99518256</v>
      </c>
      <c r="O45" s="227">
        <f t="shared" si="2"/>
        <v>1139841345</v>
      </c>
      <c r="P45" s="227">
        <v>1999711.62</v>
      </c>
      <c r="Q45" s="78"/>
      <c r="R45" s="65"/>
    </row>
    <row r="46" spans="1:18" s="55" customFormat="1" ht="9">
      <c r="A46" s="54"/>
      <c r="B46" s="94" t="s">
        <v>2</v>
      </c>
      <c r="C46" s="94">
        <f t="shared" ref="C46:P46" si="3">SUM(C30:C45)</f>
        <v>1335752441</v>
      </c>
      <c r="D46" s="94">
        <f t="shared" si="3"/>
        <v>1301539917</v>
      </c>
      <c r="E46" s="94">
        <f t="shared" si="3"/>
        <v>1257619493</v>
      </c>
      <c r="F46" s="94">
        <f t="shared" si="3"/>
        <v>1188447628</v>
      </c>
      <c r="G46" s="94">
        <f t="shared" si="3"/>
        <v>1411597615</v>
      </c>
      <c r="H46" s="94">
        <f t="shared" si="3"/>
        <v>1162452266</v>
      </c>
      <c r="I46" s="94">
        <f t="shared" si="3"/>
        <v>1355557057</v>
      </c>
      <c r="J46" s="94">
        <f t="shared" si="3"/>
        <v>1407615646</v>
      </c>
      <c r="K46" s="94">
        <f t="shared" si="3"/>
        <v>1266619409</v>
      </c>
      <c r="L46" s="94">
        <f t="shared" si="3"/>
        <v>1313073547</v>
      </c>
      <c r="M46" s="94">
        <f t="shared" si="3"/>
        <v>1219400501</v>
      </c>
      <c r="N46" s="94">
        <f t="shared" si="3"/>
        <v>1281109693</v>
      </c>
      <c r="O46" s="94">
        <f t="shared" si="3"/>
        <v>15500785213</v>
      </c>
      <c r="P46" s="143">
        <f t="shared" si="3"/>
        <v>27219086.720000003</v>
      </c>
      <c r="Q46" s="78"/>
      <c r="R46" s="65"/>
    </row>
    <row r="47" spans="1:18" s="55" customFormat="1" ht="9">
      <c r="A47" s="54"/>
      <c r="B47" s="94" t="s">
        <v>8</v>
      </c>
      <c r="C47" s="94">
        <f t="shared" ref="C47:N47" si="4">C46/C48</f>
        <v>2487297.8634153362</v>
      </c>
      <c r="D47" s="94">
        <f t="shared" si="4"/>
        <v>2347618.9795069881</v>
      </c>
      <c r="E47" s="94">
        <f t="shared" si="4"/>
        <v>2230441.3631446087</v>
      </c>
      <c r="F47" s="94">
        <f t="shared" si="4"/>
        <v>2142733.281591008</v>
      </c>
      <c r="G47" s="94">
        <f t="shared" si="4"/>
        <v>2541578.1992142624</v>
      </c>
      <c r="H47" s="94">
        <f t="shared" si="4"/>
        <v>2101842.9462569081</v>
      </c>
      <c r="I47" s="94">
        <f t="shared" si="4"/>
        <v>2428407.7180393767</v>
      </c>
      <c r="J47" s="94">
        <f t="shared" si="4"/>
        <v>2430896.7864716817</v>
      </c>
      <c r="K47" s="94">
        <f t="shared" si="4"/>
        <v>2134267.4061617474</v>
      </c>
      <c r="L47" s="94">
        <f t="shared" si="4"/>
        <v>2225623.8296213429</v>
      </c>
      <c r="M47" s="94">
        <f t="shared" si="4"/>
        <v>2058200.6044295009</v>
      </c>
      <c r="N47" s="94">
        <f t="shared" si="4"/>
        <v>2090177.8097921594</v>
      </c>
      <c r="O47" s="94">
        <f>SUM(C47:N47)</f>
        <v>27219086.787644926</v>
      </c>
      <c r="P47" s="94"/>
      <c r="Q47" s="78"/>
      <c r="R47" s="65"/>
    </row>
    <row r="48" spans="1:18" s="56" customFormat="1" ht="18" customHeight="1">
      <c r="A48" s="54"/>
      <c r="B48" s="94" t="s">
        <v>30</v>
      </c>
      <c r="C48" s="106">
        <f>Impuestos!C28</f>
        <v>537.02954545454543</v>
      </c>
      <c r="D48" s="106">
        <v>554.4085</v>
      </c>
      <c r="E48" s="106">
        <v>563.84333333333336</v>
      </c>
      <c r="F48" s="106">
        <v>554.6409523809524</v>
      </c>
      <c r="G48" s="106">
        <f>+Impuestos!G28</f>
        <v>555.40200000000004</v>
      </c>
      <c r="H48" s="106">
        <f>+Impuestos!H28</f>
        <v>553.06333333333339</v>
      </c>
      <c r="I48" s="106">
        <f>+Impuestos!I28</f>
        <v>558.20818181818163</v>
      </c>
      <c r="J48" s="106">
        <f>+Impuestos!J28</f>
        <v>579.05199999999991</v>
      </c>
      <c r="K48" s="106">
        <f>+Impuestos!K28</f>
        <v>593.46800000000007</v>
      </c>
      <c r="L48" s="106">
        <f>+Impuestos!L28</f>
        <v>589.98</v>
      </c>
      <c r="M48" s="106">
        <f>+Impuestos!M28</f>
        <v>592.45950000000005</v>
      </c>
      <c r="N48" s="106">
        <v>612.91899999999976</v>
      </c>
      <c r="O48" s="195"/>
      <c r="P48" s="94"/>
      <c r="Q48" s="63"/>
      <c r="R48" s="54"/>
    </row>
    <row r="49" spans="1:20" s="79" customFormat="1" ht="18" customHeight="1">
      <c r="A49" s="54"/>
      <c r="C49" s="61"/>
      <c r="D49" s="61"/>
      <c r="E49" s="61"/>
      <c r="F49" s="61"/>
      <c r="G49" s="61"/>
      <c r="H49" s="61"/>
      <c r="I49" s="61"/>
      <c r="J49" s="61"/>
      <c r="K49" s="61"/>
      <c r="L49" s="61"/>
      <c r="M49" s="61"/>
      <c r="N49" s="61"/>
      <c r="O49" s="62"/>
      <c r="P49" s="62"/>
      <c r="Q49" s="63"/>
      <c r="R49" s="54"/>
    </row>
    <row r="50" spans="1:20" s="56" customFormat="1" ht="16.5" customHeight="1">
      <c r="A50" s="54"/>
      <c r="B50" s="268" t="s">
        <v>52</v>
      </c>
      <c r="C50" s="274"/>
      <c r="D50" s="274"/>
      <c r="E50" s="274"/>
      <c r="F50" s="274"/>
      <c r="G50" s="274"/>
      <c r="H50" s="274"/>
      <c r="I50" s="274"/>
      <c r="J50" s="274"/>
      <c r="K50" s="274"/>
      <c r="L50" s="274"/>
      <c r="M50" s="274"/>
      <c r="N50" s="274"/>
      <c r="O50" s="274"/>
      <c r="P50" s="275"/>
      <c r="Q50" s="74"/>
      <c r="R50" s="54"/>
    </row>
    <row r="51" spans="1:20" s="56" customFormat="1" ht="17.25" customHeight="1">
      <c r="A51" s="63"/>
      <c r="B51" s="75"/>
      <c r="C51" s="76"/>
      <c r="D51" s="76"/>
      <c r="E51" s="76"/>
      <c r="F51" s="76"/>
      <c r="G51" s="76"/>
      <c r="H51" s="76"/>
      <c r="I51" s="76"/>
      <c r="J51" s="76"/>
      <c r="K51" s="76"/>
      <c r="L51" s="76"/>
      <c r="M51" s="76"/>
      <c r="N51" s="76"/>
      <c r="O51" s="266" t="s">
        <v>125</v>
      </c>
      <c r="P51" s="267"/>
      <c r="Q51" s="62"/>
      <c r="R51" s="54"/>
    </row>
    <row r="52" spans="1:20" s="56" customFormat="1" ht="22.5" customHeight="1">
      <c r="A52" s="54"/>
      <c r="B52" s="75" t="s">
        <v>11</v>
      </c>
      <c r="C52" s="76" t="s">
        <v>40</v>
      </c>
      <c r="D52" s="76" t="s">
        <v>41</v>
      </c>
      <c r="E52" s="76" t="s">
        <v>42</v>
      </c>
      <c r="F52" s="76" t="s">
        <v>43</v>
      </c>
      <c r="G52" s="76" t="s">
        <v>44</v>
      </c>
      <c r="H52" s="76" t="s">
        <v>45</v>
      </c>
      <c r="I52" s="76" t="s">
        <v>46</v>
      </c>
      <c r="J52" s="76" t="s">
        <v>47</v>
      </c>
      <c r="K52" s="76" t="s">
        <v>48</v>
      </c>
      <c r="L52" s="76" t="s">
        <v>73</v>
      </c>
      <c r="M52" s="76" t="s">
        <v>0</v>
      </c>
      <c r="N52" s="76" t="s">
        <v>1</v>
      </c>
      <c r="O52" s="76" t="s">
        <v>36</v>
      </c>
      <c r="P52" s="77" t="s">
        <v>37</v>
      </c>
      <c r="Q52" s="63"/>
      <c r="R52" s="54"/>
    </row>
    <row r="53" spans="1:20" s="56" customFormat="1" ht="11.25" customHeight="1">
      <c r="A53" s="54"/>
      <c r="B53" s="102" t="s">
        <v>34</v>
      </c>
      <c r="C53" s="39">
        <v>38455.480000000003</v>
      </c>
      <c r="D53" s="39">
        <v>39255.17</v>
      </c>
      <c r="E53" s="39">
        <v>43146.83</v>
      </c>
      <c r="F53" s="39">
        <v>45011.05</v>
      </c>
      <c r="G53" s="39">
        <v>42630.47</v>
      </c>
      <c r="H53" s="39">
        <v>48409.36</v>
      </c>
      <c r="I53" s="39">
        <v>42084.63</v>
      </c>
      <c r="J53" s="39">
        <v>44022.68</v>
      </c>
      <c r="K53" s="39">
        <v>49527.56</v>
      </c>
      <c r="L53" s="39">
        <v>49472.01</v>
      </c>
      <c r="M53" s="39">
        <v>53077.49</v>
      </c>
      <c r="N53" s="39">
        <v>52400.63</v>
      </c>
      <c r="O53" s="39">
        <v>45527.87</v>
      </c>
      <c r="P53" s="116">
        <v>79.709999999999994</v>
      </c>
      <c r="Q53" s="63"/>
      <c r="R53" s="54"/>
    </row>
    <row r="54" spans="1:20" s="56" customFormat="1" ht="11.25" customHeight="1">
      <c r="A54" s="54"/>
      <c r="B54" s="104" t="s">
        <v>3</v>
      </c>
      <c r="C54" s="112">
        <v>39825.4</v>
      </c>
      <c r="D54" s="112">
        <v>39942.410000000003</v>
      </c>
      <c r="E54" s="112">
        <v>49126.67</v>
      </c>
      <c r="F54" s="112">
        <v>46608.56</v>
      </c>
      <c r="G54" s="112">
        <v>49354.92</v>
      </c>
      <c r="H54" s="112">
        <v>50266.28</v>
      </c>
      <c r="I54" s="112">
        <v>47873.08</v>
      </c>
      <c r="J54" s="112">
        <v>47006.58</v>
      </c>
      <c r="K54" s="112">
        <v>50263.53</v>
      </c>
      <c r="L54" s="112">
        <v>51726.55</v>
      </c>
      <c r="M54" s="112">
        <v>51747.6</v>
      </c>
      <c r="N54" s="112">
        <v>53278.82</v>
      </c>
      <c r="O54" s="112">
        <v>47912.58</v>
      </c>
      <c r="P54" s="117">
        <v>84.02</v>
      </c>
      <c r="Q54" s="63"/>
      <c r="R54" s="54"/>
    </row>
    <row r="55" spans="1:20" s="56" customFormat="1" ht="9">
      <c r="A55" s="54"/>
      <c r="B55" s="95" t="s">
        <v>76</v>
      </c>
      <c r="C55" s="39">
        <v>41605.15</v>
      </c>
      <c r="D55" s="39">
        <v>38228.559999999998</v>
      </c>
      <c r="E55" s="39">
        <v>42043.81</v>
      </c>
      <c r="F55" s="39">
        <v>39455.839999999997</v>
      </c>
      <c r="G55" s="39">
        <v>43363.06</v>
      </c>
      <c r="H55" s="39">
        <v>44042.85</v>
      </c>
      <c r="I55" s="39">
        <v>37943.370000000003</v>
      </c>
      <c r="J55" s="39">
        <v>38263.56</v>
      </c>
      <c r="K55" s="39">
        <v>37585.5</v>
      </c>
      <c r="L55" s="39">
        <v>36062.18</v>
      </c>
      <c r="M55" s="39">
        <v>35560.629999999997</v>
      </c>
      <c r="N55" s="39">
        <v>39871.14</v>
      </c>
      <c r="O55" s="39">
        <v>39383.35</v>
      </c>
      <c r="P55" s="116">
        <v>69.099999999999994</v>
      </c>
      <c r="Q55" s="63"/>
      <c r="R55" s="54"/>
    </row>
    <row r="56" spans="1:20" s="55" customFormat="1" ht="9">
      <c r="A56" s="54"/>
      <c r="B56" s="104" t="s">
        <v>35</v>
      </c>
      <c r="C56" s="112">
        <v>24323.24</v>
      </c>
      <c r="D56" s="112">
        <v>24926.12</v>
      </c>
      <c r="E56" s="112">
        <v>29471.759999999998</v>
      </c>
      <c r="F56" s="112">
        <v>28904.95</v>
      </c>
      <c r="G56" s="112">
        <v>29202.84</v>
      </c>
      <c r="H56" s="112">
        <v>30543.24</v>
      </c>
      <c r="I56" s="112">
        <v>29261.75</v>
      </c>
      <c r="J56" s="112">
        <v>28346.89</v>
      </c>
      <c r="K56" s="112">
        <v>27378.25</v>
      </c>
      <c r="L56" s="112">
        <v>27004.66</v>
      </c>
      <c r="M56" s="112">
        <v>24670.82</v>
      </c>
      <c r="N56" s="112">
        <v>25849.01</v>
      </c>
      <c r="O56" s="112">
        <v>27156.41</v>
      </c>
      <c r="P56" s="117">
        <v>47.82</v>
      </c>
      <c r="Q56" s="78"/>
      <c r="R56" s="65"/>
    </row>
    <row r="57" spans="1:20" s="55" customFormat="1" ht="9">
      <c r="A57" s="54"/>
      <c r="B57" s="102" t="s">
        <v>104</v>
      </c>
      <c r="C57" s="39">
        <v>53359.41</v>
      </c>
      <c r="D57" s="39">
        <v>52456.65</v>
      </c>
      <c r="E57" s="39">
        <v>69003.33</v>
      </c>
      <c r="F57" s="39">
        <v>67565.929999999993</v>
      </c>
      <c r="G57" s="39">
        <v>70609.279999999999</v>
      </c>
      <c r="H57" s="39">
        <v>73047.72</v>
      </c>
      <c r="I57" s="39">
        <v>72461.87</v>
      </c>
      <c r="J57" s="39">
        <v>69304.97</v>
      </c>
      <c r="K57" s="39">
        <v>65936.23</v>
      </c>
      <c r="L57" s="39">
        <v>85263.41</v>
      </c>
      <c r="M57" s="39">
        <v>79938.61</v>
      </c>
      <c r="N57" s="39">
        <v>82740.600000000006</v>
      </c>
      <c r="O57" s="39">
        <v>70075.37</v>
      </c>
      <c r="P57" s="116">
        <v>122.54</v>
      </c>
      <c r="Q57" s="78"/>
      <c r="R57" s="65"/>
    </row>
    <row r="58" spans="1:20" s="55" customFormat="1" ht="9">
      <c r="A58" s="54"/>
      <c r="B58" s="104" t="s">
        <v>16</v>
      </c>
      <c r="C58" s="112">
        <v>81086.080000000002</v>
      </c>
      <c r="D58" s="112">
        <v>75704.42</v>
      </c>
      <c r="E58" s="112">
        <v>94690.44</v>
      </c>
      <c r="F58" s="112">
        <v>88583.64</v>
      </c>
      <c r="G58" s="112">
        <v>91773.22</v>
      </c>
      <c r="H58" s="112">
        <v>92084.68</v>
      </c>
      <c r="I58" s="112">
        <v>87429.36</v>
      </c>
      <c r="J58" s="112">
        <v>91067.75</v>
      </c>
      <c r="K58" s="112">
        <v>100702.5</v>
      </c>
      <c r="L58" s="112">
        <v>92110.5</v>
      </c>
      <c r="M58" s="112">
        <v>99392.37</v>
      </c>
      <c r="N58" s="112">
        <v>97495.42</v>
      </c>
      <c r="O58" s="112">
        <v>90790.45</v>
      </c>
      <c r="P58" s="117">
        <v>159.22</v>
      </c>
      <c r="Q58" s="78"/>
      <c r="R58" s="65"/>
    </row>
    <row r="59" spans="1:20" s="55" customFormat="1" ht="9">
      <c r="A59" s="54"/>
      <c r="B59" s="102" t="s">
        <v>4</v>
      </c>
      <c r="C59" s="39">
        <v>34510.67</v>
      </c>
      <c r="D59" s="39">
        <v>33903.300000000003</v>
      </c>
      <c r="E59" s="39">
        <v>39116.019999999997</v>
      </c>
      <c r="F59" s="39">
        <v>34134.57</v>
      </c>
      <c r="G59" s="39">
        <v>39684.69</v>
      </c>
      <c r="H59" s="39">
        <v>35312.93</v>
      </c>
      <c r="I59" s="39">
        <v>35454.050000000003</v>
      </c>
      <c r="J59" s="39">
        <v>30862.82</v>
      </c>
      <c r="K59" s="39">
        <v>43329.9</v>
      </c>
      <c r="L59" s="39">
        <v>34684.769999999997</v>
      </c>
      <c r="M59" s="39">
        <v>44681.3</v>
      </c>
      <c r="N59" s="39">
        <v>48117.05</v>
      </c>
      <c r="O59" s="39">
        <v>37470.300000000003</v>
      </c>
      <c r="P59" s="116">
        <v>65.75</v>
      </c>
      <c r="Q59" s="78"/>
      <c r="R59" s="65"/>
    </row>
    <row r="60" spans="1:20" s="55" customFormat="1" ht="9">
      <c r="A60" s="54"/>
      <c r="B60" s="104" t="s">
        <v>5</v>
      </c>
      <c r="C60" s="112">
        <v>43924.32</v>
      </c>
      <c r="D60" s="112">
        <v>43213.38</v>
      </c>
      <c r="E60" s="112">
        <v>42256.800000000003</v>
      </c>
      <c r="F60" s="112">
        <v>40802.93</v>
      </c>
      <c r="G60" s="112">
        <v>40395.879999999997</v>
      </c>
      <c r="H60" s="112">
        <v>41372.31</v>
      </c>
      <c r="I60" s="112">
        <v>38750.11</v>
      </c>
      <c r="J60" s="112">
        <v>41502.68</v>
      </c>
      <c r="K60" s="112">
        <v>39299.31</v>
      </c>
      <c r="L60" s="112">
        <v>37687.06</v>
      </c>
      <c r="M60" s="112">
        <v>43634.57</v>
      </c>
      <c r="N60" s="112">
        <v>43177.29</v>
      </c>
      <c r="O60" s="112">
        <v>41205.199999999997</v>
      </c>
      <c r="P60" s="117">
        <v>72.349999999999994</v>
      </c>
      <c r="Q60" s="78"/>
      <c r="R60" s="65"/>
    </row>
    <row r="61" spans="1:20" s="55" customFormat="1" ht="9">
      <c r="A61" s="54"/>
      <c r="B61" s="237" t="s">
        <v>6</v>
      </c>
      <c r="C61" s="224">
        <v>34480.660000000003</v>
      </c>
      <c r="D61" s="224">
        <v>31738.69</v>
      </c>
      <c r="E61" s="224">
        <v>34574.83</v>
      </c>
      <c r="F61" s="224">
        <v>38228.22</v>
      </c>
      <c r="G61" s="224">
        <v>36886.370000000003</v>
      </c>
      <c r="H61" s="224">
        <v>37184.589999999997</v>
      </c>
      <c r="I61" s="224">
        <v>36816.519999999997</v>
      </c>
      <c r="J61" s="224">
        <v>37188.33</v>
      </c>
      <c r="K61" s="224">
        <v>36916.46</v>
      </c>
      <c r="L61" s="224">
        <v>38707.370000000003</v>
      </c>
      <c r="M61" s="224">
        <v>38895.68</v>
      </c>
      <c r="N61" s="224">
        <v>39168.53</v>
      </c>
      <c r="O61" s="224">
        <v>36747.410000000003</v>
      </c>
      <c r="P61" s="238">
        <v>64.42</v>
      </c>
      <c r="Q61" s="78"/>
      <c r="R61" s="65"/>
    </row>
    <row r="62" spans="1:20" s="55" customFormat="1" ht="9">
      <c r="A62" s="54"/>
      <c r="B62" s="226" t="s">
        <v>12</v>
      </c>
      <c r="C62" s="41">
        <v>27187.17</v>
      </c>
      <c r="D62" s="41">
        <v>29205.88</v>
      </c>
      <c r="E62" s="41">
        <v>30783.1</v>
      </c>
      <c r="F62" s="41">
        <v>26965.61</v>
      </c>
      <c r="G62" s="41">
        <v>32754.6</v>
      </c>
      <c r="H62" s="41">
        <v>33069.050000000003</v>
      </c>
      <c r="I62" s="41">
        <v>32688.639999999999</v>
      </c>
      <c r="J62" s="41">
        <v>31020.58</v>
      </c>
      <c r="K62" s="41">
        <v>34129.760000000002</v>
      </c>
      <c r="L62" s="41">
        <v>36693.32</v>
      </c>
      <c r="M62" s="41">
        <v>28415.82</v>
      </c>
      <c r="N62" s="41">
        <v>30140.34</v>
      </c>
      <c r="O62" s="41">
        <v>31142.25</v>
      </c>
      <c r="P62" s="239">
        <v>54.64</v>
      </c>
      <c r="Q62" s="78"/>
      <c r="R62" s="65"/>
      <c r="T62" s="80"/>
    </row>
    <row r="63" spans="1:20" s="55" customFormat="1" ht="9">
      <c r="A63" s="54"/>
      <c r="B63" s="237" t="s">
        <v>13</v>
      </c>
      <c r="C63" s="224">
        <v>36040.980000000003</v>
      </c>
      <c r="D63" s="224">
        <v>32219.54</v>
      </c>
      <c r="E63" s="224">
        <v>36393.75</v>
      </c>
      <c r="F63" s="224">
        <v>40331.129999999997</v>
      </c>
      <c r="G63" s="224">
        <v>35334.76</v>
      </c>
      <c r="H63" s="224">
        <v>37512.68</v>
      </c>
      <c r="I63" s="224">
        <v>36175.660000000003</v>
      </c>
      <c r="J63" s="224">
        <v>35108.9</v>
      </c>
      <c r="K63" s="224">
        <v>33908.870000000003</v>
      </c>
      <c r="L63" s="224">
        <v>35354.03</v>
      </c>
      <c r="M63" s="224">
        <v>35299.19</v>
      </c>
      <c r="N63" s="224">
        <v>42538.27</v>
      </c>
      <c r="O63" s="224">
        <v>36262.239999999998</v>
      </c>
      <c r="P63" s="238">
        <v>63.64</v>
      </c>
      <c r="Q63" s="78"/>
      <c r="R63" s="65"/>
    </row>
    <row r="64" spans="1:20" s="55" customFormat="1" ht="9">
      <c r="A64" s="54"/>
      <c r="B64" s="226" t="s">
        <v>14</v>
      </c>
      <c r="C64" s="41">
        <v>30122.03</v>
      </c>
      <c r="D64" s="41">
        <v>25819.1</v>
      </c>
      <c r="E64" s="41">
        <v>31939.89</v>
      </c>
      <c r="F64" s="41">
        <v>36355.32</v>
      </c>
      <c r="G64" s="41">
        <v>30549.61</v>
      </c>
      <c r="H64" s="41">
        <v>33326.800000000003</v>
      </c>
      <c r="I64" s="41">
        <v>39366.92</v>
      </c>
      <c r="J64" s="41">
        <v>35674.47</v>
      </c>
      <c r="K64" s="41">
        <v>40023.379999999997</v>
      </c>
      <c r="L64" s="41">
        <v>40098.22</v>
      </c>
      <c r="M64" s="41">
        <v>39151.46</v>
      </c>
      <c r="N64" s="41">
        <v>44055.89</v>
      </c>
      <c r="O64" s="41">
        <v>34925.03</v>
      </c>
      <c r="P64" s="239">
        <v>61.22</v>
      </c>
      <c r="Q64" s="78"/>
      <c r="R64" s="65"/>
    </row>
    <row r="65" spans="1:18" s="55" customFormat="1" ht="9">
      <c r="A65" s="54"/>
      <c r="B65" s="237" t="s">
        <v>38</v>
      </c>
      <c r="C65" s="224">
        <v>35671.54</v>
      </c>
      <c r="D65" s="224">
        <v>31744.75</v>
      </c>
      <c r="E65" s="224">
        <v>36335.35</v>
      </c>
      <c r="F65" s="224">
        <v>37500.11</v>
      </c>
      <c r="G65" s="224">
        <v>37247.18</v>
      </c>
      <c r="H65" s="224">
        <v>36306.92</v>
      </c>
      <c r="I65" s="224">
        <v>33763.46</v>
      </c>
      <c r="J65" s="224">
        <v>40809.980000000003</v>
      </c>
      <c r="K65" s="224">
        <v>39614.29</v>
      </c>
      <c r="L65" s="224">
        <v>42898.57</v>
      </c>
      <c r="M65" s="224">
        <v>36294.36</v>
      </c>
      <c r="N65" s="224">
        <v>41487.19</v>
      </c>
      <c r="O65" s="224">
        <v>37215.980000000003</v>
      </c>
      <c r="P65" s="238">
        <v>65.44</v>
      </c>
      <c r="Q65" s="78"/>
      <c r="R65" s="65"/>
    </row>
    <row r="66" spans="1:18" s="55" customFormat="1" ht="9">
      <c r="A66" s="54"/>
      <c r="B66" s="226" t="s">
        <v>120</v>
      </c>
      <c r="C66" s="41">
        <v>21830.799999999999</v>
      </c>
      <c r="D66" s="41">
        <v>20821.55</v>
      </c>
      <c r="E66" s="41">
        <v>27243.14</v>
      </c>
      <c r="F66" s="41">
        <v>22286.19</v>
      </c>
      <c r="G66" s="41">
        <v>29714.99</v>
      </c>
      <c r="H66" s="41">
        <v>28907.68</v>
      </c>
      <c r="I66" s="41">
        <v>25141.119999999999</v>
      </c>
      <c r="J66" s="41">
        <v>32761.040000000001</v>
      </c>
      <c r="K66" s="41">
        <v>35337.26</v>
      </c>
      <c r="L66" s="41">
        <v>32972.019999999997</v>
      </c>
      <c r="M66" s="41">
        <v>26232.21</v>
      </c>
      <c r="N66" s="41">
        <v>30839.23</v>
      </c>
      <c r="O66" s="41">
        <v>27041.89</v>
      </c>
      <c r="P66" s="239">
        <v>47.5</v>
      </c>
      <c r="Q66" s="78"/>
      <c r="R66" s="65"/>
    </row>
    <row r="67" spans="1:18" s="55" customFormat="1" ht="9">
      <c r="A67" s="54"/>
      <c r="B67" s="237" t="s">
        <v>118</v>
      </c>
      <c r="C67" s="224">
        <v>24655.73</v>
      </c>
      <c r="D67" s="224">
        <v>22692.49</v>
      </c>
      <c r="E67" s="224">
        <v>27488.53</v>
      </c>
      <c r="F67" s="224">
        <v>25790.03</v>
      </c>
      <c r="G67" s="224">
        <v>26691.040000000001</v>
      </c>
      <c r="H67" s="224">
        <v>28945.57</v>
      </c>
      <c r="I67" s="224">
        <v>26532.35</v>
      </c>
      <c r="J67" s="224">
        <v>28565.15</v>
      </c>
      <c r="K67" s="224">
        <v>29468.23</v>
      </c>
      <c r="L67" s="224">
        <v>27115.78</v>
      </c>
      <c r="M67" s="224">
        <v>29042.3</v>
      </c>
      <c r="N67" s="224">
        <v>27198.58</v>
      </c>
      <c r="O67" s="224">
        <v>26999.87</v>
      </c>
      <c r="P67" s="238">
        <v>47.36</v>
      </c>
      <c r="Q67" s="78"/>
      <c r="R67" s="65"/>
    </row>
    <row r="68" spans="1:18" s="55" customFormat="1" ht="9">
      <c r="A68" s="54"/>
      <c r="B68" s="226" t="s">
        <v>15</v>
      </c>
      <c r="C68" s="41">
        <v>33476.620000000003</v>
      </c>
      <c r="D68" s="41">
        <v>34897.69</v>
      </c>
      <c r="E68" s="41">
        <v>37232.230000000003</v>
      </c>
      <c r="F68" s="41">
        <v>38935.519999999997</v>
      </c>
      <c r="G68" s="41">
        <v>33962.980000000003</v>
      </c>
      <c r="H68" s="41">
        <v>34340.730000000003</v>
      </c>
      <c r="I68" s="41">
        <v>36228.19</v>
      </c>
      <c r="J68" s="41">
        <v>34866.089999999997</v>
      </c>
      <c r="K68" s="41">
        <v>37943.4</v>
      </c>
      <c r="L68" s="41">
        <v>34926.1</v>
      </c>
      <c r="M68" s="41">
        <v>35457.56</v>
      </c>
      <c r="N68" s="41">
        <v>35521.660000000003</v>
      </c>
      <c r="O68" s="41">
        <v>35607.51</v>
      </c>
      <c r="P68" s="239">
        <v>62.48</v>
      </c>
      <c r="Q68" s="78"/>
      <c r="R68" s="65"/>
    </row>
    <row r="69" spans="1:18" s="55" customFormat="1" ht="9">
      <c r="A69" s="54"/>
      <c r="B69" s="90" t="s">
        <v>28</v>
      </c>
      <c r="C69" s="90">
        <v>43648.67</v>
      </c>
      <c r="D69" s="90">
        <v>40694.230000000003</v>
      </c>
      <c r="E69" s="90">
        <v>49008.31</v>
      </c>
      <c r="F69" s="90">
        <v>48462.32</v>
      </c>
      <c r="G69" s="90">
        <v>48943.1</v>
      </c>
      <c r="H69" s="90">
        <v>49415.29</v>
      </c>
      <c r="I69" s="90">
        <v>48445.03</v>
      </c>
      <c r="J69" s="90">
        <v>49095.43</v>
      </c>
      <c r="K69" s="90">
        <v>50522.1</v>
      </c>
      <c r="L69" s="90">
        <v>51352.9</v>
      </c>
      <c r="M69" s="90">
        <v>51689.66</v>
      </c>
      <c r="N69" s="90">
        <v>53624.91</v>
      </c>
      <c r="O69" s="90">
        <v>48661.14</v>
      </c>
      <c r="P69" s="110">
        <v>85.32</v>
      </c>
      <c r="Q69" s="78"/>
      <c r="R69" s="65"/>
    </row>
    <row r="70" spans="1:18" s="55" customFormat="1" ht="9">
      <c r="A70" s="54"/>
      <c r="B70" s="90" t="s">
        <v>29</v>
      </c>
      <c r="C70" s="110">
        <f t="shared" ref="C70:N70" si="5">C69/C71</f>
        <v>81.277967608012091</v>
      </c>
      <c r="D70" s="110">
        <f t="shared" si="5"/>
        <v>73.401165386172835</v>
      </c>
      <c r="E70" s="110">
        <f t="shared" si="5"/>
        <v>86.918310641844954</v>
      </c>
      <c r="F70" s="110">
        <f t="shared" si="5"/>
        <v>87.37602189661952</v>
      </c>
      <c r="G70" s="110">
        <f t="shared" si="5"/>
        <v>88.12193690336008</v>
      </c>
      <c r="H70" s="110">
        <f t="shared" si="5"/>
        <v>89.348338647171204</v>
      </c>
      <c r="I70" s="110">
        <f t="shared" si="5"/>
        <v>86.786671313569911</v>
      </c>
      <c r="J70" s="110">
        <f t="shared" si="5"/>
        <v>84.785874152925828</v>
      </c>
      <c r="K70" s="110">
        <f t="shared" si="5"/>
        <v>85.130285036429925</v>
      </c>
      <c r="L70" s="110">
        <f t="shared" si="5"/>
        <v>87.041764127597546</v>
      </c>
      <c r="M70" s="110">
        <f t="shared" si="5"/>
        <v>87.245896132984612</v>
      </c>
      <c r="N70" s="110">
        <f t="shared" si="5"/>
        <v>87.491022467895476</v>
      </c>
      <c r="O70" s="110">
        <v>85.32</v>
      </c>
      <c r="P70" s="90"/>
      <c r="Q70" s="78"/>
      <c r="R70" s="65"/>
    </row>
    <row r="71" spans="1:18" s="55" customFormat="1" ht="9">
      <c r="A71" s="54"/>
      <c r="B71" s="90" t="s">
        <v>30</v>
      </c>
      <c r="C71" s="106">
        <f>C48</f>
        <v>537.02954545454543</v>
      </c>
      <c r="D71" s="106">
        <f t="shared" ref="D71:N71" si="6">D48</f>
        <v>554.4085</v>
      </c>
      <c r="E71" s="106">
        <f t="shared" si="6"/>
        <v>563.84333333333336</v>
      </c>
      <c r="F71" s="106">
        <f t="shared" si="6"/>
        <v>554.6409523809524</v>
      </c>
      <c r="G71" s="106">
        <f t="shared" si="6"/>
        <v>555.40200000000004</v>
      </c>
      <c r="H71" s="106">
        <f t="shared" si="6"/>
        <v>553.06333333333339</v>
      </c>
      <c r="I71" s="106">
        <f t="shared" si="6"/>
        <v>558.20818181818163</v>
      </c>
      <c r="J71" s="106">
        <f t="shared" si="6"/>
        <v>579.05199999999991</v>
      </c>
      <c r="K71" s="106">
        <f t="shared" si="6"/>
        <v>593.46800000000007</v>
      </c>
      <c r="L71" s="106">
        <f t="shared" si="6"/>
        <v>589.98</v>
      </c>
      <c r="M71" s="106">
        <f t="shared" si="6"/>
        <v>592.45950000000005</v>
      </c>
      <c r="N71" s="106">
        <f t="shared" si="6"/>
        <v>612.91899999999976</v>
      </c>
      <c r="O71" s="106"/>
      <c r="P71" s="90"/>
      <c r="Q71" s="78"/>
      <c r="R71" s="82"/>
    </row>
    <row r="72" spans="1:18" s="56" customFormat="1" ht="18" customHeight="1">
      <c r="A72" s="54"/>
      <c r="B72" s="17"/>
      <c r="C72" s="17"/>
      <c r="D72" s="17"/>
      <c r="E72" s="17"/>
      <c r="F72" s="17"/>
      <c r="G72" s="17"/>
      <c r="H72" s="17"/>
      <c r="I72" s="17"/>
      <c r="J72" s="17"/>
      <c r="K72" s="17"/>
      <c r="L72" s="17"/>
      <c r="M72" s="17"/>
      <c r="N72" s="17"/>
      <c r="O72" s="17"/>
      <c r="P72" s="17"/>
      <c r="Q72" s="63"/>
      <c r="R72" s="54"/>
    </row>
    <row r="73" spans="1:18" s="56" customFormat="1" ht="18" customHeight="1">
      <c r="A73" s="54"/>
      <c r="B73" s="17"/>
      <c r="C73" s="17"/>
      <c r="D73" s="17"/>
      <c r="E73" s="17"/>
      <c r="F73" s="17"/>
      <c r="G73" s="17"/>
      <c r="H73" s="17"/>
      <c r="I73" s="17"/>
      <c r="J73" s="17"/>
      <c r="K73" s="17"/>
      <c r="L73" s="17"/>
      <c r="M73" s="17"/>
      <c r="N73" s="17"/>
      <c r="O73" s="17"/>
      <c r="P73" s="17"/>
      <c r="Q73" s="63"/>
      <c r="R73" s="54"/>
    </row>
    <row r="74" spans="1:18" s="56" customFormat="1" ht="16.5" customHeight="1">
      <c r="A74" s="54"/>
      <c r="B74" s="17"/>
      <c r="C74" s="17"/>
      <c r="D74" s="17"/>
      <c r="E74" s="17"/>
      <c r="F74" s="17"/>
      <c r="G74" s="17"/>
      <c r="H74" s="17"/>
      <c r="I74" s="17"/>
      <c r="J74" s="17"/>
      <c r="K74" s="17"/>
      <c r="L74" s="17"/>
      <c r="M74" s="17"/>
      <c r="N74" s="17"/>
      <c r="O74" s="17"/>
      <c r="P74" s="17"/>
      <c r="Q74" s="74"/>
      <c r="R74" s="54"/>
    </row>
  </sheetData>
  <mergeCells count="4">
    <mergeCell ref="O51:P51"/>
    <mergeCell ref="B8:O8"/>
    <mergeCell ref="B28:P28"/>
    <mergeCell ref="B50:P50"/>
  </mergeCells>
  <printOptions horizontalCentered="1"/>
  <pageMargins left="0.39370078740157483" right="0.39370078740157483" top="0.23622047244094491" bottom="0.39370078740157483" header="0.31496062992125984" footer="0.17"/>
  <pageSetup scale="70" fitToWidth="2" orientation="landscape" r:id="rId1"/>
  <headerFooter>
    <oddFooter>&amp;L&amp;9www.scj.cl
&amp;D&amp;R&amp;8División de Estudios</oddFooter>
  </headerFooter>
  <rowBreaks count="1" manualBreakCount="1">
    <brk id="50" max="16383" man="1"/>
  </rowBreaks>
  <colBreaks count="1" manualBreakCount="1">
    <brk id="1" max="68"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6"/>
  <sheetViews>
    <sheetView showGridLines="0" topLeftCell="A22" zoomScale="130" zoomScaleNormal="130" workbookViewId="0">
      <selection activeCell="N48" sqref="N48"/>
    </sheetView>
  </sheetViews>
  <sheetFormatPr baseColWidth="10" defaultColWidth="11.42578125" defaultRowHeight="14.25"/>
  <cols>
    <col min="1" max="1" width="4.140625" style="50" customWidth="1"/>
    <col min="2" max="2" width="21.28515625" style="17" customWidth="1"/>
    <col min="3" max="10" width="11.85546875" style="17" bestFit="1" customWidth="1"/>
    <col min="11" max="11" width="11.7109375" style="17" customWidth="1"/>
    <col min="12" max="14" width="11.85546875" style="17" bestFit="1" customWidth="1"/>
    <col min="15" max="15" width="13" style="17" bestFit="1" customWidth="1"/>
    <col min="16" max="16" width="14.28515625" style="17" bestFit="1" customWidth="1"/>
    <col min="17" max="17" width="10.85546875" style="17" customWidth="1"/>
    <col min="18" max="18" width="12.5703125" style="17" bestFit="1" customWidth="1"/>
    <col min="19" max="16384" width="11.42578125" style="17"/>
  </cols>
  <sheetData>
    <row r="1" spans="1:17" s="16" customFormat="1" ht="10.5" customHeight="1">
      <c r="A1" s="50"/>
    </row>
    <row r="2" spans="1:17" s="16" customFormat="1" ht="10.5" customHeight="1">
      <c r="A2" s="50"/>
    </row>
    <row r="3" spans="1:17" s="16" customFormat="1" ht="10.5" customHeight="1">
      <c r="A3" s="50"/>
    </row>
    <row r="4" spans="1:17" s="16" customFormat="1" ht="10.5" customHeight="1">
      <c r="A4" s="50"/>
    </row>
    <row r="5" spans="1:17" s="16" customFormat="1" ht="10.5" customHeight="1">
      <c r="A5" s="50"/>
    </row>
    <row r="6" spans="1:17" s="16" customFormat="1" ht="12.75" customHeight="1">
      <c r="A6" s="50"/>
    </row>
    <row r="7" spans="1:17" s="16" customFormat="1" ht="49.5" customHeight="1">
      <c r="A7" s="50"/>
    </row>
    <row r="8" spans="1:17" s="52" customFormat="1" ht="22.5" customHeight="1">
      <c r="A8" s="51"/>
      <c r="B8" s="276" t="s">
        <v>57</v>
      </c>
      <c r="C8" s="277"/>
      <c r="D8" s="277"/>
      <c r="E8" s="277"/>
      <c r="F8" s="277"/>
      <c r="G8" s="277"/>
      <c r="H8" s="277"/>
      <c r="I8" s="277"/>
      <c r="J8" s="277"/>
      <c r="K8" s="277"/>
      <c r="L8" s="277"/>
      <c r="M8" s="277"/>
      <c r="N8" s="277"/>
      <c r="O8" s="277"/>
      <c r="P8" s="278"/>
      <c r="Q8" s="73"/>
    </row>
    <row r="9" spans="1:17" s="52" customFormat="1" ht="11.25" customHeight="1">
      <c r="A9" s="51"/>
      <c r="B9" s="203" t="s">
        <v>24</v>
      </c>
      <c r="C9" s="45" t="s">
        <v>40</v>
      </c>
      <c r="D9" s="45" t="s">
        <v>41</v>
      </c>
      <c r="E9" s="45" t="s">
        <v>42</v>
      </c>
      <c r="F9" s="45" t="s">
        <v>43</v>
      </c>
      <c r="G9" s="220" t="s">
        <v>44</v>
      </c>
      <c r="H9" s="45" t="s">
        <v>45</v>
      </c>
      <c r="I9" s="45" t="s">
        <v>46</v>
      </c>
      <c r="J9" s="45" t="s">
        <v>47</v>
      </c>
      <c r="K9" s="45" t="s">
        <v>48</v>
      </c>
      <c r="L9" s="45" t="s">
        <v>73</v>
      </c>
      <c r="M9" s="45" t="s">
        <v>0</v>
      </c>
      <c r="N9" s="45" t="s">
        <v>1</v>
      </c>
      <c r="O9" s="45" t="s">
        <v>32</v>
      </c>
      <c r="P9" s="204" t="s">
        <v>33</v>
      </c>
      <c r="Q9" s="73"/>
    </row>
    <row r="10" spans="1:17" s="52" customFormat="1" ht="9" customHeight="1">
      <c r="A10" s="51"/>
      <c r="B10" s="205" t="s">
        <v>34</v>
      </c>
      <c r="C10" s="39">
        <v>9890565233</v>
      </c>
      <c r="D10" s="39">
        <v>8267177253</v>
      </c>
      <c r="E10" s="39">
        <v>9815403221</v>
      </c>
      <c r="F10" s="39">
        <v>9881940197</v>
      </c>
      <c r="G10" s="39">
        <v>10931776459</v>
      </c>
      <c r="H10" s="39">
        <v>9944494882</v>
      </c>
      <c r="I10" s="39">
        <v>10032605391</v>
      </c>
      <c r="J10" s="39">
        <v>10957069301</v>
      </c>
      <c r="K10" s="39">
        <v>10186453224</v>
      </c>
      <c r="L10" s="39">
        <v>11848825202</v>
      </c>
      <c r="M10" s="39">
        <v>11214030879</v>
      </c>
      <c r="N10" s="39">
        <v>12288954777</v>
      </c>
      <c r="O10" s="81">
        <f>SUM(C10:N10)</f>
        <v>125259296019</v>
      </c>
      <c r="P10" s="211">
        <v>219337958.44999996</v>
      </c>
      <c r="Q10" s="73"/>
    </row>
    <row r="11" spans="1:17" s="52" customFormat="1" ht="9" customHeight="1">
      <c r="A11" s="51"/>
      <c r="B11" s="132" t="s">
        <v>3</v>
      </c>
      <c r="C11" s="112">
        <v>24603932056</v>
      </c>
      <c r="D11" s="112">
        <v>20524784694</v>
      </c>
      <c r="E11" s="112">
        <v>23745164935</v>
      </c>
      <c r="F11" s="112">
        <v>23610286406</v>
      </c>
      <c r="G11" s="112">
        <v>26895309987</v>
      </c>
      <c r="H11" s="112">
        <v>24271761770</v>
      </c>
      <c r="I11" s="112">
        <v>25666080836</v>
      </c>
      <c r="J11" s="112">
        <v>27166922118</v>
      </c>
      <c r="K11" s="112">
        <v>24782471026</v>
      </c>
      <c r="L11" s="112">
        <v>25895810815</v>
      </c>
      <c r="M11" s="112">
        <v>24656276530</v>
      </c>
      <c r="N11" s="112">
        <v>26816413775</v>
      </c>
      <c r="O11" s="112">
        <f>SUM(C11:N11)</f>
        <v>298635214948</v>
      </c>
      <c r="P11" s="212">
        <v>523744362.85000002</v>
      </c>
      <c r="Q11" s="73"/>
    </row>
    <row r="12" spans="1:17" s="52" customFormat="1" ht="9" customHeight="1">
      <c r="A12" s="51"/>
      <c r="B12" s="206" t="s">
        <v>76</v>
      </c>
      <c r="C12" s="39">
        <v>7397412690</v>
      </c>
      <c r="D12" s="39">
        <v>6407890290</v>
      </c>
      <c r="E12" s="39">
        <v>7400423745</v>
      </c>
      <c r="F12" s="39">
        <v>7489454875</v>
      </c>
      <c r="G12" s="39">
        <v>8053158970</v>
      </c>
      <c r="H12" s="39">
        <v>6942718470</v>
      </c>
      <c r="I12" s="39">
        <v>7898337260</v>
      </c>
      <c r="J12" s="39">
        <v>8175441780</v>
      </c>
      <c r="K12" s="39">
        <v>7601958415</v>
      </c>
      <c r="L12" s="39">
        <v>7746702325</v>
      </c>
      <c r="M12" s="39">
        <v>7590849105</v>
      </c>
      <c r="N12" s="39">
        <v>8200134570</v>
      </c>
      <c r="O12" s="81">
        <f t="shared" ref="O12:O25" si="0">SUM(C12:N12)</f>
        <v>90904482495</v>
      </c>
      <c r="P12" s="211">
        <v>159413068.07999998</v>
      </c>
      <c r="Q12" s="73"/>
    </row>
    <row r="13" spans="1:17" s="52" customFormat="1" ht="9" customHeight="1">
      <c r="A13" s="51"/>
      <c r="B13" s="132" t="s">
        <v>35</v>
      </c>
      <c r="C13" s="112">
        <v>5752026918</v>
      </c>
      <c r="D13" s="112">
        <v>6362029122</v>
      </c>
      <c r="E13" s="112">
        <v>4967477166</v>
      </c>
      <c r="F13" s="112">
        <v>4238245680</v>
      </c>
      <c r="G13" s="112">
        <v>4652201574</v>
      </c>
      <c r="H13" s="112">
        <v>3642324121</v>
      </c>
      <c r="I13" s="112">
        <v>4788951486</v>
      </c>
      <c r="J13" s="112">
        <v>4911465641</v>
      </c>
      <c r="K13" s="112">
        <v>4546589758</v>
      </c>
      <c r="L13" s="112">
        <v>4656589218</v>
      </c>
      <c r="M13" s="112">
        <v>4292960227</v>
      </c>
      <c r="N13" s="112">
        <v>4480431205</v>
      </c>
      <c r="O13" s="112">
        <f t="shared" si="0"/>
        <v>57291292116</v>
      </c>
      <c r="P13" s="212">
        <v>100770512.66000001</v>
      </c>
      <c r="Q13" s="73"/>
    </row>
    <row r="14" spans="1:17" s="52" customFormat="1" ht="9" customHeight="1">
      <c r="A14" s="51"/>
      <c r="B14" s="205" t="s">
        <v>104</v>
      </c>
      <c r="C14" s="39">
        <v>24263742060</v>
      </c>
      <c r="D14" s="39">
        <v>20945700771</v>
      </c>
      <c r="E14" s="39">
        <v>24761129523</v>
      </c>
      <c r="F14" s="39">
        <v>29058376876</v>
      </c>
      <c r="G14" s="39">
        <v>32343026848</v>
      </c>
      <c r="H14" s="39">
        <v>25396491866</v>
      </c>
      <c r="I14" s="39">
        <v>31715158565</v>
      </c>
      <c r="J14" s="39">
        <v>37637177162</v>
      </c>
      <c r="K14" s="39">
        <v>32778908317</v>
      </c>
      <c r="L14" s="39">
        <v>40203687400</v>
      </c>
      <c r="M14" s="39">
        <v>36532377338</v>
      </c>
      <c r="N14" s="39">
        <v>33200541957</v>
      </c>
      <c r="O14" s="81">
        <f t="shared" si="0"/>
        <v>368836318683</v>
      </c>
      <c r="P14" s="211">
        <v>644442165.02999997</v>
      </c>
      <c r="Q14" s="73"/>
    </row>
    <row r="15" spans="1:17" s="52" customFormat="1" ht="9" customHeight="1">
      <c r="A15" s="51"/>
      <c r="B15" s="132" t="s">
        <v>16</v>
      </c>
      <c r="C15" s="112">
        <v>68132884097</v>
      </c>
      <c r="D15" s="112">
        <v>60708644030</v>
      </c>
      <c r="E15" s="112">
        <v>70181119151</v>
      </c>
      <c r="F15" s="112">
        <v>63195209753</v>
      </c>
      <c r="G15" s="112">
        <v>76627579442</v>
      </c>
      <c r="H15" s="112">
        <v>67260749143</v>
      </c>
      <c r="I15" s="112">
        <v>78751679301</v>
      </c>
      <c r="J15" s="112">
        <v>82823138676</v>
      </c>
      <c r="K15" s="112">
        <v>76138528658</v>
      </c>
      <c r="L15" s="112">
        <v>80117988528</v>
      </c>
      <c r="M15" s="112">
        <v>75736956603</v>
      </c>
      <c r="N15" s="112">
        <v>82718184284</v>
      </c>
      <c r="O15" s="112">
        <f t="shared" si="0"/>
        <v>882392661666</v>
      </c>
      <c r="P15" s="212">
        <v>1545358727.5200002</v>
      </c>
      <c r="Q15" s="73"/>
    </row>
    <row r="16" spans="1:17" s="52" customFormat="1" ht="9" customHeight="1">
      <c r="A16" s="51"/>
      <c r="B16" s="205" t="s">
        <v>4</v>
      </c>
      <c r="C16" s="39">
        <v>5659379765</v>
      </c>
      <c r="D16" s="39">
        <v>4814818331</v>
      </c>
      <c r="E16" s="39">
        <v>4679823857</v>
      </c>
      <c r="F16" s="39">
        <v>4302764265</v>
      </c>
      <c r="G16" s="39">
        <v>4693846599</v>
      </c>
      <c r="H16" s="39">
        <v>3777467706</v>
      </c>
      <c r="I16" s="39">
        <v>4476014483</v>
      </c>
      <c r="J16" s="39">
        <v>4484936131</v>
      </c>
      <c r="K16" s="39">
        <v>4738647840</v>
      </c>
      <c r="L16" s="39">
        <v>4882657170</v>
      </c>
      <c r="M16" s="39">
        <v>4445553960</v>
      </c>
      <c r="N16" s="39">
        <v>4973879261</v>
      </c>
      <c r="O16" s="81">
        <f t="shared" si="0"/>
        <v>55929789368</v>
      </c>
      <c r="P16" s="211">
        <v>98204977.379999995</v>
      </c>
      <c r="Q16" s="73"/>
    </row>
    <row r="17" spans="1:256" s="52" customFormat="1" ht="9" customHeight="1">
      <c r="A17" s="51"/>
      <c r="B17" s="132" t="s">
        <v>5</v>
      </c>
      <c r="C17" s="112">
        <v>10356783721</v>
      </c>
      <c r="D17" s="112">
        <v>10319720465</v>
      </c>
      <c r="E17" s="112">
        <v>12077258443</v>
      </c>
      <c r="F17" s="112">
        <v>12224009807</v>
      </c>
      <c r="G17" s="112">
        <v>13461789196</v>
      </c>
      <c r="H17" s="112">
        <v>11797729635</v>
      </c>
      <c r="I17" s="112">
        <v>12695430745</v>
      </c>
      <c r="J17" s="112">
        <v>12810553220</v>
      </c>
      <c r="K17" s="112">
        <v>12041165135</v>
      </c>
      <c r="L17" s="112">
        <v>11483491000</v>
      </c>
      <c r="M17" s="112">
        <v>10383323710</v>
      </c>
      <c r="N17" s="112">
        <v>10739839325</v>
      </c>
      <c r="O17" s="112">
        <f t="shared" si="0"/>
        <v>140391094402</v>
      </c>
      <c r="P17" s="212">
        <v>246596240.92999998</v>
      </c>
      <c r="Q17" s="73"/>
    </row>
    <row r="18" spans="1:256" s="52" customFormat="1" ht="9" customHeight="1">
      <c r="A18" s="51"/>
      <c r="B18" s="242" t="s">
        <v>6</v>
      </c>
      <c r="C18" s="224">
        <v>34645816608</v>
      </c>
      <c r="D18" s="224">
        <v>30556533051</v>
      </c>
      <c r="E18" s="224">
        <v>36283228922</v>
      </c>
      <c r="F18" s="224">
        <v>35890575338</v>
      </c>
      <c r="G18" s="224">
        <v>42206995480</v>
      </c>
      <c r="H18" s="224">
        <v>35208365392</v>
      </c>
      <c r="I18" s="224">
        <v>41523456137</v>
      </c>
      <c r="J18" s="224">
        <v>40956232146</v>
      </c>
      <c r="K18" s="224">
        <v>38736318728</v>
      </c>
      <c r="L18" s="224">
        <v>39942116554</v>
      </c>
      <c r="M18" s="224">
        <v>36030623319</v>
      </c>
      <c r="N18" s="224">
        <v>40142866240</v>
      </c>
      <c r="O18" s="224">
        <f t="shared" si="0"/>
        <v>452123127915</v>
      </c>
      <c r="P18" s="243">
        <v>792741661.71000004</v>
      </c>
      <c r="Q18" s="73"/>
    </row>
    <row r="19" spans="1:256" s="52" customFormat="1" ht="9" customHeight="1">
      <c r="A19" s="51"/>
      <c r="B19" s="240" t="s">
        <v>12</v>
      </c>
      <c r="C19" s="41">
        <v>3375553572</v>
      </c>
      <c r="D19" s="41">
        <v>3056277628</v>
      </c>
      <c r="E19" s="41">
        <v>3238527330</v>
      </c>
      <c r="F19" s="41">
        <v>3408198030</v>
      </c>
      <c r="G19" s="41">
        <v>4128669665</v>
      </c>
      <c r="H19" s="41">
        <v>3478128480</v>
      </c>
      <c r="I19" s="41">
        <v>3978694050</v>
      </c>
      <c r="J19" s="41">
        <v>3992283270</v>
      </c>
      <c r="K19" s="41">
        <v>3876838550</v>
      </c>
      <c r="L19" s="41">
        <v>3840741855</v>
      </c>
      <c r="M19" s="41">
        <v>3395211160</v>
      </c>
      <c r="N19" s="41">
        <v>3426095435</v>
      </c>
      <c r="O19" s="227">
        <f t="shared" si="0"/>
        <v>43195219025</v>
      </c>
      <c r="P19" s="241">
        <v>75794431.530000001</v>
      </c>
      <c r="Q19" s="73"/>
    </row>
    <row r="20" spans="1:256" s="52" customFormat="1" ht="9" customHeight="1">
      <c r="A20" s="51"/>
      <c r="B20" s="242" t="s">
        <v>13</v>
      </c>
      <c r="C20" s="224">
        <v>20674293605</v>
      </c>
      <c r="D20" s="224">
        <v>19726944790</v>
      </c>
      <c r="E20" s="224">
        <v>23433817740</v>
      </c>
      <c r="F20" s="224">
        <v>22336836420</v>
      </c>
      <c r="G20" s="224">
        <v>24849072735</v>
      </c>
      <c r="H20" s="224">
        <v>22494441230</v>
      </c>
      <c r="I20" s="224">
        <v>24587775425</v>
      </c>
      <c r="J20" s="224">
        <v>24678026065</v>
      </c>
      <c r="K20" s="224">
        <v>22819553340</v>
      </c>
      <c r="L20" s="224">
        <v>24646576110</v>
      </c>
      <c r="M20" s="224">
        <v>23314381605</v>
      </c>
      <c r="N20" s="224">
        <v>25018077690</v>
      </c>
      <c r="O20" s="224">
        <f t="shared" si="0"/>
        <v>278579796755</v>
      </c>
      <c r="P20" s="243">
        <v>488387987.90999997</v>
      </c>
      <c r="Q20" s="73"/>
    </row>
    <row r="21" spans="1:256" s="52" customFormat="1" ht="9" customHeight="1">
      <c r="A21" s="51"/>
      <c r="B21" s="240" t="s">
        <v>14</v>
      </c>
      <c r="C21" s="41">
        <v>10674484370</v>
      </c>
      <c r="D21" s="41">
        <v>11976737800</v>
      </c>
      <c r="E21" s="41">
        <v>12168420470</v>
      </c>
      <c r="F21" s="41">
        <v>11974944170</v>
      </c>
      <c r="G21" s="41">
        <v>12846072320</v>
      </c>
      <c r="H21" s="41">
        <v>11411403900</v>
      </c>
      <c r="I21" s="41">
        <v>12669503640</v>
      </c>
      <c r="J21" s="41">
        <v>13105047370</v>
      </c>
      <c r="K21" s="41">
        <v>12895693290</v>
      </c>
      <c r="L21" s="41">
        <v>13842589760</v>
      </c>
      <c r="M21" s="41">
        <v>12699860290</v>
      </c>
      <c r="N21" s="41">
        <v>14543571350</v>
      </c>
      <c r="O21" s="227">
        <f t="shared" si="0"/>
        <v>150808328730</v>
      </c>
      <c r="P21" s="241">
        <v>264098730.5</v>
      </c>
      <c r="Q21" s="73"/>
    </row>
    <row r="22" spans="1:256" s="52" customFormat="1" ht="9" customHeight="1">
      <c r="A22" s="51"/>
      <c r="B22" s="242" t="s">
        <v>38</v>
      </c>
      <c r="C22" s="224">
        <v>6786149445</v>
      </c>
      <c r="D22" s="224">
        <v>6046784147</v>
      </c>
      <c r="E22" s="224">
        <v>6137058653</v>
      </c>
      <c r="F22" s="224">
        <v>6084422480</v>
      </c>
      <c r="G22" s="224">
        <v>6890062742</v>
      </c>
      <c r="H22" s="224">
        <v>5508949678</v>
      </c>
      <c r="I22" s="224">
        <v>6537458576</v>
      </c>
      <c r="J22" s="224">
        <v>6484903832</v>
      </c>
      <c r="K22" s="224">
        <v>6114280433</v>
      </c>
      <c r="L22" s="224">
        <v>6045303694</v>
      </c>
      <c r="M22" s="224">
        <v>5781388438</v>
      </c>
      <c r="N22" s="224">
        <v>6219570170</v>
      </c>
      <c r="O22" s="224">
        <f t="shared" si="0"/>
        <v>74636332288</v>
      </c>
      <c r="P22" s="243">
        <v>131129550.26000001</v>
      </c>
      <c r="Q22" s="73"/>
    </row>
    <row r="23" spans="1:256" s="52" customFormat="1" ht="9" customHeight="1">
      <c r="A23" s="51"/>
      <c r="B23" s="240" t="s">
        <v>120</v>
      </c>
      <c r="C23" s="41">
        <v>2221210068</v>
      </c>
      <c r="D23" s="41">
        <v>2625498605</v>
      </c>
      <c r="E23" s="41">
        <v>2143100602</v>
      </c>
      <c r="F23" s="41">
        <v>1830772315</v>
      </c>
      <c r="G23" s="41">
        <v>2181787316</v>
      </c>
      <c r="H23" s="41">
        <v>1607601894</v>
      </c>
      <c r="I23" s="41">
        <v>2262446797</v>
      </c>
      <c r="J23" s="41">
        <v>2269458733</v>
      </c>
      <c r="K23" s="41">
        <v>2068054576</v>
      </c>
      <c r="L23" s="41">
        <v>2077461542</v>
      </c>
      <c r="M23" s="41">
        <v>2286874301</v>
      </c>
      <c r="N23" s="41">
        <v>2229128824</v>
      </c>
      <c r="O23" s="227">
        <f t="shared" si="0"/>
        <v>25803395573</v>
      </c>
      <c r="P23" s="241">
        <v>45283635.219999999</v>
      </c>
      <c r="Q23" s="73"/>
    </row>
    <row r="24" spans="1:256" s="52" customFormat="1" ht="9" customHeight="1">
      <c r="A24" s="51"/>
      <c r="B24" s="242" t="s">
        <v>118</v>
      </c>
      <c r="C24" s="224">
        <v>3994903190</v>
      </c>
      <c r="D24" s="224">
        <v>3822636590</v>
      </c>
      <c r="E24" s="224">
        <v>4334599490</v>
      </c>
      <c r="F24" s="224">
        <v>4538517700</v>
      </c>
      <c r="G24" s="224">
        <v>4854180700</v>
      </c>
      <c r="H24" s="224">
        <v>4784954520</v>
      </c>
      <c r="I24" s="224">
        <v>5243465080</v>
      </c>
      <c r="J24" s="224">
        <v>5054207220</v>
      </c>
      <c r="K24" s="224">
        <v>4791850140</v>
      </c>
      <c r="L24" s="224">
        <v>4855256890</v>
      </c>
      <c r="M24" s="224">
        <v>4392511490</v>
      </c>
      <c r="N24" s="224">
        <v>5205638100</v>
      </c>
      <c r="O24" s="224">
        <f t="shared" si="0"/>
        <v>55872721110</v>
      </c>
      <c r="P24" s="243">
        <v>97928809.939999998</v>
      </c>
      <c r="Q24" s="73"/>
    </row>
    <row r="25" spans="1:256" s="52" customFormat="1" ht="9" customHeight="1">
      <c r="A25" s="51"/>
      <c r="B25" s="240" t="s">
        <v>15</v>
      </c>
      <c r="C25" s="41">
        <v>14312312315</v>
      </c>
      <c r="D25" s="41">
        <v>12547630990</v>
      </c>
      <c r="E25" s="41">
        <v>15016100875</v>
      </c>
      <c r="F25" s="41">
        <v>14869125400</v>
      </c>
      <c r="G25" s="41">
        <v>16032133330</v>
      </c>
      <c r="H25" s="41">
        <v>14656258285</v>
      </c>
      <c r="I25" s="41">
        <v>15865220650</v>
      </c>
      <c r="J25" s="41">
        <v>15764325930</v>
      </c>
      <c r="K25" s="41">
        <v>14856873375</v>
      </c>
      <c r="L25" s="41">
        <v>15051693615</v>
      </c>
      <c r="M25" s="41">
        <v>14948895040</v>
      </c>
      <c r="N25" s="41">
        <v>16454724780</v>
      </c>
      <c r="O25" s="227">
        <f t="shared" si="0"/>
        <v>180375294585</v>
      </c>
      <c r="P25" s="241">
        <v>316360245.34999996</v>
      </c>
      <c r="Q25" s="73"/>
    </row>
    <row r="26" spans="1:256" s="52" customFormat="1" ht="9" customHeight="1">
      <c r="A26" s="51"/>
      <c r="B26" s="213" t="s">
        <v>7</v>
      </c>
      <c r="C26" s="143">
        <f t="shared" ref="C26:N26" si="1">SUM(C10:C25)</f>
        <v>252741449713</v>
      </c>
      <c r="D26" s="143">
        <f t="shared" si="1"/>
        <v>228709808557</v>
      </c>
      <c r="E26" s="143">
        <f t="shared" si="1"/>
        <v>260382654123</v>
      </c>
      <c r="F26" s="143">
        <f t="shared" si="1"/>
        <v>254933679712</v>
      </c>
      <c r="G26" s="143">
        <f t="shared" si="1"/>
        <v>291647663363</v>
      </c>
      <c r="H26" s="143">
        <f t="shared" si="1"/>
        <v>252183840972</v>
      </c>
      <c r="I26" s="143">
        <f t="shared" si="1"/>
        <v>288692278422</v>
      </c>
      <c r="J26" s="143">
        <f t="shared" si="1"/>
        <v>301271188595</v>
      </c>
      <c r="K26" s="143">
        <f t="shared" si="1"/>
        <v>278974184805</v>
      </c>
      <c r="L26" s="143">
        <f t="shared" si="1"/>
        <v>297137491678</v>
      </c>
      <c r="M26" s="143">
        <f t="shared" si="1"/>
        <v>277702073995</v>
      </c>
      <c r="N26" s="143">
        <f t="shared" si="1"/>
        <v>296658051743</v>
      </c>
      <c r="O26" s="143">
        <f>SUM(C26:N26)</f>
        <v>3281034365678</v>
      </c>
      <c r="P26" s="214">
        <f>SUM(P10:P25)</f>
        <v>5749593065.3200006</v>
      </c>
      <c r="Q26" s="73"/>
    </row>
    <row r="27" spans="1:256" s="55" customFormat="1" ht="18" customHeight="1">
      <c r="A27" s="54"/>
      <c r="B27" s="213" t="s">
        <v>8</v>
      </c>
      <c r="C27" s="143">
        <f t="shared" ref="C27:N27" si="2">ROUND(C26/C28,2)</f>
        <v>470628575.00999999</v>
      </c>
      <c r="D27" s="143">
        <f t="shared" si="2"/>
        <v>412529404.86000001</v>
      </c>
      <c r="E27" s="143">
        <f t="shared" si="2"/>
        <v>461799650.24000001</v>
      </c>
      <c r="F27" s="143">
        <f t="shared" si="2"/>
        <v>459637317.82999998</v>
      </c>
      <c r="G27" s="143">
        <f t="shared" si="2"/>
        <v>525110934.72000003</v>
      </c>
      <c r="H27" s="143">
        <f t="shared" si="2"/>
        <v>455976423.99000001</v>
      </c>
      <c r="I27" s="143">
        <f t="shared" si="2"/>
        <v>517176723.35000002</v>
      </c>
      <c r="J27" s="143">
        <f t="shared" si="2"/>
        <v>520283478.16000003</v>
      </c>
      <c r="K27" s="143">
        <f t="shared" si="2"/>
        <v>470074519.26999998</v>
      </c>
      <c r="L27" s="143">
        <f t="shared" si="2"/>
        <v>503639939.79000002</v>
      </c>
      <c r="M27" s="143">
        <f t="shared" si="2"/>
        <v>468727523.13999999</v>
      </c>
      <c r="N27" s="143">
        <f t="shared" si="2"/>
        <v>484008574.94</v>
      </c>
      <c r="O27" s="143">
        <f>SUM(C27:N27)</f>
        <v>5749593065.2999992</v>
      </c>
      <c r="P27" s="214"/>
      <c r="Q27" s="63"/>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s="56" customFormat="1" ht="18" customHeight="1">
      <c r="A28" s="54"/>
      <c r="B28" s="215" t="s">
        <v>30</v>
      </c>
      <c r="C28" s="216">
        <f>Visitas!C48</f>
        <v>537.02954545454543</v>
      </c>
      <c r="D28" s="216">
        <f>Visitas!D48</f>
        <v>554.4085</v>
      </c>
      <c r="E28" s="216">
        <f>Visitas!E48</f>
        <v>563.84333333333336</v>
      </c>
      <c r="F28" s="216">
        <f>Visitas!F48</f>
        <v>554.6409523809524</v>
      </c>
      <c r="G28" s="216">
        <f>Visitas!G48</f>
        <v>555.40200000000004</v>
      </c>
      <c r="H28" s="216">
        <f>Visitas!H48</f>
        <v>553.06333333333339</v>
      </c>
      <c r="I28" s="216">
        <f>Visitas!I48</f>
        <v>558.20818181818163</v>
      </c>
      <c r="J28" s="216">
        <f>Visitas!J48</f>
        <v>579.05199999999991</v>
      </c>
      <c r="K28" s="216">
        <f>Visitas!K48</f>
        <v>593.46800000000007</v>
      </c>
      <c r="L28" s="216">
        <f>Visitas!L48</f>
        <v>589.98</v>
      </c>
      <c r="M28" s="216">
        <f>Visitas!M48</f>
        <v>592.45950000000005</v>
      </c>
      <c r="N28" s="216">
        <f>Visitas!N48</f>
        <v>612.91899999999976</v>
      </c>
      <c r="O28" s="217"/>
      <c r="P28" s="218"/>
      <c r="Q28" s="63"/>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row>
    <row r="29" spans="1:256" s="56" customFormat="1" ht="16.5" customHeight="1">
      <c r="A29" s="54"/>
      <c r="B29" s="16"/>
      <c r="C29" s="16"/>
      <c r="D29" s="16"/>
      <c r="E29" s="16"/>
      <c r="F29" s="16"/>
      <c r="G29" s="16"/>
      <c r="H29" s="16"/>
      <c r="I29" s="16"/>
      <c r="J29" s="16"/>
      <c r="K29" s="16"/>
      <c r="L29" s="16"/>
      <c r="M29" s="16"/>
      <c r="N29" s="16"/>
      <c r="O29" s="16"/>
      <c r="P29" s="16"/>
      <c r="Q29" s="74"/>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pans="1:256" s="16" customFormat="1" ht="22.5" customHeight="1">
      <c r="A30" s="50"/>
      <c r="B30" s="276" t="s">
        <v>122</v>
      </c>
      <c r="C30" s="277"/>
      <c r="D30" s="277"/>
      <c r="E30" s="277"/>
      <c r="F30" s="277"/>
      <c r="G30" s="277"/>
      <c r="H30" s="277"/>
      <c r="I30" s="277"/>
      <c r="J30" s="277"/>
      <c r="K30" s="277"/>
      <c r="L30" s="277"/>
      <c r="M30" s="277"/>
      <c r="N30" s="277"/>
      <c r="O30" s="277"/>
      <c r="P30" s="278"/>
      <c r="R30" s="57"/>
    </row>
    <row r="31" spans="1:256" s="52" customFormat="1" ht="22.5" customHeight="1">
      <c r="A31" s="51"/>
      <c r="B31" s="203" t="s">
        <v>24</v>
      </c>
      <c r="C31" s="45" t="s">
        <v>40</v>
      </c>
      <c r="D31" s="45" t="s">
        <v>41</v>
      </c>
      <c r="E31" s="45" t="s">
        <v>42</v>
      </c>
      <c r="F31" s="45" t="s">
        <v>43</v>
      </c>
      <c r="G31" s="220" t="s">
        <v>44</v>
      </c>
      <c r="H31" s="45" t="s">
        <v>45</v>
      </c>
      <c r="I31" s="45" t="s">
        <v>46</v>
      </c>
      <c r="J31" s="45" t="s">
        <v>47</v>
      </c>
      <c r="K31" s="45" t="s">
        <v>48</v>
      </c>
      <c r="L31" s="45" t="s">
        <v>73</v>
      </c>
      <c r="M31" s="45" t="s">
        <v>0</v>
      </c>
      <c r="N31" s="45" t="s">
        <v>1</v>
      </c>
      <c r="O31" s="220" t="s">
        <v>25</v>
      </c>
      <c r="P31" s="220" t="s">
        <v>124</v>
      </c>
      <c r="Q31" s="16"/>
      <c r="R31" s="202"/>
    </row>
    <row r="32" spans="1:256" s="52" customFormat="1" ht="9" customHeight="1">
      <c r="A32" s="51"/>
      <c r="B32" s="205" t="s">
        <v>34</v>
      </c>
      <c r="C32" s="107">
        <v>0.92810000000000004</v>
      </c>
      <c r="D32" s="107">
        <v>0.92989999999999995</v>
      </c>
      <c r="E32" s="107">
        <v>0.9264</v>
      </c>
      <c r="F32" s="107">
        <v>0.92820000000000003</v>
      </c>
      <c r="G32" s="107">
        <v>0.93089999999999995</v>
      </c>
      <c r="H32" s="107">
        <v>0.93169999999999997</v>
      </c>
      <c r="I32" s="107">
        <v>0.92820000000000003</v>
      </c>
      <c r="J32" s="107">
        <v>0.93189999999999995</v>
      </c>
      <c r="K32" s="107">
        <v>0.92779999999999996</v>
      </c>
      <c r="L32" s="107">
        <v>0.92700000000000005</v>
      </c>
      <c r="M32" s="107">
        <v>0.92820000000000003</v>
      </c>
      <c r="N32" s="107">
        <v>0.92830000000000001</v>
      </c>
      <c r="O32" s="107">
        <v>0.92889999999999995</v>
      </c>
      <c r="P32" s="107">
        <v>0.92889999999999995</v>
      </c>
      <c r="Q32" s="16"/>
      <c r="R32" s="201"/>
    </row>
    <row r="33" spans="1:19" s="52" customFormat="1" ht="9" customHeight="1">
      <c r="A33" s="51"/>
      <c r="B33" s="132" t="s">
        <v>3</v>
      </c>
      <c r="C33" s="108">
        <v>0.93459999999999999</v>
      </c>
      <c r="D33" s="108">
        <v>0.93689999999999996</v>
      </c>
      <c r="E33" s="108">
        <v>0.93130000000000002</v>
      </c>
      <c r="F33" s="108">
        <v>0.93859999999999999</v>
      </c>
      <c r="G33" s="108">
        <v>0.93500000000000005</v>
      </c>
      <c r="H33" s="108">
        <v>0.9335</v>
      </c>
      <c r="I33" s="108">
        <v>0.9335</v>
      </c>
      <c r="J33" s="108">
        <v>0.9335</v>
      </c>
      <c r="K33" s="108">
        <v>0.9335</v>
      </c>
      <c r="L33" s="108">
        <v>0.93259999999999998</v>
      </c>
      <c r="M33" s="108">
        <v>0.93489999999999995</v>
      </c>
      <c r="N33" s="108">
        <v>0.93389999999999995</v>
      </c>
      <c r="O33" s="108">
        <v>0.93420000000000003</v>
      </c>
      <c r="P33" s="108">
        <v>0.93420000000000003</v>
      </c>
      <c r="R33" s="109"/>
      <c r="S33" s="109"/>
    </row>
    <row r="34" spans="1:19" s="52" customFormat="1" ht="9" customHeight="1">
      <c r="A34" s="51"/>
      <c r="B34" s="206" t="s">
        <v>76</v>
      </c>
      <c r="C34" s="107">
        <v>0.93020000000000003</v>
      </c>
      <c r="D34" s="107">
        <v>0.92569999999999997</v>
      </c>
      <c r="E34" s="107">
        <v>0.92749999999999999</v>
      </c>
      <c r="F34" s="107">
        <v>0.93120000000000003</v>
      </c>
      <c r="G34" s="107">
        <v>0.92649999999999999</v>
      </c>
      <c r="H34" s="107">
        <v>0.92910000000000004</v>
      </c>
      <c r="I34" s="107">
        <v>0.93530000000000002</v>
      </c>
      <c r="J34" s="107">
        <v>0.93049999999999999</v>
      </c>
      <c r="K34" s="107">
        <v>0.93320000000000003</v>
      </c>
      <c r="L34" s="107">
        <v>0.93300000000000005</v>
      </c>
      <c r="M34" s="107">
        <v>0.93700000000000006</v>
      </c>
      <c r="N34" s="107">
        <v>0.92949999999999999</v>
      </c>
      <c r="O34" s="107">
        <v>0.93079999999999996</v>
      </c>
      <c r="P34" s="107">
        <v>0.93079999999999996</v>
      </c>
      <c r="R34" s="109"/>
      <c r="S34" s="109"/>
    </row>
    <row r="35" spans="1:19" s="52" customFormat="1" ht="9" customHeight="1">
      <c r="A35" s="51"/>
      <c r="B35" s="132" t="s">
        <v>35</v>
      </c>
      <c r="C35" s="108">
        <v>0.92969999999999997</v>
      </c>
      <c r="D35" s="108">
        <v>0.92279999999999995</v>
      </c>
      <c r="E35" s="108">
        <v>0.92800000000000005</v>
      </c>
      <c r="F35" s="108">
        <v>0.92810000000000004</v>
      </c>
      <c r="G35" s="108">
        <v>0.92630000000000001</v>
      </c>
      <c r="H35" s="108">
        <v>0.92830000000000001</v>
      </c>
      <c r="I35" s="108">
        <v>0.92679999999999996</v>
      </c>
      <c r="J35" s="108">
        <v>0.92879999999999996</v>
      </c>
      <c r="K35" s="108">
        <v>0.93400000000000005</v>
      </c>
      <c r="L35" s="108">
        <v>0.9284</v>
      </c>
      <c r="M35" s="108">
        <v>0.92759999999999998</v>
      </c>
      <c r="N35" s="108">
        <v>0.9304</v>
      </c>
      <c r="O35" s="108">
        <v>0.92810000000000004</v>
      </c>
      <c r="P35" s="108">
        <v>0.92810000000000004</v>
      </c>
      <c r="R35" s="109"/>
      <c r="S35" s="109"/>
    </row>
    <row r="36" spans="1:19" s="52" customFormat="1" ht="9" customHeight="1">
      <c r="A36" s="51"/>
      <c r="B36" s="205" t="s">
        <v>104</v>
      </c>
      <c r="C36" s="107">
        <v>0.9345</v>
      </c>
      <c r="D36" s="107">
        <v>0.93730000000000002</v>
      </c>
      <c r="E36" s="167">
        <v>0.93659999999999999</v>
      </c>
      <c r="F36" s="107">
        <v>0.94469999999999998</v>
      </c>
      <c r="G36" s="107">
        <v>0.93889999999999996</v>
      </c>
      <c r="H36" s="107">
        <v>0.94259999999999999</v>
      </c>
      <c r="I36" s="107">
        <v>0.94010000000000005</v>
      </c>
      <c r="J36" s="107">
        <v>0.94340000000000002</v>
      </c>
      <c r="K36" s="107">
        <v>0.9466</v>
      </c>
      <c r="L36" s="107">
        <v>0.94789999999999996</v>
      </c>
      <c r="M36" s="107">
        <v>0.94979999999999998</v>
      </c>
      <c r="N36" s="107">
        <v>0.93679999999999997</v>
      </c>
      <c r="O36" s="107">
        <v>0.94220000000000004</v>
      </c>
      <c r="P36" s="107">
        <v>0.94220000000000004</v>
      </c>
      <c r="R36" s="109"/>
      <c r="S36" s="109"/>
    </row>
    <row r="37" spans="1:19" s="52" customFormat="1" ht="9" customHeight="1">
      <c r="A37" s="51"/>
      <c r="B37" s="132" t="s">
        <v>16</v>
      </c>
      <c r="C37" s="108">
        <v>0.93479999999999996</v>
      </c>
      <c r="D37" s="108">
        <v>0.93530000000000002</v>
      </c>
      <c r="E37" s="144">
        <v>0.93500000000000005</v>
      </c>
      <c r="F37" s="144">
        <v>0.93320000000000003</v>
      </c>
      <c r="G37" s="144">
        <v>0.93330000000000002</v>
      </c>
      <c r="H37" s="108">
        <v>0.94030000000000002</v>
      </c>
      <c r="I37" s="108">
        <v>0.94279999999999997</v>
      </c>
      <c r="J37" s="108">
        <v>0.94120000000000004</v>
      </c>
      <c r="K37" s="108">
        <v>0.94120000000000004</v>
      </c>
      <c r="L37" s="108">
        <v>0.9415</v>
      </c>
      <c r="M37" s="108">
        <v>0.94430000000000003</v>
      </c>
      <c r="N37" s="108">
        <v>0.94510000000000005</v>
      </c>
      <c r="O37" s="108">
        <v>0.93930000000000002</v>
      </c>
      <c r="P37" s="108">
        <v>0.93930000000000002</v>
      </c>
      <c r="R37" s="109"/>
      <c r="S37" s="109"/>
    </row>
    <row r="38" spans="1:19" s="52" customFormat="1" ht="9" customHeight="1">
      <c r="A38" s="51"/>
      <c r="B38" s="205" t="s">
        <v>4</v>
      </c>
      <c r="C38" s="107">
        <v>0.9325</v>
      </c>
      <c r="D38" s="107">
        <v>0.93230000000000002</v>
      </c>
      <c r="E38" s="107">
        <v>0.93089999999999995</v>
      </c>
      <c r="F38" s="107">
        <v>0.93989999999999996</v>
      </c>
      <c r="G38" s="107">
        <v>0.92920000000000003</v>
      </c>
      <c r="H38" s="107">
        <v>0.93049999999999999</v>
      </c>
      <c r="I38" s="107">
        <v>0.92900000000000005</v>
      </c>
      <c r="J38" s="107">
        <v>0.9335</v>
      </c>
      <c r="K38" s="107">
        <v>0.92449999999999999</v>
      </c>
      <c r="L38" s="107">
        <v>0.93899999999999995</v>
      </c>
      <c r="M38" s="107">
        <v>0.92820000000000003</v>
      </c>
      <c r="N38" s="107">
        <v>0.92689999999999995</v>
      </c>
      <c r="O38" s="107">
        <v>0.93140000000000001</v>
      </c>
      <c r="P38" s="107">
        <v>0.93140000000000001</v>
      </c>
      <c r="R38" s="109"/>
      <c r="S38" s="109"/>
    </row>
    <row r="39" spans="1:19" s="52" customFormat="1" ht="9" customHeight="1">
      <c r="A39" s="51"/>
      <c r="B39" s="132" t="s">
        <v>5</v>
      </c>
      <c r="C39" s="108">
        <v>0.93069999999999997</v>
      </c>
      <c r="D39" s="108">
        <v>0.93140000000000001</v>
      </c>
      <c r="E39" s="144">
        <v>0.93679999999999997</v>
      </c>
      <c r="F39" s="144">
        <v>0.93730000000000002</v>
      </c>
      <c r="G39" s="144">
        <v>0.93600000000000005</v>
      </c>
      <c r="H39" s="144">
        <v>0.93740000000000001</v>
      </c>
      <c r="I39" s="108">
        <v>0.93769999999999998</v>
      </c>
      <c r="J39" s="108">
        <v>0.93689999999999996</v>
      </c>
      <c r="K39" s="108">
        <v>0.9355</v>
      </c>
      <c r="L39" s="108">
        <v>0.9335</v>
      </c>
      <c r="M39" s="108">
        <v>0.92689999999999995</v>
      </c>
      <c r="N39" s="108">
        <v>0.9304</v>
      </c>
      <c r="O39" s="108">
        <v>0.93440000000000001</v>
      </c>
      <c r="P39" s="108">
        <v>0.93440000000000001</v>
      </c>
      <c r="R39" s="109"/>
      <c r="S39" s="109"/>
    </row>
    <row r="40" spans="1:19" s="52" customFormat="1" ht="9" customHeight="1">
      <c r="A40" s="51"/>
      <c r="B40" s="242" t="s">
        <v>6</v>
      </c>
      <c r="C40" s="107">
        <v>0.9365</v>
      </c>
      <c r="D40" s="107">
        <v>0.9385</v>
      </c>
      <c r="E40" s="225">
        <v>0.94259999999999999</v>
      </c>
      <c r="F40" s="225">
        <v>0.93679999999999997</v>
      </c>
      <c r="G40" s="225">
        <v>0.93889999999999996</v>
      </c>
      <c r="H40" s="107">
        <v>0.9395</v>
      </c>
      <c r="I40" s="107">
        <v>0.93930000000000002</v>
      </c>
      <c r="J40" s="107">
        <v>0.93830000000000002</v>
      </c>
      <c r="K40" s="107">
        <v>0.93940000000000001</v>
      </c>
      <c r="L40" s="107">
        <v>0.93640000000000001</v>
      </c>
      <c r="M40" s="107">
        <v>0.93789999999999996</v>
      </c>
      <c r="N40" s="107">
        <v>0.93720000000000003</v>
      </c>
      <c r="O40" s="107">
        <v>0.93840000000000001</v>
      </c>
      <c r="P40" s="107">
        <v>0.93840000000000001</v>
      </c>
      <c r="R40" s="109"/>
      <c r="S40" s="109"/>
    </row>
    <row r="41" spans="1:19" s="52" customFormat="1" ht="9" customHeight="1">
      <c r="A41" s="51"/>
      <c r="B41" s="240" t="s">
        <v>12</v>
      </c>
      <c r="C41" s="108">
        <v>0.93010000000000004</v>
      </c>
      <c r="D41" s="108">
        <v>0.92679999999999996</v>
      </c>
      <c r="E41" s="108">
        <v>0.92779999999999996</v>
      </c>
      <c r="F41" s="108">
        <v>0.93559999999999999</v>
      </c>
      <c r="G41" s="108">
        <v>0.92959999999999998</v>
      </c>
      <c r="H41" s="108">
        <v>0.93330000000000002</v>
      </c>
      <c r="I41" s="108">
        <v>0.93330000000000002</v>
      </c>
      <c r="J41" s="108">
        <v>0.93259999999999998</v>
      </c>
      <c r="K41" s="108">
        <v>0.93179999999999996</v>
      </c>
      <c r="L41" s="108">
        <v>0.93110000000000004</v>
      </c>
      <c r="M41" s="108">
        <v>0.93269999999999997</v>
      </c>
      <c r="N41" s="108">
        <v>0.92859999999999998</v>
      </c>
      <c r="O41" s="108">
        <v>0.93120000000000003</v>
      </c>
      <c r="P41" s="108">
        <v>0.93120000000000003</v>
      </c>
      <c r="R41" s="109"/>
      <c r="S41" s="109"/>
    </row>
    <row r="42" spans="1:19" s="52" customFormat="1" ht="9" customHeight="1">
      <c r="A42" s="51"/>
      <c r="B42" s="242" t="s">
        <v>13</v>
      </c>
      <c r="C42" s="107">
        <v>0.94010000000000005</v>
      </c>
      <c r="D42" s="107">
        <v>0.93830000000000002</v>
      </c>
      <c r="E42" s="107">
        <v>0.9425</v>
      </c>
      <c r="F42" s="107">
        <v>0.9385</v>
      </c>
      <c r="G42" s="107">
        <v>0.94030000000000002</v>
      </c>
      <c r="H42" s="107">
        <v>0.94179999999999997</v>
      </c>
      <c r="I42" s="107">
        <v>0.94240000000000002</v>
      </c>
      <c r="J42" s="107">
        <v>0.93910000000000005</v>
      </c>
      <c r="K42" s="107">
        <v>0.94089999999999996</v>
      </c>
      <c r="L42" s="107">
        <v>0.9446</v>
      </c>
      <c r="M42" s="107">
        <v>0.94369999999999998</v>
      </c>
      <c r="N42" s="107">
        <v>0.93969999999999998</v>
      </c>
      <c r="O42" s="107">
        <v>0.94099999999999995</v>
      </c>
      <c r="P42" s="107">
        <v>0.94099999999999995</v>
      </c>
      <c r="R42" s="109"/>
      <c r="S42" s="109"/>
    </row>
    <row r="43" spans="1:19" s="52" customFormat="1" ht="9" customHeight="1">
      <c r="A43" s="51"/>
      <c r="B43" s="240" t="s">
        <v>14</v>
      </c>
      <c r="C43" s="108">
        <v>0.93910000000000005</v>
      </c>
      <c r="D43" s="108">
        <v>0.93989999999999996</v>
      </c>
      <c r="E43" s="108">
        <v>0.94230000000000003</v>
      </c>
      <c r="F43" s="108">
        <v>0.94099999999999995</v>
      </c>
      <c r="G43" s="108">
        <v>0.9415</v>
      </c>
      <c r="H43" s="108">
        <v>0.94110000000000005</v>
      </c>
      <c r="I43" s="108">
        <v>0.94110000000000005</v>
      </c>
      <c r="J43" s="108">
        <v>0.94450000000000001</v>
      </c>
      <c r="K43" s="108">
        <v>0.93979999999999997</v>
      </c>
      <c r="L43" s="108">
        <v>0.94230000000000003</v>
      </c>
      <c r="M43" s="108">
        <v>0.94069999999999998</v>
      </c>
      <c r="N43" s="108">
        <v>0.94299999999999995</v>
      </c>
      <c r="O43" s="108">
        <v>0.94140000000000001</v>
      </c>
      <c r="P43" s="108">
        <v>0.94140000000000001</v>
      </c>
      <c r="R43" s="109"/>
      <c r="S43" s="109"/>
    </row>
    <row r="44" spans="1:19" s="52" customFormat="1" ht="9" customHeight="1">
      <c r="A44" s="51"/>
      <c r="B44" s="242" t="s">
        <v>38</v>
      </c>
      <c r="C44" s="107">
        <v>0.93089999999999995</v>
      </c>
      <c r="D44" s="107">
        <v>0.93210000000000004</v>
      </c>
      <c r="E44" s="107">
        <v>0.92820000000000003</v>
      </c>
      <c r="F44" s="107">
        <v>0.92979999999999996</v>
      </c>
      <c r="G44" s="107">
        <v>0.93369999999999997</v>
      </c>
      <c r="H44" s="107">
        <v>0.93320000000000003</v>
      </c>
      <c r="I44" s="107">
        <v>0.93530000000000002</v>
      </c>
      <c r="J44" s="107">
        <v>0.92859999999999998</v>
      </c>
      <c r="K44" s="107">
        <v>0.93389999999999995</v>
      </c>
      <c r="L44" s="107">
        <v>0.92859999999999998</v>
      </c>
      <c r="M44" s="107">
        <v>0.93659999999999999</v>
      </c>
      <c r="N44" s="107">
        <v>0.93530000000000002</v>
      </c>
      <c r="O44" s="107">
        <v>0.93220000000000003</v>
      </c>
      <c r="P44" s="107">
        <v>0.93220000000000003</v>
      </c>
      <c r="R44" s="109"/>
      <c r="S44" s="109"/>
    </row>
    <row r="45" spans="1:19" s="52" customFormat="1" ht="9" customHeight="1">
      <c r="A45" s="51"/>
      <c r="B45" s="240" t="s">
        <v>120</v>
      </c>
      <c r="C45" s="108">
        <v>0.92869999999999997</v>
      </c>
      <c r="D45" s="108">
        <v>0.9304</v>
      </c>
      <c r="E45" s="108">
        <v>0.92479999999999996</v>
      </c>
      <c r="F45" s="108">
        <v>0.9405</v>
      </c>
      <c r="G45" s="108">
        <v>0.93340000000000001</v>
      </c>
      <c r="H45" s="108">
        <v>0.93710000000000004</v>
      </c>
      <c r="I45" s="108">
        <v>0.94820000000000004</v>
      </c>
      <c r="J45" s="108">
        <v>0.92420000000000002</v>
      </c>
      <c r="K45" s="108">
        <v>0.9244</v>
      </c>
      <c r="L45" s="108">
        <v>0.9304</v>
      </c>
      <c r="M45" s="108">
        <v>0.94040000000000001</v>
      </c>
      <c r="N45" s="108">
        <v>0.93059999999999998</v>
      </c>
      <c r="O45" s="108">
        <v>0.93259999999999998</v>
      </c>
      <c r="P45" s="108">
        <v>0.93259999999999998</v>
      </c>
      <c r="R45" s="109"/>
      <c r="S45" s="109"/>
    </row>
    <row r="46" spans="1:19" s="52" customFormat="1" ht="9" customHeight="1">
      <c r="A46" s="51"/>
      <c r="B46" s="242" t="s">
        <v>118</v>
      </c>
      <c r="C46" s="107">
        <v>0.94430000000000003</v>
      </c>
      <c r="D46" s="107">
        <v>0.94540000000000002</v>
      </c>
      <c r="E46" s="107">
        <v>0.9425</v>
      </c>
      <c r="F46" s="107">
        <v>0.94899999999999995</v>
      </c>
      <c r="G46" s="107">
        <v>0.9415</v>
      </c>
      <c r="H46" s="107">
        <v>0.94420000000000004</v>
      </c>
      <c r="I46" s="107">
        <v>0.94699999999999995</v>
      </c>
      <c r="J46" s="107">
        <v>0.94169999999999998</v>
      </c>
      <c r="K46" s="107">
        <v>0.94359999999999999</v>
      </c>
      <c r="L46" s="107">
        <v>0.94550000000000001</v>
      </c>
      <c r="M46" s="107">
        <v>0.93859999999999999</v>
      </c>
      <c r="N46" s="107">
        <v>0.94689999999999996</v>
      </c>
      <c r="O46" s="107">
        <v>0.94420000000000004</v>
      </c>
      <c r="P46" s="107">
        <v>0.94420000000000004</v>
      </c>
      <c r="R46" s="109"/>
      <c r="S46" s="109"/>
    </row>
    <row r="47" spans="1:19" s="52" customFormat="1" ht="9" customHeight="1">
      <c r="A47" s="51"/>
      <c r="B47" s="240" t="s">
        <v>15</v>
      </c>
      <c r="C47" s="108">
        <v>0.93010000000000004</v>
      </c>
      <c r="D47" s="108">
        <v>0.92759999999999998</v>
      </c>
      <c r="E47" s="108">
        <v>0.93030000000000002</v>
      </c>
      <c r="F47" s="108">
        <v>0.92800000000000005</v>
      </c>
      <c r="G47" s="108">
        <v>0.92830000000000001</v>
      </c>
      <c r="H47" s="108">
        <v>0.92930000000000001</v>
      </c>
      <c r="I47" s="108">
        <v>0.92930000000000001</v>
      </c>
      <c r="J47" s="108">
        <v>0.9284</v>
      </c>
      <c r="K47" s="108">
        <v>0.92649999999999999</v>
      </c>
      <c r="L47" s="108">
        <v>0.93110000000000004</v>
      </c>
      <c r="M47" s="108">
        <v>0.92930000000000001</v>
      </c>
      <c r="N47" s="108">
        <v>0.93269999999999997</v>
      </c>
      <c r="O47" s="108">
        <v>0.92930000000000001</v>
      </c>
      <c r="P47" s="108">
        <v>0.92930000000000001</v>
      </c>
      <c r="R47" s="109"/>
      <c r="S47" s="109"/>
    </row>
    <row r="48" spans="1:19" s="52" customFormat="1" ht="9" customHeight="1">
      <c r="A48" s="51"/>
      <c r="B48" s="207" t="s">
        <v>2</v>
      </c>
      <c r="C48" s="111">
        <v>0.9345</v>
      </c>
      <c r="D48" s="111">
        <v>0.93500000000000005</v>
      </c>
      <c r="E48" s="129">
        <v>0.93579999999999997</v>
      </c>
      <c r="F48" s="129">
        <v>0.93630000000000002</v>
      </c>
      <c r="G48" s="129">
        <v>0.93530000000000002</v>
      </c>
      <c r="H48" s="129">
        <v>0.93799999999999994</v>
      </c>
      <c r="I48" s="111">
        <v>0.93869999999999998</v>
      </c>
      <c r="J48" s="111">
        <v>0.93810000000000004</v>
      </c>
      <c r="K48" s="111">
        <v>0.93830000000000002</v>
      </c>
      <c r="L48" s="111">
        <v>0.93889999999999996</v>
      </c>
      <c r="M48" s="111">
        <v>0.93989999999999996</v>
      </c>
      <c r="N48" s="111">
        <v>0.93820000000000003</v>
      </c>
      <c r="O48" s="111">
        <v>0.93730000000000002</v>
      </c>
      <c r="P48" s="111">
        <v>0.93730000000000002</v>
      </c>
      <c r="R48" s="109"/>
      <c r="S48" s="109"/>
    </row>
    <row r="49" spans="1:23" s="52" customFormat="1" ht="9" customHeight="1">
      <c r="A49" s="51"/>
      <c r="B49" s="208" t="s">
        <v>26</v>
      </c>
      <c r="C49" s="209">
        <f t="shared" ref="C49:P49" si="3">MAX(C32:C47)</f>
        <v>0.94430000000000003</v>
      </c>
      <c r="D49" s="209">
        <f t="shared" si="3"/>
        <v>0.94540000000000002</v>
      </c>
      <c r="E49" s="209">
        <f t="shared" si="3"/>
        <v>0.94259999999999999</v>
      </c>
      <c r="F49" s="209">
        <f t="shared" si="3"/>
        <v>0.94899999999999995</v>
      </c>
      <c r="G49" s="209">
        <f t="shared" si="3"/>
        <v>0.9415</v>
      </c>
      <c r="H49" s="209">
        <f t="shared" si="3"/>
        <v>0.94420000000000004</v>
      </c>
      <c r="I49" s="209">
        <f t="shared" si="3"/>
        <v>0.94820000000000004</v>
      </c>
      <c r="J49" s="209">
        <f t="shared" si="3"/>
        <v>0.94450000000000001</v>
      </c>
      <c r="K49" s="209">
        <f t="shared" si="3"/>
        <v>0.9466</v>
      </c>
      <c r="L49" s="209">
        <f t="shared" si="3"/>
        <v>0.94789999999999996</v>
      </c>
      <c r="M49" s="209">
        <f t="shared" si="3"/>
        <v>0.94979999999999998</v>
      </c>
      <c r="N49" s="209">
        <f t="shared" si="3"/>
        <v>0.94689999999999996</v>
      </c>
      <c r="O49" s="209">
        <f t="shared" si="3"/>
        <v>0.94420000000000004</v>
      </c>
      <c r="P49" s="210">
        <f t="shared" si="3"/>
        <v>0.94420000000000004</v>
      </c>
      <c r="R49" s="109"/>
      <c r="S49" s="109"/>
    </row>
    <row r="50" spans="1:23" s="52" customFormat="1" ht="18" customHeight="1">
      <c r="A50" s="51"/>
      <c r="B50" s="200" t="s">
        <v>123</v>
      </c>
      <c r="C50" s="16"/>
      <c r="D50" s="16"/>
      <c r="E50" s="16"/>
      <c r="F50" s="16"/>
      <c r="G50" s="16"/>
      <c r="H50" s="16"/>
      <c r="I50" s="16"/>
      <c r="J50" s="16"/>
      <c r="K50" s="16"/>
      <c r="L50" s="16"/>
      <c r="M50" s="16"/>
      <c r="N50" s="16"/>
      <c r="O50" s="58"/>
      <c r="P50" s="16"/>
      <c r="R50" s="109"/>
      <c r="S50" s="109"/>
      <c r="T50" s="109"/>
      <c r="U50" s="109"/>
      <c r="V50" s="109"/>
      <c r="W50" s="109"/>
    </row>
    <row r="51" spans="1:23" s="52" customFormat="1" ht="16.5" customHeight="1">
      <c r="A51" s="51"/>
      <c r="B51" s="17"/>
      <c r="C51" s="17"/>
      <c r="D51" s="17"/>
      <c r="E51" s="17"/>
      <c r="F51" s="17"/>
      <c r="G51" s="17"/>
      <c r="H51" s="17"/>
      <c r="I51" s="17"/>
      <c r="J51" s="17"/>
      <c r="K51" s="17"/>
      <c r="L51" s="17"/>
      <c r="M51" s="17"/>
      <c r="N51" s="17"/>
      <c r="O51" s="17"/>
      <c r="P51" s="17"/>
      <c r="Q51" s="16"/>
    </row>
    <row r="52" spans="1:23" s="16" customFormat="1">
      <c r="A52" s="50"/>
      <c r="B52" s="17"/>
      <c r="C52" s="17"/>
      <c r="D52" s="17"/>
      <c r="E52" s="17"/>
      <c r="F52" s="17"/>
      <c r="G52" s="17"/>
      <c r="H52" s="17"/>
      <c r="I52" s="17"/>
      <c r="J52" s="17"/>
      <c r="K52" s="17"/>
      <c r="L52" s="17"/>
      <c r="M52" s="17"/>
      <c r="N52" s="17"/>
      <c r="O52" s="17"/>
      <c r="P52" s="17"/>
    </row>
    <row r="62" spans="1:23" ht="15">
      <c r="B62" s="199"/>
    </row>
    <row r="63" spans="1:23" ht="15">
      <c r="B63" s="199"/>
    </row>
    <row r="64" spans="1:23" ht="15">
      <c r="B64" s="279"/>
      <c r="C64" s="279"/>
      <c r="D64" s="279"/>
      <c r="E64" s="279"/>
      <c r="F64" s="279"/>
    </row>
    <row r="66" ht="158.44999999999999" customHeight="1"/>
  </sheetData>
  <mergeCells count="3">
    <mergeCell ref="B8:P8"/>
    <mergeCell ref="B64:F64"/>
    <mergeCell ref="B30:P30"/>
  </mergeCells>
  <printOptions horizontalCentered="1"/>
  <pageMargins left="0.39370078740157483" right="0.39370078740157483" top="0.39370078740157483" bottom="0.78740157480314965" header="0.31496062992125984" footer="0.31496062992125984"/>
  <pageSetup scale="71" orientation="landscape" r:id="rId1"/>
  <headerFooter>
    <oddFooter>&amp;L&amp;8www.scj.cl
&amp;D&amp;R&amp;8División de Estudios</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zoomScale="115" zoomScaleNormal="115" workbookViewId="0">
      <selection activeCell="O52" sqref="O52"/>
    </sheetView>
  </sheetViews>
  <sheetFormatPr baseColWidth="10" defaultColWidth="11.42578125" defaultRowHeight="14.25"/>
  <cols>
    <col min="1" max="1" width="4.140625" style="50" customWidth="1"/>
    <col min="2" max="2" width="25.7109375" style="17" customWidth="1"/>
    <col min="3" max="14" width="11.140625" style="17" bestFit="1" customWidth="1"/>
    <col min="15" max="15" width="12" style="17" bestFit="1" customWidth="1"/>
    <col min="16" max="16" width="10.7109375" style="50"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6" customFormat="1" ht="22.5" customHeight="1">
      <c r="A8" s="54"/>
      <c r="B8" s="246" t="s">
        <v>53</v>
      </c>
      <c r="C8" s="246"/>
      <c r="D8" s="246"/>
      <c r="E8" s="246"/>
      <c r="F8" s="246"/>
      <c r="G8" s="246"/>
      <c r="H8" s="246"/>
      <c r="I8" s="246"/>
      <c r="J8" s="246"/>
      <c r="K8" s="246"/>
      <c r="L8" s="246"/>
      <c r="M8" s="246"/>
      <c r="N8" s="246"/>
      <c r="O8" s="247"/>
      <c r="P8" s="54"/>
      <c r="Q8" s="54"/>
    </row>
    <row r="9" spans="1:18" s="56" customFormat="1" ht="11.25">
      <c r="A9" s="54"/>
      <c r="B9" s="67"/>
      <c r="C9" s="59" t="s">
        <v>40</v>
      </c>
      <c r="D9" s="59" t="s">
        <v>41</v>
      </c>
      <c r="E9" s="59" t="s">
        <v>42</v>
      </c>
      <c r="F9" s="59" t="s">
        <v>43</v>
      </c>
      <c r="G9" s="59" t="s">
        <v>44</v>
      </c>
      <c r="H9" s="59" t="s">
        <v>45</v>
      </c>
      <c r="I9" s="59" t="s">
        <v>46</v>
      </c>
      <c r="J9" s="59" t="s">
        <v>47</v>
      </c>
      <c r="K9" s="59" t="s">
        <v>48</v>
      </c>
      <c r="L9" s="59" t="s">
        <v>73</v>
      </c>
      <c r="M9" s="59" t="s">
        <v>74</v>
      </c>
      <c r="N9" s="59" t="s">
        <v>75</v>
      </c>
      <c r="O9" s="68" t="s">
        <v>2</v>
      </c>
      <c r="P9" s="54"/>
      <c r="Q9" s="54"/>
    </row>
    <row r="10" spans="1:18" s="56" customFormat="1" ht="11.25" customHeight="1">
      <c r="A10" s="54"/>
      <c r="B10" s="138" t="s">
        <v>59</v>
      </c>
      <c r="C10" s="69">
        <f>+'Ingresos Brutos del Juego'!C26</f>
        <v>20347176812</v>
      </c>
      <c r="D10" s="69">
        <f>+'Ingresos Brutos del Juego'!D26</f>
        <v>18373648140</v>
      </c>
      <c r="E10" s="69">
        <f>+'Ingresos Brutos del Juego'!E26</f>
        <v>21338314605</v>
      </c>
      <c r="F10" s="69">
        <f>+'Ingresos Brutos del Juego'!F26</f>
        <v>19840959339</v>
      </c>
      <c r="G10" s="69">
        <f>+'Ingresos Brutos del Juego'!G26</f>
        <v>23611181337</v>
      </c>
      <c r="H10" s="69">
        <f>+'Ingresos Brutos del Juego'!H26</f>
        <v>19514246312</v>
      </c>
      <c r="I10" s="69">
        <f>+'Ingresos Brutos del Juego'!I26</f>
        <v>22242470774</v>
      </c>
      <c r="J10" s="69">
        <f>+'Ingresos Brutos del Juego'!J26</f>
        <v>23383466302</v>
      </c>
      <c r="K10" s="69">
        <f>+'Ingresos Brutos del Juego'!K26</f>
        <v>21609666453</v>
      </c>
      <c r="L10" s="69">
        <f>+'Ingresos Brutos del Juego'!L26</f>
        <v>22702449888</v>
      </c>
      <c r="M10" s="69">
        <f>+'Ingresos Brutos del Juego'!M26</f>
        <v>21052939945</v>
      </c>
      <c r="N10" s="69">
        <f>+'Ingresos Brutos del Juego'!N26</f>
        <v>22719105625</v>
      </c>
      <c r="O10" s="69">
        <f>SUM(C10:N10)</f>
        <v>256735625532</v>
      </c>
      <c r="P10" s="54"/>
      <c r="Q10" s="54"/>
      <c r="R10" s="55"/>
    </row>
    <row r="11" spans="1:18" s="56" customFormat="1" ht="11.25" customHeight="1">
      <c r="A11" s="54"/>
      <c r="B11" s="103" t="s">
        <v>17</v>
      </c>
      <c r="C11" s="115">
        <f>+Impuestos!C26</f>
        <v>3368289422</v>
      </c>
      <c r="D11" s="115">
        <f>+Impuestos!D26</f>
        <v>3036833846</v>
      </c>
      <c r="E11" s="115">
        <f>+Impuestos!E26</f>
        <v>3527047172</v>
      </c>
      <c r="F11" s="115">
        <f>+Impuestos!F26</f>
        <v>3294595287</v>
      </c>
      <c r="G11" s="115">
        <f>+Impuestos!G26</f>
        <v>3928916505</v>
      </c>
      <c r="H11" s="115">
        <f>+Impuestos!H26</f>
        <v>3256712992</v>
      </c>
      <c r="I11" s="115">
        <f>+Impuestos!I26</f>
        <v>3714307074</v>
      </c>
      <c r="J11" s="115">
        <f>+Impuestos!J26</f>
        <v>3906692890</v>
      </c>
      <c r="K11" s="115">
        <f>+Impuestos!K26</f>
        <v>3610068540</v>
      </c>
      <c r="L11" s="115">
        <f>+Impuestos!L26</f>
        <v>3792136382</v>
      </c>
      <c r="M11" s="115">
        <f>+Impuestos!M26</f>
        <v>3515909987</v>
      </c>
      <c r="N11" s="115">
        <f>+Impuestos!N26</f>
        <v>3794077213</v>
      </c>
      <c r="O11" s="115">
        <f>SUM(C11:N11)</f>
        <v>42745587310</v>
      </c>
      <c r="P11" s="54"/>
      <c r="Q11" s="54"/>
      <c r="R11" s="55"/>
    </row>
    <row r="12" spans="1:18" s="56" customFormat="1" ht="11.25" customHeight="1">
      <c r="A12" s="54"/>
      <c r="B12" s="98" t="s">
        <v>18</v>
      </c>
      <c r="C12" s="39">
        <f>+Impuestos!C48</f>
        <v>3248708903</v>
      </c>
      <c r="D12" s="39">
        <f>+Impuestos!D48</f>
        <v>2933607685</v>
      </c>
      <c r="E12" s="39">
        <f>+Impuestos!E48</f>
        <v>3406957794</v>
      </c>
      <c r="F12" s="39">
        <f>+Impuestos!F48</f>
        <v>3167884264</v>
      </c>
      <c r="G12" s="39">
        <f>+Impuestos!G48</f>
        <v>3769852482</v>
      </c>
      <c r="H12" s="39">
        <f>+Impuestos!H48</f>
        <v>3115719998</v>
      </c>
      <c r="I12" s="39">
        <f>+Impuestos!I48</f>
        <v>3551318865</v>
      </c>
      <c r="J12" s="39">
        <f>+Impuestos!J48</f>
        <v>3733494619</v>
      </c>
      <c r="K12" s="39">
        <f>+Impuestos!K48</f>
        <v>3450282879</v>
      </c>
      <c r="L12" s="39">
        <f>+Impuestos!L48</f>
        <v>3624760906</v>
      </c>
      <c r="M12" s="39">
        <f>+Impuestos!M48</f>
        <v>3361393774</v>
      </c>
      <c r="N12" s="39">
        <f>+Impuestos!N48</f>
        <v>3627420223</v>
      </c>
      <c r="O12" s="39">
        <f>SUM(C12:N12)</f>
        <v>40991402392</v>
      </c>
      <c r="P12" s="54"/>
      <c r="Q12" s="54"/>
      <c r="R12" s="55"/>
    </row>
    <row r="13" spans="1:18" s="56" customFormat="1" ht="11.25" customHeight="1">
      <c r="A13" s="54"/>
      <c r="B13" s="128" t="s">
        <v>27</v>
      </c>
      <c r="C13" s="169">
        <f>+Visitas!C26</f>
        <v>466158</v>
      </c>
      <c r="D13" s="169">
        <f>+Visitas!D26</f>
        <v>451505</v>
      </c>
      <c r="E13" s="169">
        <f>+Visitas!E26</f>
        <v>435402</v>
      </c>
      <c r="F13" s="169">
        <f>+Visitas!F26</f>
        <v>409410</v>
      </c>
      <c r="G13" s="169">
        <f>+Visitas!G26</f>
        <v>482421</v>
      </c>
      <c r="H13" s="169">
        <f>+Visitas!H26</f>
        <v>394903</v>
      </c>
      <c r="I13" s="169">
        <f>+Visitas!I26</f>
        <v>459128</v>
      </c>
      <c r="J13" s="169">
        <f>+Visitas!J26</f>
        <v>476286</v>
      </c>
      <c r="K13" s="169">
        <f>+Visitas!K26</f>
        <v>427727</v>
      </c>
      <c r="L13" s="169">
        <f>+Visitas!L26</f>
        <v>442087</v>
      </c>
      <c r="M13" s="169">
        <f>+Visitas!M26</f>
        <v>407295</v>
      </c>
      <c r="N13" s="169">
        <f>+Visitas!N26</f>
        <v>423667</v>
      </c>
      <c r="O13" s="126">
        <f>SUM(C13:N13)</f>
        <v>5275989</v>
      </c>
      <c r="P13" s="54"/>
      <c r="Q13" s="54"/>
      <c r="R13" s="55"/>
    </row>
    <row r="14" spans="1:18" s="56" customFormat="1" ht="11.25" customHeight="1">
      <c r="A14" s="54"/>
      <c r="B14" s="139" t="s">
        <v>9</v>
      </c>
      <c r="C14" s="170">
        <f>+Visitas!C46</f>
        <v>1335752441</v>
      </c>
      <c r="D14" s="170">
        <f>+Visitas!D46</f>
        <v>1301539917</v>
      </c>
      <c r="E14" s="170">
        <f>+Visitas!E46</f>
        <v>1257619493</v>
      </c>
      <c r="F14" s="170">
        <f>+Visitas!F46</f>
        <v>1188447628</v>
      </c>
      <c r="G14" s="170">
        <f>+Visitas!G46</f>
        <v>1411597615</v>
      </c>
      <c r="H14" s="170">
        <f>+Visitas!H46</f>
        <v>1162452266</v>
      </c>
      <c r="I14" s="170">
        <f>+Visitas!I46</f>
        <v>1355557057</v>
      </c>
      <c r="J14" s="170">
        <f>+Visitas!J46</f>
        <v>1407615646</v>
      </c>
      <c r="K14" s="170">
        <f>+Visitas!K46</f>
        <v>1266619409</v>
      </c>
      <c r="L14" s="170">
        <f>+Visitas!L46</f>
        <v>1313073547</v>
      </c>
      <c r="M14" s="170">
        <f>+Visitas!M46</f>
        <v>1219400501</v>
      </c>
      <c r="N14" s="170">
        <f>+Visitas!N46</f>
        <v>1281109693</v>
      </c>
      <c r="O14" s="127">
        <f>SUM(C14:N14)</f>
        <v>15500785213</v>
      </c>
      <c r="P14" s="54"/>
      <c r="Q14" s="54"/>
      <c r="R14" s="55"/>
    </row>
    <row r="15" spans="1:18" s="56" customFormat="1" ht="11.25" customHeight="1">
      <c r="A15" s="54"/>
      <c r="B15" s="145" t="s">
        <v>10</v>
      </c>
      <c r="C15" s="168">
        <f>+Visitas!C69</f>
        <v>43648.67</v>
      </c>
      <c r="D15" s="168">
        <f>+Visitas!D69</f>
        <v>40694.230000000003</v>
      </c>
      <c r="E15" s="168">
        <f>+Visitas!E69</f>
        <v>49008.31</v>
      </c>
      <c r="F15" s="168">
        <f>+Visitas!F69</f>
        <v>48462.32</v>
      </c>
      <c r="G15" s="168">
        <f>+Visitas!G69</f>
        <v>48943.1</v>
      </c>
      <c r="H15" s="168">
        <f>+Visitas!H69</f>
        <v>49415.29</v>
      </c>
      <c r="I15" s="168">
        <f>+Visitas!I69</f>
        <v>48445.03</v>
      </c>
      <c r="J15" s="168">
        <f>+Visitas!J69</f>
        <v>49095.43</v>
      </c>
      <c r="K15" s="168">
        <f>+Visitas!K69</f>
        <v>50522.1</v>
      </c>
      <c r="L15" s="168">
        <f>+Visitas!L69</f>
        <v>51352.9</v>
      </c>
      <c r="M15" s="168">
        <f>+Visitas!M69</f>
        <v>51689.66</v>
      </c>
      <c r="N15" s="168">
        <f>+Visitas!N69</f>
        <v>53624.91</v>
      </c>
      <c r="O15" s="133">
        <f>+O10/O13</f>
        <v>48661.137377655643</v>
      </c>
      <c r="P15" s="54"/>
      <c r="Q15" s="54"/>
      <c r="R15" s="55"/>
    </row>
    <row r="16" spans="1:18" s="56" customFormat="1" ht="11.25" customHeight="1">
      <c r="A16" s="54"/>
      <c r="B16" s="172" t="s">
        <v>85</v>
      </c>
      <c r="C16" s="171">
        <f>+'Retorno Máquinas'!C48</f>
        <v>0.9345</v>
      </c>
      <c r="D16" s="171">
        <v>0.93500000000000005</v>
      </c>
      <c r="E16" s="171">
        <v>0.93579999999999997</v>
      </c>
      <c r="F16" s="171">
        <v>0.93630000000000002</v>
      </c>
      <c r="G16" s="171">
        <v>0.93530000000000002</v>
      </c>
      <c r="H16" s="171">
        <v>0.93799999999999994</v>
      </c>
      <c r="I16" s="171">
        <v>0.93869999999999998</v>
      </c>
      <c r="J16" s="171">
        <v>0.93810000000000004</v>
      </c>
      <c r="K16" s="171">
        <v>0.93830000000000002</v>
      </c>
      <c r="L16" s="171">
        <v>0.93889999999999996</v>
      </c>
      <c r="M16" s="171">
        <v>0.93989999999999996</v>
      </c>
      <c r="N16" s="171">
        <v>0.93820000000000003</v>
      </c>
      <c r="O16" s="171">
        <f>+'Retorno Máquinas'!O48</f>
        <v>0.93730000000000002</v>
      </c>
      <c r="P16" s="54"/>
      <c r="Q16" s="54"/>
      <c r="R16" s="55"/>
    </row>
    <row r="17" spans="1:18" s="56" customFormat="1" ht="30" customHeight="1">
      <c r="A17" s="64"/>
      <c r="B17" s="60"/>
      <c r="C17" s="49"/>
      <c r="D17" s="61"/>
      <c r="E17" s="61"/>
      <c r="F17" s="61"/>
      <c r="G17" s="61"/>
      <c r="H17" s="61"/>
      <c r="I17" s="61"/>
      <c r="J17" s="61"/>
      <c r="K17" s="61"/>
      <c r="L17" s="61"/>
      <c r="M17" s="61"/>
      <c r="N17" s="61"/>
      <c r="O17" s="62"/>
      <c r="P17" s="64"/>
      <c r="Q17" s="54"/>
      <c r="R17" s="55"/>
    </row>
    <row r="18" spans="1:18" s="56" customFormat="1" ht="22.5" customHeight="1">
      <c r="A18" s="54"/>
      <c r="B18" s="246" t="s">
        <v>54</v>
      </c>
      <c r="C18" s="246"/>
      <c r="D18" s="246"/>
      <c r="E18" s="246"/>
      <c r="F18" s="246"/>
      <c r="G18" s="246"/>
      <c r="H18" s="246"/>
      <c r="I18" s="246"/>
      <c r="J18" s="246"/>
      <c r="K18" s="246"/>
      <c r="L18" s="246"/>
      <c r="M18" s="246"/>
      <c r="N18" s="246"/>
      <c r="O18" s="247"/>
      <c r="P18" s="54"/>
      <c r="Q18" s="54"/>
      <c r="R18" s="55"/>
    </row>
    <row r="19" spans="1:18" s="56" customFormat="1" ht="11.25">
      <c r="A19" s="54"/>
      <c r="B19" s="67"/>
      <c r="C19" s="59" t="s">
        <v>40</v>
      </c>
      <c r="D19" s="59" t="s">
        <v>41</v>
      </c>
      <c r="E19" s="59" t="s">
        <v>42</v>
      </c>
      <c r="F19" s="59" t="s">
        <v>43</v>
      </c>
      <c r="G19" s="59" t="s">
        <v>44</v>
      </c>
      <c r="H19" s="59" t="s">
        <v>45</v>
      </c>
      <c r="I19" s="59" t="s">
        <v>46</v>
      </c>
      <c r="J19" s="59" t="s">
        <v>47</v>
      </c>
      <c r="K19" s="59" t="s">
        <v>48</v>
      </c>
      <c r="L19" s="59" t="s">
        <v>73</v>
      </c>
      <c r="M19" s="59" t="s">
        <v>74</v>
      </c>
      <c r="N19" s="59" t="s">
        <v>75</v>
      </c>
      <c r="O19" s="68" t="s">
        <v>2</v>
      </c>
      <c r="P19" s="54"/>
      <c r="Q19" s="54"/>
      <c r="R19" s="55"/>
    </row>
    <row r="20" spans="1:18" s="56" customFormat="1" ht="11.25" customHeight="1">
      <c r="A20" s="54"/>
      <c r="B20" s="140" t="s">
        <v>59</v>
      </c>
      <c r="C20" s="130">
        <f>+'Ingresos Brutos del Juego'!C27</f>
        <v>37888375.014410079</v>
      </c>
      <c r="D20" s="130">
        <f>+'Ingresos Brutos del Juego'!D27</f>
        <v>33140992.859957956</v>
      </c>
      <c r="E20" s="130">
        <f>+'Ingresos Brutos del Juego'!E27</f>
        <v>37844403.477916442</v>
      </c>
      <c r="F20" s="130">
        <f>+'Ingresos Brutos del Juego'!F27</f>
        <v>35772618.761429526</v>
      </c>
      <c r="G20" s="130">
        <f>+'Ingresos Brutos del Juego'!G27</f>
        <v>42511876.689316921</v>
      </c>
      <c r="H20" s="130">
        <f>+'Ingresos Brutos del Juego'!H27</f>
        <v>35283927.058383904</v>
      </c>
      <c r="I20" s="130">
        <f>+'Ingresos Brutos del Juego'!I27</f>
        <v>39846192.690247543</v>
      </c>
      <c r="J20" s="130">
        <f>+'Ingresos Brutos del Juego'!J27</f>
        <v>40382325.425005011</v>
      </c>
      <c r="K20" s="130">
        <f>+'Ingresos Brutos del Juego'!K27</f>
        <v>36412521.741694577</v>
      </c>
      <c r="L20" s="130">
        <f>+'Ingresos Brutos del Juego'!L27</f>
        <v>38480033.031628191</v>
      </c>
      <c r="M20" s="130">
        <f>+'Ingresos Brutos del Juego'!M27</f>
        <v>35534817.055005446</v>
      </c>
      <c r="N20" s="130">
        <f>+'Ingresos Brutos del Juego'!N27</f>
        <v>37067060.451707333</v>
      </c>
      <c r="O20" s="131">
        <f>SUM(C20:N20)</f>
        <v>450165144.2567029</v>
      </c>
      <c r="P20" s="54"/>
      <c r="Q20" s="65"/>
      <c r="R20" s="55"/>
    </row>
    <row r="21" spans="1:18" s="56" customFormat="1" ht="11.25" customHeight="1">
      <c r="A21" s="54"/>
      <c r="B21" s="132" t="s">
        <v>17</v>
      </c>
      <c r="C21" s="112">
        <f>+Impuestos!C27</f>
        <v>6272074.694045105</v>
      </c>
      <c r="D21" s="112">
        <f>+Impuestos!D27</f>
        <v>5477610.5452928664</v>
      </c>
      <c r="E21" s="112">
        <f>+Impuestos!E27</f>
        <v>6255367.3396274373</v>
      </c>
      <c r="F21" s="112">
        <f>+Impuestos!F27</f>
        <v>5940050.5369411008</v>
      </c>
      <c r="G21" s="112">
        <f>+Impuestos!G27</f>
        <v>7074004.9639720414</v>
      </c>
      <c r="H21" s="112">
        <f>+Impuestos!H27</f>
        <v>5888499.1929797065</v>
      </c>
      <c r="I21" s="112">
        <f>+Impuestos!I27</f>
        <v>6653981.7848994127</v>
      </c>
      <c r="J21" s="112">
        <f>+Impuestos!J27</f>
        <v>6746704.7691744445</v>
      </c>
      <c r="K21" s="112">
        <f>+Impuestos!K27</f>
        <v>6083004.542789164</v>
      </c>
      <c r="L21" s="112">
        <f>+Impuestos!L27</f>
        <v>6427567.6836502934</v>
      </c>
      <c r="M21" s="112">
        <f>+Impuestos!M27</f>
        <v>5934430.939161242</v>
      </c>
      <c r="N21" s="112">
        <f>+Impuestos!N27</f>
        <v>6190177.1898081172</v>
      </c>
      <c r="O21" s="133">
        <f>SUM(C21:N21)</f>
        <v>74943474.182340935</v>
      </c>
      <c r="P21" s="54"/>
      <c r="Q21" s="54"/>
      <c r="R21" s="55"/>
    </row>
    <row r="22" spans="1:18" s="56" customFormat="1" ht="11.25" customHeight="1">
      <c r="A22" s="54"/>
      <c r="B22" s="134" t="s">
        <v>18</v>
      </c>
      <c r="C22" s="135">
        <f>+Impuestos!C49</f>
        <v>6049404.4145192625</v>
      </c>
      <c r="D22" s="135">
        <f>+Impuestos!D49</f>
        <v>5291419.0258626984</v>
      </c>
      <c r="E22" s="135">
        <f>+Impuestos!E49</f>
        <v>6042383.7484407602</v>
      </c>
      <c r="F22" s="135">
        <f>+Impuestos!F49</f>
        <v>5711594.5917822421</v>
      </c>
      <c r="G22" s="135">
        <f>+Impuestos!G49</f>
        <v>6787610.5631596567</v>
      </c>
      <c r="H22" s="135">
        <f>+Impuestos!H49</f>
        <v>5633568.1832701489</v>
      </c>
      <c r="I22" s="135">
        <f>+Impuestos!I49</f>
        <v>6361997.1556718023</v>
      </c>
      <c r="J22" s="135">
        <f>+Impuestos!J49</f>
        <v>6447598.1759841954</v>
      </c>
      <c r="K22" s="135">
        <f>+Impuestos!K49</f>
        <v>5813763.975479722</v>
      </c>
      <c r="L22" s="135">
        <f>+Impuestos!L49</f>
        <v>6143870.8193498086</v>
      </c>
      <c r="M22" s="135">
        <f>+Impuestos!M49</f>
        <v>5673626.2546216231</v>
      </c>
      <c r="N22" s="135">
        <f>+Impuestos!N49</f>
        <v>5918270.1515208399</v>
      </c>
      <c r="O22" s="142">
        <f>SUM(C22:N22)</f>
        <v>71875107.059662759</v>
      </c>
      <c r="P22" s="54"/>
      <c r="Q22" s="54"/>
      <c r="R22" s="55"/>
    </row>
    <row r="23" spans="1:18" s="56" customFormat="1" ht="11.25" customHeight="1">
      <c r="A23" s="54"/>
      <c r="B23" s="132" t="s">
        <v>27</v>
      </c>
      <c r="C23" s="169">
        <f t="shared" ref="C23:H23" si="0">+C13</f>
        <v>466158</v>
      </c>
      <c r="D23" s="169">
        <f t="shared" si="0"/>
        <v>451505</v>
      </c>
      <c r="E23" s="169">
        <f t="shared" si="0"/>
        <v>435402</v>
      </c>
      <c r="F23" s="169">
        <f t="shared" si="0"/>
        <v>409410</v>
      </c>
      <c r="G23" s="169">
        <f t="shared" si="0"/>
        <v>482421</v>
      </c>
      <c r="H23" s="169">
        <f t="shared" si="0"/>
        <v>394903</v>
      </c>
      <c r="I23" s="169">
        <f t="shared" ref="I23:J23" si="1">+I13</f>
        <v>459128</v>
      </c>
      <c r="J23" s="169">
        <f t="shared" si="1"/>
        <v>476286</v>
      </c>
      <c r="K23" s="169">
        <f t="shared" ref="K23:L23" si="2">+K13</f>
        <v>427727</v>
      </c>
      <c r="L23" s="169">
        <f t="shared" si="2"/>
        <v>442087</v>
      </c>
      <c r="M23" s="169">
        <f t="shared" ref="M23:N23" si="3">+M13</f>
        <v>407295</v>
      </c>
      <c r="N23" s="169">
        <f t="shared" si="3"/>
        <v>423667</v>
      </c>
      <c r="O23" s="133">
        <f>SUM(C23:N23)</f>
        <v>5275989</v>
      </c>
      <c r="P23" s="54"/>
      <c r="Q23" s="54"/>
      <c r="R23" s="55"/>
    </row>
    <row r="24" spans="1:18" s="56" customFormat="1" ht="11.25" customHeight="1">
      <c r="A24" s="54"/>
      <c r="B24" s="141" t="s">
        <v>9</v>
      </c>
      <c r="C24" s="70">
        <f>+Visitas!C47</f>
        <v>2487297.8634153362</v>
      </c>
      <c r="D24" s="70">
        <f>+Visitas!D47</f>
        <v>2347618.9795069881</v>
      </c>
      <c r="E24" s="70">
        <f>+Visitas!E47</f>
        <v>2230441.3631446087</v>
      </c>
      <c r="F24" s="70">
        <f>+Visitas!F47</f>
        <v>2142733.281591008</v>
      </c>
      <c r="G24" s="70">
        <f>+Visitas!G47</f>
        <v>2541578.1992142624</v>
      </c>
      <c r="H24" s="70">
        <f>+Visitas!H47</f>
        <v>2101842.9462569081</v>
      </c>
      <c r="I24" s="70">
        <f>+Visitas!I47</f>
        <v>2428407.7180393767</v>
      </c>
      <c r="J24" s="70">
        <f>+Visitas!J47</f>
        <v>2430896.7864716817</v>
      </c>
      <c r="K24" s="70">
        <f>+Visitas!K47</f>
        <v>2134267.4061617474</v>
      </c>
      <c r="L24" s="70">
        <f>+Visitas!L47</f>
        <v>2225623.8296213429</v>
      </c>
      <c r="M24" s="70">
        <f>+Visitas!M47</f>
        <v>2058200.6044295009</v>
      </c>
      <c r="N24" s="70">
        <f>+Visitas!N47</f>
        <v>2090177.8097921594</v>
      </c>
      <c r="O24" s="127">
        <f>SUM(C24:N24)</f>
        <v>27219086.787644926</v>
      </c>
      <c r="P24" s="54"/>
      <c r="Q24" s="54"/>
      <c r="R24" s="55"/>
    </row>
    <row r="25" spans="1:18" s="56" customFormat="1" ht="11.25" customHeight="1">
      <c r="A25" s="54"/>
      <c r="B25" s="132" t="s">
        <v>10</v>
      </c>
      <c r="C25" s="136">
        <f>+Visitas!C70</f>
        <v>81.277967608012091</v>
      </c>
      <c r="D25" s="136">
        <f>+Visitas!D70</f>
        <v>73.401165386172835</v>
      </c>
      <c r="E25" s="136">
        <f>+Visitas!E70</f>
        <v>86.918310641844954</v>
      </c>
      <c r="F25" s="136">
        <f>+Visitas!F70</f>
        <v>87.37602189661952</v>
      </c>
      <c r="G25" s="136">
        <f>+Visitas!G70</f>
        <v>88.12193690336008</v>
      </c>
      <c r="H25" s="136">
        <f>+Visitas!H70</f>
        <v>89.348338647171204</v>
      </c>
      <c r="I25" s="136">
        <f>+Visitas!I70</f>
        <v>86.786671313569911</v>
      </c>
      <c r="J25" s="136">
        <f>+Visitas!J70</f>
        <v>84.785874152925828</v>
      </c>
      <c r="K25" s="136">
        <f>+Visitas!K70</f>
        <v>85.130285036429925</v>
      </c>
      <c r="L25" s="136">
        <f>+Visitas!L70</f>
        <v>87.041764127597546</v>
      </c>
      <c r="M25" s="136">
        <f>+Visitas!M70</f>
        <v>87.245896132984612</v>
      </c>
      <c r="N25" s="136">
        <f>+Visitas!N70</f>
        <v>87.491022467895476</v>
      </c>
      <c r="O25" s="137">
        <f>ROUND(+O20/O23,2)</f>
        <v>85.32</v>
      </c>
      <c r="P25" s="54"/>
      <c r="Q25" s="54"/>
      <c r="R25" s="55"/>
    </row>
    <row r="26" spans="1:18" s="56" customFormat="1" ht="11.25" customHeight="1">
      <c r="A26" s="54"/>
      <c r="B26" s="146" t="s">
        <v>85</v>
      </c>
      <c r="C26" s="149">
        <f t="shared" ref="C26" si="4">+C16</f>
        <v>0.9345</v>
      </c>
      <c r="D26" s="149">
        <f>+D16</f>
        <v>0.93500000000000005</v>
      </c>
      <c r="E26" s="149">
        <v>0.93579999999999997</v>
      </c>
      <c r="F26" s="149">
        <v>0.93630000000000002</v>
      </c>
      <c r="G26" s="149">
        <v>0.93530000000000002</v>
      </c>
      <c r="H26" s="149">
        <v>0.93799999999999994</v>
      </c>
      <c r="I26" s="149">
        <v>0.93869999999999998</v>
      </c>
      <c r="J26" s="149">
        <v>0.93810000000000004</v>
      </c>
      <c r="K26" s="149">
        <v>0.93830000000000002</v>
      </c>
      <c r="L26" s="149">
        <v>0.93889999999999996</v>
      </c>
      <c r="M26" s="149">
        <f>+M16</f>
        <v>0.93989999999999996</v>
      </c>
      <c r="N26" s="149">
        <v>0.93820000000000003</v>
      </c>
      <c r="O26" s="149">
        <f>+O16</f>
        <v>0.93730000000000002</v>
      </c>
      <c r="P26" s="54"/>
      <c r="Q26" s="54"/>
      <c r="R26" s="55"/>
    </row>
    <row r="27" spans="1:18" s="56" customFormat="1" ht="11.25" customHeight="1">
      <c r="A27" s="54"/>
      <c r="B27" s="147" t="s">
        <v>31</v>
      </c>
      <c r="C27" s="148">
        <f>+C38</f>
        <v>537.02954545454543</v>
      </c>
      <c r="D27" s="148">
        <f>+D38</f>
        <v>554.4085</v>
      </c>
      <c r="E27" s="148">
        <f t="shared" ref="E27:N27" si="5">+E38</f>
        <v>563.84333333333336</v>
      </c>
      <c r="F27" s="148">
        <f t="shared" si="5"/>
        <v>554.6409523809524</v>
      </c>
      <c r="G27" s="148">
        <f t="shared" si="5"/>
        <v>555.40200000000004</v>
      </c>
      <c r="H27" s="148">
        <f t="shared" si="5"/>
        <v>553.06333333333339</v>
      </c>
      <c r="I27" s="148">
        <f t="shared" si="5"/>
        <v>558.20818181818163</v>
      </c>
      <c r="J27" s="148">
        <f t="shared" si="5"/>
        <v>579.05199999999991</v>
      </c>
      <c r="K27" s="148">
        <f t="shared" si="5"/>
        <v>593.46800000000007</v>
      </c>
      <c r="L27" s="148">
        <f t="shared" si="5"/>
        <v>589.98</v>
      </c>
      <c r="M27" s="148">
        <f t="shared" si="5"/>
        <v>592.45950000000005</v>
      </c>
      <c r="N27" s="148">
        <f t="shared" si="5"/>
        <v>612.91899999999976</v>
      </c>
      <c r="O27" s="179"/>
      <c r="P27" s="54"/>
      <c r="Q27" s="54"/>
    </row>
    <row r="28" spans="1:18" ht="28.5" customHeight="1"/>
    <row r="29" spans="1:18" s="1" customFormat="1" ht="22.5" customHeight="1">
      <c r="A29" s="6"/>
      <c r="B29" s="280" t="s">
        <v>116</v>
      </c>
      <c r="C29" s="281"/>
      <c r="D29" s="281"/>
      <c r="E29" s="281"/>
      <c r="F29" s="281"/>
      <c r="G29" s="281"/>
      <c r="H29" s="281"/>
      <c r="I29" s="281"/>
      <c r="J29" s="281"/>
      <c r="K29" s="281"/>
      <c r="L29" s="281"/>
      <c r="M29" s="281"/>
      <c r="N29" s="281"/>
      <c r="O29" s="281"/>
      <c r="P29" s="281"/>
      <c r="Q29" s="6"/>
      <c r="R29" s="6"/>
    </row>
    <row r="30" spans="1:18" s="1" customFormat="1" ht="11.25">
      <c r="A30" s="6"/>
      <c r="B30" s="162" t="s">
        <v>78</v>
      </c>
      <c r="C30" s="25" t="s">
        <v>40</v>
      </c>
      <c r="D30" s="25" t="s">
        <v>41</v>
      </c>
      <c r="E30" s="25" t="s">
        <v>42</v>
      </c>
      <c r="F30" s="25" t="s">
        <v>43</v>
      </c>
      <c r="G30" s="25" t="s">
        <v>44</v>
      </c>
      <c r="H30" s="25" t="s">
        <v>45</v>
      </c>
      <c r="I30" s="25" t="s">
        <v>46</v>
      </c>
      <c r="J30" s="25" t="s">
        <v>47</v>
      </c>
      <c r="K30" s="25" t="s">
        <v>48</v>
      </c>
      <c r="L30" s="25" t="s">
        <v>73</v>
      </c>
      <c r="M30" s="25" t="s">
        <v>74</v>
      </c>
      <c r="N30" s="25" t="s">
        <v>75</v>
      </c>
      <c r="O30" s="25" t="s">
        <v>32</v>
      </c>
      <c r="P30" s="123" t="s">
        <v>33</v>
      </c>
      <c r="Q30" s="6"/>
      <c r="R30" s="6"/>
    </row>
    <row r="31" spans="1:18" s="1" customFormat="1" ht="12" customHeight="1">
      <c r="A31" s="6"/>
      <c r="B31" s="95" t="s">
        <v>79</v>
      </c>
      <c r="C31" s="173">
        <v>1540018700</v>
      </c>
      <c r="D31" s="173">
        <v>1217896000</v>
      </c>
      <c r="E31" s="173">
        <v>1261900400</v>
      </c>
      <c r="F31" s="173">
        <v>947449050</v>
      </c>
      <c r="G31" s="173">
        <v>1632671400</v>
      </c>
      <c r="H31" s="173">
        <v>1373713200</v>
      </c>
      <c r="I31" s="173">
        <v>1453703400</v>
      </c>
      <c r="J31" s="173">
        <v>1517429350</v>
      </c>
      <c r="K31" s="173">
        <v>1331652150</v>
      </c>
      <c r="L31" s="173">
        <v>1188302050</v>
      </c>
      <c r="M31" s="173">
        <v>1365030950</v>
      </c>
      <c r="N31" s="174">
        <v>1557752500</v>
      </c>
      <c r="O31" s="175">
        <f t="shared" ref="O31:O35" si="6">SUM(C31:N31)</f>
        <v>16387519150</v>
      </c>
      <c r="P31" s="175">
        <v>28762409.070000004</v>
      </c>
      <c r="Q31" s="6"/>
      <c r="R31" s="6"/>
    </row>
    <row r="32" spans="1:18" s="1" customFormat="1" ht="12" customHeight="1">
      <c r="A32" s="6"/>
      <c r="B32" s="96" t="s">
        <v>80</v>
      </c>
      <c r="C32" s="176">
        <v>2143133950</v>
      </c>
      <c r="D32" s="176">
        <v>2186950050</v>
      </c>
      <c r="E32" s="176">
        <v>3240437450</v>
      </c>
      <c r="F32" s="176">
        <v>2552654975</v>
      </c>
      <c r="G32" s="176">
        <v>3001347050</v>
      </c>
      <c r="H32" s="176">
        <v>2362620400</v>
      </c>
      <c r="I32" s="176">
        <v>2929022050</v>
      </c>
      <c r="J32" s="176">
        <v>3071089462</v>
      </c>
      <c r="K32" s="176">
        <v>2954472900</v>
      </c>
      <c r="L32" s="176">
        <v>3242212329</v>
      </c>
      <c r="M32" s="176">
        <v>2896302780</v>
      </c>
      <c r="N32" s="177">
        <v>2731542536</v>
      </c>
      <c r="O32" s="178">
        <f t="shared" si="6"/>
        <v>33311785932</v>
      </c>
      <c r="P32" s="178">
        <v>58330418.93</v>
      </c>
      <c r="Q32" s="6"/>
      <c r="R32" s="6"/>
    </row>
    <row r="33" spans="2:17" s="6" customFormat="1" ht="12" customHeight="1">
      <c r="B33" s="95" t="s">
        <v>81</v>
      </c>
      <c r="C33" s="173">
        <v>92594550</v>
      </c>
      <c r="D33" s="173">
        <v>79418450</v>
      </c>
      <c r="E33" s="173">
        <v>83931850</v>
      </c>
      <c r="F33" s="173">
        <v>83154750</v>
      </c>
      <c r="G33" s="173">
        <v>95246800</v>
      </c>
      <c r="H33" s="173">
        <v>118808500</v>
      </c>
      <c r="I33" s="173">
        <v>150648600</v>
      </c>
      <c r="J33" s="173">
        <v>111044250</v>
      </c>
      <c r="K33" s="173">
        <v>91053400</v>
      </c>
      <c r="L33" s="173">
        <v>96474800</v>
      </c>
      <c r="M33" s="173">
        <v>81192150</v>
      </c>
      <c r="N33" s="174">
        <v>75921250</v>
      </c>
      <c r="O33" s="175">
        <f t="shared" si="6"/>
        <v>1159489350</v>
      </c>
      <c r="P33" s="175">
        <v>2040268.4</v>
      </c>
    </row>
    <row r="34" spans="2:17" s="6" customFormat="1" ht="12" customHeight="1">
      <c r="B34" s="97" t="s">
        <v>82</v>
      </c>
      <c r="C34" s="176">
        <v>16548017312</v>
      </c>
      <c r="D34" s="176">
        <v>14867033455</v>
      </c>
      <c r="E34" s="176">
        <v>16729536090</v>
      </c>
      <c r="F34" s="176">
        <v>16236040504</v>
      </c>
      <c r="G34" s="176">
        <v>18855799147</v>
      </c>
      <c r="H34" s="176">
        <v>15637369972</v>
      </c>
      <c r="I34" s="176">
        <v>17684599039</v>
      </c>
      <c r="J34" s="176">
        <v>18657126380</v>
      </c>
      <c r="K34" s="176">
        <v>17210962353</v>
      </c>
      <c r="L34" s="176">
        <v>18153917384</v>
      </c>
      <c r="M34" s="176">
        <v>16691093610</v>
      </c>
      <c r="N34" s="177">
        <v>18336686954</v>
      </c>
      <c r="O34" s="178">
        <f t="shared" si="6"/>
        <v>205608182200</v>
      </c>
      <c r="P34" s="178">
        <v>360559252.15999997</v>
      </c>
    </row>
    <row r="35" spans="2:17" s="6" customFormat="1" ht="12" customHeight="1">
      <c r="B35" s="95" t="s">
        <v>83</v>
      </c>
      <c r="C35" s="173">
        <v>23412300</v>
      </c>
      <c r="D35" s="173">
        <v>22350185</v>
      </c>
      <c r="E35" s="173">
        <v>22508815</v>
      </c>
      <c r="F35" s="173">
        <v>21660060</v>
      </c>
      <c r="G35" s="173">
        <v>26116940</v>
      </c>
      <c r="H35" s="173">
        <v>21734240</v>
      </c>
      <c r="I35" s="173">
        <v>24497685</v>
      </c>
      <c r="J35" s="173">
        <v>26776860</v>
      </c>
      <c r="K35" s="173">
        <v>21525650</v>
      </c>
      <c r="L35" s="173">
        <v>21543325</v>
      </c>
      <c r="M35" s="173">
        <v>19320455</v>
      </c>
      <c r="N35" s="174">
        <v>17202385</v>
      </c>
      <c r="O35" s="175">
        <f t="shared" si="6"/>
        <v>268648900</v>
      </c>
      <c r="P35" s="175">
        <v>472795.74</v>
      </c>
    </row>
    <row r="36" spans="2:17" s="6" customFormat="1" ht="18" customHeight="1">
      <c r="B36" s="180" t="s">
        <v>2</v>
      </c>
      <c r="C36" s="181">
        <f t="shared" ref="C36:D36" si="7">SUM(C31:C35)</f>
        <v>20347176812</v>
      </c>
      <c r="D36" s="181">
        <f t="shared" si="7"/>
        <v>18373648140</v>
      </c>
      <c r="E36" s="181">
        <f t="shared" ref="E36:J36" si="8">SUM(E31:E35)</f>
        <v>21338314605</v>
      </c>
      <c r="F36" s="181">
        <f t="shared" si="8"/>
        <v>19840959339</v>
      </c>
      <c r="G36" s="181">
        <f t="shared" si="8"/>
        <v>23611181337</v>
      </c>
      <c r="H36" s="181">
        <f t="shared" si="8"/>
        <v>19514246312</v>
      </c>
      <c r="I36" s="181">
        <f t="shared" si="8"/>
        <v>22242470774</v>
      </c>
      <c r="J36" s="181">
        <f t="shared" si="8"/>
        <v>23383466302</v>
      </c>
      <c r="K36" s="181">
        <f t="shared" ref="K36:L36" si="9">SUM(K31:K35)</f>
        <v>21609666453</v>
      </c>
      <c r="L36" s="181">
        <f t="shared" si="9"/>
        <v>22702449888</v>
      </c>
      <c r="M36" s="181">
        <f t="shared" ref="M36:N36" si="10">SUM(M31:M35)</f>
        <v>21052939945</v>
      </c>
      <c r="N36" s="181">
        <f t="shared" si="10"/>
        <v>22719105625</v>
      </c>
      <c r="O36" s="181">
        <f>SUM(C36:N36)</f>
        <v>256735625532</v>
      </c>
      <c r="P36" s="181">
        <f>SUM(P31:P35)</f>
        <v>450165144.29999995</v>
      </c>
    </row>
    <row r="37" spans="2:17" s="6" customFormat="1" ht="18" customHeight="1">
      <c r="B37" s="88" t="s">
        <v>8</v>
      </c>
      <c r="C37" s="88">
        <f t="shared" ref="C37:D37" si="11">C36/C38</f>
        <v>37888375.014410079</v>
      </c>
      <c r="D37" s="88">
        <f t="shared" si="11"/>
        <v>33140992.859957956</v>
      </c>
      <c r="E37" s="88">
        <f t="shared" ref="E37:N37" si="12">E36/E38</f>
        <v>37844403.477916442</v>
      </c>
      <c r="F37" s="88">
        <f t="shared" si="12"/>
        <v>35772618.761429526</v>
      </c>
      <c r="G37" s="88">
        <f t="shared" si="12"/>
        <v>42511876.689316921</v>
      </c>
      <c r="H37" s="88">
        <f t="shared" si="12"/>
        <v>35283927.058383904</v>
      </c>
      <c r="I37" s="88">
        <f t="shared" si="12"/>
        <v>39846192.690247543</v>
      </c>
      <c r="J37" s="88">
        <f t="shared" si="12"/>
        <v>40382325.425005011</v>
      </c>
      <c r="K37" s="88">
        <f t="shared" si="12"/>
        <v>36412521.741694577</v>
      </c>
      <c r="L37" s="88">
        <f t="shared" si="12"/>
        <v>38480033.031628191</v>
      </c>
      <c r="M37" s="88">
        <f t="shared" si="12"/>
        <v>35534817.055005446</v>
      </c>
      <c r="N37" s="88">
        <f t="shared" si="12"/>
        <v>37067060.451707333</v>
      </c>
      <c r="O37" s="181">
        <f>SUM(C37:N37)</f>
        <v>450165144.2567029</v>
      </c>
      <c r="P37" s="88"/>
    </row>
    <row r="38" spans="2:17" s="6" customFormat="1" ht="16.5" customHeight="1">
      <c r="B38" s="88" t="s">
        <v>30</v>
      </c>
      <c r="C38" s="106">
        <f>+'Retorno Máquinas'!C28</f>
        <v>537.02954545454543</v>
      </c>
      <c r="D38" s="106">
        <f>+'Retorno Máquinas'!D28</f>
        <v>554.4085</v>
      </c>
      <c r="E38" s="106">
        <f>+'Retorno Máquinas'!E28</f>
        <v>563.84333333333336</v>
      </c>
      <c r="F38" s="106">
        <f>+'Retorno Máquinas'!F28</f>
        <v>554.6409523809524</v>
      </c>
      <c r="G38" s="106">
        <f>+'Retorno Máquinas'!G28</f>
        <v>555.40200000000004</v>
      </c>
      <c r="H38" s="106">
        <f>+'Retorno Máquinas'!H28</f>
        <v>553.06333333333339</v>
      </c>
      <c r="I38" s="106">
        <f>+'Retorno Máquinas'!I28</f>
        <v>558.20818181818163</v>
      </c>
      <c r="J38" s="106">
        <f>+'Retorno Máquinas'!J28</f>
        <v>579.05199999999991</v>
      </c>
      <c r="K38" s="106">
        <f>+'Retorno Máquinas'!K28</f>
        <v>593.46800000000007</v>
      </c>
      <c r="L38" s="106">
        <f>+'Retorno Máquinas'!L28</f>
        <v>589.98</v>
      </c>
      <c r="M38" s="106">
        <f>+'Retorno Máquinas'!M28</f>
        <v>592.45950000000005</v>
      </c>
      <c r="N38" s="106">
        <f>+'Retorno Máquinas'!N28</f>
        <v>612.91899999999976</v>
      </c>
      <c r="O38" s="89"/>
      <c r="P38" s="89"/>
    </row>
    <row r="39" spans="2:17" s="6" customFormat="1" ht="22.5" customHeight="1">
      <c r="B39" s="1"/>
      <c r="C39" s="1"/>
      <c r="D39" s="1"/>
      <c r="E39" s="1"/>
      <c r="F39" s="1"/>
      <c r="G39" s="1"/>
      <c r="H39" s="1"/>
      <c r="I39" s="1"/>
      <c r="J39" s="1"/>
      <c r="K39" s="1"/>
      <c r="L39" s="1"/>
      <c r="M39" s="1"/>
      <c r="N39" s="1"/>
      <c r="O39" s="1"/>
      <c r="P39" s="1"/>
    </row>
    <row r="40" spans="2:17" s="6" customFormat="1" ht="22.5" customHeight="1">
      <c r="B40" s="282" t="s">
        <v>84</v>
      </c>
      <c r="C40" s="283"/>
      <c r="D40" s="283"/>
      <c r="E40" s="283"/>
      <c r="F40" s="283"/>
      <c r="G40" s="283"/>
      <c r="H40" s="283"/>
      <c r="I40" s="283"/>
      <c r="J40" s="283"/>
      <c r="K40" s="283"/>
      <c r="L40" s="283"/>
      <c r="M40" s="283"/>
      <c r="N40" s="283"/>
      <c r="O40" s="284"/>
      <c r="P40" s="1"/>
    </row>
    <row r="41" spans="2:17" s="6" customFormat="1" ht="11.25">
      <c r="B41" s="162" t="s">
        <v>78</v>
      </c>
      <c r="C41" s="25" t="s">
        <v>40</v>
      </c>
      <c r="D41" s="25" t="s">
        <v>41</v>
      </c>
      <c r="E41" s="25" t="s">
        <v>42</v>
      </c>
      <c r="F41" s="25" t="s">
        <v>43</v>
      </c>
      <c r="G41" s="25" t="s">
        <v>44</v>
      </c>
      <c r="H41" s="25" t="s">
        <v>45</v>
      </c>
      <c r="I41" s="25" t="s">
        <v>46</v>
      </c>
      <c r="J41" s="25" t="s">
        <v>47</v>
      </c>
      <c r="K41" s="25" t="s">
        <v>48</v>
      </c>
      <c r="L41" s="25" t="s">
        <v>73</v>
      </c>
      <c r="M41" s="25" t="s">
        <v>74</v>
      </c>
      <c r="N41" s="25" t="s">
        <v>75</v>
      </c>
      <c r="O41" s="163" t="s">
        <v>2</v>
      </c>
      <c r="P41" s="1"/>
    </row>
    <row r="42" spans="2:17" s="6" customFormat="1" ht="12" customHeight="1">
      <c r="B42" s="95" t="s">
        <v>79</v>
      </c>
      <c r="C42" s="107">
        <v>7.5689999999999993E-2</v>
      </c>
      <c r="D42" s="107">
        <v>6.6280000000000006E-2</v>
      </c>
      <c r="E42" s="107">
        <v>5.9139999999999998E-2</v>
      </c>
      <c r="F42" s="107">
        <v>4.7750000000000001E-2</v>
      </c>
      <c r="G42" s="107">
        <v>6.9150000000000003E-2</v>
      </c>
      <c r="H42" s="107">
        <v>7.0400000000000004E-2</v>
      </c>
      <c r="I42" s="107">
        <v>6.5360000000000001E-2</v>
      </c>
      <c r="J42" s="107">
        <v>6.4890000000000003E-2</v>
      </c>
      <c r="K42" s="107">
        <v>6.1620000000000001E-2</v>
      </c>
      <c r="L42" s="107">
        <v>5.2339999999999998E-2</v>
      </c>
      <c r="M42" s="107">
        <v>6.4839999999999995E-2</v>
      </c>
      <c r="N42" s="107">
        <v>6.8570000000000006E-2</v>
      </c>
      <c r="O42" s="107">
        <v>6.3830327855911181E-2</v>
      </c>
      <c r="P42" s="1"/>
      <c r="Q42" s="221"/>
    </row>
    <row r="43" spans="2:17" s="6" customFormat="1" ht="12" customHeight="1">
      <c r="B43" s="96" t="s">
        <v>80</v>
      </c>
      <c r="C43" s="108">
        <v>0.10532999999999999</v>
      </c>
      <c r="D43" s="108">
        <v>0.11903</v>
      </c>
      <c r="E43" s="108">
        <v>0.15185999999999999</v>
      </c>
      <c r="F43" s="108">
        <v>0.12866</v>
      </c>
      <c r="G43" s="108">
        <v>0.12712000000000001</v>
      </c>
      <c r="H43" s="108">
        <v>0.12107</v>
      </c>
      <c r="I43" s="108">
        <v>0.13169</v>
      </c>
      <c r="J43" s="108">
        <v>0.13134000000000001</v>
      </c>
      <c r="K43" s="108">
        <v>0.13672000000000001</v>
      </c>
      <c r="L43" s="108">
        <v>0.14280999999999999</v>
      </c>
      <c r="M43" s="108">
        <v>0.13757</v>
      </c>
      <c r="N43" s="108">
        <v>0.12023</v>
      </c>
      <c r="O43" s="108">
        <v>0.12975131855180713</v>
      </c>
      <c r="P43" s="1"/>
    </row>
    <row r="44" spans="2:17" s="6" customFormat="1" ht="12" customHeight="1">
      <c r="B44" s="95" t="s">
        <v>81</v>
      </c>
      <c r="C44" s="107">
        <v>4.5999999999999999E-3</v>
      </c>
      <c r="D44" s="107">
        <v>4.3E-3</v>
      </c>
      <c r="E44" s="107">
        <v>3.8999999999999998E-3</v>
      </c>
      <c r="F44" s="107">
        <v>4.1999999999999997E-3</v>
      </c>
      <c r="G44" s="107">
        <v>4.0000000000000001E-3</v>
      </c>
      <c r="H44" s="107">
        <v>6.1000000000000004E-3</v>
      </c>
      <c r="I44" s="107">
        <v>6.7999999999999996E-3</v>
      </c>
      <c r="J44" s="107">
        <v>4.7000000000000002E-3</v>
      </c>
      <c r="K44" s="107">
        <v>4.1999999999999997E-3</v>
      </c>
      <c r="L44" s="107">
        <v>4.1999999999999997E-3</v>
      </c>
      <c r="M44" s="107">
        <v>3.8999999999999998E-3</v>
      </c>
      <c r="N44" s="107">
        <v>3.3E-3</v>
      </c>
      <c r="O44" s="107">
        <v>4.5162775816458677E-3</v>
      </c>
      <c r="P44" s="1"/>
    </row>
    <row r="45" spans="2:17" s="6" customFormat="1" ht="12" customHeight="1">
      <c r="B45" s="97" t="s">
        <v>82</v>
      </c>
      <c r="C45" s="108">
        <v>0.81328</v>
      </c>
      <c r="D45" s="108">
        <v>0.80915000000000004</v>
      </c>
      <c r="E45" s="108">
        <v>0.78400999999999998</v>
      </c>
      <c r="F45" s="108">
        <v>0.81830999999999998</v>
      </c>
      <c r="G45" s="108">
        <v>0.79859999999999998</v>
      </c>
      <c r="H45" s="108">
        <v>0.80132999999999999</v>
      </c>
      <c r="I45" s="108">
        <v>0.79508000000000001</v>
      </c>
      <c r="J45" s="108">
        <v>0.79788000000000003</v>
      </c>
      <c r="K45" s="108">
        <v>0.79644999999999999</v>
      </c>
      <c r="L45" s="108">
        <v>0.79964999999999997</v>
      </c>
      <c r="M45" s="108">
        <v>0.79281999999999997</v>
      </c>
      <c r="N45" s="108">
        <v>0.80710000000000004</v>
      </c>
      <c r="O45" s="108">
        <v>0.80085567312267159</v>
      </c>
      <c r="P45" s="1"/>
    </row>
    <row r="46" spans="2:17" s="6" customFormat="1" ht="12" customHeight="1">
      <c r="B46" s="95" t="s">
        <v>83</v>
      </c>
      <c r="C46" s="107">
        <v>1.15E-3</v>
      </c>
      <c r="D46" s="107">
        <v>1.2199999999999999E-3</v>
      </c>
      <c r="E46" s="107">
        <v>1.0499999999999999E-3</v>
      </c>
      <c r="F46" s="107">
        <v>1.09E-3</v>
      </c>
      <c r="G46" s="107">
        <v>1.1100000000000001E-3</v>
      </c>
      <c r="H46" s="107">
        <v>1.1100000000000001E-3</v>
      </c>
      <c r="I46" s="107">
        <v>1.1000000000000001E-3</v>
      </c>
      <c r="J46" s="107">
        <v>1.15E-3</v>
      </c>
      <c r="K46" s="107">
        <v>1E-3</v>
      </c>
      <c r="L46" s="107">
        <v>9.5E-4</v>
      </c>
      <c r="M46" s="107">
        <v>9.2000000000000003E-4</v>
      </c>
      <c r="N46" s="107">
        <v>7.6000000000000004E-4</v>
      </c>
      <c r="O46" s="107">
        <v>1.0464028879642771E-3</v>
      </c>
      <c r="P46" s="1"/>
    </row>
    <row r="47" spans="2:17" s="6" customFormat="1" ht="18" customHeight="1">
      <c r="B47" s="164" t="s">
        <v>2</v>
      </c>
      <c r="C47" s="165">
        <f t="shared" ref="C47:N47" si="13">SUM(C42:C46)</f>
        <v>1.0000500000000001</v>
      </c>
      <c r="D47" s="165">
        <f t="shared" si="13"/>
        <v>0.99998000000000009</v>
      </c>
      <c r="E47" s="165">
        <f t="shared" si="13"/>
        <v>0.99995999999999996</v>
      </c>
      <c r="F47" s="165">
        <f t="shared" si="13"/>
        <v>1.0000100000000001</v>
      </c>
      <c r="G47" s="165">
        <f t="shared" si="13"/>
        <v>0.99997999999999998</v>
      </c>
      <c r="H47" s="165">
        <f t="shared" si="13"/>
        <v>1.0000100000000001</v>
      </c>
      <c r="I47" s="165">
        <f t="shared" si="13"/>
        <v>1.00003</v>
      </c>
      <c r="J47" s="165">
        <f t="shared" si="13"/>
        <v>0.99996000000000007</v>
      </c>
      <c r="K47" s="165">
        <f t="shared" si="13"/>
        <v>0.99999000000000005</v>
      </c>
      <c r="L47" s="165">
        <f t="shared" si="13"/>
        <v>0.99995000000000001</v>
      </c>
      <c r="M47" s="165">
        <f t="shared" si="13"/>
        <v>1.0000499999999999</v>
      </c>
      <c r="N47" s="165">
        <f t="shared" si="13"/>
        <v>0.99996000000000007</v>
      </c>
      <c r="O47" s="166">
        <v>1</v>
      </c>
      <c r="P47" s="1"/>
    </row>
    <row r="49" spans="3:16">
      <c r="C49" s="120"/>
      <c r="D49" s="120"/>
      <c r="J49" s="120"/>
      <c r="K49" s="120"/>
      <c r="L49" s="120"/>
      <c r="M49" s="120"/>
      <c r="N49" s="120"/>
      <c r="O49" s="196"/>
      <c r="P49" s="196"/>
    </row>
    <row r="50" spans="3:16">
      <c r="O50" s="196"/>
      <c r="P50" s="196"/>
    </row>
    <row r="51" spans="3:16">
      <c r="O51" s="196"/>
      <c r="P51" s="196"/>
    </row>
    <row r="52" spans="3:16">
      <c r="O52" s="196"/>
      <c r="P52" s="196"/>
    </row>
    <row r="53" spans="3:16">
      <c r="O53" s="196"/>
      <c r="P53" s="196"/>
    </row>
    <row r="54" spans="3:16">
      <c r="C54" s="66"/>
    </row>
    <row r="59" spans="3:16">
      <c r="L59" s="120"/>
      <c r="M59" s="120"/>
      <c r="N59" s="120"/>
      <c r="O59" s="120"/>
      <c r="P59" s="120"/>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election activeCell="D15" sqref="D15"/>
    </sheetView>
  </sheetViews>
  <sheetFormatPr baseColWidth="10" defaultColWidth="11.42578125" defaultRowHeight="11.25"/>
  <cols>
    <col min="1" max="1" width="4.140625" style="72" customWidth="1"/>
    <col min="2" max="2" width="34.85546875" style="52" customWidth="1"/>
    <col min="3" max="3" width="2.42578125" style="52" customWidth="1"/>
    <col min="4" max="4" width="89.85546875" style="52" customWidth="1"/>
    <col min="5" max="5" width="7.140625" style="52" customWidth="1"/>
    <col min="6" max="6" width="26.140625" style="52" customWidth="1"/>
    <col min="7" max="16384" width="11.42578125" style="52"/>
  </cols>
  <sheetData>
    <row r="1" spans="1:5" ht="10.5" customHeight="1">
      <c r="A1" s="71"/>
    </row>
    <row r="2" spans="1:5" ht="10.5" customHeight="1"/>
    <row r="3" spans="1:5" ht="10.5" customHeight="1"/>
    <row r="4" spans="1:5" ht="10.5" customHeight="1"/>
    <row r="5" spans="1:5" ht="10.5" customHeight="1">
      <c r="D5" s="83"/>
    </row>
    <row r="6" spans="1:5" ht="10.5" customHeight="1">
      <c r="D6" s="83"/>
      <c r="E6" s="83"/>
    </row>
    <row r="7" spans="1:5" ht="49.5" customHeight="1">
      <c r="D7" s="83"/>
      <c r="E7" s="83"/>
    </row>
    <row r="8" spans="1:5" ht="22.5" customHeight="1">
      <c r="A8" s="64"/>
      <c r="B8" s="285" t="s">
        <v>55</v>
      </c>
      <c r="C8" s="285"/>
      <c r="D8" s="286"/>
    </row>
    <row r="9" spans="1:5" ht="42" customHeight="1">
      <c r="A9" s="64"/>
      <c r="B9" s="84" t="s">
        <v>72</v>
      </c>
      <c r="C9" s="85"/>
      <c r="D9" s="86" t="s">
        <v>19</v>
      </c>
    </row>
    <row r="10" spans="1:5" ht="48" customHeight="1">
      <c r="A10" s="64"/>
      <c r="B10" s="84" t="s">
        <v>60</v>
      </c>
      <c r="C10" s="85"/>
      <c r="D10" s="86" t="s">
        <v>20</v>
      </c>
    </row>
    <row r="11" spans="1:5" ht="39.75" customHeight="1">
      <c r="A11" s="64"/>
      <c r="B11" s="84" t="s">
        <v>21</v>
      </c>
      <c r="C11" s="85"/>
      <c r="D11" s="86" t="s">
        <v>22</v>
      </c>
    </row>
    <row r="12" spans="1:5" ht="37.5" customHeight="1">
      <c r="A12" s="64"/>
      <c r="B12" s="84" t="s">
        <v>61</v>
      </c>
      <c r="C12" s="87"/>
      <c r="D12" s="86" t="s">
        <v>23</v>
      </c>
    </row>
    <row r="13" spans="1:5" ht="56.25" customHeight="1">
      <c r="A13" s="64"/>
      <c r="B13" s="84" t="s">
        <v>109</v>
      </c>
      <c r="C13" s="87"/>
      <c r="D13" s="183" t="s">
        <v>110</v>
      </c>
    </row>
    <row r="14" spans="1:5" ht="52.5" customHeight="1">
      <c r="A14" s="64"/>
      <c r="B14" s="84" t="s">
        <v>113</v>
      </c>
      <c r="C14" s="85"/>
      <c r="D14" s="86" t="s">
        <v>126</v>
      </c>
    </row>
    <row r="15" spans="1:5" ht="39.75" customHeight="1">
      <c r="A15" s="64"/>
      <c r="B15" s="84" t="s">
        <v>114</v>
      </c>
      <c r="C15" s="85"/>
      <c r="D15" s="86" t="s">
        <v>115</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Indice</vt:lpstr>
      <vt:lpstr>Oferta de Juegos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Pamela Riquelme Illanes</cp:lastModifiedBy>
  <cp:lastPrinted>2014-12-10T13:46:57Z</cp:lastPrinted>
  <dcterms:created xsi:type="dcterms:W3CDTF">2009-04-09T13:46:36Z</dcterms:created>
  <dcterms:modified xsi:type="dcterms:W3CDTF">2015-01-26T19:23:28Z</dcterms:modified>
</cp:coreProperties>
</file>