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COMUNICACIÓN EXTERNA\RESULTADOS OPERACIONALES\Septiembre\"/>
    </mc:Choice>
  </mc:AlternateContent>
  <bookViews>
    <workbookView xWindow="-15" yWindow="9810" windowWidth="25440" windowHeight="3030" tabRatio="897"/>
  </bookViews>
  <sheets>
    <sheet name="Indice" sheetId="5" r:id="rId1"/>
    <sheet name="Oferta de Juegos" sheetId="11" r:id="rId2"/>
    <sheet name="Parque de Máquinas" sheetId="13" r:id="rId3"/>
    <sheet name="Posiciones de Juego" sheetId="12" r:id="rId4"/>
    <sheet name="Ingresos Brutos del Juego" sheetId="1" r:id="rId5"/>
    <sheet name="Impuestos" sheetId="2" r:id="rId6"/>
    <sheet name="Visitas" sheetId="3" r:id="rId7"/>
    <sheet name="Retorno Máquinas" sheetId="7" r:id="rId8"/>
    <sheet name="Resumen Industria" sheetId="4" r:id="rId9"/>
    <sheet name="Glosario" sheetId="6" r:id="rId10"/>
  </sheets>
  <definedNames>
    <definedName name="_xlnm.Print_Area" localSheetId="9">Glosario!$A$1:$E$18</definedName>
    <definedName name="_xlnm.Print_Area" localSheetId="5">Impuestos!$A$1:$Q$52</definedName>
    <definedName name="_xlnm.Print_Area" localSheetId="0">Indice!$A$1:$E$28</definedName>
    <definedName name="_xlnm.Print_Area" localSheetId="4">'Ingresos Brutos del Juego'!$A$1:$R$29</definedName>
    <definedName name="_xlnm.Print_Area" localSheetId="1">'Oferta de Juegos'!$A$1:$I$29</definedName>
    <definedName name="_xlnm.Print_Area" localSheetId="2">'Parque de Máquinas'!$A$1:$T$29</definedName>
    <definedName name="_xlnm.Print_Area" localSheetId="3">'Posiciones de Juego'!$A$1:$J$70</definedName>
    <definedName name="_xlnm.Print_Area" localSheetId="8">'Resumen Industria'!$A$1:$Q$48</definedName>
    <definedName name="_xlnm.Print_Area" localSheetId="7">'Retorno Máquinas'!$A$1:$Q$51</definedName>
    <definedName name="_xlnm.Print_Area" localSheetId="6">Visitas!$A$1:$Q$74</definedName>
  </definedNames>
  <calcPr calcId="152511"/>
</workbook>
</file>

<file path=xl/calcChain.xml><?xml version="1.0" encoding="utf-8"?>
<calcChain xmlns="http://schemas.openxmlformats.org/spreadsheetml/2006/main">
  <c r="Q27" i="13" l="1"/>
  <c r="P27" i="13"/>
  <c r="O27" i="13"/>
  <c r="N27" i="13"/>
  <c r="M27" i="13"/>
  <c r="L27" i="13"/>
  <c r="K27" i="13"/>
  <c r="J27" i="13"/>
  <c r="I27" i="13"/>
  <c r="H27" i="13"/>
  <c r="G27" i="13"/>
  <c r="F27" i="13"/>
  <c r="E27" i="13"/>
  <c r="D27" i="13"/>
  <c r="C27" i="13"/>
  <c r="R26" i="13"/>
  <c r="R25" i="13"/>
  <c r="R24" i="13"/>
  <c r="R23" i="13"/>
  <c r="R22" i="13"/>
  <c r="R21" i="13"/>
  <c r="R20" i="13"/>
  <c r="R19" i="13"/>
  <c r="R18" i="13"/>
  <c r="R17" i="13"/>
  <c r="R16" i="13"/>
  <c r="R15" i="13"/>
  <c r="R14" i="13"/>
  <c r="R13" i="13"/>
  <c r="R12" i="13"/>
  <c r="R11" i="13"/>
  <c r="R27" i="13" l="1"/>
  <c r="S22" i="13" s="1"/>
  <c r="O10" i="1"/>
  <c r="O11" i="1"/>
  <c r="O12" i="1"/>
  <c r="O13" i="1"/>
  <c r="O14" i="1"/>
  <c r="O15" i="1"/>
  <c r="O16" i="1"/>
  <c r="O17" i="1"/>
  <c r="O18" i="1"/>
  <c r="O19" i="1"/>
  <c r="O20" i="1"/>
  <c r="O21" i="1"/>
  <c r="O22" i="1"/>
  <c r="O23" i="1"/>
  <c r="O24" i="1"/>
  <c r="O25" i="1"/>
  <c r="S16" i="13" l="1"/>
  <c r="S18" i="13"/>
  <c r="G28" i="13"/>
  <c r="S21" i="13"/>
  <c r="K28" i="13"/>
  <c r="S19" i="13"/>
  <c r="S17" i="13"/>
  <c r="S20" i="13"/>
  <c r="S15" i="13"/>
  <c r="J28" i="13"/>
  <c r="Q28" i="13"/>
  <c r="M28" i="13"/>
  <c r="I28" i="13"/>
  <c r="F28" i="13"/>
  <c r="P28" i="13"/>
  <c r="L28" i="13"/>
  <c r="H28" i="13"/>
  <c r="E28" i="13"/>
  <c r="D28" i="13"/>
  <c r="S12" i="13"/>
  <c r="C28" i="13"/>
  <c r="S11" i="13"/>
  <c r="S14" i="13"/>
  <c r="S13" i="13"/>
  <c r="O28" i="13"/>
  <c r="S24" i="13"/>
  <c r="N28" i="13"/>
  <c r="S23" i="13"/>
  <c r="S26" i="13"/>
  <c r="S25" i="13"/>
  <c r="R28" i="13" l="1"/>
  <c r="S27" i="13"/>
  <c r="I26" i="1" l="1"/>
  <c r="I27" i="1" s="1"/>
  <c r="D27" i="12" l="1"/>
  <c r="E27" i="12"/>
  <c r="F27" i="12"/>
  <c r="G27" i="12"/>
  <c r="H27" i="12"/>
  <c r="P26" i="2" l="1"/>
  <c r="P36" i="4" l="1"/>
  <c r="I12" i="12" l="1"/>
  <c r="I13" i="12"/>
  <c r="I14" i="12"/>
  <c r="I15" i="12"/>
  <c r="I16" i="12"/>
  <c r="I17" i="12"/>
  <c r="I18" i="12"/>
  <c r="I19" i="12"/>
  <c r="I20" i="12"/>
  <c r="I21" i="12"/>
  <c r="I22" i="12"/>
  <c r="I23" i="12"/>
  <c r="I24" i="12"/>
  <c r="I25" i="12"/>
  <c r="I26" i="12"/>
  <c r="I11" i="12"/>
  <c r="I26" i="3" l="1"/>
  <c r="J26" i="3"/>
  <c r="K26" i="3"/>
  <c r="L26" i="3"/>
  <c r="M26" i="3"/>
  <c r="N26" i="3"/>
  <c r="I46" i="3"/>
  <c r="J46" i="3"/>
  <c r="K46" i="3"/>
  <c r="L46" i="3"/>
  <c r="M46" i="3"/>
  <c r="N46" i="3"/>
  <c r="D15" i="4" l="1"/>
  <c r="E15" i="4"/>
  <c r="F15" i="4"/>
  <c r="G15" i="4"/>
  <c r="H15" i="4"/>
  <c r="I15" i="4"/>
  <c r="J15" i="4"/>
  <c r="K15" i="4"/>
  <c r="L15" i="4"/>
  <c r="M15" i="4"/>
  <c r="N15" i="4"/>
  <c r="J26" i="7" l="1"/>
  <c r="K26" i="7"/>
  <c r="I27" i="12" l="1"/>
  <c r="H36" i="4" l="1"/>
  <c r="G36" i="4" l="1"/>
  <c r="D27" i="11" l="1"/>
  <c r="E27" i="11"/>
  <c r="F27" i="11"/>
  <c r="G27" i="11"/>
  <c r="H27" i="11"/>
  <c r="F36" i="4" l="1"/>
  <c r="N36" i="4" l="1"/>
  <c r="N47" i="4" l="1"/>
  <c r="N49" i="7"/>
  <c r="M47" i="4" l="1"/>
  <c r="M36" i="4"/>
  <c r="M49" i="7"/>
  <c r="O10" i="7"/>
  <c r="O11" i="7"/>
  <c r="O12" i="7"/>
  <c r="O13" i="7"/>
  <c r="O14" i="7"/>
  <c r="O15" i="7"/>
  <c r="O16" i="7"/>
  <c r="O17" i="7"/>
  <c r="O18" i="7"/>
  <c r="O19" i="7"/>
  <c r="O20" i="7"/>
  <c r="O21" i="7"/>
  <c r="O22" i="7"/>
  <c r="O23" i="7"/>
  <c r="O24" i="7"/>
  <c r="O25" i="7"/>
  <c r="L47" i="4" l="1"/>
  <c r="L36" i="4"/>
  <c r="L49" i="7" l="1"/>
  <c r="K47" i="4" l="1"/>
  <c r="K36" i="4"/>
  <c r="K49" i="7" l="1"/>
  <c r="P49" i="7" l="1"/>
  <c r="J47" i="4" l="1"/>
  <c r="J36" i="4"/>
  <c r="J49" i="7" l="1"/>
  <c r="I47" i="4" l="1"/>
  <c r="I36" i="4"/>
  <c r="I49" i="7"/>
  <c r="H47" i="4" l="1"/>
  <c r="H49" i="7" l="1"/>
  <c r="G47" i="4" l="1"/>
  <c r="G49" i="7"/>
  <c r="G26" i="7"/>
  <c r="O23" i="3"/>
  <c r="O43" i="3"/>
  <c r="O24" i="2"/>
  <c r="O23" i="2"/>
  <c r="O45" i="2"/>
  <c r="F47" i="4" l="1"/>
  <c r="F49" i="7"/>
  <c r="F26" i="7"/>
  <c r="O44" i="3"/>
  <c r="O24" i="3"/>
  <c r="O46" i="2"/>
  <c r="E47" i="4"/>
  <c r="E36" i="4"/>
  <c r="D49" i="7" l="1"/>
  <c r="E49" i="7"/>
  <c r="C16" i="4" l="1"/>
  <c r="C26" i="4" s="1"/>
  <c r="C15" i="4"/>
  <c r="O49" i="7"/>
  <c r="C49" i="7"/>
  <c r="E28" i="2" l="1"/>
  <c r="E48" i="3" s="1"/>
  <c r="E71" i="3" s="1"/>
  <c r="E70" i="3" s="1"/>
  <c r="E25" i="4" s="1"/>
  <c r="F28" i="2"/>
  <c r="F48" i="3" s="1"/>
  <c r="F71" i="3" s="1"/>
  <c r="F70" i="3" s="1"/>
  <c r="F25" i="4" s="1"/>
  <c r="G28" i="2"/>
  <c r="G48" i="3" s="1"/>
  <c r="H28" i="2"/>
  <c r="H48" i="3" s="1"/>
  <c r="I28" i="2"/>
  <c r="I48" i="3" s="1"/>
  <c r="J28" i="2"/>
  <c r="J48" i="3" s="1"/>
  <c r="K28" i="2"/>
  <c r="K48" i="3" s="1"/>
  <c r="L28" i="2"/>
  <c r="L48" i="3" s="1"/>
  <c r="M28" i="2"/>
  <c r="M48" i="3" s="1"/>
  <c r="N28" i="2"/>
  <c r="N48" i="3" s="1"/>
  <c r="D28" i="2"/>
  <c r="D48" i="3" s="1"/>
  <c r="C28" i="2"/>
  <c r="C48" i="3" s="1"/>
  <c r="C71" i="3" s="1"/>
  <c r="N71" i="3" l="1"/>
  <c r="N70" i="3" s="1"/>
  <c r="N25" i="4" s="1"/>
  <c r="N47" i="3"/>
  <c r="D71" i="3"/>
  <c r="D70" i="3" s="1"/>
  <c r="D25" i="4" s="1"/>
  <c r="D28" i="7"/>
  <c r="M47" i="3"/>
  <c r="M71" i="3"/>
  <c r="M70" i="3" s="1"/>
  <c r="M25" i="4" s="1"/>
  <c r="L47" i="3"/>
  <c r="L71" i="3"/>
  <c r="L70" i="3" s="1"/>
  <c r="L25" i="4" s="1"/>
  <c r="K47" i="3"/>
  <c r="K71" i="3"/>
  <c r="K70" i="3" s="1"/>
  <c r="K25" i="4" s="1"/>
  <c r="J47" i="3"/>
  <c r="J71" i="3"/>
  <c r="J70" i="3" s="1"/>
  <c r="J25" i="4" s="1"/>
  <c r="I47" i="3"/>
  <c r="I71" i="3"/>
  <c r="I70" i="3" s="1"/>
  <c r="I25" i="4" s="1"/>
  <c r="H71" i="3"/>
  <c r="H70" i="3" s="1"/>
  <c r="H25" i="4" s="1"/>
  <c r="J28" i="7"/>
  <c r="J27" i="7" s="1"/>
  <c r="L50" i="2"/>
  <c r="M28" i="7"/>
  <c r="I28" i="7"/>
  <c r="F28" i="7"/>
  <c r="F27" i="7" s="1"/>
  <c r="C50" i="2"/>
  <c r="D50" i="2"/>
  <c r="C28" i="7"/>
  <c r="C38" i="4" s="1"/>
  <c r="C27" i="4" s="1"/>
  <c r="C70" i="3"/>
  <c r="C25" i="4" s="1"/>
  <c r="K28" i="7"/>
  <c r="K27" i="7" s="1"/>
  <c r="G28" i="7"/>
  <c r="G27" i="7" s="1"/>
  <c r="G71" i="3"/>
  <c r="G70" i="3" s="1"/>
  <c r="G25" i="4" s="1"/>
  <c r="E28" i="7"/>
  <c r="N28" i="7"/>
  <c r="H28" i="7"/>
  <c r="N50" i="2"/>
  <c r="J50" i="2"/>
  <c r="H50" i="2"/>
  <c r="F50" i="2"/>
  <c r="M50" i="2"/>
  <c r="K50" i="2"/>
  <c r="I50" i="2"/>
  <c r="G50" i="2"/>
  <c r="E50" i="2"/>
  <c r="E38" i="4" l="1"/>
  <c r="N38" i="4"/>
  <c r="L28" i="7"/>
  <c r="M38" i="4"/>
  <c r="K38" i="4"/>
  <c r="H38" i="4"/>
  <c r="H27" i="4" s="1"/>
  <c r="I38" i="4"/>
  <c r="J38" i="4"/>
  <c r="G38" i="4"/>
  <c r="F38" i="4"/>
  <c r="D36" i="4"/>
  <c r="M37" i="4" l="1"/>
  <c r="M27" i="4"/>
  <c r="N37" i="4"/>
  <c r="N27" i="4"/>
  <c r="K37" i="4"/>
  <c r="K27" i="4"/>
  <c r="J37" i="4"/>
  <c r="J27" i="4"/>
  <c r="I37" i="4"/>
  <c r="I27" i="4"/>
  <c r="G37" i="4"/>
  <c r="G27" i="4"/>
  <c r="F37" i="4"/>
  <c r="F27" i="4"/>
  <c r="E37" i="4"/>
  <c r="E27" i="4"/>
  <c r="L38" i="4"/>
  <c r="H37" i="4"/>
  <c r="D38" i="4"/>
  <c r="B70" i="12"/>
  <c r="L37" i="4" l="1"/>
  <c r="L27" i="4"/>
  <c r="D37" i="4"/>
  <c r="D27" i="4"/>
  <c r="D47" i="4"/>
  <c r="C36" i="4"/>
  <c r="O36" i="4" s="1"/>
  <c r="O35" i="4"/>
  <c r="O34" i="4"/>
  <c r="O33" i="4"/>
  <c r="O32" i="4"/>
  <c r="O31" i="4"/>
  <c r="C37" i="4" l="1"/>
  <c r="O37" i="4" s="1"/>
  <c r="C47" i="4" l="1"/>
  <c r="B28" i="12"/>
  <c r="O45" i="3"/>
  <c r="O42" i="3"/>
  <c r="O41" i="3"/>
  <c r="O40" i="3"/>
  <c r="O39" i="3"/>
  <c r="O38" i="3"/>
  <c r="O37" i="3"/>
  <c r="O36" i="3"/>
  <c r="O35" i="3"/>
  <c r="O34" i="3"/>
  <c r="O33" i="3"/>
  <c r="O32" i="3"/>
  <c r="O31" i="3"/>
  <c r="O30" i="3"/>
  <c r="O47" i="2"/>
  <c r="O44" i="2"/>
  <c r="O43" i="2"/>
  <c r="O42" i="2"/>
  <c r="O41" i="2"/>
  <c r="O40" i="2"/>
  <c r="O39" i="2"/>
  <c r="O38" i="2"/>
  <c r="O37" i="2"/>
  <c r="O36" i="2"/>
  <c r="O35" i="2"/>
  <c r="O34" i="2"/>
  <c r="O33" i="2"/>
  <c r="O32" i="2"/>
  <c r="O25" i="2"/>
  <c r="O22" i="2"/>
  <c r="O21" i="2"/>
  <c r="O20" i="2"/>
  <c r="O19" i="2"/>
  <c r="O18" i="2"/>
  <c r="O17" i="2"/>
  <c r="O16" i="2"/>
  <c r="O15" i="2"/>
  <c r="O14" i="2"/>
  <c r="O13" i="2"/>
  <c r="O12" i="2"/>
  <c r="O11" i="2"/>
  <c r="O10" i="2"/>
  <c r="O26" i="2" l="1"/>
  <c r="N26" i="7" l="1"/>
  <c r="N27" i="7" s="1"/>
  <c r="N13" i="4" l="1"/>
  <c r="N23" i="4" s="1"/>
  <c r="N48" i="2"/>
  <c r="N49" i="2" s="1"/>
  <c r="N26" i="2"/>
  <c r="N27" i="2" s="1"/>
  <c r="N24" i="4" l="1"/>
  <c r="N14" i="4"/>
  <c r="N22" i="4"/>
  <c r="N12" i="4"/>
  <c r="N21" i="4"/>
  <c r="N11" i="4"/>
  <c r="M26" i="7"/>
  <c r="M27" i="7" s="1"/>
  <c r="M13" i="4"/>
  <c r="M23" i="4" s="1"/>
  <c r="M48" i="2"/>
  <c r="M49" i="2" s="1"/>
  <c r="M26" i="2"/>
  <c r="M27" i="2" s="1"/>
  <c r="M14" i="4" l="1"/>
  <c r="M24" i="4"/>
  <c r="M12" i="4"/>
  <c r="M22" i="4"/>
  <c r="M11" i="4"/>
  <c r="M21" i="4"/>
  <c r="L13" i="4"/>
  <c r="L23" i="4" s="1"/>
  <c r="L14" i="4" l="1"/>
  <c r="L24" i="4"/>
  <c r="L26" i="7"/>
  <c r="L27" i="7" s="1"/>
  <c r="L48" i="2"/>
  <c r="P48" i="2"/>
  <c r="L26" i="2"/>
  <c r="L27" i="2" s="1"/>
  <c r="K13" i="4"/>
  <c r="K23" i="4" s="1"/>
  <c r="K48" i="2"/>
  <c r="K49" i="2" s="1"/>
  <c r="K26" i="2"/>
  <c r="K27" i="2" s="1"/>
  <c r="K26" i="1"/>
  <c r="K27" i="1" s="1"/>
  <c r="J13" i="4"/>
  <c r="J23" i="4" s="1"/>
  <c r="O13" i="3"/>
  <c r="O14" i="3"/>
  <c r="J48" i="2"/>
  <c r="J49" i="2" s="1"/>
  <c r="J26" i="2"/>
  <c r="J27" i="2" s="1"/>
  <c r="I26" i="7"/>
  <c r="I27" i="7" s="1"/>
  <c r="I13" i="4"/>
  <c r="I23" i="4" s="1"/>
  <c r="I48" i="2"/>
  <c r="I49" i="2" s="1"/>
  <c r="I26" i="2"/>
  <c r="I27" i="2" s="1"/>
  <c r="J26" i="1"/>
  <c r="J27" i="1" s="1"/>
  <c r="L26" i="1"/>
  <c r="L27" i="1" s="1"/>
  <c r="M26" i="1"/>
  <c r="M27" i="1" s="1"/>
  <c r="N26" i="1"/>
  <c r="N27" i="1" s="1"/>
  <c r="H26" i="7"/>
  <c r="H27" i="7" s="1"/>
  <c r="H46" i="3"/>
  <c r="H47" i="3" s="1"/>
  <c r="H26" i="3"/>
  <c r="H13" i="4" s="1"/>
  <c r="H23" i="4" s="1"/>
  <c r="H26" i="2"/>
  <c r="H27" i="2" s="1"/>
  <c r="H48" i="2"/>
  <c r="H49" i="2" s="1"/>
  <c r="H26" i="1"/>
  <c r="H27" i="1" s="1"/>
  <c r="E26" i="7"/>
  <c r="E27" i="7" s="1"/>
  <c r="D26" i="7"/>
  <c r="D27" i="7" s="1"/>
  <c r="C26" i="7"/>
  <c r="C27" i="7" s="1"/>
  <c r="D46" i="3"/>
  <c r="D47" i="3" s="1"/>
  <c r="E46" i="3"/>
  <c r="E47" i="3" s="1"/>
  <c r="F46" i="3"/>
  <c r="F47" i="3" s="1"/>
  <c r="G46" i="3"/>
  <c r="C46" i="3"/>
  <c r="D26" i="3"/>
  <c r="D13" i="4" s="1"/>
  <c r="D23" i="4" s="1"/>
  <c r="E26" i="3"/>
  <c r="E13" i="4" s="1"/>
  <c r="E23" i="4" s="1"/>
  <c r="F26" i="3"/>
  <c r="F13" i="4" s="1"/>
  <c r="F23" i="4" s="1"/>
  <c r="G26" i="3"/>
  <c r="G13" i="4" s="1"/>
  <c r="G23" i="4" s="1"/>
  <c r="C26" i="3"/>
  <c r="C13" i="4" s="1"/>
  <c r="C23" i="4" s="1"/>
  <c r="D48" i="2"/>
  <c r="D49" i="2" s="1"/>
  <c r="E48" i="2"/>
  <c r="E49" i="2" s="1"/>
  <c r="F48" i="2"/>
  <c r="F49" i="2" s="1"/>
  <c r="G48" i="2"/>
  <c r="G49" i="2" s="1"/>
  <c r="G22" i="4" s="1"/>
  <c r="C48" i="2"/>
  <c r="D26" i="2"/>
  <c r="D27" i="2" s="1"/>
  <c r="E26" i="2"/>
  <c r="E27" i="2" s="1"/>
  <c r="F26" i="2"/>
  <c r="F27" i="2" s="1"/>
  <c r="G26" i="2"/>
  <c r="G27" i="2" s="1"/>
  <c r="G21" i="4" s="1"/>
  <c r="C26" i="2"/>
  <c r="D26" i="1"/>
  <c r="D27" i="1" s="1"/>
  <c r="E26" i="1"/>
  <c r="E27" i="1" s="1"/>
  <c r="E20" i="4" s="1"/>
  <c r="F26" i="1"/>
  <c r="F27" i="1" s="1"/>
  <c r="G26" i="1"/>
  <c r="G27" i="1" s="1"/>
  <c r="G20" i="4" s="1"/>
  <c r="C26" i="1"/>
  <c r="O10" i="3"/>
  <c r="O25" i="3"/>
  <c r="O15" i="3"/>
  <c r="O16" i="3"/>
  <c r="O17" i="3"/>
  <c r="O18" i="3"/>
  <c r="O19" i="3"/>
  <c r="O20" i="3"/>
  <c r="O21" i="3"/>
  <c r="O22" i="3"/>
  <c r="O12" i="3"/>
  <c r="O11" i="3"/>
  <c r="P26" i="1"/>
  <c r="G47" i="3" l="1"/>
  <c r="G24" i="4" s="1"/>
  <c r="L12" i="4"/>
  <c r="L49" i="2"/>
  <c r="K14" i="4"/>
  <c r="K24" i="4"/>
  <c r="J14" i="4"/>
  <c r="J24" i="4"/>
  <c r="H14" i="4"/>
  <c r="H24" i="4"/>
  <c r="G14" i="4"/>
  <c r="I14" i="4"/>
  <c r="I24" i="4"/>
  <c r="G12" i="4"/>
  <c r="I12" i="4"/>
  <c r="I22" i="4"/>
  <c r="K12" i="4"/>
  <c r="K22" i="4"/>
  <c r="H12" i="4"/>
  <c r="H22" i="4"/>
  <c r="J12" i="4"/>
  <c r="J22" i="4"/>
  <c r="I11" i="4"/>
  <c r="I21" i="4"/>
  <c r="K11" i="4"/>
  <c r="K21" i="4"/>
  <c r="L11" i="4"/>
  <c r="L21" i="4"/>
  <c r="J11" i="4"/>
  <c r="J21" i="4"/>
  <c r="G11" i="4"/>
  <c r="H11" i="4"/>
  <c r="H21" i="4"/>
  <c r="K10" i="4"/>
  <c r="K20" i="4"/>
  <c r="M10" i="4"/>
  <c r="M20" i="4"/>
  <c r="L10" i="4"/>
  <c r="L20" i="4"/>
  <c r="J10" i="4"/>
  <c r="J20" i="4"/>
  <c r="H10" i="4"/>
  <c r="H20" i="4"/>
  <c r="G10" i="4"/>
  <c r="N10" i="4"/>
  <c r="I20" i="4"/>
  <c r="I10" i="4"/>
  <c r="F24" i="4"/>
  <c r="F14" i="4"/>
  <c r="F22" i="4"/>
  <c r="F12" i="4"/>
  <c r="F11" i="4"/>
  <c r="F21" i="4"/>
  <c r="F10" i="4"/>
  <c r="F20" i="4"/>
  <c r="O23" i="4"/>
  <c r="E14" i="4"/>
  <c r="E24" i="4"/>
  <c r="C27" i="1"/>
  <c r="C20" i="4" s="1"/>
  <c r="C10" i="4"/>
  <c r="D10" i="4"/>
  <c r="D20" i="4"/>
  <c r="E21" i="4"/>
  <c r="E11" i="4"/>
  <c r="C47" i="3"/>
  <c r="C24" i="4" s="1"/>
  <c r="C14" i="4"/>
  <c r="D14" i="4"/>
  <c r="D24" i="4"/>
  <c r="C27" i="2"/>
  <c r="C11" i="4"/>
  <c r="D11" i="4"/>
  <c r="D21" i="4"/>
  <c r="E22" i="4"/>
  <c r="E12" i="4"/>
  <c r="E10" i="4"/>
  <c r="O13" i="4"/>
  <c r="C49" i="2"/>
  <c r="C22" i="4" s="1"/>
  <c r="C12" i="4"/>
  <c r="D22" i="4"/>
  <c r="D12" i="4"/>
  <c r="O27" i="7"/>
  <c r="O26" i="7"/>
  <c r="O46" i="3"/>
  <c r="P26" i="7"/>
  <c r="O48" i="2"/>
  <c r="O26" i="3"/>
  <c r="O26" i="1"/>
  <c r="P46" i="3"/>
  <c r="O47" i="3" l="1"/>
  <c r="C21" i="4"/>
  <c r="O21" i="4" s="1"/>
  <c r="O27" i="2"/>
  <c r="O27" i="1"/>
  <c r="N20" i="4"/>
  <c r="O20" i="4" s="1"/>
  <c r="O25" i="4" s="1"/>
  <c r="O14" i="4"/>
  <c r="O10" i="4"/>
  <c r="O15" i="4" s="1"/>
  <c r="O11" i="4"/>
  <c r="O12" i="4"/>
  <c r="O24" i="4"/>
  <c r="O49" i="2"/>
  <c r="L22" i="4"/>
  <c r="O22" i="4" s="1"/>
</calcChain>
</file>

<file path=xl/sharedStrings.xml><?xml version="1.0" encoding="utf-8"?>
<sst xmlns="http://schemas.openxmlformats.org/spreadsheetml/2006/main" count="620" uniqueCount="163">
  <si>
    <t>Nov</t>
  </si>
  <si>
    <t>Dic</t>
  </si>
  <si>
    <t>Total</t>
  </si>
  <si>
    <t>Enjoy Antofagasta</t>
  </si>
  <si>
    <t>Casino de Colchagua</t>
  </si>
  <si>
    <t>Gran Casino de Talca</t>
  </si>
  <si>
    <t>Marina del Sol</t>
  </si>
  <si>
    <t>Total $</t>
  </si>
  <si>
    <t>Total US$</t>
  </si>
  <si>
    <t>Impuesto por entradas (0,07 UTM)</t>
  </si>
  <si>
    <t>Gasto promedio por visita</t>
  </si>
  <si>
    <t>Casinos de Juego</t>
  </si>
  <si>
    <t>Casino Gran Los Angeles</t>
  </si>
  <si>
    <t>Dreams Temuco</t>
  </si>
  <si>
    <t>Dreams Valdivia</t>
  </si>
  <si>
    <t>Dreams Punta Arenas</t>
  </si>
  <si>
    <t>Monticello Grand Casino</t>
  </si>
  <si>
    <t>Impuesto específico al juego (20%)</t>
  </si>
  <si>
    <t>IVA al juego (19%)</t>
  </si>
  <si>
    <t>Corresponden a la suma de los ingresos brutos en las mesas de juego, máquinas de azar y bingo, en que dicha recaudación bruta es la diferencia entre el valor de apertura y cierre, considerando las adiciones o deducciones que corresponda.</t>
  </si>
  <si>
    <t>En el artículo 59 de la Ley N°19.995 se establece un impuesto con tasa del 20%, sobre los ingresos brutos que obtengan las sociedades operadoras de casinos de juego. Éste se debe aplicar sobre los ingresos brutos obtenidos en la explotación de los juegos autorizados, previa deducción del monto por impuesto al valor agregado (IVA) y el monto para los pagos provisionales obligatorios (PPM).</t>
  </si>
  <si>
    <t>IMPUESTO POR ENTRADAS</t>
  </si>
  <si>
    <t>En el artículo 58 de la Ley N°19.995 se establece un impuesto por el ingreso a las salas de juego, el que se debe calcular como: 0,07 veces el valor de la Unidad Tributaria Mensual (UTM) por el número de visitas que ingresen a las salas de juego del casino.</t>
  </si>
  <si>
    <t>Corresponde a la razón entre la suma de los premios ganados por los clientes en cada una de las jugadas en las máquinas de azar y el monto total apostado por los clientes en cada una de dichas jugadas.</t>
  </si>
  <si>
    <t>Casinos</t>
  </si>
  <si>
    <t>Año</t>
  </si>
  <si>
    <t>Mayor valor</t>
  </si>
  <si>
    <t>Total visitas (número)</t>
  </si>
  <si>
    <t>Gasto promedio</t>
  </si>
  <si>
    <t>Gasto promedio US$</t>
  </si>
  <si>
    <t>Dólar promedio observado</t>
  </si>
  <si>
    <t>Dólar promedio observado ($)</t>
  </si>
  <si>
    <t>Total ($)</t>
  </si>
  <si>
    <t>Total (US$)</t>
  </si>
  <si>
    <t>Casino Sol Calama</t>
  </si>
  <si>
    <t>Casino de Juegos del Pacífico</t>
  </si>
  <si>
    <t>($)</t>
  </si>
  <si>
    <t>(US$)</t>
  </si>
  <si>
    <t>Casino Sol Osorno</t>
  </si>
  <si>
    <t>Casino Gran Los Ángeles</t>
  </si>
  <si>
    <t>Enero</t>
  </si>
  <si>
    <t>Febrero</t>
  </si>
  <si>
    <t>Marzo</t>
  </si>
  <si>
    <t>Abril</t>
  </si>
  <si>
    <t>Mayo</t>
  </si>
  <si>
    <t>Junio</t>
  </si>
  <si>
    <t>Julio</t>
  </si>
  <si>
    <t>Agosto</t>
  </si>
  <si>
    <t>Septiembre</t>
  </si>
  <si>
    <t>IVA AL JUEGO ($)</t>
  </si>
  <si>
    <t xml:space="preserve">NÚMERO DE VISITAS </t>
  </si>
  <si>
    <t>IMPUESTO POR ENTRADAS ($)</t>
  </si>
  <si>
    <t>GASTO PROMEDIO POR VISITA ($)</t>
  </si>
  <si>
    <t>RESUMEN DE RESULTADOS DE LA INDUSTRIA DE CASINOS DE JUEGO ($)</t>
  </si>
  <si>
    <t>RESUMEN DE RESULTADOS DE LA INDUSTRIA DE CASINOS DE JUEGO (US$)</t>
  </si>
  <si>
    <t xml:space="preserve">GLOSARIO </t>
  </si>
  <si>
    <t>IMPUESTO ESPECÍFICO AL JUEGO ($)</t>
  </si>
  <si>
    <t>MONTO TOTAL APOSTADO EN MÁQUINAS DE AZAR ($)</t>
  </si>
  <si>
    <t>INGRESOS BRUTOS DEL JUEGO O WIN ($)</t>
  </si>
  <si>
    <t>Ingresos brutos del juego</t>
  </si>
  <si>
    <t>IMPUESTO ESPECÍFICO AL JUEGO</t>
  </si>
  <si>
    <t xml:space="preserve">PORCENTAJE RETORNO REAL CLIENTES DE MÁQUINAS DE AZAR  (%) </t>
  </si>
  <si>
    <t xml:space="preserve">   Ingresos Brutos del Juego o Win </t>
  </si>
  <si>
    <t xml:space="preserve">   IVA al Juego </t>
  </si>
  <si>
    <t xml:space="preserve">   Número de Visitas </t>
  </si>
  <si>
    <t xml:space="preserve">   Impuesto por Entradas </t>
  </si>
  <si>
    <t xml:space="preserve">   Gasto Promedio por Visita </t>
  </si>
  <si>
    <t xml:space="preserve">   Monto Total Apostado en Máquinas de Azar </t>
  </si>
  <si>
    <t xml:space="preserve">   Porcentaje de Retorno Real a Clientes en Máquinas de Azar </t>
  </si>
  <si>
    <t xml:space="preserve">   Resumen de Resultados de la Industria de Casinos de Juego</t>
  </si>
  <si>
    <t xml:space="preserve">   Glosario</t>
  </si>
  <si>
    <t xml:space="preserve">   Impuesto Específico al Juego </t>
  </si>
  <si>
    <t>INGRESOS BRUTOS DEL JUEGO O WIN</t>
  </si>
  <si>
    <t>Octubre</t>
  </si>
  <si>
    <t>Noviembre</t>
  </si>
  <si>
    <t>Diciembre</t>
  </si>
  <si>
    <t>Antay Casino &amp; Hotel</t>
  </si>
  <si>
    <t xml:space="preserve">   Número de Máquinas de Azar por Fabricante y Procedencia </t>
  </si>
  <si>
    <t>Categoría de Juego</t>
  </si>
  <si>
    <t>Ruleta</t>
  </si>
  <si>
    <t>Cartas</t>
  </si>
  <si>
    <t>Dados</t>
  </si>
  <si>
    <t>Máquinas de azar</t>
  </si>
  <si>
    <t>Bingo</t>
  </si>
  <si>
    <t>PARTICIPACION EN WIN POR CATEGORÍA DE JUEGO (%)</t>
  </si>
  <si>
    <t>Retorno real a clientes máquinas de azar</t>
  </si>
  <si>
    <t>Comuna</t>
  </si>
  <si>
    <t>N° de Mesas</t>
  </si>
  <si>
    <t>N° de Máquinas de Azar</t>
  </si>
  <si>
    <t>N° de Posiciones de Bingo</t>
  </si>
  <si>
    <t>Calama</t>
  </si>
  <si>
    <t>Antofagasta</t>
  </si>
  <si>
    <t>Copiapó</t>
  </si>
  <si>
    <t>San Antonio</t>
  </si>
  <si>
    <t>Rinconada</t>
  </si>
  <si>
    <t>Mostazal</t>
  </si>
  <si>
    <t>Santa Cruz</t>
  </si>
  <si>
    <t>Talca</t>
  </si>
  <si>
    <t>Talcahuano</t>
  </si>
  <si>
    <t>Los Angeles</t>
  </si>
  <si>
    <t>Temuco</t>
  </si>
  <si>
    <t>Valdivia</t>
  </si>
  <si>
    <t>Osorno</t>
  </si>
  <si>
    <t>Punta Arenas</t>
  </si>
  <si>
    <t>Casino Rinconada</t>
  </si>
  <si>
    <t xml:space="preserve">   Posiciones de Juego por Categoría de Juego</t>
  </si>
  <si>
    <t>Mesas de Juego</t>
  </si>
  <si>
    <t>Máquinas de Azar</t>
  </si>
  <si>
    <t>Total Posiciones de Juego</t>
  </si>
  <si>
    <t>IVA AL JUEGO</t>
  </si>
  <si>
    <t>Es el impuesto al valor agregado de los juegos del casino, que resulta de restar los ingresos brutos totales del juego o “Win” a los ingresos brutos sin IVA. 
Este es un valor teórico y no necesariamente es el monto de dinero que la sociedad operadora debe pagar efectivamente cada mes por los distintos negocios del giro, como por ejemplo los servicios anexos.</t>
  </si>
  <si>
    <t xml:space="preserve">   Oferta de Juegos por Categoría</t>
  </si>
  <si>
    <t xml:space="preserve">   Win Diario por Posición de Juego, según Categoría</t>
  </si>
  <si>
    <t>POSICIÓN DE JUEGO</t>
  </si>
  <si>
    <t>WIN DIARIO POR POSICIÓN DE JUEGO</t>
  </si>
  <si>
    <t>Es la división del  win de un determinado período de tiempo por el número de días de operación en ese período, y a su vez la división por el número total de posiciones de juego consideradas.</t>
  </si>
  <si>
    <t>INGRESOS BRUTOS O WIN POR CATEGORÍA DE JUEGO ($)</t>
  </si>
  <si>
    <t xml:space="preserve">   Win y Participación por Categoría de Juego</t>
  </si>
  <si>
    <t>Dreams Coyhaique</t>
  </si>
  <si>
    <t>Coyhaique</t>
  </si>
  <si>
    <t>Enjoy Chiloé</t>
  </si>
  <si>
    <t>Castro</t>
  </si>
  <si>
    <t>PORCENTAJE DE RETORNO REAL PROMEDIO A CLIENTES EN MÁQUINAS DE AZAR (%)</t>
  </si>
  <si>
    <t>El porcentaje de retorno real promedio a los jugadores es variable, por lo que nada garantiza que los retornos pasados se repitan en el futuro.</t>
  </si>
  <si>
    <t>Últimos 12 Meses</t>
  </si>
  <si>
    <t>Corresponde al asiento o lugar disponible para que un jugador pueda apostar en alguno de los juegos del casino. Para cada mesa de juego se consideran las capacidades máximas permitidas según las indicaciones del Catálogo de Juegos de la SCJ o en parámetros internacionales de la industria, para las máquinas de azar cada una de éstas y para el bingo el número de posiciones, es decir, de asientos en el salón.</t>
  </si>
  <si>
    <t>Gasto Promedio Año 2015</t>
  </si>
  <si>
    <t>ANSWORTH</t>
  </si>
  <si>
    <t>ARISTOCRAT</t>
  </si>
  <si>
    <t>ARUZE</t>
  </si>
  <si>
    <t>SPIELO</t>
  </si>
  <si>
    <t>BALLY</t>
  </si>
  <si>
    <t>Elektroncek</t>
  </si>
  <si>
    <t>GOLDCLUB</t>
  </si>
  <si>
    <t>ID Interactive</t>
  </si>
  <si>
    <t>IGT</t>
  </si>
  <si>
    <t>KONAMI</t>
  </si>
  <si>
    <t>MERKUR</t>
  </si>
  <si>
    <t>NOVOMATIC</t>
  </si>
  <si>
    <t>SHUFFLEMASTER</t>
  </si>
  <si>
    <t>UNDESA</t>
  </si>
  <si>
    <t>WMS</t>
  </si>
  <si>
    <t>Total por Casino</t>
  </si>
  <si>
    <t>Australia</t>
  </si>
  <si>
    <t>Australia-USA</t>
  </si>
  <si>
    <t>USA-Australia</t>
  </si>
  <si>
    <t>Alemania-USA</t>
  </si>
  <si>
    <t>USA</t>
  </si>
  <si>
    <t>Slovenia</t>
  </si>
  <si>
    <t>USA-Japón</t>
  </si>
  <si>
    <t>Alemania</t>
  </si>
  <si>
    <t>Austria</t>
  </si>
  <si>
    <t>España</t>
  </si>
  <si>
    <t>Total por Fabricante</t>
  </si>
  <si>
    <t>% Participación</t>
  </si>
  <si>
    <t xml:space="preserve"> </t>
  </si>
  <si>
    <t>OFERTA DE JUEGOS POR CATEGORIA,  EN LOS CASINOS EN OPERACIÓN - Septiembre 2015</t>
  </si>
  <si>
    <t>Al 30-09-2015</t>
  </si>
  <si>
    <t>NUMERO DE MAQUINAS DE AZAR POR FABRICANTE Y PROCEDENCIA - Septiembre 2015</t>
  </si>
  <si>
    <t>POSICIONES DE JUEGO, POR CATEGORIA DE JUEGO - Septiembre 2015</t>
  </si>
  <si>
    <t>WIN DIARIO POR POSICION DE JUEGO ($), SEGUN CATEGORIA - Septiembre 2015</t>
  </si>
  <si>
    <t>Win Septiembre 2015 y posiciones de juego al 30-09-2015</t>
  </si>
  <si>
    <t>WIN DIARIO POR POSICION DE JUEGO (US$), SEGUN CATEGORIA - Septiembre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</si>
</sst>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1" formatCode="_-* #,##0_-;\-* #,##0_-;_-* &quot;-&quot;_-;_-@_-"/>
    <numFmt numFmtId="44" formatCode="_-&quot;$&quot;\ * #,##0.00_-;\-&quot;$&quot;\ * #,##0.00_-;_-&quot;$&quot;\ * &quot;-&quot;??_-;_-@_-"/>
    <numFmt numFmtId="43" formatCode="_-* #,##0.00_-;\-* #,##0.00_-;_-* &quot;-&quot;??_-;_-@_-"/>
    <numFmt numFmtId="164" formatCode="_-* #,##0_-;\-* #,##0_-;_-* &quot;-&quot;??_-;_-@_-"/>
    <numFmt numFmtId="165" formatCode="#,##0.0"/>
    <numFmt numFmtId="166" formatCode="0.0%"/>
    <numFmt numFmtId="167" formatCode="_-* #,##0.0_-;\-* #,##0.0_-;_-* &quot;-&quot;??_-;_-@_-"/>
    <numFmt numFmtId="168" formatCode="_-* #,##0.0_-;\-* #,##0.0_-;_-* &quot;-&quot;?_-;_-@_-"/>
    <numFmt numFmtId="169" formatCode="0.0"/>
    <numFmt numFmtId="170" formatCode="_-* #,##0.0_-;\-* #,##0.0_-;_-* &quot;-&quot;_-;_-@_-"/>
    <numFmt numFmtId="171" formatCode="_-[$€-2]\ * #,##0.00_-;\-[$€-2]\ * #,##0.00_-;_-[$€-2]\ * \-??_-"/>
    <numFmt numFmtId="172" formatCode="_-* #,##0.00_-;\-* #,##0.00_-;_-* \-??_-;_-@_-"/>
    <numFmt numFmtId="173" formatCode="_-* #,##0.00\ &quot;€&quot;_-;\-* #,##0.00\ &quot;€&quot;_-;_-* &quot;-&quot;??\ &quot;€&quot;_-;_-@_-"/>
    <numFmt numFmtId="174" formatCode="_(&quot;pta&quot;* #,##0.00_);_(&quot;pta&quot;* \(#,##0.00\);_(&quot;pta&quot;* &quot;-&quot;??_);_(@_)"/>
    <numFmt numFmtId="175" formatCode="_-[$€-2]\ * #,##0.00_-;\-[$€-2]\ * #,##0.00_-;_-[$€-2]\ * &quot;-&quot;??_-"/>
    <numFmt numFmtId="176" formatCode="_(* #,##0.00_);_(* \(#,##0.00\);_(* &quot;-&quot;??_);_(@_)"/>
    <numFmt numFmtId="177" formatCode="[$-F800]dddd\,\ mmmm\ dd\,\ yyyy"/>
    <numFmt numFmtId="178" formatCode="_-&quot;$ &quot;* #,##0.00_-;&quot;-$ &quot;* #,##0.00_-;_-&quot;$ &quot;* \-??_-;_-@_-"/>
  </numFmts>
  <fonts count="62">
    <font>
      <sz val="11"/>
      <color theme="1"/>
      <name val="Calibri"/>
      <family val="2"/>
      <scheme val="minor"/>
    </font>
    <font>
      <sz val="7"/>
      <name val="Arial"/>
      <family val="2"/>
    </font>
    <font>
      <sz val="8"/>
      <color indexed="9"/>
      <name val="Arial"/>
      <family val="2"/>
    </font>
    <font>
      <sz val="8"/>
      <name val="Arial"/>
      <family val="2"/>
    </font>
    <font>
      <sz val="7"/>
      <name val="Optima"/>
    </font>
    <font>
      <sz val="8"/>
      <color indexed="9"/>
      <name val="Optima"/>
    </font>
    <font>
      <b/>
      <sz val="11"/>
      <color indexed="9"/>
      <name val="Optima"/>
    </font>
    <font>
      <b/>
      <sz val="8"/>
      <color indexed="9"/>
      <name val="Optima"/>
    </font>
    <font>
      <sz val="11"/>
      <color theme="1"/>
      <name val="Calibri"/>
      <family val="2"/>
      <scheme val="minor"/>
    </font>
    <font>
      <b/>
      <sz val="7"/>
      <color theme="3" tint="-0.249977111117893"/>
      <name val="Optima"/>
    </font>
    <font>
      <sz val="11"/>
      <color theme="1"/>
      <name val="Optima"/>
    </font>
    <font>
      <sz val="7"/>
      <color theme="4" tint="0.79998168889431442"/>
      <name val="Optima"/>
    </font>
    <font>
      <u/>
      <sz val="11"/>
      <color theme="10"/>
      <name val="Calibri"/>
      <family val="2"/>
    </font>
    <font>
      <sz val="7"/>
      <color rgb="FFFF0000"/>
      <name val="Arial"/>
      <family val="2"/>
    </font>
    <font>
      <sz val="16"/>
      <color theme="1"/>
      <name val="Arial"/>
      <family val="2"/>
    </font>
    <font>
      <sz val="11"/>
      <color theme="1"/>
      <name val="Arial"/>
      <family val="2"/>
    </font>
    <font>
      <sz val="11"/>
      <color theme="4" tint="-0.499984740745262"/>
      <name val="Arial"/>
      <family val="2"/>
    </font>
    <font>
      <sz val="14"/>
      <color theme="4" tint="-0.499984740745262"/>
      <name val="Arial"/>
      <family val="2"/>
    </font>
    <font>
      <sz val="12"/>
      <color theme="4" tint="-0.499984740745262"/>
      <name val="Arial"/>
      <family val="2"/>
    </font>
    <font>
      <u/>
      <sz val="16"/>
      <color theme="1"/>
      <name val="Arial"/>
      <family val="2"/>
    </font>
    <font>
      <sz val="12"/>
      <color theme="1" tint="0.499984740745262"/>
      <name val="Optima"/>
    </font>
    <font>
      <sz val="7"/>
      <color theme="3"/>
      <name val="Optima"/>
    </font>
    <font>
      <b/>
      <sz val="12"/>
      <color theme="0"/>
      <name val="Optima"/>
    </font>
    <font>
      <sz val="7"/>
      <color theme="4" tint="-0.249977111117893"/>
      <name val="Optima"/>
    </font>
    <font>
      <sz val="8"/>
      <color theme="1"/>
      <name val="Optima"/>
    </font>
    <font>
      <sz val="8"/>
      <color rgb="FFFF0000"/>
      <name val="Optima"/>
    </font>
    <font>
      <b/>
      <sz val="11"/>
      <color theme="0"/>
      <name val="Optima"/>
    </font>
    <font>
      <sz val="8"/>
      <color theme="0"/>
      <name val="Arial"/>
      <family val="2"/>
    </font>
    <font>
      <b/>
      <sz val="10"/>
      <color indexed="9"/>
      <name val="Optima"/>
    </font>
    <font>
      <b/>
      <sz val="8"/>
      <color theme="1"/>
      <name val="Optima"/>
    </font>
    <font>
      <b/>
      <sz val="8"/>
      <color theme="3" tint="-0.249977111117893"/>
      <name val="Optima"/>
    </font>
    <font>
      <b/>
      <sz val="8"/>
      <color theme="4" tint="-0.249977111117893"/>
      <name val="Optima"/>
    </font>
    <font>
      <sz val="8"/>
      <color theme="4" tint="-0.249977111117893"/>
      <name val="Optima"/>
    </font>
    <font>
      <sz val="7"/>
      <color theme="0"/>
      <name val="Optima"/>
    </font>
    <font>
      <sz val="7"/>
      <color theme="4" tint="-0.499984740745262"/>
      <name val="Optima"/>
    </font>
    <font>
      <sz val="7"/>
      <color theme="3" tint="-0.249977111117893"/>
      <name val="Optima"/>
    </font>
    <font>
      <sz val="8"/>
      <color theme="1"/>
      <name val="Calibri"/>
      <family val="2"/>
      <scheme val="minor"/>
    </font>
    <font>
      <sz val="7"/>
      <color rgb="FFFF0000"/>
      <name val="Optima"/>
    </font>
    <font>
      <sz val="11"/>
      <color rgb="FFFF0000"/>
      <name val="Optima"/>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9"/>
      <color indexed="10"/>
      <name val="Geneva"/>
    </font>
    <font>
      <sz val="10"/>
      <name val="Helv"/>
      <charset val="204"/>
    </font>
    <font>
      <u/>
      <sz val="7.7"/>
      <color theme="10"/>
      <name val="Calibri"/>
      <family val="2"/>
    </font>
    <font>
      <u/>
      <sz val="12.65"/>
      <color theme="10"/>
      <name val="Calibri"/>
      <family val="2"/>
    </font>
    <font>
      <b/>
      <sz val="8"/>
      <color theme="0"/>
      <name val="Optima"/>
    </font>
  </fonts>
  <fills count="52">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3" tint="-0.24994659260841701"/>
        <bgColor indexed="64"/>
      </patternFill>
    </fill>
    <fill>
      <patternFill patternType="solid">
        <fgColor theme="3" tint="0.59996337778862885"/>
        <bgColor indexed="64"/>
      </patternFill>
    </fill>
    <fill>
      <patternFill patternType="solid">
        <fgColor theme="4" tint="-0.24994659260841701"/>
        <bgColor indexed="64"/>
      </patternFill>
    </fill>
    <fill>
      <patternFill patternType="solid">
        <fgColor theme="0" tint="-4.9989318521683403E-2"/>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2"/>
      </patternFill>
    </fill>
    <fill>
      <patternFill patternType="solid">
        <fgColor indexed="47"/>
        <bgColor indexed="41"/>
      </patternFill>
    </fill>
    <fill>
      <patternFill patternType="solid">
        <fgColor indexed="44"/>
        <bgColor indexed="12"/>
      </patternFill>
    </fill>
    <fill>
      <patternFill patternType="solid">
        <fgColor indexed="29"/>
        <bgColor indexed="32"/>
      </patternFill>
    </fill>
    <fill>
      <patternFill patternType="solid">
        <fgColor indexed="11"/>
        <bgColor indexed="21"/>
      </patternFill>
    </fill>
    <fill>
      <patternFill patternType="solid">
        <fgColor indexed="51"/>
        <bgColor indexed="34"/>
      </patternFill>
    </fill>
    <fill>
      <patternFill patternType="solid">
        <fgColor indexed="30"/>
        <bgColor indexed="38"/>
      </patternFill>
    </fill>
    <fill>
      <patternFill patternType="solid">
        <fgColor indexed="20"/>
        <bgColor indexed="25"/>
      </patternFill>
    </fill>
    <fill>
      <patternFill patternType="solid">
        <fgColor indexed="49"/>
        <bgColor indexed="40"/>
      </patternFill>
    </fill>
    <fill>
      <patternFill patternType="solid">
        <fgColor indexed="52"/>
        <bgColor indexed="32"/>
      </patternFill>
    </fill>
    <fill>
      <patternFill patternType="solid">
        <fgColor indexed="22"/>
        <bgColor indexed="12"/>
      </patternFill>
    </fill>
    <fill>
      <patternFill patternType="solid">
        <fgColor indexed="55"/>
        <bgColor indexed="3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37"/>
      </patternFill>
    </fill>
    <fill>
      <patternFill patternType="solid">
        <fgColor indexed="43"/>
        <bgColor indexed="26"/>
      </patternFill>
    </fill>
    <fill>
      <patternFill patternType="solid">
        <fgColor indexed="26"/>
        <b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s>
  <borders count="70">
    <border>
      <left/>
      <right/>
      <top/>
      <bottom/>
      <diagonal/>
    </border>
    <border>
      <left style="thin">
        <color indexed="64"/>
      </left>
      <right style="thin">
        <color indexed="64"/>
      </right>
      <top/>
      <bottom/>
      <diagonal/>
    </border>
    <border>
      <left style="thin">
        <color theme="3" tint="-0.24994659260841701"/>
      </left>
      <right style="thin">
        <color theme="3" tint="-0.24994659260841701"/>
      </right>
      <top/>
      <bottom/>
      <diagonal/>
    </border>
    <border>
      <left style="thin">
        <color theme="3" tint="-0.24994659260841701"/>
      </left>
      <right/>
      <top style="thin">
        <color theme="3" tint="-0.24994659260841701"/>
      </top>
      <bottom/>
      <diagonal/>
    </border>
    <border>
      <left style="thin">
        <color theme="0"/>
      </left>
      <right/>
      <top/>
      <bottom/>
      <diagonal/>
    </border>
    <border>
      <left/>
      <right style="thin">
        <color theme="0"/>
      </right>
      <top/>
      <bottom/>
      <diagonal/>
    </border>
    <border>
      <left/>
      <right style="thin">
        <color theme="0"/>
      </right>
      <top/>
      <bottom style="thin">
        <color theme="0"/>
      </bottom>
      <diagonal/>
    </border>
    <border>
      <left style="thin">
        <color rgb="FF002060"/>
      </left>
      <right style="thin">
        <color rgb="FF002060"/>
      </right>
      <top style="thin">
        <color theme="0"/>
      </top>
      <bottom/>
      <diagonal/>
    </border>
    <border>
      <left style="thin">
        <color rgb="FF002060"/>
      </left>
      <right style="thin">
        <color rgb="FF002060"/>
      </right>
      <top/>
      <bottom/>
      <diagonal/>
    </border>
    <border>
      <left style="thin">
        <color rgb="FF002060"/>
      </left>
      <right/>
      <top style="thin">
        <color theme="0"/>
      </top>
      <bottom/>
      <diagonal/>
    </border>
    <border>
      <left style="thin">
        <color rgb="FF002060"/>
      </left>
      <right/>
      <top/>
      <bottom/>
      <diagonal/>
    </border>
    <border>
      <left style="thick">
        <color theme="0"/>
      </left>
      <right style="thick">
        <color theme="0"/>
      </right>
      <top style="thick">
        <color theme="0"/>
      </top>
      <bottom style="thick">
        <color theme="0"/>
      </bottom>
      <diagonal/>
    </border>
    <border>
      <left style="thin">
        <color indexed="64"/>
      </left>
      <right style="thin">
        <color indexed="64"/>
      </right>
      <top style="thin">
        <color theme="0"/>
      </top>
      <bottom/>
      <diagonal/>
    </border>
    <border>
      <left style="thin">
        <color indexed="64"/>
      </left>
      <right style="thin">
        <color theme="0"/>
      </right>
      <top/>
      <bottom/>
      <diagonal/>
    </border>
    <border>
      <left style="thin">
        <color theme="3" tint="-0.24994659260841701"/>
      </left>
      <right style="thin">
        <color indexed="64"/>
      </right>
      <top/>
      <bottom/>
      <diagonal/>
    </border>
    <border>
      <left style="thin">
        <color indexed="64"/>
      </left>
      <right style="thin">
        <color theme="3" tint="-0.24994659260841701"/>
      </right>
      <top/>
      <bottom/>
      <diagonal/>
    </border>
    <border>
      <left style="thin">
        <color theme="3" tint="-0.24994659260841701"/>
      </left>
      <right/>
      <top/>
      <bottom/>
      <diagonal/>
    </border>
    <border>
      <left/>
      <right style="thin">
        <color theme="3" tint="-0.24994659260841701"/>
      </right>
      <top/>
      <bottom/>
      <diagonal/>
    </border>
    <border>
      <left/>
      <right/>
      <top style="thin">
        <color theme="3" tint="-0.24994659260841701"/>
      </top>
      <bottom/>
      <diagonal/>
    </border>
    <border>
      <left/>
      <right style="thin">
        <color theme="3" tint="-0.24994659260841701"/>
      </right>
      <top style="thin">
        <color theme="3" tint="-0.24994659260841701"/>
      </top>
      <bottom/>
      <diagonal/>
    </border>
    <border>
      <left style="thin">
        <color theme="3" tint="-0.24994659260841701"/>
      </left>
      <right/>
      <top/>
      <bottom style="thin">
        <color theme="3" tint="-0.24994659260841701"/>
      </bottom>
      <diagonal/>
    </border>
    <border>
      <left/>
      <right/>
      <top/>
      <bottom style="thin">
        <color theme="3" tint="-0.24994659260841701"/>
      </bottom>
      <diagonal/>
    </border>
    <border>
      <left/>
      <right style="thin">
        <color theme="3" tint="-0.24994659260841701"/>
      </right>
      <top/>
      <bottom style="thin">
        <color theme="3" tint="-0.24994659260841701"/>
      </bottom>
      <diagonal/>
    </border>
    <border>
      <left style="thin">
        <color theme="3" tint="-0.24994659260841701"/>
      </left>
      <right style="thin">
        <color theme="3" tint="-0.24994659260841701"/>
      </right>
      <top style="thin">
        <color theme="3" tint="-0.24994659260841701"/>
      </top>
      <bottom/>
      <diagonal/>
    </border>
    <border>
      <left style="thin">
        <color theme="3" tint="-0.24994659260841701"/>
      </left>
      <right/>
      <top style="thin">
        <color theme="3" tint="-0.24994659260841701"/>
      </top>
      <bottom style="thin">
        <color theme="3" tint="-0.24994659260841701"/>
      </bottom>
      <diagonal/>
    </border>
    <border>
      <left/>
      <right/>
      <top style="thin">
        <color theme="3" tint="-0.24994659260841701"/>
      </top>
      <bottom style="thin">
        <color theme="3" tint="-0.24994659260841701"/>
      </bottom>
      <diagonal/>
    </border>
    <border>
      <left/>
      <right style="thin">
        <color theme="3" tint="-0.24994659260841701"/>
      </right>
      <top style="thin">
        <color theme="3" tint="-0.24994659260841701"/>
      </top>
      <bottom style="thin">
        <color theme="3" tint="-0.24994659260841701"/>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auto="1"/>
      </left>
      <right/>
      <top/>
      <bottom/>
      <diagonal/>
    </border>
    <border>
      <left/>
      <right style="thin">
        <color auto="1"/>
      </right>
      <top/>
      <bottom/>
      <diagonal/>
    </border>
    <border>
      <left style="thin">
        <color indexed="64"/>
      </left>
      <right style="thin">
        <color theme="3" tint="-0.24994659260841701"/>
      </right>
      <top style="thin">
        <color indexed="64"/>
      </top>
      <bottom/>
      <diagonal/>
    </border>
    <border>
      <left style="thin">
        <color theme="3" tint="-0.24994659260841701"/>
      </left>
      <right style="thin">
        <color theme="3" tint="-0.24994659260841701"/>
      </right>
      <top style="thin">
        <color indexed="64"/>
      </top>
      <bottom/>
      <diagonal/>
    </border>
    <border>
      <left style="thin">
        <color theme="3" tint="-0.24994659260841701"/>
      </left>
      <right style="thin">
        <color indexed="64"/>
      </right>
      <top style="thin">
        <color indexed="64"/>
      </top>
      <bottom/>
      <diagonal/>
    </border>
    <border>
      <left style="thin">
        <color indexed="64"/>
      </left>
      <right style="thin">
        <color theme="3" tint="-0.24994659260841701"/>
      </right>
      <top/>
      <bottom style="thin">
        <color indexed="64"/>
      </bottom>
      <diagonal/>
    </border>
    <border>
      <left style="thin">
        <color theme="3" tint="-0.24994659260841701"/>
      </left>
      <right style="thin">
        <color theme="3" tint="-0.24994659260841701"/>
      </right>
      <top/>
      <bottom style="thin">
        <color indexed="64"/>
      </bottom>
      <diagonal/>
    </border>
    <border>
      <left style="thin">
        <color theme="3" tint="-0.24994659260841701"/>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bottom/>
      <diagonal/>
    </border>
    <border>
      <left style="thin">
        <color theme="0"/>
      </left>
      <right style="thin">
        <color theme="0"/>
      </right>
      <top style="thin">
        <color theme="0"/>
      </top>
      <bottom/>
      <diagonal/>
    </border>
    <border>
      <left style="thin">
        <color theme="0"/>
      </left>
      <right style="thin">
        <color theme="3" tint="-0.24994659260841701"/>
      </right>
      <top/>
      <bottom/>
      <diagonal/>
    </border>
    <border>
      <left style="thin">
        <color theme="3" tint="-0.24994659260841701"/>
      </left>
      <right style="thin">
        <color rgb="FF002060"/>
      </right>
      <top/>
      <bottom/>
      <diagonal/>
    </border>
    <border>
      <left style="thin">
        <color rgb="FF002060"/>
      </left>
      <right/>
      <top style="thin">
        <color rgb="FF002060"/>
      </top>
      <bottom/>
      <diagonal/>
    </border>
    <border>
      <left/>
      <right/>
      <top style="thin">
        <color rgb="FF002060"/>
      </top>
      <bottom/>
      <diagonal/>
    </border>
    <border>
      <left/>
      <right style="thin">
        <color rgb="FF002060"/>
      </right>
      <top style="thin">
        <color rgb="FF002060"/>
      </top>
      <bottom/>
      <diagonal/>
    </border>
    <border>
      <left/>
      <right style="thin">
        <color rgb="FF002060"/>
      </right>
      <top/>
      <bottom/>
      <diagonal/>
    </border>
    <border>
      <left style="thin">
        <color rgb="FF002060"/>
      </left>
      <right/>
      <top/>
      <bottom style="thin">
        <color rgb="FF002060"/>
      </bottom>
      <diagonal/>
    </border>
    <border>
      <left/>
      <right/>
      <top/>
      <bottom style="thin">
        <color rgb="FF002060"/>
      </bottom>
      <diagonal/>
    </border>
    <border>
      <left/>
      <right style="thin">
        <color rgb="FF002060"/>
      </right>
      <top/>
      <bottom style="thin">
        <color rgb="FF002060"/>
      </bottom>
      <diagonal/>
    </border>
    <border>
      <left/>
      <right style="thin">
        <color theme="3" tint="-0.24994659260841701"/>
      </right>
      <top style="thin">
        <color indexed="64"/>
      </top>
      <bottom/>
      <diagonal/>
    </border>
    <border>
      <left/>
      <right style="thin">
        <color theme="3" tint="-0.24994659260841701"/>
      </right>
      <top/>
      <bottom style="thin">
        <color indexed="64"/>
      </bottom>
      <diagonal/>
    </border>
    <border>
      <left style="thin">
        <color theme="3" tint="-0.24994659260841701"/>
      </left>
      <right style="thin">
        <color theme="0"/>
      </right>
      <top/>
      <bottom/>
      <diagonal/>
    </border>
    <border>
      <left style="thin">
        <color indexed="64"/>
      </left>
      <right/>
      <top style="thin">
        <color indexed="64"/>
      </top>
      <bottom/>
      <diagonal/>
    </border>
    <border>
      <left style="thin">
        <color theme="3" tint="-0.24994659260841701"/>
      </left>
      <right/>
      <top style="thin">
        <color indexed="64"/>
      </top>
      <bottom/>
      <diagonal/>
    </border>
    <border>
      <left style="thin">
        <color indexed="64"/>
      </left>
      <right style="thin">
        <color rgb="FF002060"/>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s>
  <cellStyleXfs count="1338">
    <xf numFmtId="0" fontId="0" fillId="0" borderId="0"/>
    <xf numFmtId="3" fontId="9" fillId="2" borderId="2" applyFont="0" applyAlignment="0">
      <alignment vertical="center"/>
    </xf>
    <xf numFmtId="0" fontId="10" fillId="3" borderId="0" applyNumberFormat="0" applyFont="0" applyFill="0" applyBorder="0" applyAlignment="0" applyProtection="0"/>
    <xf numFmtId="164" fontId="11" fillId="4" borderId="0" applyNumberFormat="0"/>
    <xf numFmtId="0" fontId="12" fillId="0" borderId="0" applyNumberFormat="0" applyFill="0" applyBorder="0" applyAlignment="0" applyProtection="0">
      <alignment vertical="top"/>
      <protection locked="0"/>
    </xf>
    <xf numFmtId="43" fontId="8" fillId="0" borderId="0" applyFont="0" applyFill="0" applyBorder="0" applyAlignment="0" applyProtection="0"/>
    <xf numFmtId="9" fontId="8" fillId="0" borderId="0" applyFont="0" applyFill="0" applyBorder="0" applyAlignment="0" applyProtection="0"/>
    <xf numFmtId="17" fontId="7" fillId="5" borderId="3" applyNumberFormat="0" applyBorder="0">
      <alignment horizontal="center" vertical="center" wrapText="1"/>
    </xf>
    <xf numFmtId="17" fontId="6" fillId="4" borderId="3" applyNumberFormat="0">
      <alignment horizontal="center" vertical="center" wrapText="1"/>
    </xf>
    <xf numFmtId="0" fontId="39" fillId="0" borderId="0"/>
    <xf numFmtId="0" fontId="40" fillId="8" borderId="0" applyNumberFormat="0" applyBorder="0" applyAlignment="0" applyProtection="0"/>
    <xf numFmtId="0" fontId="40" fillId="9" borderId="0" applyNumberFormat="0" applyBorder="0" applyAlignment="0" applyProtection="0"/>
    <xf numFmtId="0" fontId="40" fillId="10" borderId="0" applyNumberFormat="0" applyBorder="0" applyAlignment="0" applyProtection="0"/>
    <xf numFmtId="0" fontId="40" fillId="11" borderId="0" applyNumberFormat="0" applyBorder="0" applyAlignment="0" applyProtection="0"/>
    <xf numFmtId="0" fontId="40" fillId="12" borderId="0" applyNumberFormat="0" applyBorder="0" applyAlignment="0" applyProtection="0"/>
    <xf numFmtId="0" fontId="40" fillId="13" borderId="0" applyNumberFormat="0" applyBorder="0" applyAlignment="0" applyProtection="0"/>
    <xf numFmtId="0" fontId="40" fillId="14" borderId="0" applyNumberFormat="0" applyBorder="0" applyAlignment="0" applyProtection="0"/>
    <xf numFmtId="0" fontId="40" fillId="15" borderId="0" applyNumberFormat="0" applyBorder="0" applyAlignment="0" applyProtection="0"/>
    <xf numFmtId="0" fontId="40" fillId="16" borderId="0" applyNumberFormat="0" applyBorder="0" applyAlignment="0" applyProtection="0"/>
    <xf numFmtId="0" fontId="40" fillId="11" borderId="0" applyNumberFormat="0" applyBorder="0" applyAlignment="0" applyProtection="0"/>
    <xf numFmtId="0" fontId="40" fillId="14" borderId="0" applyNumberFormat="0" applyBorder="0" applyAlignment="0" applyProtection="0"/>
    <xf numFmtId="0" fontId="40" fillId="17" borderId="0" applyNumberFormat="0" applyBorder="0" applyAlignment="0" applyProtection="0"/>
    <xf numFmtId="0" fontId="41" fillId="18" borderId="0" applyNumberFormat="0" applyBorder="0" applyAlignment="0" applyProtection="0"/>
    <xf numFmtId="0" fontId="41" fillId="15" borderId="0" applyNumberFormat="0" applyBorder="0" applyAlignment="0" applyProtection="0"/>
    <xf numFmtId="0" fontId="41" fillId="16"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41" fillId="21" borderId="0" applyNumberFormat="0" applyBorder="0" applyAlignment="0" applyProtection="0"/>
    <xf numFmtId="0" fontId="42" fillId="10" borderId="0" applyNumberFormat="0" applyBorder="0" applyAlignment="0" applyProtection="0"/>
    <xf numFmtId="0" fontId="43" fillId="22" borderId="60" applyNumberFormat="0" applyAlignment="0" applyProtection="0"/>
    <xf numFmtId="0" fontId="44" fillId="23"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24" borderId="0" applyNumberFormat="0" applyBorder="0" applyAlignment="0" applyProtection="0"/>
    <xf numFmtId="0" fontId="41" fillId="25" borderId="0" applyNumberFormat="0" applyBorder="0" applyAlignment="0" applyProtection="0"/>
    <xf numFmtId="0" fontId="41" fillId="26"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41" fillId="27" borderId="0" applyNumberFormat="0" applyBorder="0" applyAlignment="0" applyProtection="0"/>
    <xf numFmtId="0" fontId="47" fillId="13" borderId="60" applyNumberFormat="0" applyAlignment="0" applyProtection="0"/>
    <xf numFmtId="171" fontId="39" fillId="0" borderId="0" applyFill="0" applyBorder="0" applyAlignment="0" applyProtection="0"/>
    <xf numFmtId="0" fontId="48" fillId="9" borderId="0" applyNumberFormat="0" applyBorder="0" applyAlignment="0" applyProtection="0"/>
    <xf numFmtId="172" fontId="39" fillId="0" borderId="0" applyFill="0" applyBorder="0" applyAlignment="0" applyProtection="0"/>
    <xf numFmtId="0" fontId="49" fillId="28" borderId="0" applyNumberFormat="0" applyBorder="0" applyAlignment="0" applyProtection="0"/>
    <xf numFmtId="0" fontId="39" fillId="29" borderId="63" applyNumberFormat="0" applyAlignment="0" applyProtection="0"/>
    <xf numFmtId="9" fontId="39" fillId="0" borderId="0" applyFill="0" applyBorder="0" applyAlignment="0" applyProtection="0"/>
    <xf numFmtId="0" fontId="50" fillId="22"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8" fillId="0" borderId="0"/>
    <xf numFmtId="0" fontId="39" fillId="0" borderId="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57" fillId="0" borderId="0"/>
    <xf numFmtId="0" fontId="48" fillId="31" borderId="0" applyNumberFormat="0" applyBorder="0" applyAlignment="0" applyProtection="0"/>
    <xf numFmtId="0" fontId="49" fillId="50" borderId="0" applyNumberFormat="0" applyBorder="0" applyAlignment="0" applyProtection="0"/>
    <xf numFmtId="0" fontId="39" fillId="0" borderId="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0" borderId="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39" fillId="0" borderId="0"/>
    <xf numFmtId="0" fontId="39" fillId="0" borderId="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0" borderId="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39" fillId="0" borderId="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0" borderId="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39" fillId="0" borderId="0"/>
    <xf numFmtId="0" fontId="39" fillId="0" borderId="0"/>
    <xf numFmtId="0" fontId="39" fillId="0" borderId="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58" fillId="0" borderId="0"/>
    <xf numFmtId="0" fontId="39" fillId="0" borderId="0"/>
    <xf numFmtId="173" fontId="39" fillId="0" borderId="0" applyFont="0" applyFill="0" applyBorder="0" applyAlignment="0" applyProtection="0"/>
    <xf numFmtId="0" fontId="39" fillId="0" borderId="0"/>
    <xf numFmtId="43" fontId="39" fillId="0" borderId="0" applyFont="0" applyFill="0" applyBorder="0" applyAlignment="0" applyProtection="0"/>
    <xf numFmtId="174" fontId="39" fillId="0" borderId="0" applyFont="0" applyFill="0" applyBorder="0" applyAlignment="0" applyProtection="0"/>
    <xf numFmtId="0" fontId="40" fillId="31" borderId="0" applyNumberFormat="0" applyBorder="0" applyAlignment="0" applyProtection="0"/>
    <xf numFmtId="0" fontId="40" fillId="33" borderId="0" applyNumberFormat="0" applyBorder="0" applyAlignment="0" applyProtection="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0" fillId="36" borderId="0" applyNumberFormat="0" applyBorder="0" applyAlignment="0" applyProtection="0"/>
    <xf numFmtId="0" fontId="40" fillId="34" borderId="0" applyNumberFormat="0" applyBorder="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0" fillId="32" borderId="0" applyNumberFormat="0" applyBorder="0" applyAlignment="0" applyProtection="0"/>
    <xf numFmtId="0" fontId="48" fillId="31" borderId="0" applyNumberFormat="0" applyBorder="0" applyAlignment="0" applyProtection="0"/>
    <xf numFmtId="0" fontId="49" fillId="50" borderId="0" applyNumberFormat="0" applyBorder="0" applyAlignment="0" applyProtection="0"/>
    <xf numFmtId="0" fontId="40" fillId="30" borderId="0" applyNumberFormat="0" applyBorder="0" applyAlignment="0" applyProtection="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40" fillId="35"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8" fillId="0" borderId="0"/>
    <xf numFmtId="175" fontId="39"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39" fillId="0" borderId="0" applyFont="0" applyFill="0" applyBorder="0" applyAlignment="0" applyProtection="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39" fillId="0" borderId="0" applyFont="0" applyFill="0" applyBorder="0" applyAlignment="0" applyProtection="0"/>
    <xf numFmtId="0" fontId="39" fillId="0" borderId="0"/>
    <xf numFmtId="172" fontId="39" fillId="0" borderId="0" applyFill="0" applyBorder="0" applyAlignment="0" applyProtection="0"/>
    <xf numFmtId="9" fontId="39" fillId="0" borderId="0" applyFill="0" applyBorder="0" applyAlignment="0" applyProtection="0"/>
    <xf numFmtId="0" fontId="8" fillId="0" borderId="0"/>
    <xf numFmtId="0" fontId="59" fillId="0" borderId="0" applyNumberFormat="0" applyFill="0" applyBorder="0" applyAlignment="0" applyProtection="0">
      <alignment vertical="top"/>
      <protection locked="0"/>
    </xf>
    <xf numFmtId="0" fontId="60" fillId="0" borderId="0" applyNumberFormat="0" applyFill="0" applyBorder="0" applyAlignment="0" applyProtection="0">
      <alignment vertical="top"/>
      <protection locked="0"/>
    </xf>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8"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8"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8"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177" fontId="39" fillId="0" borderId="0"/>
    <xf numFmtId="0" fontId="8" fillId="0" borderId="0"/>
    <xf numFmtId="0" fontId="8" fillId="0" borderId="0"/>
    <xf numFmtId="0" fontId="39" fillId="0" borderId="0" applyNumberFormat="0" applyFill="0" applyBorder="0" applyAlignment="0" applyProtection="0"/>
    <xf numFmtId="0" fontId="8" fillId="0" borderId="0"/>
    <xf numFmtId="0" fontId="8" fillId="0" borderId="0"/>
    <xf numFmtId="9" fontId="39" fillId="0" borderId="0" applyFont="0" applyFill="0" applyBorder="0" applyAlignment="0" applyProtection="0"/>
    <xf numFmtId="9" fontId="39"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8"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ill="0" applyBorder="0" applyAlignment="0" applyProtection="0"/>
    <xf numFmtId="0" fontId="8" fillId="0" borderId="0"/>
    <xf numFmtId="172" fontId="39" fillId="0" borderId="0" applyFill="0" applyBorder="0" applyAlignment="0" applyProtection="0"/>
    <xf numFmtId="178" fontId="39" fillId="0" borderId="0" applyFill="0" applyBorder="0" applyAlignment="0" applyProtection="0"/>
    <xf numFmtId="9" fontId="39" fillId="0" borderId="0" applyFill="0" applyBorder="0" applyAlignment="0" applyProtection="0"/>
  </cellStyleXfs>
  <cellXfs count="302">
    <xf numFmtId="0" fontId="0" fillId="0" borderId="0" xfId="0"/>
    <xf numFmtId="0" fontId="1" fillId="0" borderId="0" xfId="0" applyFont="1"/>
    <xf numFmtId="0" fontId="13" fillId="0" borderId="0" xfId="0" applyFont="1" applyAlignment="1">
      <alignment horizontal="center"/>
    </xf>
    <xf numFmtId="3" fontId="1" fillId="0" borderId="0" xfId="0" applyNumberFormat="1" applyFont="1"/>
    <xf numFmtId="3" fontId="1" fillId="0" borderId="0" xfId="0" applyNumberFormat="1" applyFont="1" applyFill="1"/>
    <xf numFmtId="0" fontId="3" fillId="0" borderId="0" xfId="0" applyFont="1"/>
    <xf numFmtId="0" fontId="1" fillId="0" borderId="0" xfId="0" applyFont="1" applyFill="1"/>
    <xf numFmtId="0" fontId="3" fillId="0" borderId="0" xfId="0" applyFont="1" applyFill="1"/>
    <xf numFmtId="0" fontId="1" fillId="3" borderId="4" xfId="0" applyFont="1" applyFill="1" applyBorder="1"/>
    <xf numFmtId="0" fontId="1" fillId="3" borderId="0" xfId="0" applyFont="1" applyFill="1" applyBorder="1"/>
    <xf numFmtId="0" fontId="1" fillId="3" borderId="5" xfId="0" applyFont="1" applyFill="1" applyBorder="1"/>
    <xf numFmtId="0" fontId="14" fillId="3" borderId="0" xfId="0" applyFont="1" applyFill="1" applyAlignment="1">
      <alignment horizontal="center"/>
    </xf>
    <xf numFmtId="0" fontId="15" fillId="3" borderId="0" xfId="0" applyFont="1" applyFill="1"/>
    <xf numFmtId="0" fontId="16" fillId="3" borderId="0" xfId="0" applyFont="1" applyFill="1" applyAlignment="1">
      <alignment horizontal="center"/>
    </xf>
    <xf numFmtId="0" fontId="17" fillId="3" borderId="0" xfId="0" applyFont="1" applyFill="1" applyAlignment="1">
      <alignment horizontal="center"/>
    </xf>
    <xf numFmtId="0" fontId="18" fillId="3" borderId="0" xfId="0" applyFont="1" applyFill="1" applyAlignment="1">
      <alignment horizontal="center"/>
    </xf>
    <xf numFmtId="0" fontId="10" fillId="3" borderId="0" xfId="0" applyFont="1" applyFill="1"/>
    <xf numFmtId="0" fontId="10" fillId="0" borderId="0" xfId="0" applyFont="1"/>
    <xf numFmtId="0" fontId="19" fillId="3" borderId="0" xfId="0" applyFont="1" applyFill="1" applyAlignment="1">
      <alignment horizontal="center"/>
    </xf>
    <xf numFmtId="0" fontId="15" fillId="3" borderId="0" xfId="2" applyFont="1" applyFill="1" applyBorder="1"/>
    <xf numFmtId="0" fontId="20" fillId="3" borderId="0" xfId="0" applyFont="1" applyFill="1"/>
    <xf numFmtId="0" fontId="1" fillId="0" borderId="0" xfId="2" applyFont="1" applyFill="1"/>
    <xf numFmtId="3" fontId="1" fillId="0" borderId="5" xfId="0" applyNumberFormat="1" applyFont="1" applyFill="1" applyBorder="1"/>
    <xf numFmtId="0" fontId="1" fillId="0" borderId="5" xfId="0" applyFont="1" applyFill="1" applyBorder="1"/>
    <xf numFmtId="0" fontId="1" fillId="0" borderId="6" xfId="0" applyFont="1" applyFill="1" applyBorder="1"/>
    <xf numFmtId="17" fontId="5" fillId="5" borderId="0" xfId="2" applyNumberFormat="1" applyFont="1" applyFill="1" applyBorder="1" applyAlignment="1">
      <alignment horizontal="center" vertical="center"/>
    </xf>
    <xf numFmtId="41" fontId="21" fillId="2" borderId="9" xfId="2" applyNumberFormat="1" applyFont="1" applyFill="1" applyBorder="1" applyAlignment="1"/>
    <xf numFmtId="41" fontId="21" fillId="3" borderId="10" xfId="2" applyNumberFormat="1" applyFont="1" applyFill="1" applyBorder="1"/>
    <xf numFmtId="41" fontId="21" fillId="2" borderId="9" xfId="2" applyNumberFormat="1" applyFont="1" applyFill="1" applyBorder="1"/>
    <xf numFmtId="41" fontId="21" fillId="3" borderId="9" xfId="2" applyNumberFormat="1" applyFont="1" applyFill="1" applyBorder="1"/>
    <xf numFmtId="41" fontId="21" fillId="2" borderId="10" xfId="2" applyNumberFormat="1" applyFont="1" applyFill="1" applyBorder="1"/>
    <xf numFmtId="41" fontId="21" fillId="3" borderId="8" xfId="2" applyNumberFormat="1" applyFont="1" applyFill="1" applyBorder="1"/>
    <xf numFmtId="41" fontId="21" fillId="2" borderId="8" xfId="2" applyNumberFormat="1" applyFont="1" applyFill="1" applyBorder="1"/>
    <xf numFmtId="0" fontId="22" fillId="6" borderId="11" xfId="4" applyFont="1" applyFill="1" applyBorder="1" applyAlignment="1" applyProtection="1">
      <alignment horizontal="left" vertical="center"/>
      <protection locked="0"/>
    </xf>
    <xf numFmtId="0" fontId="22" fillId="6" borderId="11" xfId="4" applyFont="1" applyFill="1" applyBorder="1" applyAlignment="1" applyProtection="1">
      <alignment horizontal="left" vertical="center"/>
    </xf>
    <xf numFmtId="0" fontId="0" fillId="0" borderId="0" xfId="0" applyFill="1"/>
    <xf numFmtId="0" fontId="1" fillId="0" borderId="0" xfId="0" applyFont="1" applyFill="1" applyBorder="1"/>
    <xf numFmtId="41" fontId="23" fillId="3" borderId="12" xfId="0" applyNumberFormat="1" applyFont="1" applyFill="1" applyBorder="1"/>
    <xf numFmtId="41" fontId="23" fillId="3" borderId="1" xfId="0" applyNumberFormat="1" applyFont="1" applyFill="1" applyBorder="1"/>
    <xf numFmtId="41" fontId="23" fillId="3" borderId="2" xfId="0" applyNumberFormat="1" applyFont="1" applyFill="1" applyBorder="1"/>
    <xf numFmtId="0" fontId="3" fillId="0" borderId="5" xfId="0" applyFont="1" applyFill="1" applyBorder="1"/>
    <xf numFmtId="41" fontId="23" fillId="2" borderId="2" xfId="0" applyNumberFormat="1" applyFont="1" applyFill="1" applyBorder="1"/>
    <xf numFmtId="17" fontId="5" fillId="5" borderId="16" xfId="0" applyNumberFormat="1" applyFont="1" applyFill="1" applyBorder="1" applyAlignment="1">
      <alignment horizontal="center" vertical="center" wrapText="1"/>
    </xf>
    <xf numFmtId="17" fontId="5" fillId="5" borderId="0" xfId="0" applyNumberFormat="1" applyFont="1" applyFill="1" applyBorder="1" applyAlignment="1">
      <alignment horizontal="center" vertical="center" wrapText="1"/>
    </xf>
    <xf numFmtId="17" fontId="5" fillId="5" borderId="17" xfId="0" applyNumberFormat="1" applyFont="1" applyFill="1" applyBorder="1" applyAlignment="1">
      <alignment horizontal="center" vertical="center" wrapText="1"/>
    </xf>
    <xf numFmtId="17" fontId="7" fillId="5" borderId="0" xfId="7" applyBorder="1">
      <alignment horizontal="center" vertical="center" wrapText="1"/>
    </xf>
    <xf numFmtId="17" fontId="5" fillId="5" borderId="16" xfId="7" applyFont="1" applyBorder="1">
      <alignment horizontal="center" vertical="center" wrapText="1"/>
    </xf>
    <xf numFmtId="17" fontId="5" fillId="5" borderId="0" xfId="7" applyFont="1" applyBorder="1">
      <alignment horizontal="center" vertical="center" wrapText="1"/>
    </xf>
    <xf numFmtId="17" fontId="5" fillId="5" borderId="17" xfId="7" applyFont="1" applyBorder="1">
      <alignment horizontal="center" vertical="center" wrapText="1"/>
    </xf>
    <xf numFmtId="3" fontId="4" fillId="3" borderId="0" xfId="0" applyNumberFormat="1" applyFont="1" applyFill="1" applyBorder="1"/>
    <xf numFmtId="0" fontId="10" fillId="0" borderId="0" xfId="0" applyFont="1" applyFill="1"/>
    <xf numFmtId="0" fontId="24" fillId="0" borderId="0" xfId="0" applyFont="1" applyFill="1"/>
    <xf numFmtId="0" fontId="24" fillId="3" borderId="0" xfId="0" applyFont="1" applyFill="1"/>
    <xf numFmtId="0" fontId="25" fillId="3" borderId="0" xfId="0" applyFont="1" applyFill="1" applyAlignment="1">
      <alignment horizontal="center"/>
    </xf>
    <xf numFmtId="0" fontId="4" fillId="0" borderId="0" xfId="0" applyFont="1" applyFill="1"/>
    <xf numFmtId="3" fontId="4" fillId="0" borderId="0" xfId="0" applyNumberFormat="1" applyFont="1"/>
    <xf numFmtId="0" fontId="4" fillId="0" borderId="0" xfId="0" applyFont="1"/>
    <xf numFmtId="164" fontId="10" fillId="3" borderId="0" xfId="0" applyNumberFormat="1" applyFont="1" applyFill="1"/>
    <xf numFmtId="0" fontId="25" fillId="3" borderId="0" xfId="0" applyFont="1" applyFill="1"/>
    <xf numFmtId="17" fontId="7" fillId="5" borderId="0" xfId="7" applyNumberFormat="1" applyFont="1" applyBorder="1">
      <alignment horizontal="center" vertical="center" wrapText="1"/>
    </xf>
    <xf numFmtId="0" fontId="4" fillId="3" borderId="4" xfId="0" applyFont="1" applyFill="1" applyBorder="1"/>
    <xf numFmtId="0" fontId="4" fillId="3" borderId="0" xfId="0" applyFont="1" applyFill="1" applyBorder="1"/>
    <xf numFmtId="0" fontId="4" fillId="3" borderId="5" xfId="0" applyFont="1" applyFill="1" applyBorder="1"/>
    <xf numFmtId="0" fontId="4" fillId="0" borderId="5" xfId="0" applyFont="1" applyFill="1" applyBorder="1"/>
    <xf numFmtId="0" fontId="4" fillId="0" borderId="0" xfId="0" applyFont="1" applyFill="1" applyBorder="1"/>
    <xf numFmtId="3" fontId="4" fillId="0" borderId="0" xfId="0" applyNumberFormat="1" applyFont="1" applyFill="1"/>
    <xf numFmtId="164" fontId="24" fillId="0" borderId="0" xfId="5" applyNumberFormat="1" applyFont="1"/>
    <xf numFmtId="17" fontId="7" fillId="5" borderId="16" xfId="7" applyNumberFormat="1" applyFont="1" applyBorder="1">
      <alignment horizontal="center" vertical="center" wrapText="1"/>
    </xf>
    <xf numFmtId="17" fontId="7" fillId="5" borderId="17" xfId="7" applyNumberFormat="1" applyFont="1" applyBorder="1">
      <alignment horizontal="center" vertical="center" wrapText="1"/>
    </xf>
    <xf numFmtId="41" fontId="23" fillId="3" borderId="23" xfId="0" applyNumberFormat="1" applyFont="1" applyFill="1" applyBorder="1"/>
    <xf numFmtId="41" fontId="23" fillId="3" borderId="2" xfId="0" applyNumberFormat="1" applyFont="1" applyFill="1" applyBorder="1" applyAlignment="1"/>
    <xf numFmtId="0" fontId="24" fillId="3" borderId="0" xfId="0" applyFont="1" applyFill="1" applyBorder="1" applyAlignment="1">
      <alignment horizontal="center"/>
    </xf>
    <xf numFmtId="0" fontId="24" fillId="3" borderId="0" xfId="0" applyFont="1" applyFill="1" applyBorder="1"/>
    <xf numFmtId="0" fontId="24" fillId="0" borderId="5" xfId="0" applyFont="1" applyFill="1" applyBorder="1"/>
    <xf numFmtId="0" fontId="4" fillId="0" borderId="6" xfId="0" applyFont="1" applyFill="1" applyBorder="1"/>
    <xf numFmtId="17" fontId="7" fillId="5" borderId="16" xfId="7" applyFont="1" applyBorder="1">
      <alignment horizontal="center" vertical="center" wrapText="1"/>
    </xf>
    <xf numFmtId="17" fontId="7" fillId="5" borderId="0" xfId="7" applyFont="1" applyBorder="1">
      <alignment horizontal="center" vertical="center" wrapText="1"/>
    </xf>
    <xf numFmtId="17" fontId="7" fillId="5" borderId="17" xfId="7" applyFont="1" applyBorder="1">
      <alignment horizontal="center" vertical="center" wrapText="1"/>
    </xf>
    <xf numFmtId="3" fontId="4" fillId="0" borderId="5" xfId="0" applyNumberFormat="1" applyFont="1" applyFill="1" applyBorder="1"/>
    <xf numFmtId="0" fontId="4" fillId="3" borderId="0" xfId="0" applyFont="1" applyFill="1"/>
    <xf numFmtId="165" fontId="4" fillId="0" borderId="0" xfId="0" applyNumberFormat="1" applyFont="1"/>
    <xf numFmtId="41" fontId="23" fillId="3" borderId="2" xfId="5" applyNumberFormat="1" applyFont="1" applyFill="1" applyBorder="1"/>
    <xf numFmtId="4" fontId="4" fillId="0" borderId="0" xfId="0" applyNumberFormat="1" applyFont="1" applyFill="1"/>
    <xf numFmtId="0" fontId="29" fillId="3" borderId="0" xfId="0" applyFont="1" applyFill="1" applyAlignment="1">
      <alignment horizontal="center"/>
    </xf>
    <xf numFmtId="0" fontId="30" fillId="3" borderId="24" xfId="0" applyFont="1" applyFill="1" applyBorder="1" applyAlignment="1">
      <alignment horizontal="center" vertical="center" wrapText="1"/>
    </xf>
    <xf numFmtId="0" fontId="31" fillId="3" borderId="25" xfId="0" applyFont="1" applyFill="1" applyBorder="1" applyAlignment="1">
      <alignment horizontal="center" vertical="center" wrapText="1"/>
    </xf>
    <xf numFmtId="0" fontId="32" fillId="3" borderId="26" xfId="0" applyFont="1" applyFill="1" applyBorder="1" applyAlignment="1">
      <alignment horizontal="justify" vertical="center"/>
    </xf>
    <xf numFmtId="0" fontId="32" fillId="3" borderId="25" xfId="0" applyFont="1" applyFill="1" applyBorder="1"/>
    <xf numFmtId="164" fontId="33" fillId="4" borderId="0" xfId="2" applyNumberFormat="1" applyFont="1" applyFill="1" applyBorder="1" applyAlignment="1">
      <alignment vertical="center"/>
    </xf>
    <xf numFmtId="2" fontId="33" fillId="4" borderId="0" xfId="2" applyNumberFormat="1" applyFont="1" applyFill="1" applyBorder="1" applyAlignment="1">
      <alignment vertical="center"/>
    </xf>
    <xf numFmtId="164" fontId="33" fillId="4" borderId="0" xfId="3" applyFont="1" applyAlignment="1">
      <alignment vertical="center"/>
    </xf>
    <xf numFmtId="164" fontId="33" fillId="4" borderId="20" xfId="3" applyFont="1" applyBorder="1" applyAlignment="1">
      <alignment vertical="center"/>
    </xf>
    <xf numFmtId="164" fontId="33" fillId="4" borderId="21" xfId="3" applyFont="1" applyBorder="1" applyAlignment="1">
      <alignment vertical="center"/>
    </xf>
    <xf numFmtId="164" fontId="33" fillId="4" borderId="22" xfId="3" applyFont="1" applyBorder="1" applyAlignment="1">
      <alignment vertical="center"/>
    </xf>
    <xf numFmtId="164" fontId="33" fillId="4" borderId="0" xfId="3" applyFont="1" applyBorder="1" applyAlignment="1">
      <alignment vertical="center"/>
    </xf>
    <xf numFmtId="3" fontId="34" fillId="3" borderId="8" xfId="2" applyNumberFormat="1" applyFont="1" applyFill="1" applyBorder="1" applyAlignment="1">
      <alignment vertical="center"/>
    </xf>
    <xf numFmtId="3" fontId="34" fillId="2" borderId="7" xfId="2" applyNumberFormat="1" applyFont="1" applyFill="1" applyBorder="1" applyAlignment="1">
      <alignment vertical="center"/>
    </xf>
    <xf numFmtId="3" fontId="34" fillId="2" borderId="8" xfId="2" applyNumberFormat="1" applyFont="1" applyFill="1" applyBorder="1" applyAlignment="1">
      <alignment vertical="center"/>
    </xf>
    <xf numFmtId="3" fontId="35" fillId="3" borderId="2" xfId="0" applyNumberFormat="1" applyFont="1" applyFill="1" applyBorder="1" applyAlignment="1">
      <alignment vertical="center"/>
    </xf>
    <xf numFmtId="3" fontId="35" fillId="2" borderId="2" xfId="0" applyNumberFormat="1" applyFont="1" applyFill="1" applyBorder="1" applyAlignment="1">
      <alignment vertical="center"/>
    </xf>
    <xf numFmtId="3" fontId="35" fillId="3" borderId="14" xfId="0" applyNumberFormat="1" applyFont="1" applyFill="1" applyBorder="1" applyAlignment="1">
      <alignment vertical="center"/>
    </xf>
    <xf numFmtId="3" fontId="35" fillId="2" borderId="2" xfId="1" applyFont="1" applyBorder="1" applyAlignment="1">
      <alignment vertical="center"/>
    </xf>
    <xf numFmtId="3" fontId="35" fillId="3" borderId="16" xfId="0" applyNumberFormat="1" applyFont="1" applyFill="1" applyBorder="1" applyAlignment="1">
      <alignment vertical="center"/>
    </xf>
    <xf numFmtId="3" fontId="35" fillId="2" borderId="2" xfId="1" applyFont="1" applyAlignment="1">
      <alignment vertical="center"/>
    </xf>
    <xf numFmtId="3" fontId="35" fillId="2" borderId="16" xfId="1" applyFont="1" applyBorder="1" applyAlignment="1">
      <alignment vertical="center"/>
    </xf>
    <xf numFmtId="43" fontId="1" fillId="0" borderId="0" xfId="0" applyNumberFormat="1" applyFont="1"/>
    <xf numFmtId="43" fontId="33" fillId="4" borderId="0" xfId="3" applyNumberFormat="1" applyFont="1" applyAlignment="1">
      <alignment vertical="center"/>
    </xf>
    <xf numFmtId="166" fontId="23" fillId="3" borderId="2" xfId="6" applyNumberFormat="1" applyFont="1" applyFill="1" applyBorder="1" applyAlignment="1">
      <alignment horizontal="right"/>
    </xf>
    <xf numFmtId="166" fontId="23" fillId="2" borderId="2" xfId="6" applyNumberFormat="1" applyFont="1" applyFill="1" applyBorder="1" applyAlignment="1">
      <alignment horizontal="right"/>
    </xf>
    <xf numFmtId="9" fontId="24" fillId="3" borderId="0" xfId="6" applyFont="1" applyFill="1"/>
    <xf numFmtId="167" fontId="33" fillId="4" borderId="0" xfId="3" applyNumberFormat="1" applyFont="1" applyAlignment="1">
      <alignment vertical="center"/>
    </xf>
    <xf numFmtId="166" fontId="33" fillId="4" borderId="0" xfId="3" applyNumberFormat="1" applyFont="1" applyBorder="1" applyAlignment="1">
      <alignment vertical="center"/>
    </xf>
    <xf numFmtId="41" fontId="23" fillId="2" borderId="2" xfId="1" applyNumberFormat="1" applyFont="1" applyBorder="1" applyAlignment="1"/>
    <xf numFmtId="41" fontId="23" fillId="3" borderId="15" xfId="5" applyNumberFormat="1" applyFont="1" applyFill="1" applyBorder="1"/>
    <xf numFmtId="41" fontId="23" fillId="3" borderId="13" xfId="5" applyNumberFormat="1" applyFont="1" applyFill="1" applyBorder="1"/>
    <xf numFmtId="41" fontId="23" fillId="2" borderId="2" xfId="1" applyNumberFormat="1" applyFont="1" applyAlignment="1"/>
    <xf numFmtId="168" fontId="23" fillId="3" borderId="2" xfId="5" applyNumberFormat="1" applyFont="1" applyFill="1" applyBorder="1"/>
    <xf numFmtId="168" fontId="23" fillId="2" borderId="2" xfId="1" applyNumberFormat="1" applyFont="1" applyBorder="1" applyAlignment="1"/>
    <xf numFmtId="0" fontId="36" fillId="0" borderId="0" xfId="0" applyFont="1"/>
    <xf numFmtId="164" fontId="1" fillId="0" borderId="0" xfId="5" applyNumberFormat="1" applyFont="1"/>
    <xf numFmtId="169" fontId="24" fillId="0" borderId="0" xfId="0" applyNumberFormat="1" applyFont="1"/>
    <xf numFmtId="17" fontId="7" fillId="5" borderId="0" xfId="7" applyFont="1" applyBorder="1">
      <alignment horizontal="center" vertical="center" wrapText="1"/>
    </xf>
    <xf numFmtId="17" fontId="5" fillId="5" borderId="28" xfId="2" applyNumberFormat="1" applyFont="1" applyFill="1" applyBorder="1" applyAlignment="1">
      <alignment horizontal="left" vertical="center"/>
    </xf>
    <xf numFmtId="17" fontId="5" fillId="5" borderId="29" xfId="2" applyNumberFormat="1" applyFont="1" applyFill="1" applyBorder="1" applyAlignment="1">
      <alignment horizontal="center" vertical="center"/>
    </xf>
    <xf numFmtId="17" fontId="7" fillId="5" borderId="28" xfId="7" applyFont="1" applyBorder="1">
      <alignment horizontal="center" vertical="center" wrapText="1"/>
    </xf>
    <xf numFmtId="17" fontId="7" fillId="5" borderId="29" xfId="7" applyFont="1" applyBorder="1">
      <alignment horizontal="center" vertical="center" wrapText="1"/>
    </xf>
    <xf numFmtId="41" fontId="23" fillId="2" borderId="32" xfId="1" applyNumberFormat="1" applyFont="1" applyBorder="1" applyAlignment="1"/>
    <xf numFmtId="41" fontId="23" fillId="3" borderId="14" xfId="0" applyNumberFormat="1" applyFont="1" applyFill="1" applyBorder="1"/>
    <xf numFmtId="3" fontId="35" fillId="2" borderId="36" xfId="1" applyFont="1" applyBorder="1" applyAlignment="1">
      <alignment vertical="center"/>
    </xf>
    <xf numFmtId="166" fontId="33" fillId="4" borderId="0" xfId="3" applyNumberFormat="1" applyFont="1" applyBorder="1" applyAlignment="1">
      <alignment horizontal="right" vertical="center"/>
    </xf>
    <xf numFmtId="41" fontId="23" fillId="3" borderId="31" xfId="0" applyNumberFormat="1" applyFont="1" applyFill="1" applyBorder="1" applyAlignment="1"/>
    <xf numFmtId="41" fontId="23" fillId="3" borderId="32" xfId="0" applyNumberFormat="1" applyFont="1" applyFill="1" applyBorder="1"/>
    <xf numFmtId="3" fontId="35" fillId="2" borderId="15" xfId="1" applyFont="1" applyBorder="1" applyAlignment="1">
      <alignment vertical="center"/>
    </xf>
    <xf numFmtId="41" fontId="23" fillId="2" borderId="14" xfId="1" applyNumberFormat="1" applyFont="1" applyBorder="1" applyAlignment="1"/>
    <xf numFmtId="3" fontId="35" fillId="3" borderId="33" xfId="0" applyNumberFormat="1" applyFont="1" applyFill="1" applyBorder="1" applyAlignment="1">
      <alignment vertical="center"/>
    </xf>
    <xf numFmtId="41" fontId="23" fillId="3" borderId="34" xfId="0" applyNumberFormat="1" applyFont="1" applyFill="1" applyBorder="1" applyAlignment="1"/>
    <xf numFmtId="170" fontId="23" fillId="2" borderId="2" xfId="1" applyNumberFormat="1" applyFont="1" applyBorder="1" applyAlignment="1"/>
    <xf numFmtId="170" fontId="23" fillId="2" borderId="14" xfId="1" applyNumberFormat="1" applyFont="1" applyBorder="1" applyAlignment="1"/>
    <xf numFmtId="3" fontId="35" fillId="3" borderId="23" xfId="0" applyNumberFormat="1" applyFont="1" applyFill="1" applyBorder="1" applyAlignment="1">
      <alignment vertical="center"/>
    </xf>
    <xf numFmtId="3" fontId="35" fillId="3" borderId="1" xfId="0" applyNumberFormat="1" applyFont="1" applyFill="1" applyBorder="1" applyAlignment="1">
      <alignment vertical="center"/>
    </xf>
    <xf numFmtId="3" fontId="35" fillId="3" borderId="30" xfId="0" applyNumberFormat="1" applyFont="1" applyFill="1" applyBorder="1" applyAlignment="1">
      <alignment vertical="center"/>
    </xf>
    <xf numFmtId="3" fontId="35" fillId="3" borderId="15" xfId="0" applyNumberFormat="1" applyFont="1" applyFill="1" applyBorder="1" applyAlignment="1">
      <alignment vertical="center"/>
    </xf>
    <xf numFmtId="41" fontId="23" fillId="3" borderId="35" xfId="0" applyNumberFormat="1" applyFont="1" applyFill="1" applyBorder="1"/>
    <xf numFmtId="164" fontId="33" fillId="4" borderId="0" xfId="3" applyNumberFormat="1" applyFont="1" applyBorder="1" applyAlignment="1">
      <alignment vertical="center"/>
    </xf>
    <xf numFmtId="166" fontId="23" fillId="2" borderId="2" xfId="1" applyNumberFormat="1" applyFont="1" applyBorder="1" applyAlignment="1"/>
    <xf numFmtId="3" fontId="35" fillId="2" borderId="1" xfId="1" applyFont="1" applyBorder="1" applyAlignment="1">
      <alignment vertical="center"/>
    </xf>
    <xf numFmtId="3" fontId="35" fillId="7" borderId="15" xfId="1" applyFont="1" applyFill="1" applyBorder="1" applyAlignment="1">
      <alignment vertical="center"/>
    </xf>
    <xf numFmtId="3" fontId="35" fillId="2" borderId="33" xfId="0" applyNumberFormat="1" applyFont="1" applyFill="1" applyBorder="1" applyAlignment="1">
      <alignment vertical="center"/>
    </xf>
    <xf numFmtId="43" fontId="23" fillId="2" borderId="34" xfId="0" applyNumberFormat="1" applyFont="1" applyFill="1" applyBorder="1" applyAlignment="1"/>
    <xf numFmtId="166" fontId="23" fillId="3" borderId="2" xfId="0" applyNumberFormat="1" applyFont="1" applyFill="1" applyBorder="1" applyAlignment="1"/>
    <xf numFmtId="0" fontId="24" fillId="3" borderId="5" xfId="0" applyFont="1" applyFill="1" applyBorder="1"/>
    <xf numFmtId="3" fontId="4" fillId="3" borderId="0" xfId="0" applyNumberFormat="1" applyFont="1" applyFill="1"/>
    <xf numFmtId="17" fontId="7" fillId="5" borderId="4" xfId="7" applyBorder="1">
      <alignment horizontal="center" vertical="center" wrapText="1"/>
    </xf>
    <xf numFmtId="17" fontId="7" fillId="5" borderId="5" xfId="7" applyBorder="1">
      <alignment horizontal="center" vertical="center" wrapText="1"/>
    </xf>
    <xf numFmtId="17" fontId="7" fillId="5" borderId="41" xfId="7" applyBorder="1">
      <alignment horizontal="center" vertical="center" wrapText="1"/>
    </xf>
    <xf numFmtId="3" fontId="23" fillId="3" borderId="2" xfId="0" applyNumberFormat="1" applyFont="1" applyFill="1" applyBorder="1" applyAlignment="1">
      <alignment horizontal="center"/>
    </xf>
    <xf numFmtId="3" fontId="23" fillId="2" borderId="2" xfId="1" applyNumberFormat="1" applyFont="1" applyBorder="1" applyAlignment="1">
      <alignment horizontal="center"/>
    </xf>
    <xf numFmtId="3" fontId="34" fillId="3" borderId="43" xfId="2" applyNumberFormat="1" applyFont="1" applyFill="1" applyBorder="1" applyAlignment="1">
      <alignment vertical="center"/>
    </xf>
    <xf numFmtId="164" fontId="33" fillId="4" borderId="20" xfId="3" applyNumberFormat="1" applyFont="1" applyBorder="1" applyAlignment="1">
      <alignment vertical="center"/>
    </xf>
    <xf numFmtId="164" fontId="33" fillId="4" borderId="21" xfId="3" applyNumberFormat="1" applyFont="1" applyBorder="1" applyAlignment="1">
      <alignment vertical="center"/>
    </xf>
    <xf numFmtId="3" fontId="33" fillId="4" borderId="21" xfId="3" applyNumberFormat="1" applyFont="1" applyBorder="1" applyAlignment="1">
      <alignment horizontal="center" vertical="center"/>
    </xf>
    <xf numFmtId="3" fontId="33" fillId="4" borderId="22" xfId="3" applyNumberFormat="1" applyFont="1" applyBorder="1" applyAlignment="1">
      <alignment horizontal="center" vertical="center"/>
    </xf>
    <xf numFmtId="17" fontId="5" fillId="5" borderId="10" xfId="2" applyNumberFormat="1" applyFont="1" applyFill="1" applyBorder="1" applyAlignment="1">
      <alignment horizontal="left" vertical="center"/>
    </xf>
    <xf numFmtId="17" fontId="5" fillId="5" borderId="47" xfId="2" applyNumberFormat="1" applyFont="1" applyFill="1" applyBorder="1" applyAlignment="1">
      <alignment horizontal="center" vertical="center"/>
    </xf>
    <xf numFmtId="0" fontId="33" fillId="4" borderId="48" xfId="3" applyNumberFormat="1" applyFont="1" applyBorder="1" applyAlignment="1">
      <alignment vertical="center"/>
    </xf>
    <xf numFmtId="9" fontId="33" fillId="4" borderId="49" xfId="3" applyNumberFormat="1" applyFont="1" applyBorder="1" applyAlignment="1">
      <alignment vertical="center"/>
    </xf>
    <xf numFmtId="9" fontId="33" fillId="4" borderId="50" xfId="3" applyNumberFormat="1" applyFont="1" applyBorder="1" applyAlignment="1">
      <alignment vertical="center"/>
    </xf>
    <xf numFmtId="166" fontId="23" fillId="3" borderId="2" xfId="0" applyNumberFormat="1" applyFont="1" applyFill="1" applyBorder="1"/>
    <xf numFmtId="41" fontId="23" fillId="2" borderId="17" xfId="1" applyNumberFormat="1" applyFont="1" applyBorder="1" applyAlignment="1"/>
    <xf numFmtId="41" fontId="23" fillId="2" borderId="51" xfId="1" applyNumberFormat="1" applyFont="1" applyBorder="1" applyAlignment="1"/>
    <xf numFmtId="41" fontId="23" fillId="3" borderId="17" xfId="0" applyNumberFormat="1" applyFont="1" applyFill="1" applyBorder="1"/>
    <xf numFmtId="166" fontId="23" fillId="3" borderId="52" xfId="0" applyNumberFormat="1" applyFont="1" applyFill="1" applyBorder="1" applyAlignment="1"/>
    <xf numFmtId="3" fontId="35" fillId="3" borderId="37" xfId="0" applyNumberFormat="1" applyFont="1" applyFill="1" applyBorder="1" applyAlignment="1">
      <alignment vertical="center"/>
    </xf>
    <xf numFmtId="3" fontId="23" fillId="3" borderId="2" xfId="6" applyNumberFormat="1" applyFont="1" applyFill="1" applyBorder="1" applyAlignment="1">
      <alignment horizontal="right"/>
    </xf>
    <xf numFmtId="3" fontId="23" fillId="3" borderId="2" xfId="6" applyNumberFormat="1" applyFont="1" applyFill="1" applyBorder="1" applyAlignment="1">
      <alignment horizontal="center"/>
    </xf>
    <xf numFmtId="3" fontId="23" fillId="3" borderId="43" xfId="6" applyNumberFormat="1" applyFont="1" applyFill="1" applyBorder="1" applyAlignment="1">
      <alignment horizontal="right"/>
    </xf>
    <xf numFmtId="3" fontId="23" fillId="2" borderId="2" xfId="6" applyNumberFormat="1" applyFont="1" applyFill="1" applyBorder="1" applyAlignment="1">
      <alignment horizontal="right"/>
    </xf>
    <xf numFmtId="3" fontId="23" fillId="2" borderId="2" xfId="6" applyNumberFormat="1" applyFont="1" applyFill="1" applyBorder="1" applyAlignment="1">
      <alignment horizontal="center"/>
    </xf>
    <xf numFmtId="3" fontId="23" fillId="2" borderId="43" xfId="6" applyNumberFormat="1" applyFont="1" applyFill="1" applyBorder="1" applyAlignment="1">
      <alignment horizontal="right"/>
    </xf>
    <xf numFmtId="4" fontId="23" fillId="2" borderId="35" xfId="0" applyNumberFormat="1" applyFont="1" applyFill="1" applyBorder="1" applyAlignment="1">
      <alignment vertical="center"/>
    </xf>
    <xf numFmtId="0" fontId="33" fillId="4" borderId="0" xfId="3" applyNumberFormat="1" applyFont="1" applyBorder="1" applyAlignment="1">
      <alignment vertical="center"/>
    </xf>
    <xf numFmtId="3" fontId="33" fillId="4" borderId="0" xfId="3" applyNumberFormat="1" applyFont="1" applyBorder="1" applyAlignment="1">
      <alignment vertical="center"/>
    </xf>
    <xf numFmtId="3" fontId="35" fillId="3" borderId="18" xfId="0" applyNumberFormat="1" applyFont="1" applyFill="1" applyBorder="1" applyAlignment="1">
      <alignment vertical="top"/>
    </xf>
    <xf numFmtId="0" fontId="32" fillId="3" borderId="26" xfId="0" applyFont="1" applyFill="1" applyBorder="1" applyAlignment="1">
      <alignment horizontal="justify" vertical="center" wrapText="1"/>
    </xf>
    <xf numFmtId="165" fontId="23" fillId="3" borderId="2" xfId="0" applyNumberFormat="1" applyFont="1" applyFill="1" applyBorder="1" applyAlignment="1">
      <alignment horizontal="center"/>
    </xf>
    <xf numFmtId="165" fontId="23" fillId="2" borderId="2" xfId="1" applyNumberFormat="1" applyFont="1" applyBorder="1" applyAlignment="1">
      <alignment horizontal="center"/>
    </xf>
    <xf numFmtId="165" fontId="33" fillId="4" borderId="21" xfId="3" applyNumberFormat="1" applyFont="1" applyBorder="1" applyAlignment="1">
      <alignment horizontal="center" vertical="center"/>
    </xf>
    <xf numFmtId="165" fontId="33" fillId="4" borderId="22" xfId="3" applyNumberFormat="1" applyFont="1" applyBorder="1" applyAlignment="1">
      <alignment horizontal="center" vertical="center"/>
    </xf>
    <xf numFmtId="3" fontId="23" fillId="3" borderId="16" xfId="0" applyNumberFormat="1" applyFont="1" applyFill="1" applyBorder="1" applyAlignment="1">
      <alignment horizontal="center"/>
    </xf>
    <xf numFmtId="3" fontId="6" fillId="3" borderId="0" xfId="8" applyNumberFormat="1" applyFont="1" applyFill="1" applyBorder="1" applyAlignment="1">
      <alignment vertical="center" wrapText="1"/>
    </xf>
    <xf numFmtId="3" fontId="23" fillId="3" borderId="16" xfId="1" applyNumberFormat="1" applyFont="1" applyFill="1" applyBorder="1" applyAlignment="1">
      <alignment horizontal="center"/>
    </xf>
    <xf numFmtId="3" fontId="37" fillId="3" borderId="0" xfId="3" applyNumberFormat="1" applyFont="1" applyFill="1" applyBorder="1" applyAlignment="1">
      <alignment horizontal="center" vertical="center"/>
    </xf>
    <xf numFmtId="165" fontId="23" fillId="3" borderId="16" xfId="1" applyNumberFormat="1" applyFont="1" applyFill="1" applyBorder="1" applyAlignment="1">
      <alignment horizontal="center"/>
    </xf>
    <xf numFmtId="165" fontId="23" fillId="3" borderId="16" xfId="0" applyNumberFormat="1" applyFont="1" applyFill="1" applyBorder="1" applyAlignment="1">
      <alignment horizontal="center"/>
    </xf>
    <xf numFmtId="165" fontId="33" fillId="3" borderId="0" xfId="3" applyNumberFormat="1" applyFont="1" applyFill="1" applyBorder="1" applyAlignment="1">
      <alignment horizontal="center" vertical="center"/>
    </xf>
    <xf numFmtId="43" fontId="33" fillId="4" borderId="0" xfId="3" applyNumberFormat="1" applyFont="1" applyBorder="1" applyAlignment="1">
      <alignment vertical="center"/>
    </xf>
    <xf numFmtId="166" fontId="24" fillId="0" borderId="0" xfId="5" applyNumberFormat="1" applyFont="1"/>
    <xf numFmtId="164" fontId="1" fillId="0" borderId="0" xfId="0" applyNumberFormat="1" applyFont="1"/>
    <xf numFmtId="9" fontId="1" fillId="0" borderId="0" xfId="6" applyFont="1"/>
    <xf numFmtId="0" fontId="0" fillId="0" borderId="0" xfId="0" applyAlignment="1">
      <alignment vertical="center" wrapText="1"/>
    </xf>
    <xf numFmtId="0" fontId="24" fillId="0" borderId="0" xfId="0" applyFont="1"/>
    <xf numFmtId="0" fontId="38" fillId="3" borderId="0" xfId="0" applyFont="1" applyFill="1" applyAlignment="1"/>
    <xf numFmtId="0" fontId="38" fillId="3" borderId="0" xfId="0" applyFont="1" applyFill="1" applyAlignment="1">
      <alignment vertical="center"/>
    </xf>
    <xf numFmtId="17" fontId="7" fillId="5" borderId="28" xfId="7" applyBorder="1">
      <alignment horizontal="center" vertical="center" wrapText="1"/>
    </xf>
    <xf numFmtId="17" fontId="7" fillId="5" borderId="29" xfId="7" applyBorder="1">
      <alignment horizontal="center" vertical="center" wrapText="1"/>
    </xf>
    <xf numFmtId="3" fontId="35" fillId="3" borderId="28" xfId="0" applyNumberFormat="1" applyFont="1" applyFill="1" applyBorder="1" applyAlignment="1">
      <alignment vertical="center"/>
    </xf>
    <xf numFmtId="3" fontId="34" fillId="3" borderId="56" xfId="2" applyNumberFormat="1" applyFont="1" applyFill="1" applyBorder="1" applyAlignment="1">
      <alignment vertical="center"/>
    </xf>
    <xf numFmtId="0" fontId="33" fillId="4" borderId="28" xfId="3" applyNumberFormat="1" applyFont="1" applyBorder="1" applyAlignment="1">
      <alignment vertical="center"/>
    </xf>
    <xf numFmtId="0" fontId="33" fillId="4" borderId="57" xfId="3" applyNumberFormat="1" applyFont="1" applyBorder="1" applyAlignment="1">
      <alignment vertical="center"/>
    </xf>
    <xf numFmtId="166" fontId="33" fillId="4" borderId="58" xfId="3" applyNumberFormat="1" applyFont="1" applyBorder="1" applyAlignment="1">
      <alignment vertical="center"/>
    </xf>
    <xf numFmtId="166" fontId="33" fillId="4" borderId="59" xfId="3" applyNumberFormat="1" applyFont="1" applyBorder="1" applyAlignment="1">
      <alignment vertical="center"/>
    </xf>
    <xf numFmtId="41" fontId="23" fillId="3" borderId="14" xfId="5" applyNumberFormat="1" applyFont="1" applyFill="1" applyBorder="1"/>
    <xf numFmtId="41" fontId="23" fillId="2" borderId="14" xfId="5" applyNumberFormat="1" applyFont="1" applyFill="1" applyBorder="1" applyAlignment="1"/>
    <xf numFmtId="164" fontId="33" fillId="4" borderId="28" xfId="3" applyNumberFormat="1" applyFont="1" applyBorder="1" applyAlignment="1">
      <alignment vertical="center"/>
    </xf>
    <xf numFmtId="164" fontId="33" fillId="4" borderId="29" xfId="3" applyNumberFormat="1" applyFont="1" applyBorder="1" applyAlignment="1">
      <alignment vertical="center"/>
    </xf>
    <xf numFmtId="164" fontId="33" fillId="4" borderId="57" xfId="3" applyNumberFormat="1" applyFont="1" applyBorder="1" applyAlignment="1">
      <alignment vertical="center"/>
    </xf>
    <xf numFmtId="43" fontId="33" fillId="4" borderId="58" xfId="3" applyNumberFormat="1" applyFont="1" applyBorder="1" applyAlignment="1">
      <alignment vertical="center"/>
    </xf>
    <xf numFmtId="2" fontId="33" fillId="4" borderId="58" xfId="3" applyNumberFormat="1" applyFont="1" applyBorder="1" applyAlignment="1">
      <alignment vertical="center"/>
    </xf>
    <xf numFmtId="2" fontId="33" fillId="4" borderId="59" xfId="3" applyNumberFormat="1" applyFont="1" applyBorder="1" applyAlignment="1">
      <alignment vertical="center"/>
    </xf>
    <xf numFmtId="0" fontId="11" fillId="4" borderId="0" xfId="3" applyNumberFormat="1"/>
    <xf numFmtId="17" fontId="61" fillId="5" borderId="0" xfId="7" applyFont="1" applyBorder="1">
      <alignment horizontal="center" vertical="center" wrapText="1"/>
    </xf>
    <xf numFmtId="2" fontId="1" fillId="0" borderId="0" xfId="0" applyNumberFormat="1" applyFont="1" applyFill="1"/>
    <xf numFmtId="17" fontId="7" fillId="5" borderId="0" xfId="7" applyFont="1" applyBorder="1">
      <alignment horizontal="center" vertical="center" wrapText="1"/>
    </xf>
    <xf numFmtId="3" fontId="35" fillId="3" borderId="2" xfId="1" applyFont="1" applyFill="1" applyBorder="1" applyAlignment="1">
      <alignment vertical="center"/>
    </xf>
    <xf numFmtId="41" fontId="23" fillId="3" borderId="2" xfId="1" applyNumberFormat="1" applyFont="1" applyFill="1" applyBorder="1" applyAlignment="1"/>
    <xf numFmtId="166" fontId="23" fillId="3" borderId="2" xfId="1" applyNumberFormat="1" applyFont="1" applyFill="1" applyBorder="1" applyAlignment="1"/>
    <xf numFmtId="3" fontId="35" fillId="2" borderId="16" xfId="0" applyNumberFormat="1" applyFont="1" applyFill="1" applyBorder="1" applyAlignment="1">
      <alignment vertical="center"/>
    </xf>
    <xf numFmtId="41" fontId="23" fillId="2" borderId="2" xfId="5" applyNumberFormat="1" applyFont="1" applyFill="1" applyBorder="1"/>
    <xf numFmtId="3" fontId="23" fillId="3" borderId="2" xfId="1" applyNumberFormat="1" applyFont="1" applyFill="1" applyBorder="1" applyAlignment="1">
      <alignment horizontal="center"/>
    </xf>
    <xf numFmtId="3" fontId="23" fillId="2" borderId="2" xfId="0" applyNumberFormat="1" applyFont="1" applyFill="1" applyBorder="1" applyAlignment="1">
      <alignment horizontal="center"/>
    </xf>
    <xf numFmtId="3" fontId="34" fillId="2" borderId="43" xfId="2" applyNumberFormat="1" applyFont="1" applyFill="1" applyBorder="1" applyAlignment="1">
      <alignment vertical="center"/>
    </xf>
    <xf numFmtId="3" fontId="35" fillId="2" borderId="14" xfId="0" applyNumberFormat="1" applyFont="1" applyFill="1" applyBorder="1" applyAlignment="1">
      <alignment vertical="center"/>
    </xf>
    <xf numFmtId="41" fontId="23" fillId="2" borderId="1" xfId="0" applyNumberFormat="1" applyFont="1" applyFill="1" applyBorder="1"/>
    <xf numFmtId="41" fontId="23" fillId="2" borderId="13" xfId="5" applyNumberFormat="1" applyFont="1" applyFill="1" applyBorder="1"/>
    <xf numFmtId="41" fontId="23" fillId="2" borderId="15" xfId="5" applyNumberFormat="1" applyFont="1" applyFill="1" applyBorder="1"/>
    <xf numFmtId="3" fontId="35" fillId="3" borderId="2" xfId="1" applyFont="1" applyFill="1" applyAlignment="1">
      <alignment vertical="center"/>
    </xf>
    <xf numFmtId="41" fontId="23" fillId="3" borderId="2" xfId="1" applyNumberFormat="1" applyFont="1" applyFill="1" applyAlignment="1"/>
    <xf numFmtId="3" fontId="35" fillId="3" borderId="16" xfId="1" applyFont="1" applyFill="1" applyBorder="1" applyAlignment="1">
      <alignment vertical="center"/>
    </xf>
    <xf numFmtId="168" fontId="23" fillId="3" borderId="2" xfId="1" applyNumberFormat="1" applyFont="1" applyFill="1" applyBorder="1" applyAlignment="1"/>
    <xf numFmtId="168" fontId="23" fillId="2" borderId="2" xfId="5" applyNumberFormat="1" applyFont="1" applyFill="1" applyBorder="1"/>
    <xf numFmtId="3" fontId="35" fillId="2" borderId="28" xfId="0" applyNumberFormat="1" applyFont="1" applyFill="1" applyBorder="1" applyAlignment="1">
      <alignment vertical="center"/>
    </xf>
    <xf numFmtId="41" fontId="23" fillId="2" borderId="14" xfId="5" applyNumberFormat="1" applyFont="1" applyFill="1" applyBorder="1"/>
    <xf numFmtId="3" fontId="35" fillId="3" borderId="15" xfId="1" applyFont="1" applyFill="1" applyBorder="1" applyAlignment="1">
      <alignment vertical="center"/>
    </xf>
    <xf numFmtId="41" fontId="23" fillId="3" borderId="14" xfId="5" applyNumberFormat="1" applyFont="1" applyFill="1" applyBorder="1" applyAlignment="1"/>
    <xf numFmtId="165" fontId="23" fillId="3" borderId="2" xfId="1" applyNumberFormat="1" applyFont="1" applyFill="1" applyBorder="1" applyAlignment="1">
      <alignment horizontal="center"/>
    </xf>
    <xf numFmtId="165" fontId="23" fillId="2" borderId="2" xfId="0" applyNumberFormat="1" applyFont="1" applyFill="1" applyBorder="1" applyAlignment="1">
      <alignment horizontal="center"/>
    </xf>
    <xf numFmtId="0" fontId="10" fillId="3" borderId="0" xfId="0" applyFont="1" applyFill="1" applyBorder="1"/>
    <xf numFmtId="17" fontId="5" fillId="5" borderId="0" xfId="7" applyFont="1" applyBorder="1" applyAlignment="1">
      <alignment horizontal="center" vertical="center"/>
    </xf>
    <xf numFmtId="0" fontId="10" fillId="3" borderId="0" xfId="0" applyFont="1" applyFill="1" applyAlignment="1"/>
    <xf numFmtId="166" fontId="23" fillId="3" borderId="2" xfId="5" applyNumberFormat="1" applyFont="1" applyFill="1" applyBorder="1"/>
    <xf numFmtId="166" fontId="23" fillId="2" borderId="2" xfId="5" applyNumberFormat="1" applyFont="1" applyFill="1" applyBorder="1"/>
    <xf numFmtId="0" fontId="33" fillId="4" borderId="36" xfId="3" applyNumberFormat="1" applyFont="1" applyBorder="1" applyAlignment="1">
      <alignment vertical="center"/>
    </xf>
    <xf numFmtId="9" fontId="33" fillId="4" borderId="17" xfId="3" applyNumberFormat="1" applyFont="1" applyBorder="1" applyAlignment="1">
      <alignment vertical="center"/>
    </xf>
    <xf numFmtId="0" fontId="33" fillId="4" borderId="37" xfId="3" applyNumberFormat="1" applyFont="1" applyBorder="1" applyAlignment="1">
      <alignment vertical="center"/>
    </xf>
    <xf numFmtId="166" fontId="33" fillId="4" borderId="21" xfId="3" applyNumberFormat="1" applyFont="1" applyBorder="1" applyAlignment="1">
      <alignment vertical="center"/>
    </xf>
    <xf numFmtId="9" fontId="33" fillId="4" borderId="21" xfId="3" applyNumberFormat="1" applyFont="1" applyBorder="1" applyAlignment="1">
      <alignment vertical="center"/>
    </xf>
    <xf numFmtId="9" fontId="33" fillId="4" borderId="22" xfId="3" applyNumberFormat="1" applyFont="1" applyBorder="1" applyAlignment="1">
      <alignment vertical="center"/>
    </xf>
    <xf numFmtId="3" fontId="35" fillId="3" borderId="18" xfId="0" applyNumberFormat="1" applyFont="1" applyFill="1" applyBorder="1" applyAlignment="1">
      <alignment vertical="center"/>
    </xf>
    <xf numFmtId="3" fontId="6" fillId="4" borderId="3" xfId="8" applyNumberFormat="1" applyFont="1" applyBorder="1">
      <alignment horizontal="center" vertical="center" wrapText="1"/>
    </xf>
    <xf numFmtId="3" fontId="6" fillId="4" borderId="23" xfId="8" applyNumberFormat="1" applyFont="1" applyBorder="1">
      <alignment horizontal="center" vertical="center" wrapText="1"/>
    </xf>
    <xf numFmtId="17" fontId="7" fillId="5" borderId="16" xfId="7" applyBorder="1" applyAlignment="1">
      <alignment horizontal="center" vertical="center" wrapText="1"/>
    </xf>
    <xf numFmtId="17" fontId="7" fillId="5" borderId="40" xfId="7" applyBorder="1" applyAlignment="1">
      <alignment horizontal="center" vertical="center" wrapText="1"/>
    </xf>
    <xf numFmtId="17" fontId="7" fillId="5" borderId="38" xfId="7" applyBorder="1" applyAlignment="1">
      <alignment horizontal="center" vertical="center" wrapText="1"/>
    </xf>
    <xf numFmtId="17" fontId="7" fillId="5" borderId="39" xfId="7" applyBorder="1" applyAlignment="1">
      <alignment horizontal="center" vertical="center" wrapText="1"/>
    </xf>
    <xf numFmtId="17" fontId="7" fillId="5" borderId="6" xfId="7" applyBorder="1" applyAlignment="1">
      <alignment horizontal="center" vertical="center" wrapText="1"/>
    </xf>
    <xf numFmtId="17" fontId="7" fillId="5" borderId="0" xfId="7" applyBorder="1" applyAlignment="1">
      <alignment horizontal="center" vertical="center" wrapText="1"/>
    </xf>
    <xf numFmtId="17" fontId="7" fillId="5" borderId="42" xfId="7" applyBorder="1" applyAlignment="1">
      <alignment horizontal="center" vertical="center" wrapText="1"/>
    </xf>
    <xf numFmtId="3" fontId="6" fillId="4" borderId="69" xfId="8" applyNumberFormat="1" applyFont="1" applyBorder="1" applyAlignment="1">
      <alignment horizontal="center" vertical="center" wrapText="1"/>
    </xf>
    <xf numFmtId="17" fontId="7" fillId="5" borderId="28" xfId="7" applyBorder="1" applyAlignment="1">
      <alignment horizontal="center" vertical="center" wrapText="1"/>
    </xf>
    <xf numFmtId="17" fontId="7" fillId="5" borderId="29" xfId="7" applyBorder="1" applyAlignment="1">
      <alignment horizontal="center" vertical="center" wrapText="1"/>
    </xf>
    <xf numFmtId="17" fontId="7" fillId="3" borderId="4" xfId="7" applyFill="1" applyBorder="1" applyAlignment="1">
      <alignment horizontal="center" vertical="center" wrapText="1"/>
    </xf>
    <xf numFmtId="3" fontId="6" fillId="4" borderId="16" xfId="8" applyNumberFormat="1" applyFont="1" applyBorder="1" applyAlignment="1">
      <alignment horizontal="center" vertical="center" wrapText="1"/>
    </xf>
    <xf numFmtId="3" fontId="6" fillId="4" borderId="0" xfId="8" applyNumberFormat="1" applyFont="1" applyBorder="1" applyAlignment="1">
      <alignment horizontal="center" vertical="center" wrapText="1"/>
    </xf>
    <xf numFmtId="17" fontId="7" fillId="5" borderId="53" xfId="7" applyBorder="1" applyAlignment="1">
      <alignment horizontal="center" vertical="center" wrapText="1"/>
    </xf>
    <xf numFmtId="3" fontId="26" fillId="4" borderId="28" xfId="2" applyNumberFormat="1" applyFont="1" applyFill="1" applyBorder="1" applyAlignment="1">
      <alignment horizontal="center" vertical="center"/>
    </xf>
    <xf numFmtId="3" fontId="27" fillId="4" borderId="0" xfId="2" applyNumberFormat="1" applyFont="1" applyFill="1" applyBorder="1" applyAlignment="1">
      <alignment horizontal="center" vertical="center"/>
    </xf>
    <xf numFmtId="3" fontId="27" fillId="4" borderId="29" xfId="2" applyNumberFormat="1" applyFont="1" applyFill="1" applyBorder="1" applyAlignment="1">
      <alignment horizontal="center" vertical="center"/>
    </xf>
    <xf numFmtId="17" fontId="6" fillId="4" borderId="3" xfId="0" applyNumberFormat="1" applyFont="1" applyFill="1" applyBorder="1" applyAlignment="1">
      <alignment horizontal="center" vertical="center" wrapText="1"/>
    </xf>
    <xf numFmtId="17" fontId="2" fillId="4" borderId="18" xfId="0" applyNumberFormat="1" applyFont="1" applyFill="1" applyBorder="1" applyAlignment="1">
      <alignment horizontal="center" vertical="center" wrapText="1"/>
    </xf>
    <xf numFmtId="17" fontId="2" fillId="4" borderId="19" xfId="0" applyNumberFormat="1" applyFont="1" applyFill="1" applyBorder="1" applyAlignment="1">
      <alignment horizontal="center" vertical="center" wrapText="1"/>
    </xf>
    <xf numFmtId="3" fontId="6" fillId="4" borderId="3" xfId="8" applyNumberFormat="1">
      <alignment horizontal="center" vertical="center" wrapText="1"/>
    </xf>
    <xf numFmtId="17" fontId="7" fillId="5" borderId="0" xfId="7" applyFont="1" applyBorder="1">
      <alignment horizontal="center" vertical="center" wrapText="1"/>
    </xf>
    <xf numFmtId="17" fontId="7" fillId="5" borderId="17" xfId="7" applyFont="1" applyBorder="1">
      <alignment horizontal="center" vertical="center" wrapText="1"/>
    </xf>
    <xf numFmtId="3" fontId="28" fillId="4" borderId="3" xfId="8" applyNumberFormat="1" applyFont="1" applyBorder="1">
      <alignment horizontal="center" vertical="center" wrapText="1"/>
    </xf>
    <xf numFmtId="3" fontId="6" fillId="4" borderId="18" xfId="8" applyNumberFormat="1" applyFont="1" applyBorder="1">
      <alignment horizontal="center" vertical="center" wrapText="1"/>
    </xf>
    <xf numFmtId="3" fontId="6" fillId="4" borderId="19" xfId="8" applyNumberFormat="1" applyFont="1" applyBorder="1">
      <alignment horizontal="center" vertical="center" wrapText="1"/>
    </xf>
    <xf numFmtId="3" fontId="28" fillId="4" borderId="28" xfId="8" applyNumberFormat="1" applyFont="1" applyBorder="1">
      <alignment horizontal="center" vertical="center" wrapText="1"/>
    </xf>
    <xf numFmtId="3" fontId="28" fillId="4" borderId="0" xfId="8" applyNumberFormat="1" applyFont="1" applyBorder="1">
      <alignment horizontal="center" vertical="center" wrapText="1"/>
    </xf>
    <xf numFmtId="3" fontId="28" fillId="4" borderId="29" xfId="8" applyNumberFormat="1" applyFont="1" applyBorder="1">
      <alignment horizontal="center" vertical="center" wrapText="1"/>
    </xf>
    <xf numFmtId="3" fontId="28" fillId="4" borderId="18" xfId="8" applyNumberFormat="1" applyFont="1" applyBorder="1">
      <alignment horizontal="center" vertical="center" wrapText="1"/>
    </xf>
    <xf numFmtId="3" fontId="28" fillId="4" borderId="19" xfId="8" applyNumberFormat="1" applyFont="1" applyBorder="1">
      <alignment horizontal="center" vertical="center" wrapText="1"/>
    </xf>
    <xf numFmtId="3" fontId="6" fillId="4" borderId="54" xfId="8" applyNumberFormat="1" applyFont="1" applyBorder="1">
      <alignment horizontal="center" vertical="center" wrapText="1"/>
    </xf>
    <xf numFmtId="3" fontId="6" fillId="4" borderId="55" xfId="8" applyNumberFormat="1" applyFont="1" applyBorder="1">
      <alignment horizontal="center" vertical="center" wrapText="1"/>
    </xf>
    <xf numFmtId="3" fontId="6" fillId="4" borderId="32" xfId="8" applyNumberFormat="1" applyFont="1" applyBorder="1">
      <alignment horizontal="center" vertical="center" wrapText="1"/>
    </xf>
    <xf numFmtId="0" fontId="12" fillId="0" borderId="0" xfId="4" applyAlignment="1" applyProtection="1">
      <alignment horizontal="left" vertical="center" wrapText="1"/>
    </xf>
    <xf numFmtId="3" fontId="26" fillId="4" borderId="10" xfId="2" applyNumberFormat="1" applyFont="1" applyFill="1" applyBorder="1" applyAlignment="1">
      <alignment horizontal="center" vertical="center"/>
    </xf>
    <xf numFmtId="3" fontId="26" fillId="4" borderId="0" xfId="2" applyNumberFormat="1" applyFont="1" applyFill="1" applyBorder="1" applyAlignment="1">
      <alignment horizontal="center" vertical="center"/>
    </xf>
    <xf numFmtId="3" fontId="26" fillId="4" borderId="44" xfId="2" applyNumberFormat="1" applyFont="1" applyFill="1" applyBorder="1" applyAlignment="1">
      <alignment horizontal="center" vertical="center"/>
    </xf>
    <xf numFmtId="3" fontId="26" fillId="4" borderId="45" xfId="2" applyNumberFormat="1" applyFont="1" applyFill="1" applyBorder="1" applyAlignment="1">
      <alignment horizontal="center" vertical="center"/>
    </xf>
    <xf numFmtId="3" fontId="26" fillId="4" borderId="46" xfId="2" applyNumberFormat="1" applyFont="1" applyFill="1" applyBorder="1" applyAlignment="1">
      <alignment horizontal="center" vertical="center"/>
    </xf>
    <xf numFmtId="3" fontId="6" fillId="4" borderId="24" xfId="8" applyNumberFormat="1" applyFont="1" applyBorder="1">
      <alignment horizontal="center" vertical="center" wrapText="1"/>
    </xf>
    <xf numFmtId="3" fontId="6" fillId="4" borderId="27" xfId="8" applyNumberFormat="1" applyFont="1" applyBorder="1">
      <alignment horizontal="center" vertical="center" wrapText="1"/>
    </xf>
  </cellXfs>
  <cellStyles count="1338">
    <cellStyle name="0,0_x000d__x000a_NA_x000d__x000a_" xfId="55"/>
    <cellStyle name="20% - Énfasis1 2" xfId="56"/>
    <cellStyle name="20% - Énfasis1 2 2" xfId="99"/>
    <cellStyle name="20% - Énfasis1 2 3" xfId="227"/>
    <cellStyle name="20% - Énfasis1 3" xfId="140"/>
    <cellStyle name="20% - Énfasis1 3 2" xfId="272"/>
    <cellStyle name="20% - Énfasis1 4" xfId="184"/>
    <cellStyle name="20% - Énfasis1 5" xfId="328"/>
    <cellStyle name="20% - Énfasis1 6" xfId="363"/>
    <cellStyle name="20% - Énfasis1 7" xfId="10"/>
    <cellStyle name="20% - Énfasis2 2" xfId="57"/>
    <cellStyle name="20% - Énfasis2 2 2" xfId="100"/>
    <cellStyle name="20% - Énfasis2 2 3" xfId="228"/>
    <cellStyle name="20% - Énfasis2 3" xfId="141"/>
    <cellStyle name="20% - Énfasis2 3 2" xfId="273"/>
    <cellStyle name="20% - Énfasis2 4" xfId="185"/>
    <cellStyle name="20% - Énfasis2 5" xfId="329"/>
    <cellStyle name="20% - Énfasis2 6" xfId="326"/>
    <cellStyle name="20% - Énfasis2 7" xfId="11"/>
    <cellStyle name="20% - Énfasis3 2" xfId="58"/>
    <cellStyle name="20% - Énfasis3 2 2" xfId="101"/>
    <cellStyle name="20% - Énfasis3 2 3" xfId="229"/>
    <cellStyle name="20% - Énfasis3 3" xfId="142"/>
    <cellStyle name="20% - Énfasis3 3 2" xfId="274"/>
    <cellStyle name="20% - Énfasis3 4" xfId="186"/>
    <cellStyle name="20% - Énfasis3 5" xfId="330"/>
    <cellStyle name="20% - Énfasis3 6" xfId="360"/>
    <cellStyle name="20% - Énfasis3 7" xfId="12"/>
    <cellStyle name="20% - Énfasis4 2" xfId="59"/>
    <cellStyle name="20% - Énfasis4 2 2" xfId="102"/>
    <cellStyle name="20% - Énfasis4 2 3" xfId="230"/>
    <cellStyle name="20% - Énfasis4 3" xfId="143"/>
    <cellStyle name="20% - Énfasis4 3 2" xfId="275"/>
    <cellStyle name="20% - Énfasis4 4" xfId="187"/>
    <cellStyle name="20% - Énfasis4 5" xfId="331"/>
    <cellStyle name="20% - Énfasis4 6" xfId="327"/>
    <cellStyle name="20% - Énfasis4 7" xfId="13"/>
    <cellStyle name="20% - Énfasis5 2" xfId="60"/>
    <cellStyle name="20% - Énfasis5 2 2" xfId="103"/>
    <cellStyle name="20% - Énfasis5 2 3" xfId="231"/>
    <cellStyle name="20% - Énfasis5 3" xfId="144"/>
    <cellStyle name="20% - Énfasis5 3 2" xfId="276"/>
    <cellStyle name="20% - Énfasis5 4" xfId="188"/>
    <cellStyle name="20% - Énfasis5 5" xfId="332"/>
    <cellStyle name="20% - Énfasis5 6" xfId="349"/>
    <cellStyle name="20% - Énfasis5 7" xfId="14"/>
    <cellStyle name="20% - Énfasis6 2" xfId="61"/>
    <cellStyle name="20% - Énfasis6 2 2" xfId="104"/>
    <cellStyle name="20% - Énfasis6 2 3" xfId="232"/>
    <cellStyle name="20% - Énfasis6 3" xfId="145"/>
    <cellStyle name="20% - Énfasis6 3 2" xfId="277"/>
    <cellStyle name="20% - Énfasis6 4" xfId="189"/>
    <cellStyle name="20% - Énfasis6 5" xfId="333"/>
    <cellStyle name="20% - Énfasis6 6" xfId="373"/>
    <cellStyle name="20% - Énfasis6 7" xfId="15"/>
    <cellStyle name="40% - Énfasis1 2" xfId="62"/>
    <cellStyle name="40% - Énfasis1 2 2" xfId="105"/>
    <cellStyle name="40% - Énfasis1 2 3" xfId="233"/>
    <cellStyle name="40% - Énfasis1 3" xfId="146"/>
    <cellStyle name="40% - Énfasis1 3 2" xfId="278"/>
    <cellStyle name="40% - Énfasis1 4" xfId="190"/>
    <cellStyle name="40% - Énfasis1 5" xfId="334"/>
    <cellStyle name="40% - Énfasis1 6" xfId="348"/>
    <cellStyle name="40% - Énfasis1 7" xfId="16"/>
    <cellStyle name="40% - Énfasis2 2" xfId="63"/>
    <cellStyle name="40% - Énfasis2 2 2" xfId="106"/>
    <cellStyle name="40% - Énfasis2 2 3" xfId="234"/>
    <cellStyle name="40% - Énfasis2 3" xfId="147"/>
    <cellStyle name="40% - Énfasis2 3 2" xfId="279"/>
    <cellStyle name="40% - Énfasis2 4" xfId="191"/>
    <cellStyle name="40% - Énfasis2 5" xfId="335"/>
    <cellStyle name="40% - Énfasis2 6" xfId="374"/>
    <cellStyle name="40% - Énfasis2 7" xfId="17"/>
    <cellStyle name="40% - Énfasis3 2" xfId="64"/>
    <cellStyle name="40% - Énfasis3 2 2" xfId="107"/>
    <cellStyle name="40% - Énfasis3 2 3" xfId="235"/>
    <cellStyle name="40% - Énfasis3 3" xfId="148"/>
    <cellStyle name="40% - Énfasis3 3 2" xfId="280"/>
    <cellStyle name="40% - Énfasis3 4" xfId="192"/>
    <cellStyle name="40% - Énfasis3 5" xfId="336"/>
    <cellStyle name="40% - Énfasis3 6" xfId="375"/>
    <cellStyle name="40% - Énfasis3 7" xfId="18"/>
    <cellStyle name="40% - Énfasis4 2" xfId="65"/>
    <cellStyle name="40% - Énfasis4 2 2" xfId="108"/>
    <cellStyle name="40% - Énfasis4 2 3" xfId="236"/>
    <cellStyle name="40% - Énfasis4 3" xfId="149"/>
    <cellStyle name="40% - Énfasis4 3 2" xfId="281"/>
    <cellStyle name="40% - Énfasis4 4" xfId="193"/>
    <cellStyle name="40% - Énfasis4 5" xfId="337"/>
    <cellStyle name="40% - Énfasis4 6" xfId="376"/>
    <cellStyle name="40% - Énfasis4 7" xfId="19"/>
    <cellStyle name="40% - Énfasis5 2" xfId="66"/>
    <cellStyle name="40% - Énfasis5 2 2" xfId="109"/>
    <cellStyle name="40% - Énfasis5 2 3" xfId="237"/>
    <cellStyle name="40% - Énfasis5 3" xfId="150"/>
    <cellStyle name="40% - Énfasis5 3 2" xfId="282"/>
    <cellStyle name="40% - Énfasis5 4" xfId="194"/>
    <cellStyle name="40% - Énfasis5 5" xfId="338"/>
    <cellStyle name="40% - Énfasis5 6" xfId="377"/>
    <cellStyle name="40% - Énfasis5 7" xfId="20"/>
    <cellStyle name="40% - Énfasis6 2" xfId="67"/>
    <cellStyle name="40% - Énfasis6 2 2" xfId="110"/>
    <cellStyle name="40% - Énfasis6 2 3" xfId="238"/>
    <cellStyle name="40% - Énfasis6 3" xfId="151"/>
    <cellStyle name="40% - Énfasis6 3 2" xfId="283"/>
    <cellStyle name="40% - Énfasis6 4" xfId="195"/>
    <cellStyle name="40% - Énfasis6 5" xfId="339"/>
    <cellStyle name="40% - Énfasis6 6" xfId="378"/>
    <cellStyle name="40% - Énfasis6 7" xfId="21"/>
    <cellStyle name="60% - Énfasis1 2" xfId="68"/>
    <cellStyle name="60% - Énfasis1 2 2" xfId="111"/>
    <cellStyle name="60% - Énfasis1 2 3" xfId="239"/>
    <cellStyle name="60% - Énfasis1 3" xfId="152"/>
    <cellStyle name="60% - Énfasis1 3 2" xfId="284"/>
    <cellStyle name="60% - Énfasis1 4" xfId="196"/>
    <cellStyle name="60% - Énfasis1 5" xfId="340"/>
    <cellStyle name="60% - Énfasis1 6" xfId="379"/>
    <cellStyle name="60% - Énfasis1 7" xfId="22"/>
    <cellStyle name="60% - Énfasis2 2" xfId="69"/>
    <cellStyle name="60% - Énfasis2 2 2" xfId="112"/>
    <cellStyle name="60% - Énfasis2 2 3" xfId="240"/>
    <cellStyle name="60% - Énfasis2 3" xfId="153"/>
    <cellStyle name="60% - Énfasis2 3 2" xfId="285"/>
    <cellStyle name="60% - Énfasis2 4" xfId="197"/>
    <cellStyle name="60% - Énfasis2 5" xfId="341"/>
    <cellStyle name="60% - Énfasis2 6" xfId="380"/>
    <cellStyle name="60% - Énfasis2 7" xfId="23"/>
    <cellStyle name="60% - Énfasis3 2" xfId="70"/>
    <cellStyle name="60% - Énfasis3 2 2" xfId="113"/>
    <cellStyle name="60% - Énfasis3 2 3" xfId="241"/>
    <cellStyle name="60% - Énfasis3 3" xfId="154"/>
    <cellStyle name="60% - Énfasis3 3 2" xfId="286"/>
    <cellStyle name="60% - Énfasis3 4" xfId="198"/>
    <cellStyle name="60% - Énfasis3 5" xfId="342"/>
    <cellStyle name="60% - Énfasis3 6" xfId="381"/>
    <cellStyle name="60% - Énfasis3 7" xfId="24"/>
    <cellStyle name="60% - Énfasis4 2" xfId="71"/>
    <cellStyle name="60% - Énfasis4 2 2" xfId="114"/>
    <cellStyle name="60% - Énfasis4 2 3" xfId="242"/>
    <cellStyle name="60% - Énfasis4 3" xfId="155"/>
    <cellStyle name="60% - Énfasis4 3 2" xfId="287"/>
    <cellStyle name="60% - Énfasis4 4" xfId="199"/>
    <cellStyle name="60% - Énfasis4 5" xfId="343"/>
    <cellStyle name="60% - Énfasis4 6" xfId="382"/>
    <cellStyle name="60% - Énfasis4 7" xfId="25"/>
    <cellStyle name="60% - Énfasis5 2" xfId="72"/>
    <cellStyle name="60% - Énfasis5 2 2" xfId="115"/>
    <cellStyle name="60% - Énfasis5 2 3" xfId="243"/>
    <cellStyle name="60% - Énfasis5 3" xfId="156"/>
    <cellStyle name="60% - Énfasis5 3 2" xfId="288"/>
    <cellStyle name="60% - Énfasis5 4" xfId="200"/>
    <cellStyle name="60% - Énfasis5 5" xfId="344"/>
    <cellStyle name="60% - Énfasis5 6" xfId="383"/>
    <cellStyle name="60% - Énfasis5 7" xfId="26"/>
    <cellStyle name="60% - Énfasis6 2" xfId="73"/>
    <cellStyle name="60% - Énfasis6 2 2" xfId="116"/>
    <cellStyle name="60% - Énfasis6 2 3" xfId="244"/>
    <cellStyle name="60% - Énfasis6 3" xfId="157"/>
    <cellStyle name="60% - Énfasis6 3 2" xfId="289"/>
    <cellStyle name="60% - Énfasis6 4" xfId="201"/>
    <cellStyle name="60% - Énfasis6 5" xfId="345"/>
    <cellStyle name="60% - Énfasis6 6" xfId="384"/>
    <cellStyle name="60% - Énfasis6 7" xfId="27"/>
    <cellStyle name="Buena 2" xfId="74"/>
    <cellStyle name="Buena 2 2" xfId="117"/>
    <cellStyle name="Buena 2 3" xfId="245"/>
    <cellStyle name="Buena 3" xfId="158"/>
    <cellStyle name="Buena 3 2" xfId="290"/>
    <cellStyle name="Buena 4" xfId="202"/>
    <cellStyle name="Buena 5" xfId="346"/>
    <cellStyle name="Buena 6" xfId="385"/>
    <cellStyle name="Buena 7" xfId="28"/>
    <cellStyle name="Cálculo 2" xfId="75"/>
    <cellStyle name="Cálculo 2 2" xfId="118"/>
    <cellStyle name="Cálculo 2 3" xfId="246"/>
    <cellStyle name="Cálculo 3" xfId="159"/>
    <cellStyle name="Cálculo 3 2" xfId="291"/>
    <cellStyle name="Cálculo 4" xfId="203"/>
    <cellStyle name="Cálculo 5" xfId="347"/>
    <cellStyle name="Cálculo 6" xfId="386"/>
    <cellStyle name="Cálculo 7" xfId="29"/>
    <cellStyle name="Cancel" xfId="318"/>
    <cellStyle name="Cancel 2" xfId="319"/>
    <cellStyle name="Cancel_Sistema BovedaVLD 16-07-2010contabilidad" xfId="321"/>
    <cellStyle name="Celda de comprobación 2" xfId="76"/>
    <cellStyle name="Celda de comprobación 2 2" xfId="119"/>
    <cellStyle name="Celda de comprobación 2 3" xfId="247"/>
    <cellStyle name="Celda de comprobación 3" xfId="160"/>
    <cellStyle name="Celda de comprobación 3 2" xfId="292"/>
    <cellStyle name="Celda de comprobación 4" xfId="204"/>
    <cellStyle name="Celda de comprobación 5" xfId="350"/>
    <cellStyle name="Celda de comprobación 6" xfId="387"/>
    <cellStyle name="Celda de comprobación 7" xfId="30"/>
    <cellStyle name="Celda vinculada 2" xfId="77"/>
    <cellStyle name="Celda vinculada 2 2" xfId="120"/>
    <cellStyle name="Celda vinculada 2 3" xfId="248"/>
    <cellStyle name="Celda vinculada 3" xfId="161"/>
    <cellStyle name="Celda vinculada 3 2" xfId="293"/>
    <cellStyle name="Celda vinculada 4" xfId="205"/>
    <cellStyle name="Celda vinculada 5" xfId="351"/>
    <cellStyle name="Celda vinculada 6" xfId="388"/>
    <cellStyle name="Celda vinculada 7" xfId="31"/>
    <cellStyle name="destacado interior" xfId="1"/>
    <cellStyle name="Encabezado 4 2" xfId="78"/>
    <cellStyle name="Encabezado 4 2 2" xfId="121"/>
    <cellStyle name="Encabezado 4 2 3" xfId="249"/>
    <cellStyle name="Encabezado 4 3" xfId="162"/>
    <cellStyle name="Encabezado 4 3 2" xfId="294"/>
    <cellStyle name="Encabezado 4 4" xfId="206"/>
    <cellStyle name="Encabezado 4 5" xfId="352"/>
    <cellStyle name="Encabezado 4 6" xfId="389"/>
    <cellStyle name="Encabezado 4 7" xfId="32"/>
    <cellStyle name="Énfasis1 2" xfId="79"/>
    <cellStyle name="Énfasis1 2 2" xfId="122"/>
    <cellStyle name="Énfasis1 2 3" xfId="250"/>
    <cellStyle name="Énfasis1 3" xfId="163"/>
    <cellStyle name="Énfasis1 3 2" xfId="295"/>
    <cellStyle name="Énfasis1 4" xfId="207"/>
    <cellStyle name="Énfasis1 5" xfId="353"/>
    <cellStyle name="Énfasis1 6" xfId="390"/>
    <cellStyle name="Énfasis1 7" xfId="33"/>
    <cellStyle name="Énfasis2 2" xfId="80"/>
    <cellStyle name="Énfasis2 2 2" xfId="123"/>
    <cellStyle name="Énfasis2 2 3" xfId="251"/>
    <cellStyle name="Énfasis2 3" xfId="164"/>
    <cellStyle name="Énfasis2 3 2" xfId="296"/>
    <cellStyle name="Énfasis2 4" xfId="208"/>
    <cellStyle name="Énfasis2 5" xfId="354"/>
    <cellStyle name="Énfasis2 6" xfId="391"/>
    <cellStyle name="Énfasis2 7" xfId="34"/>
    <cellStyle name="Énfasis3 2" xfId="81"/>
    <cellStyle name="Énfasis3 2 2" xfId="124"/>
    <cellStyle name="Énfasis3 2 3" xfId="252"/>
    <cellStyle name="Énfasis3 3" xfId="165"/>
    <cellStyle name="Énfasis3 3 2" xfId="297"/>
    <cellStyle name="Énfasis3 4" xfId="209"/>
    <cellStyle name="Énfasis3 5" xfId="355"/>
    <cellStyle name="Énfasis3 6" xfId="392"/>
    <cellStyle name="Énfasis3 7" xfId="35"/>
    <cellStyle name="Énfasis4 2" xfId="82"/>
    <cellStyle name="Énfasis4 2 2" xfId="125"/>
    <cellStyle name="Énfasis4 2 3" xfId="253"/>
    <cellStyle name="Énfasis4 3" xfId="166"/>
    <cellStyle name="Énfasis4 3 2" xfId="298"/>
    <cellStyle name="Énfasis4 4" xfId="210"/>
    <cellStyle name="Énfasis4 5" xfId="356"/>
    <cellStyle name="Énfasis4 6" xfId="393"/>
    <cellStyle name="Énfasis4 7" xfId="36"/>
    <cellStyle name="Énfasis5 2" xfId="83"/>
    <cellStyle name="Énfasis5 2 2" xfId="126"/>
    <cellStyle name="Énfasis5 2 3" xfId="254"/>
    <cellStyle name="Énfasis5 3" xfId="167"/>
    <cellStyle name="Énfasis5 3 2" xfId="299"/>
    <cellStyle name="Énfasis5 4" xfId="211"/>
    <cellStyle name="Énfasis5 5" xfId="357"/>
    <cellStyle name="Énfasis5 6" xfId="394"/>
    <cellStyle name="Énfasis5 7" xfId="37"/>
    <cellStyle name="Énfasis6 2" xfId="84"/>
    <cellStyle name="Énfasis6 2 2" xfId="127"/>
    <cellStyle name="Énfasis6 2 3" xfId="255"/>
    <cellStyle name="Énfasis6 3" xfId="168"/>
    <cellStyle name="Énfasis6 3 2" xfId="300"/>
    <cellStyle name="Énfasis6 4" xfId="212"/>
    <cellStyle name="Énfasis6 5" xfId="358"/>
    <cellStyle name="Énfasis6 6" xfId="395"/>
    <cellStyle name="Énfasis6 7" xfId="38"/>
    <cellStyle name="Entrada 2" xfId="85"/>
    <cellStyle name="Entrada 2 2" xfId="128"/>
    <cellStyle name="Entrada 2 3" xfId="256"/>
    <cellStyle name="Entrada 3" xfId="169"/>
    <cellStyle name="Entrada 3 2" xfId="301"/>
    <cellStyle name="Entrada 4" xfId="213"/>
    <cellStyle name="Entrada 5" xfId="359"/>
    <cellStyle name="Entrada 6" xfId="396"/>
    <cellStyle name="Entrada 7" xfId="39"/>
    <cellStyle name="Estilo 1" xfId="2"/>
    <cellStyle name="Estilo 1 2" xfId="320"/>
    <cellStyle name="Estilo 1 3" xfId="86"/>
    <cellStyle name="Estilo 2" xfId="3"/>
    <cellStyle name="Euro" xfId="40"/>
    <cellStyle name="Euro 2" xfId="409"/>
    <cellStyle name="Euro 3" xfId="322"/>
    <cellStyle name="Hipervínculo" xfId="4" builtinId="8"/>
    <cellStyle name="Hipervínculo 2" xfId="1291"/>
    <cellStyle name="Hipervínculo 2 2" xfId="1292"/>
    <cellStyle name="Incorrecto 2" xfId="87"/>
    <cellStyle name="Incorrecto 2 2" xfId="129"/>
    <cellStyle name="Incorrecto 2 3" xfId="257"/>
    <cellStyle name="Incorrecto 3" xfId="170"/>
    <cellStyle name="Incorrecto 3 2" xfId="302"/>
    <cellStyle name="Incorrecto 4" xfId="214"/>
    <cellStyle name="Incorrecto 5" xfId="361"/>
    <cellStyle name="Incorrecto 6" xfId="397"/>
    <cellStyle name="Incorrecto 7" xfId="41"/>
    <cellStyle name="Millares" xfId="5" builtinId="3"/>
    <cellStyle name="Millares 2" xfId="42"/>
    <cellStyle name="Millares 2 10" xfId="411"/>
    <cellStyle name="Millares 2 11" xfId="412"/>
    <cellStyle name="Millares 2 12" xfId="413"/>
    <cellStyle name="Millares 2 13" xfId="414"/>
    <cellStyle name="Millares 2 14" xfId="415"/>
    <cellStyle name="Millares 2 15" xfId="416"/>
    <cellStyle name="Millares 2 16" xfId="417"/>
    <cellStyle name="Millares 2 17" xfId="410"/>
    <cellStyle name="Millares 2 18" xfId="1335"/>
    <cellStyle name="Millares 2 2" xfId="324"/>
    <cellStyle name="Millares 2 2 2" xfId="418"/>
    <cellStyle name="Millares 2 2 2 2" xfId="1294"/>
    <cellStyle name="Millares 2 3" xfId="419"/>
    <cellStyle name="Millares 2 3 2" xfId="1295"/>
    <cellStyle name="Millares 2 4" xfId="420"/>
    <cellStyle name="Millares 2 4 2" xfId="1296"/>
    <cellStyle name="Millares 2 5" xfId="421"/>
    <cellStyle name="Millares 2 6" xfId="422"/>
    <cellStyle name="Millares 2 7" xfId="423"/>
    <cellStyle name="Millares 2 8" xfId="424"/>
    <cellStyle name="Millares 2 9" xfId="425"/>
    <cellStyle name="Millares 3" xfId="426"/>
    <cellStyle name="Millares 3 2" xfId="1298"/>
    <cellStyle name="Millares 3 3" xfId="1299"/>
    <cellStyle name="Millares 3 4" xfId="1297"/>
    <cellStyle name="Millares 4" xfId="1300"/>
    <cellStyle name="Millares 4 2" xfId="1301"/>
    <cellStyle name="Millares 5" xfId="1302"/>
    <cellStyle name="Millares 5 2" xfId="1303"/>
    <cellStyle name="Millares 6" xfId="1304"/>
    <cellStyle name="Millares 7" xfId="1293"/>
    <cellStyle name="Millares 8" xfId="1288"/>
    <cellStyle name="Moneda 2" xfId="1306"/>
    <cellStyle name="Moneda 2 2" xfId="325"/>
    <cellStyle name="Moneda 2 2 2" xfId="1308"/>
    <cellStyle name="Moneda 2 2 3" xfId="1307"/>
    <cellStyle name="Moneda 2 3" xfId="1309"/>
    <cellStyle name="Moneda 2 4" xfId="1336"/>
    <cellStyle name="Moneda 3" xfId="1310"/>
    <cellStyle name="Moneda 3 2" xfId="1311"/>
    <cellStyle name="Moneda 3 3" xfId="1312"/>
    <cellStyle name="Moneda 4" xfId="1313"/>
    <cellStyle name="Moneda 4 2" xfId="1314"/>
    <cellStyle name="Moneda 5" xfId="1315"/>
    <cellStyle name="Moneda 6" xfId="1305"/>
    <cellStyle name="Neutral 2" xfId="88"/>
    <cellStyle name="Neutral 2 2" xfId="130"/>
    <cellStyle name="Neutral 2 3" xfId="258"/>
    <cellStyle name="Neutral 3" xfId="171"/>
    <cellStyle name="Neutral 3 2" xfId="303"/>
    <cellStyle name="Neutral 4" xfId="215"/>
    <cellStyle name="Neutral 5" xfId="362"/>
    <cellStyle name="Neutral 6" xfId="398"/>
    <cellStyle name="Neutral 7" xfId="43"/>
    <cellStyle name="Normal" xfId="0" builtinId="0"/>
    <cellStyle name="Normal 10" xfId="427"/>
    <cellStyle name="Normal 10 10" xfId="428"/>
    <cellStyle name="Normal 10 11" xfId="429"/>
    <cellStyle name="Normal 10 12" xfId="430"/>
    <cellStyle name="Normal 10 13" xfId="431"/>
    <cellStyle name="Normal 10 14" xfId="432"/>
    <cellStyle name="Normal 10 15" xfId="433"/>
    <cellStyle name="Normal 10 2" xfId="434"/>
    <cellStyle name="Normal 10 3" xfId="435"/>
    <cellStyle name="Normal 10 4" xfId="436"/>
    <cellStyle name="Normal 10 5" xfId="437"/>
    <cellStyle name="Normal 10 6" xfId="438"/>
    <cellStyle name="Normal 10 7" xfId="439"/>
    <cellStyle name="Normal 10 8" xfId="440"/>
    <cellStyle name="Normal 10 9" xfId="441"/>
    <cellStyle name="Normal 11" xfId="442"/>
    <cellStyle name="Normal 11 10" xfId="443"/>
    <cellStyle name="Normal 11 11" xfId="444"/>
    <cellStyle name="Normal 11 12" xfId="445"/>
    <cellStyle name="Normal 11 13" xfId="446"/>
    <cellStyle name="Normal 11 14" xfId="447"/>
    <cellStyle name="Normal 11 15" xfId="448"/>
    <cellStyle name="Normal 11 2" xfId="449"/>
    <cellStyle name="Normal 11 3" xfId="450"/>
    <cellStyle name="Normal 11 4" xfId="451"/>
    <cellStyle name="Normal 11 5" xfId="452"/>
    <cellStyle name="Normal 11 6" xfId="453"/>
    <cellStyle name="Normal 11 7" xfId="454"/>
    <cellStyle name="Normal 11 8" xfId="455"/>
    <cellStyle name="Normal 11 9" xfId="456"/>
    <cellStyle name="Normal 12" xfId="457"/>
    <cellStyle name="Normal 12 10" xfId="458"/>
    <cellStyle name="Normal 12 11" xfId="459"/>
    <cellStyle name="Normal 12 12" xfId="460"/>
    <cellStyle name="Normal 12 13" xfId="461"/>
    <cellStyle name="Normal 12 14" xfId="462"/>
    <cellStyle name="Normal 12 15" xfId="463"/>
    <cellStyle name="Normal 12 2" xfId="464"/>
    <cellStyle name="Normal 12 3" xfId="465"/>
    <cellStyle name="Normal 12 4" xfId="466"/>
    <cellStyle name="Normal 12 5" xfId="467"/>
    <cellStyle name="Normal 12 6" xfId="468"/>
    <cellStyle name="Normal 12 7" xfId="469"/>
    <cellStyle name="Normal 12 8" xfId="470"/>
    <cellStyle name="Normal 12 9" xfId="471"/>
    <cellStyle name="Normal 13" xfId="472"/>
    <cellStyle name="Normal 13 10" xfId="473"/>
    <cellStyle name="Normal 13 11" xfId="474"/>
    <cellStyle name="Normal 13 12" xfId="475"/>
    <cellStyle name="Normal 13 13" xfId="476"/>
    <cellStyle name="Normal 13 14" xfId="477"/>
    <cellStyle name="Normal 13 15" xfId="478"/>
    <cellStyle name="Normal 13 2" xfId="479"/>
    <cellStyle name="Normal 13 3" xfId="480"/>
    <cellStyle name="Normal 13 4" xfId="481"/>
    <cellStyle name="Normal 13 5" xfId="482"/>
    <cellStyle name="Normal 13 6" xfId="483"/>
    <cellStyle name="Normal 13 7" xfId="484"/>
    <cellStyle name="Normal 13 8" xfId="485"/>
    <cellStyle name="Normal 13 9" xfId="486"/>
    <cellStyle name="Normal 14" xfId="487"/>
    <cellStyle name="Normal 14 10" xfId="488"/>
    <cellStyle name="Normal 14 11" xfId="489"/>
    <cellStyle name="Normal 14 12" xfId="490"/>
    <cellStyle name="Normal 14 13" xfId="491"/>
    <cellStyle name="Normal 14 14" xfId="492"/>
    <cellStyle name="Normal 14 15" xfId="493"/>
    <cellStyle name="Normal 14 2" xfId="494"/>
    <cellStyle name="Normal 14 3" xfId="495"/>
    <cellStyle name="Normal 14 4" xfId="496"/>
    <cellStyle name="Normal 14 5" xfId="497"/>
    <cellStyle name="Normal 14 6" xfId="498"/>
    <cellStyle name="Normal 14 7" xfId="499"/>
    <cellStyle name="Normal 14 8" xfId="500"/>
    <cellStyle name="Normal 14 9" xfId="501"/>
    <cellStyle name="Normal 15" xfId="502"/>
    <cellStyle name="Normal 15 10" xfId="503"/>
    <cellStyle name="Normal 15 11" xfId="504"/>
    <cellStyle name="Normal 15 12" xfId="505"/>
    <cellStyle name="Normal 15 13" xfId="506"/>
    <cellStyle name="Normal 15 14" xfId="507"/>
    <cellStyle name="Normal 15 15" xfId="508"/>
    <cellStyle name="Normal 15 2" xfId="509"/>
    <cellStyle name="Normal 15 3" xfId="510"/>
    <cellStyle name="Normal 15 4" xfId="511"/>
    <cellStyle name="Normal 15 5" xfId="512"/>
    <cellStyle name="Normal 15 6" xfId="513"/>
    <cellStyle name="Normal 15 7" xfId="514"/>
    <cellStyle name="Normal 15 8" xfId="515"/>
    <cellStyle name="Normal 15 9" xfId="516"/>
    <cellStyle name="Normal 16" xfId="517"/>
    <cellStyle name="Normal 16 10" xfId="518"/>
    <cellStyle name="Normal 16 11" xfId="519"/>
    <cellStyle name="Normal 16 12" xfId="520"/>
    <cellStyle name="Normal 16 13" xfId="521"/>
    <cellStyle name="Normal 16 14" xfId="522"/>
    <cellStyle name="Normal 16 15" xfId="523"/>
    <cellStyle name="Normal 16 2" xfId="524"/>
    <cellStyle name="Normal 16 3" xfId="525"/>
    <cellStyle name="Normal 16 4" xfId="526"/>
    <cellStyle name="Normal 16 5" xfId="527"/>
    <cellStyle name="Normal 16 6" xfId="528"/>
    <cellStyle name="Normal 16 7" xfId="529"/>
    <cellStyle name="Normal 16 8" xfId="530"/>
    <cellStyle name="Normal 16 9" xfId="531"/>
    <cellStyle name="Normal 17" xfId="532"/>
    <cellStyle name="Normal 17 10" xfId="533"/>
    <cellStyle name="Normal 17 11" xfId="534"/>
    <cellStyle name="Normal 17 12" xfId="535"/>
    <cellStyle name="Normal 17 13" xfId="536"/>
    <cellStyle name="Normal 17 14" xfId="537"/>
    <cellStyle name="Normal 17 15" xfId="538"/>
    <cellStyle name="Normal 17 2" xfId="539"/>
    <cellStyle name="Normal 17 3" xfId="540"/>
    <cellStyle name="Normal 17 4" xfId="541"/>
    <cellStyle name="Normal 17 5" xfId="542"/>
    <cellStyle name="Normal 17 6" xfId="543"/>
    <cellStyle name="Normal 17 7" xfId="544"/>
    <cellStyle name="Normal 17 8" xfId="545"/>
    <cellStyle name="Normal 17 9" xfId="546"/>
    <cellStyle name="Normal 18" xfId="408"/>
    <cellStyle name="Normal 19" xfId="547"/>
    <cellStyle name="Normal 19 10" xfId="548"/>
    <cellStyle name="Normal 19 11" xfId="549"/>
    <cellStyle name="Normal 19 12" xfId="550"/>
    <cellStyle name="Normal 19 13" xfId="551"/>
    <cellStyle name="Normal 19 14" xfId="552"/>
    <cellStyle name="Normal 19 15" xfId="553"/>
    <cellStyle name="Normal 19 2" xfId="554"/>
    <cellStyle name="Normal 19 3" xfId="555"/>
    <cellStyle name="Normal 19 4" xfId="556"/>
    <cellStyle name="Normal 19 5" xfId="557"/>
    <cellStyle name="Normal 19 6" xfId="558"/>
    <cellStyle name="Normal 19 7" xfId="559"/>
    <cellStyle name="Normal 19 8" xfId="560"/>
    <cellStyle name="Normal 19 9" xfId="561"/>
    <cellStyle name="Normal 2" xfId="54"/>
    <cellStyle name="Normal 2 2" xfId="89"/>
    <cellStyle name="Normal 2 2 2" xfId="182"/>
    <cellStyle name="Normal 2 2 2 2" xfId="183"/>
    <cellStyle name="Normal 2 2 2 2 2" xfId="313"/>
    <cellStyle name="Normal 2 2 2 2 2 2" xfId="314"/>
    <cellStyle name="Normal 2 2 2 2 3" xfId="317"/>
    <cellStyle name="Normal 2 2 2 3" xfId="259"/>
    <cellStyle name="Normal 2 2 2 3 2" xfId="316"/>
    <cellStyle name="Normal 2 2 3" xfId="226"/>
    <cellStyle name="Normal 2 2 3 2" xfId="270"/>
    <cellStyle name="Normal 2 2 4" xfId="269"/>
    <cellStyle name="Normal 2 3" xfId="172"/>
    <cellStyle name="Normal 2 3 2" xfId="1316"/>
    <cellStyle name="Normal 2 4" xfId="216"/>
    <cellStyle name="Normal 2 5" xfId="323"/>
    <cellStyle name="Normal 20" xfId="562"/>
    <cellStyle name="Normal 20 10" xfId="563"/>
    <cellStyle name="Normal 20 11" xfId="564"/>
    <cellStyle name="Normal 20 12" xfId="565"/>
    <cellStyle name="Normal 20 13" xfId="566"/>
    <cellStyle name="Normal 20 14" xfId="567"/>
    <cellStyle name="Normal 20 15" xfId="568"/>
    <cellStyle name="Normal 20 2" xfId="569"/>
    <cellStyle name="Normal 20 3" xfId="570"/>
    <cellStyle name="Normal 20 4" xfId="571"/>
    <cellStyle name="Normal 20 5" xfId="572"/>
    <cellStyle name="Normal 20 6" xfId="573"/>
    <cellStyle name="Normal 20 7" xfId="574"/>
    <cellStyle name="Normal 20 8" xfId="575"/>
    <cellStyle name="Normal 20 9" xfId="576"/>
    <cellStyle name="Normal 21" xfId="9"/>
    <cellStyle name="Normal 21 2" xfId="1290"/>
    <cellStyle name="Normal 22" xfId="577"/>
    <cellStyle name="Normal 22 10" xfId="578"/>
    <cellStyle name="Normal 22 11" xfId="579"/>
    <cellStyle name="Normal 22 12" xfId="580"/>
    <cellStyle name="Normal 22 13" xfId="581"/>
    <cellStyle name="Normal 22 14" xfId="582"/>
    <cellStyle name="Normal 22 15" xfId="583"/>
    <cellStyle name="Normal 22 2" xfId="584"/>
    <cellStyle name="Normal 22 3" xfId="585"/>
    <cellStyle name="Normal 22 4" xfId="586"/>
    <cellStyle name="Normal 22 5" xfId="587"/>
    <cellStyle name="Normal 22 6" xfId="588"/>
    <cellStyle name="Normal 22 7" xfId="589"/>
    <cellStyle name="Normal 22 8" xfId="590"/>
    <cellStyle name="Normal 22 9" xfId="591"/>
    <cellStyle name="Normal 23" xfId="1334"/>
    <cellStyle name="Normal 24" xfId="1287"/>
    <cellStyle name="Normal 25" xfId="592"/>
    <cellStyle name="Normal 25 10" xfId="593"/>
    <cellStyle name="Normal 25 11" xfId="594"/>
    <cellStyle name="Normal 25 12" xfId="595"/>
    <cellStyle name="Normal 25 13" xfId="596"/>
    <cellStyle name="Normal 25 14" xfId="597"/>
    <cellStyle name="Normal 25 15" xfId="598"/>
    <cellStyle name="Normal 25 2" xfId="599"/>
    <cellStyle name="Normal 25 3" xfId="600"/>
    <cellStyle name="Normal 25 4" xfId="601"/>
    <cellStyle name="Normal 25 5" xfId="602"/>
    <cellStyle name="Normal 25 6" xfId="603"/>
    <cellStyle name="Normal 25 7" xfId="604"/>
    <cellStyle name="Normal 25 8" xfId="605"/>
    <cellStyle name="Normal 25 9" xfId="606"/>
    <cellStyle name="Normal 26" xfId="607"/>
    <cellStyle name="Normal 26 10" xfId="608"/>
    <cellStyle name="Normal 26 11" xfId="609"/>
    <cellStyle name="Normal 26 12" xfId="610"/>
    <cellStyle name="Normal 26 13" xfId="611"/>
    <cellStyle name="Normal 26 14" xfId="612"/>
    <cellStyle name="Normal 26 15" xfId="613"/>
    <cellStyle name="Normal 26 2" xfId="614"/>
    <cellStyle name="Normal 26 3" xfId="615"/>
    <cellStyle name="Normal 26 4" xfId="616"/>
    <cellStyle name="Normal 26 5" xfId="617"/>
    <cellStyle name="Normal 26 6" xfId="618"/>
    <cellStyle name="Normal 26 7" xfId="619"/>
    <cellStyle name="Normal 26 8" xfId="620"/>
    <cellStyle name="Normal 26 9" xfId="621"/>
    <cellStyle name="Normal 27" xfId="622"/>
    <cellStyle name="Normal 27 10" xfId="623"/>
    <cellStyle name="Normal 27 11" xfId="624"/>
    <cellStyle name="Normal 27 12" xfId="625"/>
    <cellStyle name="Normal 27 13" xfId="626"/>
    <cellStyle name="Normal 27 14" xfId="627"/>
    <cellStyle name="Normal 27 15" xfId="628"/>
    <cellStyle name="Normal 27 2" xfId="629"/>
    <cellStyle name="Normal 27 3" xfId="630"/>
    <cellStyle name="Normal 27 4" xfId="631"/>
    <cellStyle name="Normal 27 5" xfId="632"/>
    <cellStyle name="Normal 27 6" xfId="633"/>
    <cellStyle name="Normal 27 7" xfId="634"/>
    <cellStyle name="Normal 27 8" xfId="635"/>
    <cellStyle name="Normal 27 9" xfId="636"/>
    <cellStyle name="Normal 28" xfId="637"/>
    <cellStyle name="Normal 28 10" xfId="638"/>
    <cellStyle name="Normal 28 11" xfId="639"/>
    <cellStyle name="Normal 28 12" xfId="640"/>
    <cellStyle name="Normal 28 13" xfId="641"/>
    <cellStyle name="Normal 28 14" xfId="642"/>
    <cellStyle name="Normal 28 15" xfId="643"/>
    <cellStyle name="Normal 28 2" xfId="644"/>
    <cellStyle name="Normal 28 3" xfId="645"/>
    <cellStyle name="Normal 28 4" xfId="646"/>
    <cellStyle name="Normal 28 5" xfId="647"/>
    <cellStyle name="Normal 28 6" xfId="648"/>
    <cellStyle name="Normal 28 7" xfId="649"/>
    <cellStyle name="Normal 28 8" xfId="650"/>
    <cellStyle name="Normal 28 9" xfId="651"/>
    <cellStyle name="Normal 29" xfId="652"/>
    <cellStyle name="Normal 29 10" xfId="653"/>
    <cellStyle name="Normal 29 11" xfId="654"/>
    <cellStyle name="Normal 29 12" xfId="655"/>
    <cellStyle name="Normal 29 13" xfId="656"/>
    <cellStyle name="Normal 29 14" xfId="657"/>
    <cellStyle name="Normal 29 15" xfId="658"/>
    <cellStyle name="Normal 29 2" xfId="659"/>
    <cellStyle name="Normal 29 3" xfId="660"/>
    <cellStyle name="Normal 29 4" xfId="661"/>
    <cellStyle name="Normal 29 5" xfId="662"/>
    <cellStyle name="Normal 29 6" xfId="663"/>
    <cellStyle name="Normal 29 7" xfId="664"/>
    <cellStyle name="Normal 29 8" xfId="665"/>
    <cellStyle name="Normal 29 9" xfId="666"/>
    <cellStyle name="Normal 3" xfId="667"/>
    <cellStyle name="Normal 3 10" xfId="668"/>
    <cellStyle name="Normal 3 11" xfId="669"/>
    <cellStyle name="Normal 3 12" xfId="670"/>
    <cellStyle name="Normal 3 13" xfId="671"/>
    <cellStyle name="Normal 3 14" xfId="672"/>
    <cellStyle name="Normal 3 15" xfId="673"/>
    <cellStyle name="Normal 3 16" xfId="674"/>
    <cellStyle name="Normal 3 17" xfId="675"/>
    <cellStyle name="Normal 3 18" xfId="676"/>
    <cellStyle name="Normal 3 19" xfId="677"/>
    <cellStyle name="Normal 3 2" xfId="271"/>
    <cellStyle name="Normal 3 2 2" xfId="678"/>
    <cellStyle name="Normal 3 2 3" xfId="1318"/>
    <cellStyle name="Normal 3 20" xfId="679"/>
    <cellStyle name="Normal 3 21" xfId="680"/>
    <cellStyle name="Normal 3 22" xfId="681"/>
    <cellStyle name="Normal 3 23" xfId="682"/>
    <cellStyle name="Normal 3 24" xfId="683"/>
    <cellStyle name="Normal 3 25" xfId="684"/>
    <cellStyle name="Normal 3 26" xfId="685"/>
    <cellStyle name="Normal 3 27" xfId="686"/>
    <cellStyle name="Normal 3 28" xfId="687"/>
    <cellStyle name="Normal 3 29" xfId="688"/>
    <cellStyle name="Normal 3 3" xfId="315"/>
    <cellStyle name="Normal 3 3 2" xfId="689"/>
    <cellStyle name="Normal 3 3 3" xfId="1319"/>
    <cellStyle name="Normal 3 30" xfId="690"/>
    <cellStyle name="Normal 3 31" xfId="691"/>
    <cellStyle name="Normal 3 32" xfId="692"/>
    <cellStyle name="Normal 3 33" xfId="1317"/>
    <cellStyle name="Normal 3 4" xfId="693"/>
    <cellStyle name="Normal 3 5" xfId="694"/>
    <cellStyle name="Normal 3 6" xfId="695"/>
    <cellStyle name="Normal 3 7" xfId="696"/>
    <cellStyle name="Normal 3 8" xfId="697"/>
    <cellStyle name="Normal 3 9" xfId="698"/>
    <cellStyle name="Normal 30" xfId="699"/>
    <cellStyle name="Normal 30 10" xfId="700"/>
    <cellStyle name="Normal 30 11" xfId="701"/>
    <cellStyle name="Normal 30 12" xfId="702"/>
    <cellStyle name="Normal 30 13" xfId="703"/>
    <cellStyle name="Normal 30 14" xfId="704"/>
    <cellStyle name="Normal 30 15" xfId="705"/>
    <cellStyle name="Normal 30 2" xfId="706"/>
    <cellStyle name="Normal 30 3" xfId="707"/>
    <cellStyle name="Normal 30 4" xfId="708"/>
    <cellStyle name="Normal 30 5" xfId="709"/>
    <cellStyle name="Normal 30 6" xfId="710"/>
    <cellStyle name="Normal 30 7" xfId="711"/>
    <cellStyle name="Normal 30 8" xfId="712"/>
    <cellStyle name="Normal 30 9" xfId="713"/>
    <cellStyle name="Normal 31" xfId="714"/>
    <cellStyle name="Normal 31 10" xfId="715"/>
    <cellStyle name="Normal 31 11" xfId="716"/>
    <cellStyle name="Normal 31 12" xfId="717"/>
    <cellStyle name="Normal 31 13" xfId="718"/>
    <cellStyle name="Normal 31 14" xfId="719"/>
    <cellStyle name="Normal 31 15" xfId="720"/>
    <cellStyle name="Normal 31 2" xfId="721"/>
    <cellStyle name="Normal 31 3" xfId="722"/>
    <cellStyle name="Normal 31 4" xfId="723"/>
    <cellStyle name="Normal 31 5" xfId="724"/>
    <cellStyle name="Normal 31 6" xfId="725"/>
    <cellStyle name="Normal 31 7" xfId="726"/>
    <cellStyle name="Normal 31 8" xfId="727"/>
    <cellStyle name="Normal 31 9" xfId="728"/>
    <cellStyle name="Normal 32" xfId="729"/>
    <cellStyle name="Normal 32 10" xfId="730"/>
    <cellStyle name="Normal 32 11" xfId="731"/>
    <cellStyle name="Normal 32 12" xfId="732"/>
    <cellStyle name="Normal 32 13" xfId="733"/>
    <cellStyle name="Normal 32 14" xfId="734"/>
    <cellStyle name="Normal 32 15" xfId="735"/>
    <cellStyle name="Normal 32 2" xfId="736"/>
    <cellStyle name="Normal 32 3" xfId="737"/>
    <cellStyle name="Normal 32 4" xfId="738"/>
    <cellStyle name="Normal 32 5" xfId="739"/>
    <cellStyle name="Normal 32 6" xfId="740"/>
    <cellStyle name="Normal 32 7" xfId="741"/>
    <cellStyle name="Normal 32 8" xfId="742"/>
    <cellStyle name="Normal 32 9" xfId="743"/>
    <cellStyle name="Normal 33" xfId="744"/>
    <cellStyle name="Normal 33 10" xfId="745"/>
    <cellStyle name="Normal 33 11" xfId="746"/>
    <cellStyle name="Normal 33 12" xfId="747"/>
    <cellStyle name="Normal 33 13" xfId="748"/>
    <cellStyle name="Normal 33 14" xfId="749"/>
    <cellStyle name="Normal 33 15" xfId="750"/>
    <cellStyle name="Normal 33 2" xfId="751"/>
    <cellStyle name="Normal 33 3" xfId="752"/>
    <cellStyle name="Normal 33 4" xfId="753"/>
    <cellStyle name="Normal 33 5" xfId="754"/>
    <cellStyle name="Normal 33 6" xfId="755"/>
    <cellStyle name="Normal 33 7" xfId="756"/>
    <cellStyle name="Normal 33 8" xfId="757"/>
    <cellStyle name="Normal 33 9" xfId="758"/>
    <cellStyle name="Normal 34" xfId="759"/>
    <cellStyle name="Normal 34 10" xfId="760"/>
    <cellStyle name="Normal 34 11" xfId="761"/>
    <cellStyle name="Normal 34 12" xfId="762"/>
    <cellStyle name="Normal 34 13" xfId="763"/>
    <cellStyle name="Normal 34 14" xfId="764"/>
    <cellStyle name="Normal 34 15" xfId="765"/>
    <cellStyle name="Normal 34 2" xfId="766"/>
    <cellStyle name="Normal 34 3" xfId="767"/>
    <cellStyle name="Normal 34 4" xfId="768"/>
    <cellStyle name="Normal 34 5" xfId="769"/>
    <cellStyle name="Normal 34 6" xfId="770"/>
    <cellStyle name="Normal 34 7" xfId="771"/>
    <cellStyle name="Normal 34 8" xfId="772"/>
    <cellStyle name="Normal 34 9" xfId="773"/>
    <cellStyle name="Normal 35" xfId="774"/>
    <cellStyle name="Normal 35 10" xfId="775"/>
    <cellStyle name="Normal 35 11" xfId="776"/>
    <cellStyle name="Normal 35 12" xfId="777"/>
    <cellStyle name="Normal 35 13" xfId="778"/>
    <cellStyle name="Normal 35 14" xfId="779"/>
    <cellStyle name="Normal 35 15" xfId="780"/>
    <cellStyle name="Normal 35 2" xfId="781"/>
    <cellStyle name="Normal 35 3" xfId="782"/>
    <cellStyle name="Normal 35 4" xfId="783"/>
    <cellStyle name="Normal 35 5" xfId="784"/>
    <cellStyle name="Normal 35 6" xfId="785"/>
    <cellStyle name="Normal 35 7" xfId="786"/>
    <cellStyle name="Normal 35 8" xfId="787"/>
    <cellStyle name="Normal 35 9" xfId="788"/>
    <cellStyle name="Normal 36" xfId="789"/>
    <cellStyle name="Normal 36 10" xfId="790"/>
    <cellStyle name="Normal 36 11" xfId="791"/>
    <cellStyle name="Normal 36 12" xfId="792"/>
    <cellStyle name="Normal 36 13" xfId="793"/>
    <cellStyle name="Normal 36 14" xfId="794"/>
    <cellStyle name="Normal 36 15" xfId="795"/>
    <cellStyle name="Normal 36 2" xfId="796"/>
    <cellStyle name="Normal 36 3" xfId="797"/>
    <cellStyle name="Normal 36 4" xfId="798"/>
    <cellStyle name="Normal 36 5" xfId="799"/>
    <cellStyle name="Normal 36 6" xfId="800"/>
    <cellStyle name="Normal 36 7" xfId="801"/>
    <cellStyle name="Normal 36 8" xfId="802"/>
    <cellStyle name="Normal 36 9" xfId="803"/>
    <cellStyle name="Normal 37" xfId="804"/>
    <cellStyle name="Normal 37 10" xfId="805"/>
    <cellStyle name="Normal 37 11" xfId="806"/>
    <cellStyle name="Normal 37 12" xfId="807"/>
    <cellStyle name="Normal 37 13" xfId="808"/>
    <cellStyle name="Normal 37 14" xfId="809"/>
    <cellStyle name="Normal 37 15" xfId="810"/>
    <cellStyle name="Normal 37 2" xfId="811"/>
    <cellStyle name="Normal 37 3" xfId="812"/>
    <cellStyle name="Normal 37 4" xfId="813"/>
    <cellStyle name="Normal 37 5" xfId="814"/>
    <cellStyle name="Normal 37 6" xfId="815"/>
    <cellStyle name="Normal 37 7" xfId="816"/>
    <cellStyle name="Normal 37 8" xfId="817"/>
    <cellStyle name="Normal 37 9" xfId="818"/>
    <cellStyle name="Normal 38" xfId="819"/>
    <cellStyle name="Normal 38 10" xfId="820"/>
    <cellStyle name="Normal 38 11" xfId="821"/>
    <cellStyle name="Normal 38 12" xfId="822"/>
    <cellStyle name="Normal 38 13" xfId="823"/>
    <cellStyle name="Normal 38 14" xfId="824"/>
    <cellStyle name="Normal 38 15" xfId="825"/>
    <cellStyle name="Normal 38 2" xfId="826"/>
    <cellStyle name="Normal 38 3" xfId="827"/>
    <cellStyle name="Normal 38 4" xfId="828"/>
    <cellStyle name="Normal 38 5" xfId="829"/>
    <cellStyle name="Normal 38 6" xfId="830"/>
    <cellStyle name="Normal 38 7" xfId="831"/>
    <cellStyle name="Normal 38 8" xfId="832"/>
    <cellStyle name="Normal 38 9" xfId="833"/>
    <cellStyle name="Normal 39" xfId="834"/>
    <cellStyle name="Normal 39 10" xfId="835"/>
    <cellStyle name="Normal 39 11" xfId="836"/>
    <cellStyle name="Normal 39 12" xfId="837"/>
    <cellStyle name="Normal 39 13" xfId="838"/>
    <cellStyle name="Normal 39 14" xfId="839"/>
    <cellStyle name="Normal 39 15" xfId="840"/>
    <cellStyle name="Normal 39 2" xfId="841"/>
    <cellStyle name="Normal 39 3" xfId="842"/>
    <cellStyle name="Normal 39 4" xfId="843"/>
    <cellStyle name="Normal 39 5" xfId="844"/>
    <cellStyle name="Normal 39 6" xfId="845"/>
    <cellStyle name="Normal 39 7" xfId="846"/>
    <cellStyle name="Normal 39 8" xfId="847"/>
    <cellStyle name="Normal 39 9" xfId="848"/>
    <cellStyle name="Normal 4" xfId="849"/>
    <cellStyle name="Normal 4 10" xfId="850"/>
    <cellStyle name="Normal 4 11" xfId="851"/>
    <cellStyle name="Normal 4 12" xfId="852"/>
    <cellStyle name="Normal 4 13" xfId="853"/>
    <cellStyle name="Normal 4 14" xfId="854"/>
    <cellStyle name="Normal 4 15" xfId="855"/>
    <cellStyle name="Normal 4 2" xfId="856"/>
    <cellStyle name="Normal 4 3" xfId="857"/>
    <cellStyle name="Normal 4 3 2" xfId="1320"/>
    <cellStyle name="Normal 4 4" xfId="858"/>
    <cellStyle name="Normal 4 5" xfId="859"/>
    <cellStyle name="Normal 4 6" xfId="860"/>
    <cellStyle name="Normal 4 7" xfId="861"/>
    <cellStyle name="Normal 4 8" xfId="862"/>
    <cellStyle name="Normal 4 9" xfId="863"/>
    <cellStyle name="Normal 40" xfId="864"/>
    <cellStyle name="Normal 40 10" xfId="865"/>
    <cellStyle name="Normal 40 11" xfId="866"/>
    <cellStyle name="Normal 40 12" xfId="867"/>
    <cellStyle name="Normal 40 13" xfId="868"/>
    <cellStyle name="Normal 40 14" xfId="869"/>
    <cellStyle name="Normal 40 15" xfId="870"/>
    <cellStyle name="Normal 40 2" xfId="871"/>
    <cellStyle name="Normal 40 3" xfId="872"/>
    <cellStyle name="Normal 40 4" xfId="873"/>
    <cellStyle name="Normal 40 5" xfId="874"/>
    <cellStyle name="Normal 40 6" xfId="875"/>
    <cellStyle name="Normal 40 7" xfId="876"/>
    <cellStyle name="Normal 40 8" xfId="877"/>
    <cellStyle name="Normal 40 9" xfId="878"/>
    <cellStyle name="Normal 41" xfId="879"/>
    <cellStyle name="Normal 41 10" xfId="880"/>
    <cellStyle name="Normal 41 11" xfId="881"/>
    <cellStyle name="Normal 41 12" xfId="882"/>
    <cellStyle name="Normal 41 13" xfId="883"/>
    <cellStyle name="Normal 41 14" xfId="884"/>
    <cellStyle name="Normal 41 15" xfId="885"/>
    <cellStyle name="Normal 41 2" xfId="886"/>
    <cellStyle name="Normal 41 3" xfId="887"/>
    <cellStyle name="Normal 41 4" xfId="888"/>
    <cellStyle name="Normal 41 5" xfId="889"/>
    <cellStyle name="Normal 41 6" xfId="890"/>
    <cellStyle name="Normal 41 7" xfId="891"/>
    <cellStyle name="Normal 41 8" xfId="892"/>
    <cellStyle name="Normal 41 9" xfId="893"/>
    <cellStyle name="Normal 42" xfId="894"/>
    <cellStyle name="Normal 42 10" xfId="895"/>
    <cellStyle name="Normal 42 11" xfId="896"/>
    <cellStyle name="Normal 42 12" xfId="897"/>
    <cellStyle name="Normal 42 13" xfId="898"/>
    <cellStyle name="Normal 42 14" xfId="899"/>
    <cellStyle name="Normal 42 15" xfId="900"/>
    <cellStyle name="Normal 42 2" xfId="901"/>
    <cellStyle name="Normal 42 3" xfId="902"/>
    <cellStyle name="Normal 42 4" xfId="903"/>
    <cellStyle name="Normal 42 5" xfId="904"/>
    <cellStyle name="Normal 42 6" xfId="905"/>
    <cellStyle name="Normal 42 7" xfId="906"/>
    <cellStyle name="Normal 42 8" xfId="907"/>
    <cellStyle name="Normal 42 9" xfId="908"/>
    <cellStyle name="Normal 43" xfId="909"/>
    <cellStyle name="Normal 43 10" xfId="910"/>
    <cellStyle name="Normal 43 11" xfId="911"/>
    <cellStyle name="Normal 43 12" xfId="912"/>
    <cellStyle name="Normal 43 13" xfId="913"/>
    <cellStyle name="Normal 43 14" xfId="914"/>
    <cellStyle name="Normal 43 15" xfId="915"/>
    <cellStyle name="Normal 43 2" xfId="916"/>
    <cellStyle name="Normal 43 3" xfId="917"/>
    <cellStyle name="Normal 43 4" xfId="918"/>
    <cellStyle name="Normal 43 5" xfId="919"/>
    <cellStyle name="Normal 43 6" xfId="920"/>
    <cellStyle name="Normal 43 7" xfId="921"/>
    <cellStyle name="Normal 43 8" xfId="922"/>
    <cellStyle name="Normal 43 9" xfId="923"/>
    <cellStyle name="Normal 44" xfId="924"/>
    <cellStyle name="Normal 44 10" xfId="925"/>
    <cellStyle name="Normal 44 11" xfId="926"/>
    <cellStyle name="Normal 44 12" xfId="927"/>
    <cellStyle name="Normal 44 13" xfId="928"/>
    <cellStyle name="Normal 44 14" xfId="929"/>
    <cellStyle name="Normal 44 15" xfId="930"/>
    <cellStyle name="Normal 44 2" xfId="931"/>
    <cellStyle name="Normal 44 3" xfId="932"/>
    <cellStyle name="Normal 44 4" xfId="933"/>
    <cellStyle name="Normal 44 5" xfId="934"/>
    <cellStyle name="Normal 44 6" xfId="935"/>
    <cellStyle name="Normal 44 7" xfId="936"/>
    <cellStyle name="Normal 44 8" xfId="937"/>
    <cellStyle name="Normal 44 9" xfId="938"/>
    <cellStyle name="Normal 45" xfId="939"/>
    <cellStyle name="Normal 45 10" xfId="940"/>
    <cellStyle name="Normal 45 11" xfId="941"/>
    <cellStyle name="Normal 45 12" xfId="942"/>
    <cellStyle name="Normal 45 13" xfId="943"/>
    <cellStyle name="Normal 45 14" xfId="944"/>
    <cellStyle name="Normal 45 15" xfId="945"/>
    <cellStyle name="Normal 45 2" xfId="946"/>
    <cellStyle name="Normal 45 3" xfId="947"/>
    <cellStyle name="Normal 45 4" xfId="948"/>
    <cellStyle name="Normal 45 5" xfId="949"/>
    <cellStyle name="Normal 45 6" xfId="950"/>
    <cellStyle name="Normal 45 7" xfId="951"/>
    <cellStyle name="Normal 45 8" xfId="952"/>
    <cellStyle name="Normal 45 9" xfId="953"/>
    <cellStyle name="Normal 46" xfId="954"/>
    <cellStyle name="Normal 46 10" xfId="955"/>
    <cellStyle name="Normal 46 11" xfId="956"/>
    <cellStyle name="Normal 46 12" xfId="957"/>
    <cellStyle name="Normal 46 13" xfId="958"/>
    <cellStyle name="Normal 46 14" xfId="959"/>
    <cellStyle name="Normal 46 15" xfId="960"/>
    <cellStyle name="Normal 46 2" xfId="961"/>
    <cellStyle name="Normal 46 3" xfId="962"/>
    <cellStyle name="Normal 46 4" xfId="963"/>
    <cellStyle name="Normal 46 5" xfId="964"/>
    <cellStyle name="Normal 46 6" xfId="965"/>
    <cellStyle name="Normal 46 7" xfId="966"/>
    <cellStyle name="Normal 46 8" xfId="967"/>
    <cellStyle name="Normal 46 9" xfId="968"/>
    <cellStyle name="Normal 47" xfId="969"/>
    <cellStyle name="Normal 47 10" xfId="970"/>
    <cellStyle name="Normal 47 11" xfId="971"/>
    <cellStyle name="Normal 47 12" xfId="972"/>
    <cellStyle name="Normal 47 13" xfId="973"/>
    <cellStyle name="Normal 47 14" xfId="974"/>
    <cellStyle name="Normal 47 15" xfId="975"/>
    <cellStyle name="Normal 47 2" xfId="976"/>
    <cellStyle name="Normal 47 3" xfId="977"/>
    <cellStyle name="Normal 47 4" xfId="978"/>
    <cellStyle name="Normal 47 5" xfId="979"/>
    <cellStyle name="Normal 47 6" xfId="980"/>
    <cellStyle name="Normal 47 7" xfId="981"/>
    <cellStyle name="Normal 47 8" xfId="982"/>
    <cellStyle name="Normal 47 9" xfId="983"/>
    <cellStyle name="Normal 49" xfId="984"/>
    <cellStyle name="Normal 49 10" xfId="985"/>
    <cellStyle name="Normal 49 11" xfId="986"/>
    <cellStyle name="Normal 49 12" xfId="987"/>
    <cellStyle name="Normal 49 13" xfId="988"/>
    <cellStyle name="Normal 49 14" xfId="989"/>
    <cellStyle name="Normal 49 15" xfId="990"/>
    <cellStyle name="Normal 49 2" xfId="991"/>
    <cellStyle name="Normal 49 3" xfId="992"/>
    <cellStyle name="Normal 49 4" xfId="993"/>
    <cellStyle name="Normal 49 5" xfId="994"/>
    <cellStyle name="Normal 49 6" xfId="995"/>
    <cellStyle name="Normal 49 7" xfId="996"/>
    <cellStyle name="Normal 49 8" xfId="997"/>
    <cellStyle name="Normal 49 9" xfId="998"/>
    <cellStyle name="Normal 5" xfId="999"/>
    <cellStyle name="Normal 5 10" xfId="1000"/>
    <cellStyle name="Normal 5 11" xfId="1001"/>
    <cellStyle name="Normal 5 12" xfId="1002"/>
    <cellStyle name="Normal 5 13" xfId="1003"/>
    <cellStyle name="Normal 5 14" xfId="1004"/>
    <cellStyle name="Normal 5 15" xfId="1005"/>
    <cellStyle name="Normal 5 16" xfId="1321"/>
    <cellStyle name="Normal 5 2" xfId="1006"/>
    <cellStyle name="Normal 5 3" xfId="1007"/>
    <cellStyle name="Normal 5 4" xfId="1008"/>
    <cellStyle name="Normal 5 5" xfId="1009"/>
    <cellStyle name="Normal 5 6" xfId="1010"/>
    <cellStyle name="Normal 5 7" xfId="1011"/>
    <cellStyle name="Normal 5 8" xfId="1012"/>
    <cellStyle name="Normal 5 9" xfId="1013"/>
    <cellStyle name="Normal 50" xfId="1014"/>
    <cellStyle name="Normal 50 10" xfId="1015"/>
    <cellStyle name="Normal 50 11" xfId="1016"/>
    <cellStyle name="Normal 50 12" xfId="1017"/>
    <cellStyle name="Normal 50 13" xfId="1018"/>
    <cellStyle name="Normal 50 14" xfId="1019"/>
    <cellStyle name="Normal 50 15" xfId="1020"/>
    <cellStyle name="Normal 50 2" xfId="1021"/>
    <cellStyle name="Normal 50 3" xfId="1022"/>
    <cellStyle name="Normal 50 4" xfId="1023"/>
    <cellStyle name="Normal 50 5" xfId="1024"/>
    <cellStyle name="Normal 50 6" xfId="1025"/>
    <cellStyle name="Normal 50 7" xfId="1026"/>
    <cellStyle name="Normal 50 8" xfId="1027"/>
    <cellStyle name="Normal 50 9" xfId="1028"/>
    <cellStyle name="Normal 51" xfId="1029"/>
    <cellStyle name="Normal 51 10" xfId="1030"/>
    <cellStyle name="Normal 51 11" xfId="1031"/>
    <cellStyle name="Normal 51 12" xfId="1032"/>
    <cellStyle name="Normal 51 13" xfId="1033"/>
    <cellStyle name="Normal 51 14" xfId="1034"/>
    <cellStyle name="Normal 51 15" xfId="1035"/>
    <cellStyle name="Normal 51 2" xfId="1036"/>
    <cellStyle name="Normal 51 3" xfId="1037"/>
    <cellStyle name="Normal 51 4" xfId="1038"/>
    <cellStyle name="Normal 51 5" xfId="1039"/>
    <cellStyle name="Normal 51 6" xfId="1040"/>
    <cellStyle name="Normal 51 7" xfId="1041"/>
    <cellStyle name="Normal 51 8" xfId="1042"/>
    <cellStyle name="Normal 51 9" xfId="1043"/>
    <cellStyle name="Normal 52" xfId="1044"/>
    <cellStyle name="Normal 52 10" xfId="1045"/>
    <cellStyle name="Normal 52 11" xfId="1046"/>
    <cellStyle name="Normal 52 12" xfId="1047"/>
    <cellStyle name="Normal 52 13" xfId="1048"/>
    <cellStyle name="Normal 52 14" xfId="1049"/>
    <cellStyle name="Normal 52 15" xfId="1050"/>
    <cellStyle name="Normal 52 2" xfId="1051"/>
    <cellStyle name="Normal 52 3" xfId="1052"/>
    <cellStyle name="Normal 52 4" xfId="1053"/>
    <cellStyle name="Normal 52 5" xfId="1054"/>
    <cellStyle name="Normal 52 6" xfId="1055"/>
    <cellStyle name="Normal 52 7" xfId="1056"/>
    <cellStyle name="Normal 52 8" xfId="1057"/>
    <cellStyle name="Normal 52 9" xfId="1058"/>
    <cellStyle name="Normal 53" xfId="1059"/>
    <cellStyle name="Normal 53 10" xfId="1060"/>
    <cellStyle name="Normal 53 11" xfId="1061"/>
    <cellStyle name="Normal 53 12" xfId="1062"/>
    <cellStyle name="Normal 53 13" xfId="1063"/>
    <cellStyle name="Normal 53 14" xfId="1064"/>
    <cellStyle name="Normal 53 15" xfId="1065"/>
    <cellStyle name="Normal 53 2" xfId="1066"/>
    <cellStyle name="Normal 53 3" xfId="1067"/>
    <cellStyle name="Normal 53 4" xfId="1068"/>
    <cellStyle name="Normal 53 5" xfId="1069"/>
    <cellStyle name="Normal 53 6" xfId="1070"/>
    <cellStyle name="Normal 53 7" xfId="1071"/>
    <cellStyle name="Normal 53 8" xfId="1072"/>
    <cellStyle name="Normal 53 9" xfId="1073"/>
    <cellStyle name="Normal 54" xfId="1074"/>
    <cellStyle name="Normal 54 10" xfId="1075"/>
    <cellStyle name="Normal 54 11" xfId="1076"/>
    <cellStyle name="Normal 54 12" xfId="1077"/>
    <cellStyle name="Normal 54 13" xfId="1078"/>
    <cellStyle name="Normal 54 14" xfId="1079"/>
    <cellStyle name="Normal 54 15" xfId="1080"/>
    <cellStyle name="Normal 54 2" xfId="1081"/>
    <cellStyle name="Normal 54 3" xfId="1082"/>
    <cellStyle name="Normal 54 4" xfId="1083"/>
    <cellStyle name="Normal 54 5" xfId="1084"/>
    <cellStyle name="Normal 54 6" xfId="1085"/>
    <cellStyle name="Normal 54 7" xfId="1086"/>
    <cellStyle name="Normal 54 8" xfId="1087"/>
    <cellStyle name="Normal 54 9" xfId="1088"/>
    <cellStyle name="Normal 55" xfId="1089"/>
    <cellStyle name="Normal 55 10" xfId="1090"/>
    <cellStyle name="Normal 55 11" xfId="1091"/>
    <cellStyle name="Normal 55 12" xfId="1092"/>
    <cellStyle name="Normal 55 13" xfId="1093"/>
    <cellStyle name="Normal 55 14" xfId="1094"/>
    <cellStyle name="Normal 55 15" xfId="1095"/>
    <cellStyle name="Normal 55 2" xfId="1096"/>
    <cellStyle name="Normal 55 3" xfId="1097"/>
    <cellStyle name="Normal 55 4" xfId="1098"/>
    <cellStyle name="Normal 55 5" xfId="1099"/>
    <cellStyle name="Normal 55 6" xfId="1100"/>
    <cellStyle name="Normal 55 7" xfId="1101"/>
    <cellStyle name="Normal 55 8" xfId="1102"/>
    <cellStyle name="Normal 55 9" xfId="1103"/>
    <cellStyle name="Normal 56" xfId="1104"/>
    <cellStyle name="Normal 56 10" xfId="1105"/>
    <cellStyle name="Normal 56 11" xfId="1106"/>
    <cellStyle name="Normal 56 12" xfId="1107"/>
    <cellStyle name="Normal 56 13" xfId="1108"/>
    <cellStyle name="Normal 56 14" xfId="1109"/>
    <cellStyle name="Normal 56 15" xfId="1110"/>
    <cellStyle name="Normal 56 2" xfId="1111"/>
    <cellStyle name="Normal 56 3" xfId="1112"/>
    <cellStyle name="Normal 56 4" xfId="1113"/>
    <cellStyle name="Normal 56 5" xfId="1114"/>
    <cellStyle name="Normal 56 6" xfId="1115"/>
    <cellStyle name="Normal 56 7" xfId="1116"/>
    <cellStyle name="Normal 56 8" xfId="1117"/>
    <cellStyle name="Normal 56 9" xfId="1118"/>
    <cellStyle name="Normal 57" xfId="1119"/>
    <cellStyle name="Normal 57 10" xfId="1120"/>
    <cellStyle name="Normal 57 11" xfId="1121"/>
    <cellStyle name="Normal 57 12" xfId="1122"/>
    <cellStyle name="Normal 57 13" xfId="1123"/>
    <cellStyle name="Normal 57 14" xfId="1124"/>
    <cellStyle name="Normal 57 15" xfId="1125"/>
    <cellStyle name="Normal 57 2" xfId="1126"/>
    <cellStyle name="Normal 57 3" xfId="1127"/>
    <cellStyle name="Normal 57 4" xfId="1128"/>
    <cellStyle name="Normal 57 5" xfId="1129"/>
    <cellStyle name="Normal 57 6" xfId="1130"/>
    <cellStyle name="Normal 57 7" xfId="1131"/>
    <cellStyle name="Normal 57 8" xfId="1132"/>
    <cellStyle name="Normal 57 9" xfId="1133"/>
    <cellStyle name="Normal 58" xfId="1134"/>
    <cellStyle name="Normal 58 10" xfId="1135"/>
    <cellStyle name="Normal 58 11" xfId="1136"/>
    <cellStyle name="Normal 58 12" xfId="1137"/>
    <cellStyle name="Normal 58 13" xfId="1138"/>
    <cellStyle name="Normal 58 14" xfId="1139"/>
    <cellStyle name="Normal 58 15" xfId="1140"/>
    <cellStyle name="Normal 58 2" xfId="1141"/>
    <cellStyle name="Normal 58 3" xfId="1142"/>
    <cellStyle name="Normal 58 4" xfId="1143"/>
    <cellStyle name="Normal 58 5" xfId="1144"/>
    <cellStyle name="Normal 58 6" xfId="1145"/>
    <cellStyle name="Normal 58 7" xfId="1146"/>
    <cellStyle name="Normal 58 8" xfId="1147"/>
    <cellStyle name="Normal 58 9" xfId="1148"/>
    <cellStyle name="Normal 59" xfId="1149"/>
    <cellStyle name="Normal 59 10" xfId="1150"/>
    <cellStyle name="Normal 59 11" xfId="1151"/>
    <cellStyle name="Normal 59 12" xfId="1152"/>
    <cellStyle name="Normal 59 13" xfId="1153"/>
    <cellStyle name="Normal 59 14" xfId="1154"/>
    <cellStyle name="Normal 59 15" xfId="1155"/>
    <cellStyle name="Normal 59 2" xfId="1156"/>
    <cellStyle name="Normal 59 3" xfId="1157"/>
    <cellStyle name="Normal 59 4" xfId="1158"/>
    <cellStyle name="Normal 59 5" xfId="1159"/>
    <cellStyle name="Normal 59 6" xfId="1160"/>
    <cellStyle name="Normal 59 7" xfId="1161"/>
    <cellStyle name="Normal 59 8" xfId="1162"/>
    <cellStyle name="Normal 59 9" xfId="1163"/>
    <cellStyle name="Normal 6" xfId="1164"/>
    <cellStyle name="Normal 6 10" xfId="1165"/>
    <cellStyle name="Normal 6 11" xfId="1166"/>
    <cellStyle name="Normal 6 12" xfId="1167"/>
    <cellStyle name="Normal 6 13" xfId="1168"/>
    <cellStyle name="Normal 6 14" xfId="1169"/>
    <cellStyle name="Normal 6 15" xfId="1170"/>
    <cellStyle name="Normal 6 2" xfId="1171"/>
    <cellStyle name="Normal 6 3" xfId="1172"/>
    <cellStyle name="Normal 6 4" xfId="1173"/>
    <cellStyle name="Normal 6 5" xfId="1174"/>
    <cellStyle name="Normal 6 6" xfId="1175"/>
    <cellStyle name="Normal 6 7" xfId="1176"/>
    <cellStyle name="Normal 6 8" xfId="1177"/>
    <cellStyle name="Normal 6 9" xfId="1178"/>
    <cellStyle name="Normal 60" xfId="1179"/>
    <cellStyle name="Normal 60 10" xfId="1180"/>
    <cellStyle name="Normal 60 11" xfId="1181"/>
    <cellStyle name="Normal 60 12" xfId="1182"/>
    <cellStyle name="Normal 60 13" xfId="1183"/>
    <cellStyle name="Normal 60 14" xfId="1184"/>
    <cellStyle name="Normal 60 15" xfId="1185"/>
    <cellStyle name="Normal 60 2" xfId="1186"/>
    <cellStyle name="Normal 60 3" xfId="1187"/>
    <cellStyle name="Normal 60 4" xfId="1188"/>
    <cellStyle name="Normal 60 5" xfId="1189"/>
    <cellStyle name="Normal 60 6" xfId="1190"/>
    <cellStyle name="Normal 60 7" xfId="1191"/>
    <cellStyle name="Normal 60 8" xfId="1192"/>
    <cellStyle name="Normal 60 9" xfId="1193"/>
    <cellStyle name="Normal 61" xfId="1194"/>
    <cellStyle name="Normal 61 10" xfId="1195"/>
    <cellStyle name="Normal 61 11" xfId="1196"/>
    <cellStyle name="Normal 61 12" xfId="1197"/>
    <cellStyle name="Normal 61 13" xfId="1198"/>
    <cellStyle name="Normal 61 14" xfId="1199"/>
    <cellStyle name="Normal 61 15" xfId="1200"/>
    <cellStyle name="Normal 61 2" xfId="1201"/>
    <cellStyle name="Normal 61 3" xfId="1202"/>
    <cellStyle name="Normal 61 4" xfId="1203"/>
    <cellStyle name="Normal 61 5" xfId="1204"/>
    <cellStyle name="Normal 61 6" xfId="1205"/>
    <cellStyle name="Normal 61 7" xfId="1206"/>
    <cellStyle name="Normal 61 8" xfId="1207"/>
    <cellStyle name="Normal 61 9" xfId="1208"/>
    <cellStyle name="Normal 62" xfId="1209"/>
    <cellStyle name="Normal 62 10" xfId="1210"/>
    <cellStyle name="Normal 62 11" xfId="1211"/>
    <cellStyle name="Normal 62 12" xfId="1212"/>
    <cellStyle name="Normal 62 13" xfId="1213"/>
    <cellStyle name="Normal 62 14" xfId="1214"/>
    <cellStyle name="Normal 62 15" xfId="1215"/>
    <cellStyle name="Normal 62 2" xfId="1216"/>
    <cellStyle name="Normal 62 3" xfId="1217"/>
    <cellStyle name="Normal 62 4" xfId="1218"/>
    <cellStyle name="Normal 62 5" xfId="1219"/>
    <cellStyle name="Normal 62 6" xfId="1220"/>
    <cellStyle name="Normal 62 7" xfId="1221"/>
    <cellStyle name="Normal 62 8" xfId="1222"/>
    <cellStyle name="Normal 62 9" xfId="1223"/>
    <cellStyle name="Normal 7" xfId="1224"/>
    <cellStyle name="Normal 7 10" xfId="1225"/>
    <cellStyle name="Normal 7 11" xfId="1226"/>
    <cellStyle name="Normal 7 12" xfId="1227"/>
    <cellStyle name="Normal 7 13" xfId="1228"/>
    <cellStyle name="Normal 7 14" xfId="1229"/>
    <cellStyle name="Normal 7 15" xfId="1230"/>
    <cellStyle name="Normal 7 2" xfId="1231"/>
    <cellStyle name="Normal 7 3" xfId="1232"/>
    <cellStyle name="Normal 7 4" xfId="1233"/>
    <cellStyle name="Normal 7 5" xfId="1234"/>
    <cellStyle name="Normal 7 6" xfId="1235"/>
    <cellStyle name="Normal 7 7" xfId="1236"/>
    <cellStyle name="Normal 7 8" xfId="1237"/>
    <cellStyle name="Normal 7 9" xfId="1238"/>
    <cellStyle name="Normal 74" xfId="1239"/>
    <cellStyle name="Normal 8" xfId="1240"/>
    <cellStyle name="Normal 8 10" xfId="1241"/>
    <cellStyle name="Normal 8 11" xfId="1242"/>
    <cellStyle name="Normal 8 12" xfId="1243"/>
    <cellStyle name="Normal 8 13" xfId="1244"/>
    <cellStyle name="Normal 8 14" xfId="1245"/>
    <cellStyle name="Normal 8 15" xfId="1246"/>
    <cellStyle name="Normal 8 2" xfId="1247"/>
    <cellStyle name="Normal 8 3" xfId="1248"/>
    <cellStyle name="Normal 8 4" xfId="1249"/>
    <cellStyle name="Normal 8 5" xfId="1250"/>
    <cellStyle name="Normal 8 6" xfId="1251"/>
    <cellStyle name="Normal 8 7" xfId="1252"/>
    <cellStyle name="Normal 8 8" xfId="1253"/>
    <cellStyle name="Normal 8 9" xfId="1254"/>
    <cellStyle name="Normal 9" xfId="1255"/>
    <cellStyle name="Normal 9 10" xfId="1256"/>
    <cellStyle name="Normal 9 11" xfId="1257"/>
    <cellStyle name="Normal 9 12" xfId="1258"/>
    <cellStyle name="Normal 9 13" xfId="1259"/>
    <cellStyle name="Normal 9 14" xfId="1260"/>
    <cellStyle name="Normal 9 15" xfId="1261"/>
    <cellStyle name="Normal 9 2" xfId="1262"/>
    <cellStyle name="Normal 9 3" xfId="1263"/>
    <cellStyle name="Normal 9 4" xfId="1264"/>
    <cellStyle name="Normal 9 5" xfId="1265"/>
    <cellStyle name="Normal 9 6" xfId="1266"/>
    <cellStyle name="Normal 9 7" xfId="1267"/>
    <cellStyle name="Normal 9 8" xfId="1268"/>
    <cellStyle name="Normal 9 9" xfId="1269"/>
    <cellStyle name="Notas 2" xfId="90"/>
    <cellStyle name="Notas 2 2" xfId="131"/>
    <cellStyle name="Notas 2 3" xfId="260"/>
    <cellStyle name="Notas 3" xfId="173"/>
    <cellStyle name="Notas 3 2" xfId="304"/>
    <cellStyle name="Notas 4" xfId="217"/>
    <cellStyle name="Notas 5" xfId="364"/>
    <cellStyle name="Notas 6" xfId="399"/>
    <cellStyle name="Notas 7" xfId="44"/>
    <cellStyle name="Porcentaje" xfId="6" builtinId="5"/>
    <cellStyle name="Porcentaje 2" xfId="45"/>
    <cellStyle name="Porcentaje 2 2" xfId="1323"/>
    <cellStyle name="Porcentaje 2 3" xfId="1337"/>
    <cellStyle name="Porcentaje 2 4" xfId="1322"/>
    <cellStyle name="Porcentaje 3" xfId="1324"/>
    <cellStyle name="Porcentaje 3 2" xfId="1325"/>
    <cellStyle name="Porcentaje 4" xfId="1326"/>
    <cellStyle name="Porcentaje 5" xfId="1289"/>
    <cellStyle name="Porcentual 2" xfId="1327"/>
    <cellStyle name="Porcentual 2 10" xfId="1271"/>
    <cellStyle name="Porcentual 2 11" xfId="1272"/>
    <cellStyle name="Porcentual 2 12" xfId="1273"/>
    <cellStyle name="Porcentual 2 13" xfId="1274"/>
    <cellStyle name="Porcentual 2 14" xfId="1275"/>
    <cellStyle name="Porcentual 2 15" xfId="1276"/>
    <cellStyle name="Porcentual 2 16" xfId="1277"/>
    <cellStyle name="Porcentual 2 17" xfId="1278"/>
    <cellStyle name="Porcentual 2 2" xfId="1270"/>
    <cellStyle name="Porcentual 2 2 2" xfId="1328"/>
    <cellStyle name="Porcentual 2 3" xfId="1279"/>
    <cellStyle name="Porcentual 2 4" xfId="1280"/>
    <cellStyle name="Porcentual 2 5" xfId="1281"/>
    <cellStyle name="Porcentual 2 6" xfId="1282"/>
    <cellStyle name="Porcentual 2 7" xfId="1283"/>
    <cellStyle name="Porcentual 2 8" xfId="1284"/>
    <cellStyle name="Porcentual 2 9" xfId="1285"/>
    <cellStyle name="Porcentual 3" xfId="1286"/>
    <cellStyle name="Porcentual 3 2" xfId="1329"/>
    <cellStyle name="Porcentual 4" xfId="1330"/>
    <cellStyle name="Porcentual 4 2" xfId="1331"/>
    <cellStyle name="Porcentual 5" xfId="1332"/>
    <cellStyle name="Porcentual_03 12 Diciembre 2008 Copiapó" xfId="1333"/>
    <cellStyle name="Salida 2" xfId="91"/>
    <cellStyle name="Salida 2 2" xfId="132"/>
    <cellStyle name="Salida 2 3" xfId="261"/>
    <cellStyle name="Salida 3" xfId="174"/>
    <cellStyle name="Salida 3 2" xfId="305"/>
    <cellStyle name="Salida 4" xfId="218"/>
    <cellStyle name="Salida 5" xfId="365"/>
    <cellStyle name="Salida 6" xfId="400"/>
    <cellStyle name="Salida 7" xfId="46"/>
    <cellStyle name="subtitulos tabla SCJ" xfId="7"/>
    <cellStyle name="Texto de advertencia 2" xfId="92"/>
    <cellStyle name="Texto de advertencia 2 2" xfId="133"/>
    <cellStyle name="Texto de advertencia 2 3" xfId="262"/>
    <cellStyle name="Texto de advertencia 3" xfId="175"/>
    <cellStyle name="Texto de advertencia 3 2" xfId="306"/>
    <cellStyle name="Texto de advertencia 4" xfId="219"/>
    <cellStyle name="Texto de advertencia 5" xfId="366"/>
    <cellStyle name="Texto de advertencia 6" xfId="401"/>
    <cellStyle name="Texto de advertencia 7" xfId="47"/>
    <cellStyle name="Texto explicativo 2" xfId="93"/>
    <cellStyle name="Texto explicativo 2 2" xfId="134"/>
    <cellStyle name="Texto explicativo 2 3" xfId="263"/>
    <cellStyle name="Texto explicativo 3" xfId="176"/>
    <cellStyle name="Texto explicativo 3 2" xfId="307"/>
    <cellStyle name="Texto explicativo 4" xfId="220"/>
    <cellStyle name="Texto explicativo 5" xfId="367"/>
    <cellStyle name="Texto explicativo 6" xfId="402"/>
    <cellStyle name="Texto explicativo 7" xfId="48"/>
    <cellStyle name="Título 1 2" xfId="95"/>
    <cellStyle name="Título 1 2 2" xfId="136"/>
    <cellStyle name="Título 1 2 3" xfId="265"/>
    <cellStyle name="Título 1 3" xfId="178"/>
    <cellStyle name="Título 1 3 2" xfId="309"/>
    <cellStyle name="Título 1 4" xfId="222"/>
    <cellStyle name="Título 1 5" xfId="369"/>
    <cellStyle name="Título 1 6" xfId="404"/>
    <cellStyle name="Título 1 7" xfId="50"/>
    <cellStyle name="Título 2 2" xfId="96"/>
    <cellStyle name="Título 2 2 2" xfId="137"/>
    <cellStyle name="Título 2 2 3" xfId="266"/>
    <cellStyle name="Título 2 3" xfId="179"/>
    <cellStyle name="Título 2 3 2" xfId="310"/>
    <cellStyle name="Título 2 4" xfId="223"/>
    <cellStyle name="Título 2 5" xfId="370"/>
    <cellStyle name="Título 2 6" xfId="405"/>
    <cellStyle name="Título 2 7" xfId="51"/>
    <cellStyle name="Título 3 2" xfId="97"/>
    <cellStyle name="Título 3 2 2" xfId="138"/>
    <cellStyle name="Título 3 2 3" xfId="267"/>
    <cellStyle name="Título 3 3" xfId="180"/>
    <cellStyle name="Título 3 3 2" xfId="311"/>
    <cellStyle name="Título 3 4" xfId="224"/>
    <cellStyle name="Título 3 5" xfId="371"/>
    <cellStyle name="Título 3 6" xfId="406"/>
    <cellStyle name="Título 3 7" xfId="52"/>
    <cellStyle name="Título 4" xfId="94"/>
    <cellStyle name="Título 4 2" xfId="135"/>
    <cellStyle name="Título 4 3" xfId="264"/>
    <cellStyle name="Título 5" xfId="177"/>
    <cellStyle name="Título 5 2" xfId="308"/>
    <cellStyle name="Título 6" xfId="221"/>
    <cellStyle name="Título 7" xfId="368"/>
    <cellStyle name="Título 8" xfId="403"/>
    <cellStyle name="Título 9" xfId="49"/>
    <cellStyle name="titulo tabla SCJ" xfId="8"/>
    <cellStyle name="Total 2" xfId="98"/>
    <cellStyle name="Total 2 2" xfId="139"/>
    <cellStyle name="Total 2 3" xfId="268"/>
    <cellStyle name="Total 3" xfId="181"/>
    <cellStyle name="Total 3 2" xfId="312"/>
    <cellStyle name="Total 4" xfId="225"/>
    <cellStyle name="Total 5" xfId="372"/>
    <cellStyle name="Total 6" xfId="407"/>
    <cellStyle name="Total 7" xfId="5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Indice!A1"/><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1.jpeg"/><Relationship Id="rId1" Type="http://schemas.openxmlformats.org/officeDocument/2006/relationships/image" Target="../media/image2.jpe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Indice!A1"/><Relationship Id="rId1" Type="http://schemas.openxmlformats.org/officeDocument/2006/relationships/image" Target="../media/image2.jpeg"/><Relationship Id="rId4"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2.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1.jpeg"/><Relationship Id="rId1" Type="http://schemas.openxmlformats.org/officeDocument/2006/relationships/image" Target="../media/image2.jpeg"/><Relationship Id="rId4" Type="http://schemas.openxmlformats.org/officeDocument/2006/relationships/image" Target="../media/image4.gif"/></Relationships>
</file>

<file path=xl/drawings/_rels/drawing9.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4351345</xdr:colOff>
      <xdr:row>10</xdr:row>
      <xdr:rowOff>28250</xdr:rowOff>
    </xdr:from>
    <xdr:ext cx="1056251" cy="509948"/>
    <xdr:sp macro="" textlink="">
      <xdr:nvSpPr>
        <xdr:cNvPr id="9" name="8 Rectángulo"/>
        <xdr:cNvSpPr/>
      </xdr:nvSpPr>
      <xdr:spPr>
        <a:xfrm>
          <a:off x="5103820" y="1990400"/>
          <a:ext cx="1056251" cy="509948"/>
        </a:xfrm>
        <a:prstGeom prst="rect">
          <a:avLst/>
        </a:prstGeom>
        <a:noFill/>
      </xdr:spPr>
      <xdr:txBody>
        <a:bodyPr wrap="none" lIns="91440" tIns="45720" rIns="91440" bIns="45720">
          <a:spAutoFit/>
        </a:bodyPr>
        <a:lstStyle/>
        <a:p>
          <a:pPr algn="ctr"/>
          <a:r>
            <a:rPr lang="es-ES" sz="2000" b="1" cap="all" spc="0" baseline="0">
              <a:ln w="0"/>
              <a:solidFill>
                <a:schemeClr val="tx2">
                  <a:lumMod val="75000"/>
                </a:schemeClr>
              </a:solidFill>
              <a:effectLst/>
              <a:latin typeface="Optima" pitchFamily="2" charset="0"/>
              <a:ea typeface="+mn-ea"/>
              <a:cs typeface="Arial" pitchFamily="34" charset="0"/>
            </a:rPr>
            <a:t>AÑO</a:t>
          </a:r>
          <a:r>
            <a:rPr lang="es-ES" sz="2000" b="1" cap="all" spc="0" baseline="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latin typeface="Optima" pitchFamily="2" charset="0"/>
              <a:ea typeface="+mn-ea"/>
              <a:cs typeface="Arial" pitchFamily="34" charset="0"/>
            </a:rPr>
            <a:t> </a:t>
          </a:r>
          <a:r>
            <a:rPr lang="es-ES" sz="2400" b="1" cap="all" spc="0" baseline="0">
              <a:ln w="0"/>
              <a:solidFill>
                <a:schemeClr val="tx2">
                  <a:lumMod val="75000"/>
                </a:schemeClr>
              </a:solidFill>
              <a:effectLst/>
              <a:latin typeface="Optima" pitchFamily="2" charset="0"/>
              <a:ea typeface="+mn-ea"/>
              <a:cs typeface="Arial" pitchFamily="34" charset="0"/>
            </a:rPr>
            <a:t>2015</a:t>
          </a:r>
        </a:p>
      </xdr:txBody>
    </xdr:sp>
    <xdr:clientData/>
  </xdr:oneCellAnchor>
  <xdr:twoCellAnchor editAs="absolute">
    <xdr:from>
      <xdr:col>2</xdr:col>
      <xdr:colOff>2266950</xdr:colOff>
      <xdr:row>7</xdr:row>
      <xdr:rowOff>113975</xdr:rowOff>
    </xdr:from>
    <xdr:to>
      <xdr:col>4</xdr:col>
      <xdr:colOff>2476500</xdr:colOff>
      <xdr:row>10</xdr:row>
      <xdr:rowOff>42923</xdr:rowOff>
    </xdr:to>
    <xdr:sp macro="" textlink="">
      <xdr:nvSpPr>
        <xdr:cNvPr id="7" name="6 Rectángulo"/>
        <xdr:cNvSpPr/>
      </xdr:nvSpPr>
      <xdr:spPr>
        <a:xfrm>
          <a:off x="3019425" y="1380800"/>
          <a:ext cx="5372100" cy="624273"/>
        </a:xfrm>
        <a:prstGeom prst="rect">
          <a:avLst/>
        </a:prstGeom>
        <a:noFill/>
      </xdr:spPr>
      <xdr:txBody>
        <a:bodyPr wrap="square" lIns="91440" tIns="45720" rIns="91440" bIns="45720">
          <a:spAutoFit/>
        </a:bodyPr>
        <a:lstStyle/>
        <a:p>
          <a:pPr algn="ctr"/>
          <a:r>
            <a:rPr lang="es-ES" sz="3400" b="1" cap="all" spc="0" baseline="0">
              <a:ln w="0"/>
              <a:solidFill>
                <a:schemeClr val="tx2">
                  <a:lumMod val="75000"/>
                </a:schemeClr>
              </a:solidFill>
              <a:effectLst/>
              <a:latin typeface="Optima" pitchFamily="2" charset="0"/>
              <a:ea typeface="+mn-ea"/>
              <a:cs typeface="Arial" pitchFamily="34" charset="0"/>
            </a:rPr>
            <a:t>BOLETÍN ESTADÍSTICO</a:t>
          </a:r>
        </a:p>
      </xdr:txBody>
    </xdr:sp>
    <xdr:clientData/>
  </xdr:twoCellAnchor>
  <xdr:twoCellAnchor>
    <xdr:from>
      <xdr:col>4</xdr:col>
      <xdr:colOff>245046</xdr:colOff>
      <xdr:row>11</xdr:row>
      <xdr:rowOff>102249</xdr:rowOff>
    </xdr:from>
    <xdr:to>
      <xdr:col>4</xdr:col>
      <xdr:colOff>4638675</xdr:colOff>
      <xdr:row>11</xdr:row>
      <xdr:rowOff>104775</xdr:rowOff>
    </xdr:to>
    <xdr:cxnSp macro="">
      <xdr:nvCxnSpPr>
        <xdr:cNvPr id="13" name="12 Conector recto"/>
        <xdr:cNvCxnSpPr>
          <a:stCxn id="9" idx="3"/>
        </xdr:cNvCxnSpPr>
      </xdr:nvCxnSpPr>
      <xdr:spPr>
        <a:xfrm>
          <a:off x="6160071" y="2245374"/>
          <a:ext cx="4393629" cy="252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104775</xdr:colOff>
      <xdr:row>11</xdr:row>
      <xdr:rowOff>102249</xdr:rowOff>
    </xdr:from>
    <xdr:to>
      <xdr:col>2</xdr:col>
      <xdr:colOff>4351345</xdr:colOff>
      <xdr:row>11</xdr:row>
      <xdr:rowOff>104775</xdr:rowOff>
    </xdr:to>
    <xdr:cxnSp macro="">
      <xdr:nvCxnSpPr>
        <xdr:cNvPr id="14" name="13 Conector recto"/>
        <xdr:cNvCxnSpPr>
          <a:endCxn id="9" idx="1"/>
        </xdr:cNvCxnSpPr>
      </xdr:nvCxnSpPr>
      <xdr:spPr>
        <a:xfrm flipV="1">
          <a:off x="857250" y="2245374"/>
          <a:ext cx="4246570" cy="252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443686</xdr:colOff>
      <xdr:row>14</xdr:row>
      <xdr:rowOff>123829</xdr:rowOff>
    </xdr:from>
    <xdr:to>
      <xdr:col>1</xdr:col>
      <xdr:colOff>534792</xdr:colOff>
      <xdr:row>14</xdr:row>
      <xdr:rowOff>219075</xdr:rowOff>
    </xdr:to>
    <xdr:sp macro="" textlink="">
      <xdr:nvSpPr>
        <xdr:cNvPr id="20" name="19 Extracto"/>
        <xdr:cNvSpPr/>
      </xdr:nvSpPr>
      <xdr:spPr>
        <a:xfrm rot="5400000">
          <a:off x="594016" y="2859574"/>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434161</xdr:colOff>
      <xdr:row>16</xdr:row>
      <xdr:rowOff>142879</xdr:rowOff>
    </xdr:from>
    <xdr:to>
      <xdr:col>1</xdr:col>
      <xdr:colOff>525267</xdr:colOff>
      <xdr:row>16</xdr:row>
      <xdr:rowOff>238125</xdr:rowOff>
    </xdr:to>
    <xdr:sp macro="" textlink="">
      <xdr:nvSpPr>
        <xdr:cNvPr id="21" name="20 Extracto"/>
        <xdr:cNvSpPr/>
      </xdr:nvSpPr>
      <xdr:spPr>
        <a:xfrm rot="5400000">
          <a:off x="584491" y="3545374"/>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17</xdr:row>
      <xdr:rowOff>138116</xdr:rowOff>
    </xdr:from>
    <xdr:to>
      <xdr:col>1</xdr:col>
      <xdr:colOff>534792</xdr:colOff>
      <xdr:row>17</xdr:row>
      <xdr:rowOff>233362</xdr:rowOff>
    </xdr:to>
    <xdr:sp macro="" textlink="">
      <xdr:nvSpPr>
        <xdr:cNvPr id="22" name="21 Extracto"/>
        <xdr:cNvSpPr/>
      </xdr:nvSpPr>
      <xdr:spPr>
        <a:xfrm rot="5400000">
          <a:off x="594016" y="38739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18</xdr:row>
      <xdr:rowOff>147641</xdr:rowOff>
    </xdr:from>
    <xdr:to>
      <xdr:col>1</xdr:col>
      <xdr:colOff>534792</xdr:colOff>
      <xdr:row>18</xdr:row>
      <xdr:rowOff>242887</xdr:rowOff>
    </xdr:to>
    <xdr:sp macro="" textlink="">
      <xdr:nvSpPr>
        <xdr:cNvPr id="23" name="22 Extracto"/>
        <xdr:cNvSpPr/>
      </xdr:nvSpPr>
      <xdr:spPr>
        <a:xfrm rot="5400000">
          <a:off x="594016" y="42168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19</xdr:row>
      <xdr:rowOff>142878</xdr:rowOff>
    </xdr:from>
    <xdr:to>
      <xdr:col>1</xdr:col>
      <xdr:colOff>534792</xdr:colOff>
      <xdr:row>19</xdr:row>
      <xdr:rowOff>238124</xdr:rowOff>
    </xdr:to>
    <xdr:sp macro="" textlink="">
      <xdr:nvSpPr>
        <xdr:cNvPr id="24" name="23 Extracto"/>
        <xdr:cNvSpPr/>
      </xdr:nvSpPr>
      <xdr:spPr>
        <a:xfrm rot="5400000">
          <a:off x="594016" y="45454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20</xdr:row>
      <xdr:rowOff>128591</xdr:rowOff>
    </xdr:from>
    <xdr:to>
      <xdr:col>1</xdr:col>
      <xdr:colOff>534792</xdr:colOff>
      <xdr:row>20</xdr:row>
      <xdr:rowOff>223837</xdr:rowOff>
    </xdr:to>
    <xdr:sp macro="" textlink="">
      <xdr:nvSpPr>
        <xdr:cNvPr id="25" name="24 Extracto"/>
        <xdr:cNvSpPr/>
      </xdr:nvSpPr>
      <xdr:spPr>
        <a:xfrm rot="5400000">
          <a:off x="594016" y="48645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21</xdr:row>
      <xdr:rowOff>142879</xdr:rowOff>
    </xdr:from>
    <xdr:to>
      <xdr:col>1</xdr:col>
      <xdr:colOff>534792</xdr:colOff>
      <xdr:row>21</xdr:row>
      <xdr:rowOff>238125</xdr:rowOff>
    </xdr:to>
    <xdr:sp macro="" textlink="">
      <xdr:nvSpPr>
        <xdr:cNvPr id="26" name="25 Extracto"/>
        <xdr:cNvSpPr/>
      </xdr:nvSpPr>
      <xdr:spPr>
        <a:xfrm rot="5400000">
          <a:off x="594016" y="5212249"/>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14</xdr:row>
      <xdr:rowOff>123828</xdr:rowOff>
    </xdr:from>
    <xdr:to>
      <xdr:col>3</xdr:col>
      <xdr:colOff>410967</xdr:colOff>
      <xdr:row>14</xdr:row>
      <xdr:rowOff>219074</xdr:rowOff>
    </xdr:to>
    <xdr:sp macro="" textlink="">
      <xdr:nvSpPr>
        <xdr:cNvPr id="28" name="27 Extracto"/>
        <xdr:cNvSpPr/>
      </xdr:nvSpPr>
      <xdr:spPr>
        <a:xfrm rot="5400000">
          <a:off x="6451891" y="285957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15</xdr:row>
      <xdr:rowOff>109541</xdr:rowOff>
    </xdr:from>
    <xdr:to>
      <xdr:col>3</xdr:col>
      <xdr:colOff>410967</xdr:colOff>
      <xdr:row>15</xdr:row>
      <xdr:rowOff>204787</xdr:rowOff>
    </xdr:to>
    <xdr:sp macro="" textlink="">
      <xdr:nvSpPr>
        <xdr:cNvPr id="29" name="28 Extracto"/>
        <xdr:cNvSpPr/>
      </xdr:nvSpPr>
      <xdr:spPr>
        <a:xfrm rot="5400000">
          <a:off x="5775616" y="3178661"/>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editAs="oneCell">
    <xdr:from>
      <xdr:col>0</xdr:col>
      <xdr:colOff>19050</xdr:colOff>
      <xdr:row>27</xdr:row>
      <xdr:rowOff>95250</xdr:rowOff>
    </xdr:from>
    <xdr:to>
      <xdr:col>4</xdr:col>
      <xdr:colOff>1873250</xdr:colOff>
      <xdr:row>34</xdr:row>
      <xdr:rowOff>19050</xdr:rowOff>
    </xdr:to>
    <xdr:pic>
      <xdr:nvPicPr>
        <xdr:cNvPr id="8216" name="35 Imagen" descr="onda.jpg"/>
        <xdr:cNvPicPr>
          <a:picLocks noChangeAspect="1"/>
        </xdr:cNvPicPr>
      </xdr:nvPicPr>
      <xdr:blipFill>
        <a:blip xmlns:r="http://schemas.openxmlformats.org/officeDocument/2006/relationships" r:embed="rId1" cstate="print"/>
        <a:srcRect/>
        <a:stretch>
          <a:fillRect/>
        </a:stretch>
      </xdr:blipFill>
      <xdr:spPr bwMode="auto">
        <a:xfrm>
          <a:off x="19050" y="7162800"/>
          <a:ext cx="7769225" cy="119062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4</xdr:col>
      <xdr:colOff>1930400</xdr:colOff>
      <xdr:row>7</xdr:row>
      <xdr:rowOff>141762</xdr:rowOff>
    </xdr:to>
    <xdr:pic>
      <xdr:nvPicPr>
        <xdr:cNvPr id="18" name="17 Imagen" descr="encabezado3.jpg"/>
        <xdr:cNvPicPr>
          <a:picLocks noChangeAspect="1"/>
        </xdr:cNvPicPr>
      </xdr:nvPicPr>
      <xdr:blipFill>
        <a:blip xmlns:r="http://schemas.openxmlformats.org/officeDocument/2006/relationships" r:embed="rId2" cstate="print"/>
        <a:stretch>
          <a:fillRect/>
        </a:stretch>
      </xdr:blipFill>
      <xdr:spPr>
        <a:xfrm>
          <a:off x="0" y="0"/>
          <a:ext cx="7829550" cy="1408587"/>
        </a:xfrm>
        <a:prstGeom prst="rect">
          <a:avLst/>
        </a:prstGeom>
      </xdr:spPr>
    </xdr:pic>
    <xdr:clientData/>
  </xdr:twoCellAnchor>
  <xdr:twoCellAnchor>
    <xdr:from>
      <xdr:col>1</xdr:col>
      <xdr:colOff>1186636</xdr:colOff>
      <xdr:row>15</xdr:row>
      <xdr:rowOff>128591</xdr:rowOff>
    </xdr:from>
    <xdr:to>
      <xdr:col>2</xdr:col>
      <xdr:colOff>1392</xdr:colOff>
      <xdr:row>15</xdr:row>
      <xdr:rowOff>223837</xdr:rowOff>
    </xdr:to>
    <xdr:sp macro="" textlink="">
      <xdr:nvSpPr>
        <xdr:cNvPr id="30" name="29 Extracto"/>
        <xdr:cNvSpPr/>
      </xdr:nvSpPr>
      <xdr:spPr>
        <a:xfrm rot="5400000">
          <a:off x="1336966" y="5864711"/>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438150</xdr:colOff>
      <xdr:row>15</xdr:row>
      <xdr:rowOff>114300</xdr:rowOff>
    </xdr:from>
    <xdr:to>
      <xdr:col>1</xdr:col>
      <xdr:colOff>529256</xdr:colOff>
      <xdr:row>15</xdr:row>
      <xdr:rowOff>209546</xdr:rowOff>
    </xdr:to>
    <xdr:sp macro="" textlink="">
      <xdr:nvSpPr>
        <xdr:cNvPr id="31" name="30 Extracto"/>
        <xdr:cNvSpPr/>
      </xdr:nvSpPr>
      <xdr:spPr>
        <a:xfrm rot="5400000">
          <a:off x="588480" y="3183420"/>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16</xdr:row>
      <xdr:rowOff>104778</xdr:rowOff>
    </xdr:from>
    <xdr:to>
      <xdr:col>3</xdr:col>
      <xdr:colOff>410967</xdr:colOff>
      <xdr:row>16</xdr:row>
      <xdr:rowOff>200024</xdr:rowOff>
    </xdr:to>
    <xdr:sp macro="" textlink="">
      <xdr:nvSpPr>
        <xdr:cNvPr id="32" name="31 Extracto"/>
        <xdr:cNvSpPr/>
      </xdr:nvSpPr>
      <xdr:spPr>
        <a:xfrm rot="5400000">
          <a:off x="5775616" y="350727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17</xdr:row>
      <xdr:rowOff>123828</xdr:rowOff>
    </xdr:from>
    <xdr:to>
      <xdr:col>3</xdr:col>
      <xdr:colOff>410967</xdr:colOff>
      <xdr:row>17</xdr:row>
      <xdr:rowOff>219074</xdr:rowOff>
    </xdr:to>
    <xdr:sp macro="" textlink="">
      <xdr:nvSpPr>
        <xdr:cNvPr id="33" name="32 Extracto"/>
        <xdr:cNvSpPr/>
      </xdr:nvSpPr>
      <xdr:spPr>
        <a:xfrm rot="5400000">
          <a:off x="5775616" y="38596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18</xdr:row>
      <xdr:rowOff>95253</xdr:rowOff>
    </xdr:from>
    <xdr:to>
      <xdr:col>3</xdr:col>
      <xdr:colOff>410967</xdr:colOff>
      <xdr:row>18</xdr:row>
      <xdr:rowOff>190499</xdr:rowOff>
    </xdr:to>
    <xdr:sp macro="" textlink="">
      <xdr:nvSpPr>
        <xdr:cNvPr id="34" name="33 Extracto"/>
        <xdr:cNvSpPr/>
      </xdr:nvSpPr>
      <xdr:spPr>
        <a:xfrm rot="5400000">
          <a:off x="5775616" y="41644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19</xdr:row>
      <xdr:rowOff>114303</xdr:rowOff>
    </xdr:from>
    <xdr:to>
      <xdr:col>3</xdr:col>
      <xdr:colOff>410967</xdr:colOff>
      <xdr:row>19</xdr:row>
      <xdr:rowOff>209549</xdr:rowOff>
    </xdr:to>
    <xdr:sp macro="" textlink="">
      <xdr:nvSpPr>
        <xdr:cNvPr id="35" name="34 Extracto"/>
        <xdr:cNvSpPr/>
      </xdr:nvSpPr>
      <xdr:spPr>
        <a:xfrm rot="5400000">
          <a:off x="5775616" y="451692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20</xdr:row>
      <xdr:rowOff>114303</xdr:rowOff>
    </xdr:from>
    <xdr:to>
      <xdr:col>3</xdr:col>
      <xdr:colOff>410967</xdr:colOff>
      <xdr:row>20</xdr:row>
      <xdr:rowOff>209549</xdr:rowOff>
    </xdr:to>
    <xdr:sp macro="" textlink="">
      <xdr:nvSpPr>
        <xdr:cNvPr id="36" name="35 Extracto"/>
        <xdr:cNvSpPr/>
      </xdr:nvSpPr>
      <xdr:spPr>
        <a:xfrm rot="5400000">
          <a:off x="5775616" y="48502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1186636</xdr:colOff>
      <xdr:row>16</xdr:row>
      <xdr:rowOff>128591</xdr:rowOff>
    </xdr:from>
    <xdr:to>
      <xdr:col>2</xdr:col>
      <xdr:colOff>1392</xdr:colOff>
      <xdr:row>16</xdr:row>
      <xdr:rowOff>223837</xdr:rowOff>
    </xdr:to>
    <xdr:sp macro="" textlink="">
      <xdr:nvSpPr>
        <xdr:cNvPr id="40" name="39 Extracto"/>
        <xdr:cNvSpPr/>
      </xdr:nvSpPr>
      <xdr:spPr>
        <a:xfrm rot="5400000">
          <a:off x="5866104" y="3240573"/>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1186636</xdr:colOff>
      <xdr:row>17</xdr:row>
      <xdr:rowOff>128591</xdr:rowOff>
    </xdr:from>
    <xdr:to>
      <xdr:col>2</xdr:col>
      <xdr:colOff>1392</xdr:colOff>
      <xdr:row>17</xdr:row>
      <xdr:rowOff>223837</xdr:rowOff>
    </xdr:to>
    <xdr:sp macro="" textlink="">
      <xdr:nvSpPr>
        <xdr:cNvPr id="41" name="40 Extracto"/>
        <xdr:cNvSpPr/>
      </xdr:nvSpPr>
      <xdr:spPr>
        <a:xfrm rot="5400000">
          <a:off x="5866104" y="3573948"/>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1186636</xdr:colOff>
      <xdr:row>20</xdr:row>
      <xdr:rowOff>128591</xdr:rowOff>
    </xdr:from>
    <xdr:to>
      <xdr:col>4</xdr:col>
      <xdr:colOff>1392</xdr:colOff>
      <xdr:row>20</xdr:row>
      <xdr:rowOff>223837</xdr:rowOff>
    </xdr:to>
    <xdr:sp macro="" textlink="">
      <xdr:nvSpPr>
        <xdr:cNvPr id="27" name="26 Extracto"/>
        <xdr:cNvSpPr/>
      </xdr:nvSpPr>
      <xdr:spPr>
        <a:xfrm rot="5400000">
          <a:off x="703554" y="3573948"/>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wsDr>
</file>

<file path=xl/drawings/drawing10.xml><?xml version="1.0" encoding="utf-8"?>
<xdr:wsDr xmlns:xdr="http://schemas.openxmlformats.org/drawingml/2006/spreadsheetDrawing" xmlns:a="http://schemas.openxmlformats.org/drawingml/2006/main">
  <xdr:twoCellAnchor editAs="absolute">
    <xdr:from>
      <xdr:col>0</xdr:col>
      <xdr:colOff>61912</xdr:colOff>
      <xdr:row>20</xdr:row>
      <xdr:rowOff>117467</xdr:rowOff>
    </xdr:from>
    <xdr:to>
      <xdr:col>3</xdr:col>
      <xdr:colOff>5072062</xdr:colOff>
      <xdr:row>28</xdr:row>
      <xdr:rowOff>136517</xdr:rowOff>
    </xdr:to>
    <xdr:pic>
      <xdr:nvPicPr>
        <xdr:cNvPr id="7545" name="4 Imagen" descr="onda.jpg"/>
        <xdr:cNvPicPr>
          <a:picLocks noChangeAspect="1"/>
        </xdr:cNvPicPr>
      </xdr:nvPicPr>
      <xdr:blipFill>
        <a:blip xmlns:r="http://schemas.openxmlformats.org/officeDocument/2006/relationships" r:embed="rId1" cstate="print"/>
        <a:srcRect/>
        <a:stretch>
          <a:fillRect/>
        </a:stretch>
      </xdr:blipFill>
      <xdr:spPr bwMode="auto">
        <a:xfrm>
          <a:off x="61912" y="6556367"/>
          <a:ext cx="7772400" cy="1162050"/>
        </a:xfrm>
        <a:prstGeom prst="rect">
          <a:avLst/>
        </a:prstGeom>
        <a:noFill/>
        <a:ln w="9525">
          <a:noFill/>
          <a:miter lim="800000"/>
          <a:headEnd/>
          <a:tailEnd/>
        </a:ln>
      </xdr:spPr>
    </xdr:pic>
    <xdr:clientData/>
  </xdr:twoCellAnchor>
  <xdr:twoCellAnchor editAs="absolute">
    <xdr:from>
      <xdr:col>3</xdr:col>
      <xdr:colOff>1384298</xdr:colOff>
      <xdr:row>18</xdr:row>
      <xdr:rowOff>22946</xdr:rowOff>
    </xdr:from>
    <xdr:to>
      <xdr:col>3</xdr:col>
      <xdr:colOff>2190749</xdr:colOff>
      <xdr:row>19</xdr:row>
      <xdr:rowOff>90486</xdr:rowOff>
    </xdr:to>
    <xdr:sp macro="" textlink="">
      <xdr:nvSpPr>
        <xdr:cNvPr id="2" name="1 Rectángulo redondeado">
          <a:hlinkClick xmlns:r="http://schemas.openxmlformats.org/officeDocument/2006/relationships" r:id="rId2"/>
        </xdr:cNvPr>
        <xdr:cNvSpPr/>
      </xdr:nvSpPr>
      <xdr:spPr>
        <a:xfrm>
          <a:off x="4146548" y="6176096"/>
          <a:ext cx="806451" cy="210415"/>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3</xdr:col>
      <xdr:colOff>5065712</xdr:colOff>
      <xdr:row>6</xdr:row>
      <xdr:rowOff>594199</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29550" cy="14085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323850</xdr:colOff>
      <xdr:row>6</xdr:row>
      <xdr:rowOff>608487</xdr:rowOff>
    </xdr:to>
    <xdr:pic>
      <xdr:nvPicPr>
        <xdr:cNvPr id="11" name="10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xdr:from>
      <xdr:col>3</xdr:col>
      <xdr:colOff>895350</xdr:colOff>
      <xdr:row>29</xdr:row>
      <xdr:rowOff>76200</xdr:rowOff>
    </xdr:from>
    <xdr:to>
      <xdr:col>5</xdr:col>
      <xdr:colOff>65086</xdr:colOff>
      <xdr:row>30</xdr:row>
      <xdr:rowOff>133351</xdr:rowOff>
    </xdr:to>
    <xdr:sp macro="" textlink="">
      <xdr:nvSpPr>
        <xdr:cNvPr id="12" name="11 Rectángulo redondeado">
          <a:hlinkClick xmlns:r="http://schemas.openxmlformats.org/officeDocument/2006/relationships" r:id="rId2"/>
        </xdr:cNvPr>
        <xdr:cNvSpPr/>
      </xdr:nvSpPr>
      <xdr:spPr>
        <a:xfrm>
          <a:off x="3524250" y="4924425"/>
          <a:ext cx="1017586"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absolute">
    <xdr:from>
      <xdr:col>0</xdr:col>
      <xdr:colOff>0</xdr:colOff>
      <xdr:row>31</xdr:row>
      <xdr:rowOff>9525</xdr:rowOff>
    </xdr:from>
    <xdr:to>
      <xdr:col>9</xdr:col>
      <xdr:colOff>266700</xdr:colOff>
      <xdr:row>37</xdr:row>
      <xdr:rowOff>110565</xdr:rowOff>
    </xdr:to>
    <xdr:pic>
      <xdr:nvPicPr>
        <xdr:cNvPr id="13" name="12 Imagen" descr="onda.jpg"/>
        <xdr:cNvPicPr>
          <a:picLocks noChangeAspect="1"/>
        </xdr:cNvPicPr>
      </xdr:nvPicPr>
      <xdr:blipFill>
        <a:blip xmlns:r="http://schemas.openxmlformats.org/officeDocument/2006/relationships" r:embed="rId3" cstate="print"/>
        <a:srcRect/>
        <a:stretch>
          <a:fillRect/>
        </a:stretch>
      </xdr:blipFill>
      <xdr:spPr bwMode="auto">
        <a:xfrm>
          <a:off x="0" y="5105400"/>
          <a:ext cx="7772400" cy="118689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380635</xdr:colOff>
      <xdr:row>6</xdr:row>
      <xdr:rowOff>503712</xdr:rowOff>
    </xdr:to>
    <xdr:pic>
      <xdr:nvPicPr>
        <xdr:cNvPr id="2" name="1 Imagen" descr="encabezado3.jpg"/>
        <xdr:cNvPicPr>
          <a:picLocks noChangeAspect="1"/>
        </xdr:cNvPicPr>
      </xdr:nvPicPr>
      <xdr:blipFill>
        <a:blip xmlns:r="http://schemas.openxmlformats.org/officeDocument/2006/relationships" r:embed="rId1" cstate="print"/>
        <a:stretch>
          <a:fillRect/>
        </a:stretch>
      </xdr:blipFill>
      <xdr:spPr>
        <a:xfrm>
          <a:off x="0" y="0"/>
          <a:ext cx="7866552" cy="1332387"/>
        </a:xfrm>
        <a:prstGeom prst="rect">
          <a:avLst/>
        </a:prstGeom>
      </xdr:spPr>
    </xdr:pic>
    <xdr:clientData/>
  </xdr:twoCellAnchor>
  <xdr:twoCellAnchor editAs="oneCell">
    <xdr:from>
      <xdr:col>0</xdr:col>
      <xdr:colOff>0</xdr:colOff>
      <xdr:row>0</xdr:row>
      <xdr:rowOff>0</xdr:rowOff>
    </xdr:from>
    <xdr:to>
      <xdr:col>11</xdr:col>
      <xdr:colOff>333010</xdr:colOff>
      <xdr:row>6</xdr:row>
      <xdr:rowOff>571499</xdr:rowOff>
    </xdr:to>
    <xdr:pic>
      <xdr:nvPicPr>
        <xdr:cNvPr id="3" name="2 Imagen" descr="encabezado3.jpg"/>
        <xdr:cNvPicPr>
          <a:picLocks noChangeAspect="1"/>
        </xdr:cNvPicPr>
      </xdr:nvPicPr>
      <xdr:blipFill>
        <a:blip xmlns:r="http://schemas.openxmlformats.org/officeDocument/2006/relationships" r:embed="rId1" cstate="print"/>
        <a:stretch>
          <a:fillRect/>
        </a:stretch>
      </xdr:blipFill>
      <xdr:spPr>
        <a:xfrm>
          <a:off x="0" y="0"/>
          <a:ext cx="7818927" cy="1400174"/>
        </a:xfrm>
        <a:prstGeom prst="rect">
          <a:avLst/>
        </a:prstGeom>
      </xdr:spPr>
    </xdr:pic>
    <xdr:clientData/>
  </xdr:twoCellAnchor>
  <xdr:twoCellAnchor editAs="absolute">
    <xdr:from>
      <xdr:col>0</xdr:col>
      <xdr:colOff>0</xdr:colOff>
      <xdr:row>32</xdr:row>
      <xdr:rowOff>142875</xdr:rowOff>
    </xdr:from>
    <xdr:to>
      <xdr:col>11</xdr:col>
      <xdr:colOff>290147</xdr:colOff>
      <xdr:row>39</xdr:row>
      <xdr:rowOff>9525</xdr:rowOff>
    </xdr:to>
    <xdr:pic>
      <xdr:nvPicPr>
        <xdr:cNvPr id="4" name="3 Imagen" descr="onda.jpg"/>
        <xdr:cNvPicPr>
          <a:picLocks noChangeAspect="1"/>
        </xdr:cNvPicPr>
      </xdr:nvPicPr>
      <xdr:blipFill>
        <a:blip xmlns:r="http://schemas.openxmlformats.org/officeDocument/2006/relationships" r:embed="rId2" cstate="print"/>
        <a:srcRect/>
        <a:stretch>
          <a:fillRect/>
        </a:stretch>
      </xdr:blipFill>
      <xdr:spPr bwMode="auto">
        <a:xfrm>
          <a:off x="0" y="5143500"/>
          <a:ext cx="7776064" cy="1133475"/>
        </a:xfrm>
        <a:prstGeom prst="rect">
          <a:avLst/>
        </a:prstGeom>
        <a:noFill/>
        <a:ln w="9525">
          <a:noFill/>
          <a:miter lim="800000"/>
          <a:headEnd/>
          <a:tailEnd/>
        </a:ln>
      </xdr:spPr>
    </xdr:pic>
    <xdr:clientData/>
  </xdr:twoCellAnchor>
  <xdr:twoCellAnchor editAs="oneCell">
    <xdr:from>
      <xdr:col>6</xdr:col>
      <xdr:colOff>666750</xdr:colOff>
      <xdr:row>31</xdr:row>
      <xdr:rowOff>104775</xdr:rowOff>
    </xdr:from>
    <xdr:to>
      <xdr:col>8</xdr:col>
      <xdr:colOff>246609</xdr:colOff>
      <xdr:row>33</xdr:row>
      <xdr:rowOff>23265</xdr:rowOff>
    </xdr:to>
    <xdr:pic>
      <xdr:nvPicPr>
        <xdr:cNvPr id="5" name="4 Imagen">
          <a:hlinkClick xmlns:r="http://schemas.openxmlformats.org/officeDocument/2006/relationships" r:id="rId3"/>
        </xdr:cNvPr>
        <xdr:cNvPicPr>
          <a:picLocks noChangeAspect="1"/>
        </xdr:cNvPicPr>
      </xdr:nvPicPr>
      <xdr:blipFill>
        <a:blip xmlns:r="http://schemas.openxmlformats.org/officeDocument/2006/relationships" r:embed="rId4" cstate="print"/>
        <a:stretch>
          <a:fillRect/>
        </a:stretch>
      </xdr:blipFill>
      <xdr:spPr>
        <a:xfrm>
          <a:off x="5019675" y="4924425"/>
          <a:ext cx="847417" cy="2804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857250</xdr:colOff>
      <xdr:row>6</xdr:row>
      <xdr:rowOff>608487</xdr:rowOff>
    </xdr:to>
    <xdr:pic>
      <xdr:nvPicPr>
        <xdr:cNvPr id="2" name="1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xdr:from>
      <xdr:col>4</xdr:col>
      <xdr:colOff>161925</xdr:colOff>
      <xdr:row>197</xdr:row>
      <xdr:rowOff>152400</xdr:rowOff>
    </xdr:from>
    <xdr:to>
      <xdr:col>5</xdr:col>
      <xdr:colOff>255586</xdr:colOff>
      <xdr:row>199</xdr:row>
      <xdr:rowOff>28576</xdr:rowOff>
    </xdr:to>
    <xdr:sp macro="" textlink="">
      <xdr:nvSpPr>
        <xdr:cNvPr id="3" name="2 Rectángulo redondeado">
          <a:hlinkClick xmlns:r="http://schemas.openxmlformats.org/officeDocument/2006/relationships" r:id="rId2"/>
        </xdr:cNvPr>
        <xdr:cNvSpPr/>
      </xdr:nvSpPr>
      <xdr:spPr>
        <a:xfrm>
          <a:off x="3714750" y="33366075"/>
          <a:ext cx="1017586"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4</xdr:col>
      <xdr:colOff>79863</xdr:colOff>
      <xdr:row>70</xdr:row>
      <xdr:rowOff>106240</xdr:rowOff>
    </xdr:from>
    <xdr:to>
      <xdr:col>5</xdr:col>
      <xdr:colOff>4088</xdr:colOff>
      <xdr:row>72</xdr:row>
      <xdr:rowOff>24729</xdr:rowOff>
    </xdr:to>
    <xdr:pic>
      <xdr:nvPicPr>
        <xdr:cNvPr id="4" name="3 Imagen">
          <a:hlinkClick xmlns:r="http://schemas.openxmlformats.org/officeDocument/2006/relationships" r:id="rId2"/>
        </xdr:cNvPr>
        <xdr:cNvPicPr>
          <a:picLocks noChangeAspect="1"/>
        </xdr:cNvPicPr>
      </xdr:nvPicPr>
      <xdr:blipFill>
        <a:blip xmlns:r="http://schemas.openxmlformats.org/officeDocument/2006/relationships" r:embed="rId3" cstate="print"/>
        <a:stretch>
          <a:fillRect/>
        </a:stretch>
      </xdr:blipFill>
      <xdr:spPr>
        <a:xfrm>
          <a:off x="3632688" y="11250490"/>
          <a:ext cx="848150" cy="280439"/>
        </a:xfrm>
        <a:prstGeom prst="rect">
          <a:avLst/>
        </a:prstGeom>
      </xdr:spPr>
    </xdr:pic>
    <xdr:clientData/>
  </xdr:twoCellAnchor>
  <xdr:twoCellAnchor editAs="absolute">
    <xdr:from>
      <xdr:col>0</xdr:col>
      <xdr:colOff>52753</xdr:colOff>
      <xdr:row>74</xdr:row>
      <xdr:rowOff>11723</xdr:rowOff>
    </xdr:from>
    <xdr:to>
      <xdr:col>8</xdr:col>
      <xdr:colOff>576628</xdr:colOff>
      <xdr:row>80</xdr:row>
      <xdr:rowOff>59348</xdr:rowOff>
    </xdr:to>
    <xdr:pic>
      <xdr:nvPicPr>
        <xdr:cNvPr id="5" name="4 Imagen" descr="onda.jpg"/>
        <xdr:cNvPicPr>
          <a:picLocks noChangeAspect="1"/>
        </xdr:cNvPicPr>
      </xdr:nvPicPr>
      <xdr:blipFill>
        <a:blip xmlns:r="http://schemas.openxmlformats.org/officeDocument/2006/relationships" r:embed="rId4" cstate="print"/>
        <a:srcRect/>
        <a:stretch>
          <a:fillRect/>
        </a:stretch>
      </xdr:blipFill>
      <xdr:spPr bwMode="auto">
        <a:xfrm>
          <a:off x="52753" y="11687908"/>
          <a:ext cx="7770202" cy="1146663"/>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19050</xdr:colOff>
      <xdr:row>63</xdr:row>
      <xdr:rowOff>28575</xdr:rowOff>
    </xdr:from>
    <xdr:to>
      <xdr:col>10</xdr:col>
      <xdr:colOff>209969</xdr:colOff>
      <xdr:row>73</xdr:row>
      <xdr:rowOff>72465</xdr:rowOff>
    </xdr:to>
    <xdr:pic>
      <xdr:nvPicPr>
        <xdr:cNvPr id="5" name="4 Imagen" descr="onda.jpg"/>
        <xdr:cNvPicPr>
          <a:picLocks noChangeAspect="1"/>
        </xdr:cNvPicPr>
      </xdr:nvPicPr>
      <xdr:blipFill>
        <a:blip xmlns:r="http://schemas.openxmlformats.org/officeDocument/2006/relationships" r:embed="rId1" cstate="print"/>
        <a:srcRect/>
        <a:stretch>
          <a:fillRect/>
        </a:stretch>
      </xdr:blipFill>
      <xdr:spPr bwMode="auto">
        <a:xfrm>
          <a:off x="19050" y="8782050"/>
          <a:ext cx="7772400" cy="1186890"/>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10</xdr:col>
      <xdr:colOff>248069</xdr:colOff>
      <xdr:row>6</xdr:row>
      <xdr:rowOff>608487</xdr:rowOff>
    </xdr:to>
    <xdr:pic>
      <xdr:nvPicPr>
        <xdr:cNvPr id="10" name="9 Imagen" descr="encabezado3.jpg"/>
        <xdr:cNvPicPr>
          <a:picLocks noChangeAspect="1"/>
        </xdr:cNvPicPr>
      </xdr:nvPicPr>
      <xdr:blipFill>
        <a:blip xmlns:r="http://schemas.openxmlformats.org/officeDocument/2006/relationships" r:embed="rId2" cstate="print"/>
        <a:stretch>
          <a:fillRect/>
        </a:stretch>
      </xdr:blipFill>
      <xdr:spPr>
        <a:xfrm>
          <a:off x="0" y="0"/>
          <a:ext cx="7829550" cy="1408587"/>
        </a:xfrm>
        <a:prstGeom prst="rect">
          <a:avLst/>
        </a:prstGeom>
      </xdr:spPr>
    </xdr:pic>
    <xdr:clientData/>
  </xdr:twoCellAnchor>
  <xdr:twoCellAnchor>
    <xdr:from>
      <xdr:col>6</xdr:col>
      <xdr:colOff>30163</xdr:colOff>
      <xdr:row>30</xdr:row>
      <xdr:rowOff>142875</xdr:rowOff>
    </xdr:from>
    <xdr:to>
      <xdr:col>7</xdr:col>
      <xdr:colOff>133349</xdr:colOff>
      <xdr:row>32</xdr:row>
      <xdr:rowOff>1</xdr:rowOff>
    </xdr:to>
    <xdr:sp macro="" textlink="">
      <xdr:nvSpPr>
        <xdr:cNvPr id="2" name="1 Rectángulo redondeado">
          <a:hlinkClick xmlns:r="http://schemas.openxmlformats.org/officeDocument/2006/relationships" r:id="rId3"/>
        </xdr:cNvPr>
        <xdr:cNvSpPr/>
      </xdr:nvSpPr>
      <xdr:spPr>
        <a:xfrm>
          <a:off x="4402138" y="8420100"/>
          <a:ext cx="817561"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9525</xdr:colOff>
      <xdr:row>55</xdr:row>
      <xdr:rowOff>6092</xdr:rowOff>
    </xdr:from>
    <xdr:to>
      <xdr:col>10</xdr:col>
      <xdr:colOff>687997</xdr:colOff>
      <xdr:row>61</xdr:row>
      <xdr:rowOff>49982</xdr:rowOff>
    </xdr:to>
    <xdr:pic>
      <xdr:nvPicPr>
        <xdr:cNvPr id="4506" name="4 Imagen" descr="onda.jpg"/>
        <xdr:cNvPicPr>
          <a:picLocks noChangeAspect="1"/>
        </xdr:cNvPicPr>
      </xdr:nvPicPr>
      <xdr:blipFill>
        <a:blip xmlns:r="http://schemas.openxmlformats.org/officeDocument/2006/relationships" r:embed="rId1" cstate="print"/>
        <a:srcRect/>
        <a:stretch>
          <a:fillRect/>
        </a:stretch>
      </xdr:blipFill>
      <xdr:spPr bwMode="auto">
        <a:xfrm>
          <a:off x="9525" y="8346328"/>
          <a:ext cx="7772400" cy="1186890"/>
        </a:xfrm>
        <a:prstGeom prst="rect">
          <a:avLst/>
        </a:prstGeom>
        <a:noFill/>
        <a:ln w="9525">
          <a:noFill/>
          <a:miter lim="800000"/>
          <a:headEnd/>
          <a:tailEnd/>
        </a:ln>
      </xdr:spPr>
    </xdr:pic>
    <xdr:clientData/>
  </xdr:twoCellAnchor>
  <xdr:twoCellAnchor editAs="absolute">
    <xdr:from>
      <xdr:col>5</xdr:col>
      <xdr:colOff>574684</xdr:colOff>
      <xdr:row>53</xdr:row>
      <xdr:rowOff>80925</xdr:rowOff>
    </xdr:from>
    <xdr:to>
      <xdr:col>7</xdr:col>
      <xdr:colOff>0</xdr:colOff>
      <xdr:row>54</xdr:row>
      <xdr:rowOff>125248</xdr:rowOff>
    </xdr:to>
    <xdr:sp macro="" textlink="">
      <xdr:nvSpPr>
        <xdr:cNvPr id="3" name="2 Rectángulo redondeado">
          <a:hlinkClick xmlns:r="http://schemas.openxmlformats.org/officeDocument/2006/relationships" r:id="rId2"/>
        </xdr:cNvPr>
        <xdr:cNvSpPr/>
      </xdr:nvSpPr>
      <xdr:spPr>
        <a:xfrm>
          <a:off x="4212502" y="8040161"/>
          <a:ext cx="804932" cy="234823"/>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14</xdr:col>
      <xdr:colOff>66101</xdr:colOff>
      <xdr:row>6</xdr:row>
      <xdr:rowOff>625296</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29550" cy="140858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77</xdr:row>
      <xdr:rowOff>76567</xdr:rowOff>
    </xdr:from>
    <xdr:to>
      <xdr:col>10</xdr:col>
      <xdr:colOff>543658</xdr:colOff>
      <xdr:row>83</xdr:row>
      <xdr:rowOff>124193</xdr:rowOff>
    </xdr:to>
    <xdr:pic>
      <xdr:nvPicPr>
        <xdr:cNvPr id="5529" name="4 Imagen" descr="onda.jpg"/>
        <xdr:cNvPicPr>
          <a:picLocks noChangeAspect="1"/>
        </xdr:cNvPicPr>
      </xdr:nvPicPr>
      <xdr:blipFill>
        <a:blip xmlns:r="http://schemas.openxmlformats.org/officeDocument/2006/relationships" r:embed="rId1" cstate="print"/>
        <a:srcRect/>
        <a:stretch>
          <a:fillRect/>
        </a:stretch>
      </xdr:blipFill>
      <xdr:spPr bwMode="auto">
        <a:xfrm>
          <a:off x="0" y="11433298"/>
          <a:ext cx="7782658" cy="1146664"/>
        </a:xfrm>
        <a:prstGeom prst="rect">
          <a:avLst/>
        </a:prstGeom>
        <a:noFill/>
        <a:ln w="9525">
          <a:noFill/>
          <a:miter lim="800000"/>
          <a:headEnd/>
          <a:tailEnd/>
        </a:ln>
      </xdr:spPr>
    </xdr:pic>
    <xdr:clientData/>
  </xdr:twoCellAnchor>
  <xdr:twoCellAnchor editAs="absolute">
    <xdr:from>
      <xdr:col>5</xdr:col>
      <xdr:colOff>432478</xdr:colOff>
      <xdr:row>75</xdr:row>
      <xdr:rowOff>26989</xdr:rowOff>
    </xdr:from>
    <xdr:to>
      <xdr:col>6</xdr:col>
      <xdr:colOff>545613</xdr:colOff>
      <xdr:row>76</xdr:row>
      <xdr:rowOff>52389</xdr:rowOff>
    </xdr:to>
    <xdr:sp macro="" textlink="">
      <xdr:nvSpPr>
        <xdr:cNvPr id="3" name="2 Rectángulo redondeado">
          <a:hlinkClick xmlns:r="http://schemas.openxmlformats.org/officeDocument/2006/relationships" r:id="rId2"/>
        </xdr:cNvPr>
        <xdr:cNvSpPr/>
      </xdr:nvSpPr>
      <xdr:spPr>
        <a:xfrm>
          <a:off x="4191190" y="11017374"/>
          <a:ext cx="809192" cy="208573"/>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10</xdr:col>
      <xdr:colOff>600808</xdr:colOff>
      <xdr:row>6</xdr:row>
      <xdr:rowOff>598962</xdr:rowOff>
    </xdr:to>
    <xdr:pic>
      <xdr:nvPicPr>
        <xdr:cNvPr id="6" name="5 Imagen" descr="encabezado3.jpg"/>
        <xdr:cNvPicPr>
          <a:picLocks noChangeAspect="1"/>
        </xdr:cNvPicPr>
      </xdr:nvPicPr>
      <xdr:blipFill>
        <a:blip xmlns:r="http://schemas.openxmlformats.org/officeDocument/2006/relationships" r:embed="rId3" cstate="print"/>
        <a:stretch>
          <a:fillRect/>
        </a:stretch>
      </xdr:blipFill>
      <xdr:spPr>
        <a:xfrm>
          <a:off x="0" y="0"/>
          <a:ext cx="7839808" cy="139027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568936</xdr:colOff>
      <xdr:row>6</xdr:row>
      <xdr:rowOff>570387</xdr:rowOff>
    </xdr:to>
    <xdr:pic>
      <xdr:nvPicPr>
        <xdr:cNvPr id="6" name="5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editAs="absolute">
    <xdr:from>
      <xdr:col>0</xdr:col>
      <xdr:colOff>47625</xdr:colOff>
      <xdr:row>56</xdr:row>
      <xdr:rowOff>93663</xdr:rowOff>
    </xdr:from>
    <xdr:to>
      <xdr:col>9</xdr:col>
      <xdr:colOff>573698</xdr:colOff>
      <xdr:row>62</xdr:row>
      <xdr:rowOff>131763</xdr:rowOff>
    </xdr:to>
    <xdr:pic>
      <xdr:nvPicPr>
        <xdr:cNvPr id="7" name="4 Imagen" descr="onda.jpg"/>
        <xdr:cNvPicPr>
          <a:picLocks noChangeAspect="1"/>
        </xdr:cNvPicPr>
      </xdr:nvPicPr>
      <xdr:blipFill>
        <a:blip xmlns:r="http://schemas.openxmlformats.org/officeDocument/2006/relationships" r:embed="rId2" cstate="print"/>
        <a:srcRect/>
        <a:stretch>
          <a:fillRect/>
        </a:stretch>
      </xdr:blipFill>
      <xdr:spPr bwMode="auto">
        <a:xfrm>
          <a:off x="47625" y="8561388"/>
          <a:ext cx="7762875" cy="1133475"/>
        </a:xfrm>
        <a:prstGeom prst="rect">
          <a:avLst/>
        </a:prstGeom>
        <a:noFill/>
        <a:ln w="9525">
          <a:noFill/>
          <a:miter lim="800000"/>
          <a:headEnd/>
          <a:tailEnd/>
        </a:ln>
      </xdr:spPr>
    </xdr:pic>
    <xdr:clientData/>
  </xdr:twoCellAnchor>
  <xdr:twoCellAnchor editAs="absolute">
    <xdr:from>
      <xdr:col>5</xdr:col>
      <xdr:colOff>341666</xdr:colOff>
      <xdr:row>55</xdr:row>
      <xdr:rowOff>24660</xdr:rowOff>
    </xdr:from>
    <xdr:to>
      <xdr:col>6</xdr:col>
      <xdr:colOff>386859</xdr:colOff>
      <xdr:row>56</xdr:row>
      <xdr:rowOff>87312</xdr:rowOff>
    </xdr:to>
    <xdr:sp macro="" textlink="">
      <xdr:nvSpPr>
        <xdr:cNvPr id="5" name="4 Rectángulo redondeado">
          <a:hlinkClick xmlns:r="http://schemas.openxmlformats.org/officeDocument/2006/relationships" r:id="rId3"/>
        </xdr:cNvPr>
        <xdr:cNvSpPr/>
      </xdr:nvSpPr>
      <xdr:spPr>
        <a:xfrm>
          <a:off x="4413970" y="8311410"/>
          <a:ext cx="834303" cy="243627"/>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i="0">
              <a:solidFill>
                <a:schemeClr val="bg1"/>
              </a:solidFill>
              <a:latin typeface="Optima" pitchFamily="2" charset="0"/>
            </a:rPr>
            <a:t>VOLVER</a:t>
          </a:r>
        </a:p>
      </xdr:txBody>
    </xdr:sp>
    <xdr:clientData/>
  </xdr:twoCellAnchor>
  <xdr:twoCellAnchor editAs="oneCell">
    <xdr:from>
      <xdr:col>1</xdr:col>
      <xdr:colOff>0</xdr:colOff>
      <xdr:row>62</xdr:row>
      <xdr:rowOff>0</xdr:rowOff>
    </xdr:from>
    <xdr:to>
      <xdr:col>1</xdr:col>
      <xdr:colOff>7620</xdr:colOff>
      <xdr:row>62</xdr:row>
      <xdr:rowOff>7620</xdr:rowOff>
    </xdr:to>
    <xdr:pic>
      <xdr:nvPicPr>
        <xdr:cNvPr id="8" name="7 Imagen" descr="http://www.bbvaprovida.cl/SitioWeb/images/block.gif"/>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1940" y="1018794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0</xdr:colOff>
      <xdr:row>51</xdr:row>
      <xdr:rowOff>101600</xdr:rowOff>
    </xdr:from>
    <xdr:to>
      <xdr:col>9</xdr:col>
      <xdr:colOff>560111</xdr:colOff>
      <xdr:row>57</xdr:row>
      <xdr:rowOff>158750</xdr:rowOff>
    </xdr:to>
    <xdr:pic>
      <xdr:nvPicPr>
        <xdr:cNvPr id="2454" name="4 Imagen" descr="onda.jpg"/>
        <xdr:cNvPicPr>
          <a:picLocks noChangeAspect="1"/>
        </xdr:cNvPicPr>
      </xdr:nvPicPr>
      <xdr:blipFill>
        <a:blip xmlns:r="http://schemas.openxmlformats.org/officeDocument/2006/relationships" r:embed="rId1" cstate="print"/>
        <a:srcRect/>
        <a:stretch>
          <a:fillRect/>
        </a:stretch>
      </xdr:blipFill>
      <xdr:spPr bwMode="auto">
        <a:xfrm>
          <a:off x="0" y="9588500"/>
          <a:ext cx="7800975" cy="1143000"/>
        </a:xfrm>
        <a:prstGeom prst="rect">
          <a:avLst/>
        </a:prstGeom>
        <a:noFill/>
        <a:ln w="9525">
          <a:noFill/>
          <a:miter lim="800000"/>
          <a:headEnd/>
          <a:tailEnd/>
        </a:ln>
      </xdr:spPr>
    </xdr:pic>
    <xdr:clientData/>
  </xdr:twoCellAnchor>
  <xdr:twoCellAnchor editAs="absolute">
    <xdr:from>
      <xdr:col>5</xdr:col>
      <xdr:colOff>393286</xdr:colOff>
      <xdr:row>49</xdr:row>
      <xdr:rowOff>20637</xdr:rowOff>
    </xdr:from>
    <xdr:to>
      <xdr:col>6</xdr:col>
      <xdr:colOff>489984</xdr:colOff>
      <xdr:row>50</xdr:row>
      <xdr:rowOff>68262</xdr:rowOff>
    </xdr:to>
    <xdr:sp macro="" textlink="">
      <xdr:nvSpPr>
        <xdr:cNvPr id="2" name="1 Rectángulo redondeado">
          <a:hlinkClick xmlns:r="http://schemas.openxmlformats.org/officeDocument/2006/relationships" r:id="rId2"/>
        </xdr:cNvPr>
        <xdr:cNvSpPr/>
      </xdr:nvSpPr>
      <xdr:spPr>
        <a:xfrm>
          <a:off x="4637087" y="9145587"/>
          <a:ext cx="850899" cy="228600"/>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9</xdr:col>
      <xdr:colOff>614086</xdr:colOff>
      <xdr:row>6</xdr:row>
      <xdr:rowOff>595787</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31138" cy="139588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7"/>
  <sheetViews>
    <sheetView tabSelected="1" zoomScaleNormal="100" workbookViewId="0"/>
  </sheetViews>
  <sheetFormatPr baseColWidth="10" defaultColWidth="11.42578125" defaultRowHeight="14.25"/>
  <cols>
    <col min="1" max="1" width="2.28515625" style="12" customWidth="1"/>
    <col min="2" max="2" width="9" style="12" customWidth="1"/>
    <col min="3" max="3" width="70.5703125" style="19" customWidth="1"/>
    <col min="4" max="4" width="6.85546875" style="12" customWidth="1"/>
    <col min="5" max="5" width="70.5703125" style="12" customWidth="1"/>
    <col min="6" max="16384" width="11.42578125" style="12"/>
  </cols>
  <sheetData>
    <row r="1" spans="1:5">
      <c r="A1" s="219"/>
    </row>
    <row r="9" spans="1:5" ht="20.25">
      <c r="D9" s="11"/>
    </row>
    <row r="10" spans="1:5" ht="20.25">
      <c r="D10" s="18"/>
    </row>
    <row r="12" spans="1:5" ht="15">
      <c r="D12" s="15"/>
    </row>
    <row r="13" spans="1:5">
      <c r="D13" s="13"/>
    </row>
    <row r="14" spans="1:5" ht="17.25" customHeight="1" thickBot="1">
      <c r="D14" s="14"/>
    </row>
    <row r="15" spans="1:5" ht="26.25" customHeight="1" thickTop="1" thickBot="1">
      <c r="C15" s="33" t="s">
        <v>111</v>
      </c>
      <c r="D15" s="20"/>
      <c r="E15" s="33" t="s">
        <v>65</v>
      </c>
    </row>
    <row r="16" spans="1:5" ht="26.25" customHeight="1" thickTop="1" thickBot="1">
      <c r="C16" s="33" t="s">
        <v>77</v>
      </c>
      <c r="D16" s="20"/>
      <c r="E16" s="33" t="s">
        <v>66</v>
      </c>
    </row>
    <row r="17" spans="3:5" ht="26.25" customHeight="1" thickTop="1" thickBot="1">
      <c r="C17" s="33" t="s">
        <v>105</v>
      </c>
      <c r="D17" s="20"/>
      <c r="E17" s="33" t="s">
        <v>67</v>
      </c>
    </row>
    <row r="18" spans="3:5" ht="26.25" customHeight="1" thickTop="1" thickBot="1">
      <c r="C18" s="33" t="s">
        <v>112</v>
      </c>
      <c r="D18" s="20"/>
      <c r="E18" s="33" t="s">
        <v>68</v>
      </c>
    </row>
    <row r="19" spans="3:5" ht="26.25" customHeight="1" thickTop="1" thickBot="1">
      <c r="C19" s="33" t="s">
        <v>62</v>
      </c>
      <c r="D19" s="20"/>
      <c r="E19" s="33" t="s">
        <v>69</v>
      </c>
    </row>
    <row r="20" spans="3:5" ht="26.25" customHeight="1" thickTop="1" thickBot="1">
      <c r="C20" s="33" t="s">
        <v>71</v>
      </c>
      <c r="D20" s="20"/>
      <c r="E20" s="33" t="s">
        <v>117</v>
      </c>
    </row>
    <row r="21" spans="3:5" ht="26.25" customHeight="1" thickTop="1" thickBot="1">
      <c r="C21" s="33" t="s">
        <v>63</v>
      </c>
      <c r="D21" s="20"/>
      <c r="E21" s="34" t="s">
        <v>70</v>
      </c>
    </row>
    <row r="22" spans="3:5" ht="26.25" customHeight="1" thickTop="1" thickBot="1">
      <c r="C22" s="33" t="s">
        <v>64</v>
      </c>
      <c r="D22" s="20"/>
    </row>
    <row r="23" spans="3:5" ht="26.25" customHeight="1" thickTop="1">
      <c r="D23" s="20"/>
      <c r="E23" s="20"/>
    </row>
    <row r="24" spans="3:5" ht="26.25" customHeight="1">
      <c r="D24" s="20"/>
    </row>
    <row r="25" spans="3:5" ht="26.25" customHeight="1">
      <c r="D25" s="20"/>
    </row>
    <row r="26" spans="3:5" ht="26.25" customHeight="1">
      <c r="D26" s="20"/>
    </row>
    <row r="27" spans="3:5" ht="26.25" customHeight="1">
      <c r="D27" s="20"/>
    </row>
  </sheetData>
  <hyperlinks>
    <hyperlink ref="C19" location="'Ingresos Brutos del Juego'!A1" display="Ingresos Brutos del Juego o Win "/>
    <hyperlink ref="C20" location="Impuestos!A1" display="Impuesto Específico al Juego "/>
    <hyperlink ref="C21" location="Impuestos!A1" display="   IVA al Juego "/>
    <hyperlink ref="C22" location="Visitas!A1" display="   Número de Visitas "/>
    <hyperlink ref="E15" location="Visitas!A1" display="   Impuesto por Entradas "/>
    <hyperlink ref="E16" location="Visitas!A1" display="   Gasto Promedio por Visita "/>
    <hyperlink ref="E17" location="'Retorno Máquinas'!A1" display="   Monto Total Apostado en Máquinas de Azar "/>
    <hyperlink ref="E18" location="'Retorno Máquinas'!A1" display="   Porcentaje de Retorno Real a Clientes en Máquinas de Azar "/>
    <hyperlink ref="E19" location="'Resumen Industria'!A1" display="   Resumen de Resultados de la Industria de Casinos de Juego"/>
    <hyperlink ref="C16" location="'Parque de Máquinas'!A1" display="   Número de Máquinas de Azar por Fabricante y Procedencia "/>
    <hyperlink ref="C15" location="'Oferta de Juegos'!A1" display="   Oferta de Juegos por Categoría de Juego"/>
    <hyperlink ref="C17" location="'Posiciones de Juego'!A1" display="   Posiciones de Juego por Categoría de Juego"/>
    <hyperlink ref="C18" location="'Posiciones de Juego'!A1" display="   Win Diario por Posición y Categoría de Juego"/>
    <hyperlink ref="E20" location="'Resumen Industria'!A1" display="   Resumen de Resultados de la Industria de Casinos de Juego"/>
    <hyperlink ref="E21" location="Glosario!A1" display="   Glosario"/>
  </hyperlinks>
  <printOptions horizontalCentered="1"/>
  <pageMargins left="0.19685039370078741" right="0.39370078740157483" top="0.39370078740157483" bottom="0.78740157480314965" header="0.31496062992125984" footer="0.31496062992125984"/>
  <pageSetup scale="83" orientation="landscape" r:id="rId1"/>
  <headerFooter>
    <oddFooter>&amp;L&amp;9www.scj.cl
&amp;D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5"/>
  <sheetViews>
    <sheetView zoomScaleNormal="100" workbookViewId="0">
      <selection activeCell="D15" sqref="D15"/>
    </sheetView>
  </sheetViews>
  <sheetFormatPr baseColWidth="10" defaultColWidth="11.42578125" defaultRowHeight="11.25"/>
  <cols>
    <col min="1" max="1" width="4.140625" style="72" customWidth="1"/>
    <col min="2" max="2" width="34.85546875" style="52" customWidth="1"/>
    <col min="3" max="3" width="2.42578125" style="52" customWidth="1"/>
    <col min="4" max="4" width="89.85546875" style="52" customWidth="1"/>
    <col min="5" max="5" width="7.140625" style="52" customWidth="1"/>
    <col min="6" max="6" width="26.140625" style="52" customWidth="1"/>
    <col min="7" max="16384" width="11.42578125" style="52"/>
  </cols>
  <sheetData>
    <row r="1" spans="1:5" ht="10.5" customHeight="1">
      <c r="A1" s="71"/>
    </row>
    <row r="2" spans="1:5" ht="10.5" customHeight="1"/>
    <row r="3" spans="1:5" ht="10.5" customHeight="1"/>
    <row r="4" spans="1:5" ht="10.5" customHeight="1"/>
    <row r="5" spans="1:5" ht="10.5" customHeight="1">
      <c r="D5" s="83"/>
    </row>
    <row r="6" spans="1:5" ht="10.5" customHeight="1">
      <c r="D6" s="83"/>
      <c r="E6" s="83"/>
    </row>
    <row r="7" spans="1:5" ht="49.5" customHeight="1">
      <c r="D7" s="83"/>
      <c r="E7" s="83"/>
    </row>
    <row r="8" spans="1:5" ht="22.5" customHeight="1">
      <c r="A8" s="64"/>
      <c r="B8" s="300" t="s">
        <v>55</v>
      </c>
      <c r="C8" s="300"/>
      <c r="D8" s="301"/>
    </row>
    <row r="9" spans="1:5" ht="42" customHeight="1">
      <c r="A9" s="64"/>
      <c r="B9" s="84" t="s">
        <v>72</v>
      </c>
      <c r="C9" s="85"/>
      <c r="D9" s="86" t="s">
        <v>19</v>
      </c>
    </row>
    <row r="10" spans="1:5" ht="48" customHeight="1">
      <c r="A10" s="64"/>
      <c r="B10" s="84" t="s">
        <v>60</v>
      </c>
      <c r="C10" s="85"/>
      <c r="D10" s="86" t="s">
        <v>20</v>
      </c>
    </row>
    <row r="11" spans="1:5" ht="39.75" customHeight="1">
      <c r="A11" s="64"/>
      <c r="B11" s="84" t="s">
        <v>21</v>
      </c>
      <c r="C11" s="85"/>
      <c r="D11" s="86" t="s">
        <v>22</v>
      </c>
    </row>
    <row r="12" spans="1:5" ht="37.5" customHeight="1">
      <c r="A12" s="64"/>
      <c r="B12" s="84" t="s">
        <v>61</v>
      </c>
      <c r="C12" s="87"/>
      <c r="D12" s="86" t="s">
        <v>23</v>
      </c>
    </row>
    <row r="13" spans="1:5" ht="56.25" customHeight="1">
      <c r="A13" s="64"/>
      <c r="B13" s="84" t="s">
        <v>109</v>
      </c>
      <c r="C13" s="87"/>
      <c r="D13" s="183" t="s">
        <v>110</v>
      </c>
    </row>
    <row r="14" spans="1:5" ht="52.5" customHeight="1">
      <c r="A14" s="64"/>
      <c r="B14" s="84" t="s">
        <v>113</v>
      </c>
      <c r="C14" s="85"/>
      <c r="D14" s="86" t="s">
        <v>125</v>
      </c>
    </row>
    <row r="15" spans="1:5" ht="39.75" customHeight="1">
      <c r="A15" s="64"/>
      <c r="B15" s="84" t="s">
        <v>114</v>
      </c>
      <c r="C15" s="85"/>
      <c r="D15" s="86" t="s">
        <v>115</v>
      </c>
    </row>
  </sheetData>
  <mergeCells count="1">
    <mergeCell ref="B8:D8"/>
  </mergeCells>
  <printOptions horizontalCentered="1"/>
  <pageMargins left="0.39370078740157483" right="0.39370078740157483" top="0.39370078740157483" bottom="0.78740157480314965" header="0.31496062992125984" footer="0.31496062992125984"/>
  <pageSetup scale="94" orientation="landscape" r:id="rId1"/>
  <headerFooter>
    <oddFooter>&amp;L&amp;9www.scj.cl
&amp;D&amp;R&amp;8División de Estudios</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N28"/>
  <sheetViews>
    <sheetView topLeftCell="A7" zoomScale="130" zoomScaleNormal="130" workbookViewId="0">
      <selection activeCell="C30" sqref="C30"/>
    </sheetView>
  </sheetViews>
  <sheetFormatPr baseColWidth="10" defaultColWidth="11.42578125" defaultRowHeight="14.25"/>
  <cols>
    <col min="1" max="1" width="4.140625" style="16" customWidth="1"/>
    <col min="2" max="2" width="21.42578125" style="16" customWidth="1"/>
    <col min="3" max="8" width="13.85546875" style="16" customWidth="1"/>
    <col min="9" max="9" width="3.85546875" style="16" customWidth="1"/>
    <col min="10" max="10" width="12.5703125" style="16" bestFit="1" customWidth="1"/>
    <col min="11" max="16384" width="11.42578125" style="16"/>
  </cols>
  <sheetData>
    <row r="1" spans="2:10" ht="10.5" customHeight="1"/>
    <row r="2" spans="2:10" ht="10.5" customHeight="1"/>
    <row r="3" spans="2:10" ht="10.5" customHeight="1"/>
    <row r="4" spans="2:10" ht="10.5" customHeight="1"/>
    <row r="5" spans="2:10" ht="10.5" customHeight="1"/>
    <row r="6" spans="2:10" ht="10.5" customHeight="1"/>
    <row r="7" spans="2:10" ht="49.5" customHeight="1"/>
    <row r="8" spans="2:10" s="52" customFormat="1" ht="22.5" customHeight="1">
      <c r="B8" s="258" t="s">
        <v>156</v>
      </c>
      <c r="C8" s="258"/>
      <c r="D8" s="258"/>
      <c r="E8" s="258"/>
      <c r="F8" s="258"/>
      <c r="G8" s="258"/>
      <c r="H8" s="259"/>
      <c r="I8" s="150"/>
      <c r="J8" s="58"/>
    </row>
    <row r="9" spans="2:10" s="52" customFormat="1" ht="15" customHeight="1">
      <c r="B9" s="260" t="s">
        <v>11</v>
      </c>
      <c r="C9" s="261" t="s">
        <v>86</v>
      </c>
      <c r="D9" s="262" t="s">
        <v>87</v>
      </c>
      <c r="E9" s="263"/>
      <c r="F9" s="264"/>
      <c r="G9" s="265" t="s">
        <v>88</v>
      </c>
      <c r="H9" s="266" t="s">
        <v>89</v>
      </c>
      <c r="I9" s="150"/>
      <c r="J9" s="58"/>
    </row>
    <row r="10" spans="2:10" s="52" customFormat="1" ht="24" customHeight="1">
      <c r="B10" s="260"/>
      <c r="C10" s="261"/>
      <c r="D10" s="152" t="s">
        <v>79</v>
      </c>
      <c r="E10" s="154" t="s">
        <v>80</v>
      </c>
      <c r="F10" s="153" t="s">
        <v>81</v>
      </c>
      <c r="G10" s="265"/>
      <c r="H10" s="266"/>
      <c r="I10" s="150"/>
    </row>
    <row r="11" spans="2:10" s="52" customFormat="1" ht="9" customHeight="1">
      <c r="B11" s="102" t="s">
        <v>34</v>
      </c>
      <c r="C11" s="39" t="s">
        <v>90</v>
      </c>
      <c r="D11" s="155">
        <v>6</v>
      </c>
      <c r="E11" s="155">
        <v>14</v>
      </c>
      <c r="F11" s="155">
        <v>1</v>
      </c>
      <c r="G11" s="155">
        <v>452</v>
      </c>
      <c r="H11" s="155">
        <v>236</v>
      </c>
      <c r="I11" s="150"/>
    </row>
    <row r="12" spans="2:10" s="52" customFormat="1" ht="9" customHeight="1">
      <c r="B12" s="101" t="s">
        <v>3</v>
      </c>
      <c r="C12" s="112" t="s">
        <v>91</v>
      </c>
      <c r="D12" s="156">
        <v>10</v>
      </c>
      <c r="E12" s="156">
        <v>29</v>
      </c>
      <c r="F12" s="156">
        <v>2</v>
      </c>
      <c r="G12" s="156">
        <v>788</v>
      </c>
      <c r="H12" s="156">
        <v>124</v>
      </c>
      <c r="I12" s="150"/>
    </row>
    <row r="13" spans="2:10" s="52" customFormat="1" ht="9" customHeight="1">
      <c r="B13" s="157" t="s">
        <v>76</v>
      </c>
      <c r="C13" s="39" t="s">
        <v>92</v>
      </c>
      <c r="D13" s="155">
        <v>5</v>
      </c>
      <c r="E13" s="155">
        <v>17</v>
      </c>
      <c r="F13" s="155">
        <v>1</v>
      </c>
      <c r="G13" s="155">
        <v>385</v>
      </c>
      <c r="H13" s="155">
        <v>179</v>
      </c>
      <c r="I13" s="150"/>
    </row>
    <row r="14" spans="2:10" s="52" customFormat="1" ht="9" customHeight="1">
      <c r="B14" s="101" t="s">
        <v>35</v>
      </c>
      <c r="C14" s="112" t="s">
        <v>93</v>
      </c>
      <c r="D14" s="156">
        <v>7</v>
      </c>
      <c r="E14" s="156">
        <v>9</v>
      </c>
      <c r="F14" s="156">
        <v>1</v>
      </c>
      <c r="G14" s="156">
        <v>335</v>
      </c>
      <c r="H14" s="156">
        <v>148</v>
      </c>
      <c r="I14" s="150"/>
      <c r="J14" s="53"/>
    </row>
    <row r="15" spans="2:10" s="52" customFormat="1" ht="9" customHeight="1">
      <c r="B15" s="102" t="s">
        <v>104</v>
      </c>
      <c r="C15" s="39" t="s">
        <v>94</v>
      </c>
      <c r="D15" s="155">
        <v>14</v>
      </c>
      <c r="E15" s="155">
        <v>43</v>
      </c>
      <c r="F15" s="155">
        <v>1</v>
      </c>
      <c r="G15" s="155">
        <v>1368</v>
      </c>
      <c r="H15" s="155">
        <v>100</v>
      </c>
      <c r="I15" s="150"/>
      <c r="J15" s="53"/>
    </row>
    <row r="16" spans="2:10" s="52" customFormat="1" ht="9" customHeight="1">
      <c r="B16" s="101" t="s">
        <v>16</v>
      </c>
      <c r="C16" s="112" t="s">
        <v>95</v>
      </c>
      <c r="D16" s="156">
        <v>28</v>
      </c>
      <c r="E16" s="156">
        <v>52</v>
      </c>
      <c r="F16" s="156">
        <v>1</v>
      </c>
      <c r="G16" s="156">
        <v>1915</v>
      </c>
      <c r="H16" s="156">
        <v>300</v>
      </c>
      <c r="I16" s="150"/>
      <c r="J16" s="53"/>
    </row>
    <row r="17" spans="1:248" s="52" customFormat="1" ht="9" customHeight="1">
      <c r="B17" s="102" t="s">
        <v>4</v>
      </c>
      <c r="C17" s="39" t="s">
        <v>96</v>
      </c>
      <c r="D17" s="155">
        <v>5</v>
      </c>
      <c r="E17" s="155">
        <v>12</v>
      </c>
      <c r="F17" s="155">
        <v>2</v>
      </c>
      <c r="G17" s="155">
        <v>240</v>
      </c>
      <c r="H17" s="155">
        <v>30</v>
      </c>
      <c r="I17" s="150"/>
    </row>
    <row r="18" spans="1:248" s="52" customFormat="1" ht="9" customHeight="1">
      <c r="B18" s="101" t="s">
        <v>5</v>
      </c>
      <c r="C18" s="112" t="s">
        <v>97</v>
      </c>
      <c r="D18" s="156">
        <v>4</v>
      </c>
      <c r="E18" s="156">
        <v>10</v>
      </c>
      <c r="F18" s="156">
        <v>1</v>
      </c>
      <c r="G18" s="156">
        <v>452</v>
      </c>
      <c r="H18" s="156">
        <v>68</v>
      </c>
      <c r="I18" s="150"/>
    </row>
    <row r="19" spans="1:248" s="52" customFormat="1" ht="9" customHeight="1">
      <c r="B19" s="223" t="s">
        <v>6</v>
      </c>
      <c r="C19" s="224" t="s">
        <v>98</v>
      </c>
      <c r="D19" s="228">
        <v>11</v>
      </c>
      <c r="E19" s="228">
        <v>38</v>
      </c>
      <c r="F19" s="228">
        <v>1</v>
      </c>
      <c r="G19" s="228">
        <v>1377</v>
      </c>
      <c r="H19" s="228">
        <v>168</v>
      </c>
      <c r="I19" s="150"/>
    </row>
    <row r="20" spans="1:248" s="52" customFormat="1" ht="9" customHeight="1">
      <c r="B20" s="226" t="s">
        <v>12</v>
      </c>
      <c r="C20" s="41" t="s">
        <v>99</v>
      </c>
      <c r="D20" s="229">
        <v>4</v>
      </c>
      <c r="E20" s="229">
        <v>5</v>
      </c>
      <c r="F20" s="229">
        <v>1</v>
      </c>
      <c r="G20" s="229">
        <v>203</v>
      </c>
      <c r="H20" s="229">
        <v>40</v>
      </c>
      <c r="I20" s="150"/>
    </row>
    <row r="21" spans="1:248" s="52" customFormat="1" ht="9" customHeight="1">
      <c r="B21" s="223" t="s">
        <v>13</v>
      </c>
      <c r="C21" s="224" t="s">
        <v>100</v>
      </c>
      <c r="D21" s="228">
        <v>7</v>
      </c>
      <c r="E21" s="228">
        <v>26</v>
      </c>
      <c r="F21" s="228">
        <v>3</v>
      </c>
      <c r="G21" s="228">
        <v>664</v>
      </c>
      <c r="H21" s="228">
        <v>176</v>
      </c>
      <c r="I21" s="150"/>
    </row>
    <row r="22" spans="1:248" s="52" customFormat="1" ht="9" customHeight="1">
      <c r="B22" s="226" t="s">
        <v>14</v>
      </c>
      <c r="C22" s="41" t="s">
        <v>101</v>
      </c>
      <c r="D22" s="229">
        <v>5</v>
      </c>
      <c r="E22" s="229">
        <v>15</v>
      </c>
      <c r="F22" s="229">
        <v>2</v>
      </c>
      <c r="G22" s="229">
        <v>384</v>
      </c>
      <c r="H22" s="229">
        <v>100</v>
      </c>
      <c r="I22" s="150"/>
    </row>
    <row r="23" spans="1:248" s="52" customFormat="1" ht="9" customHeight="1">
      <c r="B23" s="223" t="s">
        <v>38</v>
      </c>
      <c r="C23" s="224" t="s">
        <v>102</v>
      </c>
      <c r="D23" s="228">
        <v>6</v>
      </c>
      <c r="E23" s="228">
        <v>14</v>
      </c>
      <c r="F23" s="228">
        <v>1</v>
      </c>
      <c r="G23" s="228">
        <v>333</v>
      </c>
      <c r="H23" s="228">
        <v>60</v>
      </c>
      <c r="I23" s="150"/>
    </row>
    <row r="24" spans="1:248" s="52" customFormat="1" ht="9" customHeight="1">
      <c r="B24" s="230" t="s">
        <v>120</v>
      </c>
      <c r="C24" s="41" t="s">
        <v>121</v>
      </c>
      <c r="D24" s="229">
        <v>5</v>
      </c>
      <c r="E24" s="229">
        <v>10</v>
      </c>
      <c r="F24" s="229">
        <v>2</v>
      </c>
      <c r="G24" s="229">
        <v>230</v>
      </c>
      <c r="H24" s="229">
        <v>72</v>
      </c>
      <c r="I24" s="150"/>
    </row>
    <row r="25" spans="1:248" s="52" customFormat="1" ht="9" customHeight="1">
      <c r="B25" s="223" t="s">
        <v>118</v>
      </c>
      <c r="C25" s="224" t="s">
        <v>119</v>
      </c>
      <c r="D25" s="228">
        <v>4</v>
      </c>
      <c r="E25" s="228">
        <v>6</v>
      </c>
      <c r="F25" s="228">
        <v>1</v>
      </c>
      <c r="G25" s="228">
        <v>160</v>
      </c>
      <c r="H25" s="228">
        <v>38</v>
      </c>
      <c r="I25" s="150"/>
    </row>
    <row r="26" spans="1:248" s="52" customFormat="1" ht="9" customHeight="1">
      <c r="B26" s="230" t="s">
        <v>15</v>
      </c>
      <c r="C26" s="41" t="s">
        <v>103</v>
      </c>
      <c r="D26" s="229">
        <v>5</v>
      </c>
      <c r="E26" s="229">
        <v>13</v>
      </c>
      <c r="F26" s="229">
        <v>2</v>
      </c>
      <c r="G26" s="229">
        <v>451</v>
      </c>
      <c r="H26" s="229">
        <v>100</v>
      </c>
      <c r="I26" s="150"/>
    </row>
    <row r="27" spans="1:248" s="151" customFormat="1" ht="18" customHeight="1">
      <c r="A27" s="79"/>
      <c r="B27" s="158" t="s">
        <v>2</v>
      </c>
      <c r="C27" s="159"/>
      <c r="D27" s="160">
        <f t="shared" ref="D27:H27" si="0">SUM(D11:D26)</f>
        <v>126</v>
      </c>
      <c r="E27" s="160">
        <f t="shared" si="0"/>
        <v>313</v>
      </c>
      <c r="F27" s="160">
        <f t="shared" si="0"/>
        <v>23</v>
      </c>
      <c r="G27" s="160">
        <f t="shared" si="0"/>
        <v>9737</v>
      </c>
      <c r="H27" s="161">
        <f t="shared" si="0"/>
        <v>1939</v>
      </c>
      <c r="I27" s="6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52"/>
      <c r="FE27" s="52"/>
      <c r="FF27" s="52"/>
      <c r="FG27" s="52"/>
      <c r="FH27" s="52"/>
      <c r="FI27" s="52"/>
      <c r="FJ27" s="52"/>
      <c r="FK27" s="52"/>
      <c r="FL27" s="52"/>
      <c r="FM27" s="52"/>
      <c r="FN27" s="52"/>
      <c r="FO27" s="52"/>
      <c r="FP27" s="52"/>
      <c r="FQ27" s="52"/>
      <c r="FR27" s="52"/>
      <c r="FS27" s="52"/>
      <c r="FT27" s="52"/>
      <c r="FU27" s="52"/>
      <c r="FV27" s="52"/>
      <c r="FW27" s="52"/>
      <c r="FX27" s="52"/>
      <c r="FY27" s="52"/>
      <c r="FZ27" s="52"/>
      <c r="GA27" s="52"/>
      <c r="GB27" s="52"/>
      <c r="GC27" s="52"/>
      <c r="GD27" s="52"/>
      <c r="GE27" s="52"/>
      <c r="GF27" s="52"/>
      <c r="GG27" s="52"/>
      <c r="GH27" s="52"/>
      <c r="GI27" s="52"/>
      <c r="GJ27" s="52"/>
      <c r="GK27" s="52"/>
      <c r="GL27" s="52"/>
      <c r="GM27" s="52"/>
      <c r="GN27" s="52"/>
      <c r="GO27" s="52"/>
      <c r="GP27" s="52"/>
      <c r="GQ27" s="52"/>
      <c r="GR27" s="52"/>
      <c r="GS27" s="52"/>
      <c r="GT27" s="52"/>
      <c r="GU27" s="52"/>
      <c r="GV27" s="52"/>
      <c r="GW27" s="52"/>
      <c r="GX27" s="52"/>
      <c r="GY27" s="52"/>
      <c r="GZ27" s="52"/>
      <c r="HA27" s="52"/>
      <c r="HB27" s="52"/>
      <c r="HC27" s="52"/>
      <c r="HD27" s="52"/>
      <c r="HE27" s="52"/>
      <c r="HF27" s="52"/>
      <c r="HG27" s="52"/>
      <c r="HH27" s="52"/>
      <c r="HI27" s="52"/>
      <c r="HJ27" s="52"/>
      <c r="HK27" s="52"/>
      <c r="HL27" s="52"/>
      <c r="HM27" s="52"/>
      <c r="HN27" s="52"/>
      <c r="HO27" s="52"/>
      <c r="HP27" s="52"/>
      <c r="HQ27" s="52"/>
      <c r="HR27" s="52"/>
      <c r="HS27" s="52"/>
      <c r="HT27" s="52"/>
      <c r="HU27" s="52"/>
      <c r="HV27" s="52"/>
      <c r="HW27" s="52"/>
      <c r="HX27" s="52"/>
      <c r="HY27" s="52"/>
      <c r="HZ27" s="52"/>
      <c r="IA27" s="52"/>
      <c r="IB27" s="52"/>
      <c r="IC27" s="52"/>
      <c r="ID27" s="52"/>
      <c r="IE27" s="52"/>
      <c r="IF27" s="52"/>
      <c r="IG27" s="52"/>
      <c r="IH27" s="52"/>
      <c r="II27" s="52"/>
      <c r="IJ27" s="52"/>
      <c r="IK27" s="52"/>
      <c r="IL27" s="52"/>
      <c r="IM27" s="52"/>
      <c r="IN27" s="52"/>
    </row>
    <row r="28" spans="1:248" ht="22.5" customHeight="1">
      <c r="B28" s="182" t="s">
        <v>157</v>
      </c>
      <c r="J28" s="57"/>
    </row>
  </sheetData>
  <mergeCells count="6">
    <mergeCell ref="B8:H8"/>
    <mergeCell ref="B9:B10"/>
    <mergeCell ref="C9:C10"/>
    <mergeCell ref="D9:F9"/>
    <mergeCell ref="G9:G10"/>
    <mergeCell ref="H9:H10"/>
  </mergeCells>
  <pageMargins left="0.70866141732283472" right="0.70866141732283472" top="0.74803149606299213" bottom="0.74803149606299213" header="0.31496062992125984" footer="0.31496062992125984"/>
  <pageSetup scale="90" orientation="landscape" r:id="rId1"/>
  <headerFooter>
    <oddFooter xml:space="preserve">&amp;L&amp;9www.scj.cl
&amp;D&amp;R&amp;8División de Estudios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31"/>
  <sheetViews>
    <sheetView topLeftCell="A7" zoomScale="130" zoomScaleNormal="130" zoomScaleSheetLayoutView="100" workbookViewId="0">
      <selection activeCell="M30" sqref="M30"/>
    </sheetView>
  </sheetViews>
  <sheetFormatPr baseColWidth="10" defaultColWidth="11.42578125" defaultRowHeight="14.25"/>
  <cols>
    <col min="1" max="1" width="4.140625" style="16" customWidth="1"/>
    <col min="2" max="2" width="19.28515625" style="16" customWidth="1"/>
    <col min="3" max="3" width="9.5703125" style="16" bestFit="1" customWidth="1"/>
    <col min="4" max="4" width="10.85546875" style="16" bestFit="1" customWidth="1"/>
    <col min="5" max="5" width="10.85546875" style="16" customWidth="1"/>
    <col min="6" max="6" width="11" style="16" bestFit="1" customWidth="1"/>
    <col min="7" max="7" width="9.5703125" style="16" customWidth="1"/>
    <col min="8" max="8" width="9" style="16" bestFit="1" customWidth="1"/>
    <col min="9" max="9" width="9.140625" style="16" bestFit="1" customWidth="1"/>
    <col min="10" max="10" width="9.85546875" style="16" bestFit="1" customWidth="1"/>
    <col min="11" max="11" width="9" style="16" customWidth="1"/>
    <col min="12" max="12" width="8.85546875" style="16" bestFit="1" customWidth="1"/>
    <col min="13" max="13" width="8.28515625" style="16" customWidth="1"/>
    <col min="14" max="14" width="12" style="16" bestFit="1" customWidth="1"/>
    <col min="15" max="15" width="13" style="16" customWidth="1"/>
    <col min="16" max="16" width="13.42578125" style="16" bestFit="1" customWidth="1"/>
    <col min="17" max="17" width="7.85546875" style="16" customWidth="1"/>
    <col min="18" max="18" width="8.42578125" style="16" customWidth="1"/>
    <col min="19" max="20" width="7.7109375" style="16" customWidth="1"/>
    <col min="21" max="21" width="1" style="16" customWidth="1"/>
    <col min="22" max="22" width="12.5703125" style="16" bestFit="1" customWidth="1"/>
    <col min="23" max="16384" width="11.42578125" style="16"/>
  </cols>
  <sheetData>
    <row r="1" spans="2:21" ht="10.5" customHeight="1"/>
    <row r="2" spans="2:21" ht="10.5" customHeight="1"/>
    <row r="3" spans="2:21" ht="10.5" customHeight="1"/>
    <row r="4" spans="2:21" ht="10.5" customHeight="1"/>
    <row r="5" spans="2:21" ht="10.5" customHeight="1"/>
    <row r="6" spans="2:21" ht="12.75" customHeight="1"/>
    <row r="7" spans="2:21" ht="49.5" customHeight="1">
      <c r="T7" s="246"/>
    </row>
    <row r="8" spans="2:21" ht="22.5" customHeight="1">
      <c r="B8" s="267" t="s">
        <v>158</v>
      </c>
      <c r="C8" s="267"/>
      <c r="D8" s="267"/>
      <c r="E8" s="267"/>
      <c r="F8" s="267"/>
      <c r="G8" s="267"/>
      <c r="H8" s="267"/>
      <c r="I8" s="267"/>
      <c r="J8" s="267"/>
      <c r="K8" s="267"/>
      <c r="L8" s="267"/>
      <c r="M8" s="267"/>
      <c r="N8" s="267"/>
      <c r="O8" s="267"/>
      <c r="P8" s="267"/>
      <c r="Q8" s="267"/>
      <c r="R8" s="267"/>
      <c r="S8" s="267"/>
      <c r="T8" s="189"/>
      <c r="U8" s="246"/>
    </row>
    <row r="9" spans="2:21" s="248" customFormat="1" ht="11.25" customHeight="1">
      <c r="B9" s="260" t="s">
        <v>24</v>
      </c>
      <c r="C9" s="247" t="s">
        <v>127</v>
      </c>
      <c r="D9" s="247" t="s">
        <v>128</v>
      </c>
      <c r="E9" s="247" t="s">
        <v>129</v>
      </c>
      <c r="F9" s="247" t="s">
        <v>130</v>
      </c>
      <c r="G9" s="247" t="s">
        <v>131</v>
      </c>
      <c r="H9" s="247" t="s">
        <v>132</v>
      </c>
      <c r="I9" s="247" t="s">
        <v>133</v>
      </c>
      <c r="J9" s="247" t="s">
        <v>134</v>
      </c>
      <c r="K9" s="247" t="s">
        <v>135</v>
      </c>
      <c r="L9" s="247" t="s">
        <v>136</v>
      </c>
      <c r="M9" s="247" t="s">
        <v>137</v>
      </c>
      <c r="N9" s="247" t="s">
        <v>138</v>
      </c>
      <c r="O9" s="247" t="s">
        <v>139</v>
      </c>
      <c r="P9" s="247" t="s">
        <v>140</v>
      </c>
      <c r="Q9" s="247" t="s">
        <v>141</v>
      </c>
      <c r="R9" s="268" t="s">
        <v>142</v>
      </c>
      <c r="S9" s="269"/>
    </row>
    <row r="10" spans="2:21" ht="11.25" customHeight="1">
      <c r="B10" s="260"/>
      <c r="C10" s="47" t="s">
        <v>143</v>
      </c>
      <c r="D10" s="47" t="s">
        <v>144</v>
      </c>
      <c r="E10" s="47" t="s">
        <v>145</v>
      </c>
      <c r="F10" s="47" t="s">
        <v>146</v>
      </c>
      <c r="G10" s="47" t="s">
        <v>147</v>
      </c>
      <c r="H10" s="47" t="s">
        <v>148</v>
      </c>
      <c r="I10" s="47" t="s">
        <v>148</v>
      </c>
      <c r="J10" s="47" t="s">
        <v>147</v>
      </c>
      <c r="K10" s="47" t="s">
        <v>147</v>
      </c>
      <c r="L10" s="47" t="s">
        <v>149</v>
      </c>
      <c r="M10" s="47" t="s">
        <v>150</v>
      </c>
      <c r="N10" s="47" t="s">
        <v>151</v>
      </c>
      <c r="O10" s="47" t="s">
        <v>147</v>
      </c>
      <c r="P10" s="47" t="s">
        <v>152</v>
      </c>
      <c r="Q10" s="47" t="s">
        <v>147</v>
      </c>
      <c r="R10" s="268"/>
      <c r="S10" s="269"/>
    </row>
    <row r="11" spans="2:21" ht="9" customHeight="1">
      <c r="B11" s="102" t="s">
        <v>34</v>
      </c>
      <c r="C11" s="39"/>
      <c r="D11" s="39">
        <v>6</v>
      </c>
      <c r="E11" s="39"/>
      <c r="F11" s="39">
        <v>88</v>
      </c>
      <c r="G11" s="39">
        <v>120</v>
      </c>
      <c r="H11" s="39"/>
      <c r="I11" s="39"/>
      <c r="J11" s="39"/>
      <c r="K11" s="39">
        <v>84</v>
      </c>
      <c r="L11" s="39">
        <v>52</v>
      </c>
      <c r="M11" s="39"/>
      <c r="N11" s="39">
        <v>24</v>
      </c>
      <c r="O11" s="39"/>
      <c r="P11" s="39"/>
      <c r="Q11" s="39">
        <v>78</v>
      </c>
      <c r="R11" s="81">
        <f t="shared" ref="R11:R28" si="0">SUM(C11:Q11)</f>
        <v>452</v>
      </c>
      <c r="S11" s="249">
        <f t="shared" ref="S11:S26" si="1">R11/$R$27</f>
        <v>4.6420868850775392E-2</v>
      </c>
    </row>
    <row r="12" spans="2:21" ht="9" customHeight="1">
      <c r="B12" s="101" t="s">
        <v>3</v>
      </c>
      <c r="C12" s="112"/>
      <c r="D12" s="112">
        <v>58</v>
      </c>
      <c r="E12" s="112"/>
      <c r="F12" s="112">
        <v>164</v>
      </c>
      <c r="G12" s="112">
        <v>154</v>
      </c>
      <c r="H12" s="112"/>
      <c r="I12" s="112"/>
      <c r="J12" s="112"/>
      <c r="K12" s="112">
        <v>138</v>
      </c>
      <c r="L12" s="112">
        <v>62</v>
      </c>
      <c r="M12" s="112"/>
      <c r="N12" s="112">
        <v>8</v>
      </c>
      <c r="O12" s="112">
        <v>4</v>
      </c>
      <c r="P12" s="112"/>
      <c r="Q12" s="112">
        <v>200</v>
      </c>
      <c r="R12" s="112">
        <f t="shared" si="0"/>
        <v>788</v>
      </c>
      <c r="S12" s="144">
        <f t="shared" si="1"/>
        <v>8.0928417377015505E-2</v>
      </c>
    </row>
    <row r="13" spans="2:21" ht="9" customHeight="1">
      <c r="B13" s="95" t="s">
        <v>76</v>
      </c>
      <c r="C13" s="39">
        <v>10</v>
      </c>
      <c r="D13" s="39">
        <v>26</v>
      </c>
      <c r="E13" s="39"/>
      <c r="F13" s="39">
        <v>57</v>
      </c>
      <c r="G13" s="39">
        <v>58</v>
      </c>
      <c r="H13" s="39"/>
      <c r="I13" s="39">
        <v>16</v>
      </c>
      <c r="J13" s="39"/>
      <c r="K13" s="39">
        <v>55</v>
      </c>
      <c r="L13" s="39">
        <v>44</v>
      </c>
      <c r="M13" s="39"/>
      <c r="N13" s="39">
        <v>40</v>
      </c>
      <c r="O13" s="39"/>
      <c r="P13" s="39">
        <v>18</v>
      </c>
      <c r="Q13" s="39">
        <v>61</v>
      </c>
      <c r="R13" s="81">
        <f t="shared" si="0"/>
        <v>385</v>
      </c>
      <c r="S13" s="249">
        <f t="shared" si="1"/>
        <v>3.9539899352983465E-2</v>
      </c>
    </row>
    <row r="14" spans="2:21" ht="9" customHeight="1">
      <c r="B14" s="101" t="s">
        <v>35</v>
      </c>
      <c r="C14" s="112"/>
      <c r="D14" s="112">
        <v>16</v>
      </c>
      <c r="E14" s="112"/>
      <c r="F14" s="112">
        <v>76</v>
      </c>
      <c r="G14" s="112">
        <v>101</v>
      </c>
      <c r="H14" s="112"/>
      <c r="I14" s="112"/>
      <c r="J14" s="112"/>
      <c r="K14" s="112">
        <v>16</v>
      </c>
      <c r="L14" s="112">
        <v>12</v>
      </c>
      <c r="M14" s="112"/>
      <c r="N14" s="112"/>
      <c r="O14" s="112"/>
      <c r="P14" s="112"/>
      <c r="Q14" s="112">
        <v>114</v>
      </c>
      <c r="R14" s="112">
        <f t="shared" si="0"/>
        <v>335</v>
      </c>
      <c r="S14" s="144">
        <f t="shared" si="1"/>
        <v>3.4404847488959639E-2</v>
      </c>
    </row>
    <row r="15" spans="2:21" ht="9" customHeight="1">
      <c r="B15" s="102" t="s">
        <v>104</v>
      </c>
      <c r="C15" s="39">
        <v>18</v>
      </c>
      <c r="D15" s="39">
        <v>128</v>
      </c>
      <c r="E15" s="39"/>
      <c r="F15" s="39">
        <v>150</v>
      </c>
      <c r="G15" s="39">
        <v>354</v>
      </c>
      <c r="H15" s="39"/>
      <c r="I15" s="39"/>
      <c r="J15" s="39"/>
      <c r="K15" s="39">
        <v>302</v>
      </c>
      <c r="L15" s="39">
        <v>186</v>
      </c>
      <c r="M15" s="39"/>
      <c r="N15" s="39">
        <v>26</v>
      </c>
      <c r="O15" s="39"/>
      <c r="P15" s="39"/>
      <c r="Q15" s="39">
        <v>204</v>
      </c>
      <c r="R15" s="81">
        <f t="shared" si="0"/>
        <v>1368</v>
      </c>
      <c r="S15" s="249">
        <f t="shared" si="1"/>
        <v>0.14049501899969188</v>
      </c>
    </row>
    <row r="16" spans="2:21" ht="9" customHeight="1">
      <c r="B16" s="101" t="s">
        <v>16</v>
      </c>
      <c r="C16" s="112"/>
      <c r="D16" s="112">
        <v>198</v>
      </c>
      <c r="E16" s="112">
        <v>22</v>
      </c>
      <c r="F16" s="112">
        <v>49</v>
      </c>
      <c r="G16" s="112">
        <v>323</v>
      </c>
      <c r="H16" s="112"/>
      <c r="I16" s="112"/>
      <c r="J16" s="112"/>
      <c r="K16" s="112">
        <v>392</v>
      </c>
      <c r="L16" s="112">
        <v>60</v>
      </c>
      <c r="M16" s="112"/>
      <c r="N16" s="112">
        <v>628</v>
      </c>
      <c r="O16" s="112"/>
      <c r="P16" s="112"/>
      <c r="Q16" s="112">
        <v>243</v>
      </c>
      <c r="R16" s="112">
        <f t="shared" si="0"/>
        <v>1915</v>
      </c>
      <c r="S16" s="144">
        <f t="shared" si="1"/>
        <v>0.19667248639211257</v>
      </c>
    </row>
    <row r="17" spans="2:19" ht="9" customHeight="1">
      <c r="B17" s="102" t="s">
        <v>4</v>
      </c>
      <c r="C17" s="39"/>
      <c r="D17" s="39">
        <v>62</v>
      </c>
      <c r="E17" s="39"/>
      <c r="F17" s="39">
        <v>60</v>
      </c>
      <c r="G17" s="39">
        <v>32</v>
      </c>
      <c r="H17" s="39"/>
      <c r="I17" s="39"/>
      <c r="J17" s="39"/>
      <c r="K17" s="39">
        <v>20</v>
      </c>
      <c r="L17" s="39">
        <v>8</v>
      </c>
      <c r="M17" s="39"/>
      <c r="N17" s="39"/>
      <c r="O17" s="39"/>
      <c r="P17" s="39"/>
      <c r="Q17" s="39">
        <v>58</v>
      </c>
      <c r="R17" s="81">
        <f t="shared" si="0"/>
        <v>240</v>
      </c>
      <c r="S17" s="249">
        <f t="shared" si="1"/>
        <v>2.4648248947314367E-2</v>
      </c>
    </row>
    <row r="18" spans="2:19" ht="9" customHeight="1">
      <c r="B18" s="101" t="s">
        <v>5</v>
      </c>
      <c r="C18" s="112"/>
      <c r="D18" s="112"/>
      <c r="E18" s="112"/>
      <c r="F18" s="112">
        <v>244</v>
      </c>
      <c r="G18" s="112">
        <v>55</v>
      </c>
      <c r="H18" s="112"/>
      <c r="I18" s="112"/>
      <c r="J18" s="112"/>
      <c r="K18" s="112"/>
      <c r="L18" s="112"/>
      <c r="M18" s="112">
        <v>20</v>
      </c>
      <c r="N18" s="112">
        <v>50</v>
      </c>
      <c r="O18" s="112"/>
      <c r="P18" s="112"/>
      <c r="Q18" s="112">
        <v>83</v>
      </c>
      <c r="R18" s="112">
        <f t="shared" si="0"/>
        <v>452</v>
      </c>
      <c r="S18" s="144">
        <f t="shared" si="1"/>
        <v>4.6420868850775392E-2</v>
      </c>
    </row>
    <row r="19" spans="2:19" ht="9" customHeight="1">
      <c r="B19" s="223" t="s">
        <v>6</v>
      </c>
      <c r="C19" s="224"/>
      <c r="D19" s="224">
        <v>178</v>
      </c>
      <c r="E19" s="224"/>
      <c r="F19" s="224">
        <v>170</v>
      </c>
      <c r="G19" s="224">
        <v>309</v>
      </c>
      <c r="H19" s="224">
        <v>10</v>
      </c>
      <c r="I19" s="224"/>
      <c r="J19" s="224"/>
      <c r="K19" s="224">
        <v>280</v>
      </c>
      <c r="L19" s="224">
        <v>108</v>
      </c>
      <c r="M19" s="224"/>
      <c r="N19" s="224"/>
      <c r="O19" s="224">
        <v>10</v>
      </c>
      <c r="P19" s="224"/>
      <c r="Q19" s="224">
        <v>312</v>
      </c>
      <c r="R19" s="224">
        <f t="shared" si="0"/>
        <v>1377</v>
      </c>
      <c r="S19" s="225">
        <f t="shared" si="1"/>
        <v>0.1414193283352162</v>
      </c>
    </row>
    <row r="20" spans="2:19" ht="9" customHeight="1">
      <c r="B20" s="226" t="s">
        <v>12</v>
      </c>
      <c r="C20" s="41"/>
      <c r="D20" s="41">
        <v>3</v>
      </c>
      <c r="E20" s="41"/>
      <c r="F20" s="41">
        <v>64</v>
      </c>
      <c r="G20" s="41">
        <v>28</v>
      </c>
      <c r="H20" s="41"/>
      <c r="I20" s="41"/>
      <c r="J20" s="41"/>
      <c r="K20" s="41">
        <v>8</v>
      </c>
      <c r="L20" s="41"/>
      <c r="M20" s="41"/>
      <c r="N20" s="41">
        <v>50</v>
      </c>
      <c r="O20" s="41"/>
      <c r="P20" s="41"/>
      <c r="Q20" s="41">
        <v>50</v>
      </c>
      <c r="R20" s="227">
        <f t="shared" si="0"/>
        <v>203</v>
      </c>
      <c r="S20" s="250">
        <f t="shared" si="1"/>
        <v>2.0848310567936738E-2</v>
      </c>
    </row>
    <row r="21" spans="2:19" ht="9" customHeight="1">
      <c r="B21" s="223" t="s">
        <v>13</v>
      </c>
      <c r="C21" s="224">
        <v>8</v>
      </c>
      <c r="D21" s="224">
        <v>152</v>
      </c>
      <c r="E21" s="224"/>
      <c r="F21" s="224">
        <v>178</v>
      </c>
      <c r="G21" s="224">
        <v>77</v>
      </c>
      <c r="H21" s="224"/>
      <c r="I21" s="224"/>
      <c r="J21" s="224"/>
      <c r="K21" s="224">
        <v>124</v>
      </c>
      <c r="L21" s="224">
        <v>8</v>
      </c>
      <c r="M21" s="224"/>
      <c r="N21" s="224">
        <v>12</v>
      </c>
      <c r="O21" s="224"/>
      <c r="P21" s="224"/>
      <c r="Q21" s="224">
        <v>105</v>
      </c>
      <c r="R21" s="224">
        <f t="shared" si="0"/>
        <v>664</v>
      </c>
      <c r="S21" s="225">
        <f t="shared" si="1"/>
        <v>6.819348875423642E-2</v>
      </c>
    </row>
    <row r="22" spans="2:19" ht="9" customHeight="1">
      <c r="B22" s="226" t="s">
        <v>14</v>
      </c>
      <c r="C22" s="41"/>
      <c r="D22" s="41">
        <v>90</v>
      </c>
      <c r="E22" s="41"/>
      <c r="F22" s="41">
        <v>92</v>
      </c>
      <c r="G22" s="41">
        <v>54</v>
      </c>
      <c r="H22" s="41"/>
      <c r="I22" s="41"/>
      <c r="J22" s="41"/>
      <c r="K22" s="41">
        <v>78</v>
      </c>
      <c r="L22" s="41">
        <v>4</v>
      </c>
      <c r="M22" s="41"/>
      <c r="N22" s="41">
        <v>12</v>
      </c>
      <c r="O22" s="41"/>
      <c r="P22" s="41"/>
      <c r="Q22" s="41">
        <v>54</v>
      </c>
      <c r="R22" s="227">
        <f t="shared" si="0"/>
        <v>384</v>
      </c>
      <c r="S22" s="250">
        <f t="shared" si="1"/>
        <v>3.9437198315702991E-2</v>
      </c>
    </row>
    <row r="23" spans="2:19" ht="9" customHeight="1">
      <c r="B23" s="223" t="s">
        <v>38</v>
      </c>
      <c r="C23" s="224"/>
      <c r="D23" s="224"/>
      <c r="E23" s="224"/>
      <c r="F23" s="224">
        <v>80</v>
      </c>
      <c r="G23" s="224">
        <v>97</v>
      </c>
      <c r="H23" s="224"/>
      <c r="I23" s="224"/>
      <c r="J23" s="224"/>
      <c r="K23" s="224">
        <v>84</v>
      </c>
      <c r="L23" s="224">
        <v>8</v>
      </c>
      <c r="M23" s="224"/>
      <c r="N23" s="224"/>
      <c r="O23" s="224"/>
      <c r="P23" s="224"/>
      <c r="Q23" s="224">
        <v>64</v>
      </c>
      <c r="R23" s="224">
        <f t="shared" si="0"/>
        <v>333</v>
      </c>
      <c r="S23" s="225">
        <f t="shared" si="1"/>
        <v>3.4199445414398684E-2</v>
      </c>
    </row>
    <row r="24" spans="2:19" ht="9" customHeight="1">
      <c r="B24" s="226" t="s">
        <v>120</v>
      </c>
      <c r="C24" s="41"/>
      <c r="D24" s="41">
        <v>22</v>
      </c>
      <c r="E24" s="41"/>
      <c r="F24" s="41">
        <v>56</v>
      </c>
      <c r="G24" s="41">
        <v>46</v>
      </c>
      <c r="H24" s="41"/>
      <c r="I24" s="41"/>
      <c r="J24" s="41"/>
      <c r="K24" s="41">
        <v>38</v>
      </c>
      <c r="L24" s="41">
        <v>34</v>
      </c>
      <c r="M24" s="41"/>
      <c r="N24" s="41">
        <v>10</v>
      </c>
      <c r="O24" s="41"/>
      <c r="P24" s="41"/>
      <c r="Q24" s="41">
        <v>24</v>
      </c>
      <c r="R24" s="227">
        <f t="shared" si="0"/>
        <v>230</v>
      </c>
      <c r="S24" s="250">
        <f t="shared" si="1"/>
        <v>2.3621238574509602E-2</v>
      </c>
    </row>
    <row r="25" spans="2:19" ht="9" customHeight="1">
      <c r="B25" s="223" t="s">
        <v>118</v>
      </c>
      <c r="C25" s="224"/>
      <c r="D25" s="224">
        <v>24</v>
      </c>
      <c r="E25" s="224"/>
      <c r="F25" s="224">
        <v>42</v>
      </c>
      <c r="G25" s="224">
        <v>20</v>
      </c>
      <c r="H25" s="224"/>
      <c r="I25" s="224"/>
      <c r="J25" s="224"/>
      <c r="K25" s="224">
        <v>28</v>
      </c>
      <c r="L25" s="224"/>
      <c r="M25" s="224"/>
      <c r="N25" s="224">
        <v>24</v>
      </c>
      <c r="O25" s="224"/>
      <c r="P25" s="224"/>
      <c r="Q25" s="224">
        <v>22</v>
      </c>
      <c r="R25" s="224">
        <f t="shared" si="0"/>
        <v>160</v>
      </c>
      <c r="S25" s="225">
        <f t="shared" si="1"/>
        <v>1.6432165964876247E-2</v>
      </c>
    </row>
    <row r="26" spans="2:19" ht="9" customHeight="1">
      <c r="B26" s="226" t="s">
        <v>15</v>
      </c>
      <c r="C26" s="41">
        <v>4</v>
      </c>
      <c r="D26" s="41">
        <v>89</v>
      </c>
      <c r="E26" s="41"/>
      <c r="F26" s="41">
        <v>138</v>
      </c>
      <c r="G26" s="41">
        <v>54</v>
      </c>
      <c r="H26" s="41"/>
      <c r="I26" s="41"/>
      <c r="J26" s="41"/>
      <c r="K26" s="41">
        <v>79</v>
      </c>
      <c r="L26" s="41">
        <v>16</v>
      </c>
      <c r="M26" s="41"/>
      <c r="N26" s="41">
        <v>24</v>
      </c>
      <c r="O26" s="41"/>
      <c r="P26" s="41"/>
      <c r="Q26" s="41">
        <v>47</v>
      </c>
      <c r="R26" s="227">
        <f t="shared" si="0"/>
        <v>451</v>
      </c>
      <c r="S26" s="250">
        <f t="shared" si="1"/>
        <v>4.6318167813494918E-2</v>
      </c>
    </row>
    <row r="27" spans="2:19" ht="18" customHeight="1">
      <c r="B27" s="251" t="s">
        <v>153</v>
      </c>
      <c r="C27" s="143">
        <f t="shared" ref="C27:Q27" si="2">SUM(C11:C26)</f>
        <v>40</v>
      </c>
      <c r="D27" s="143">
        <f t="shared" si="2"/>
        <v>1052</v>
      </c>
      <c r="E27" s="143">
        <f t="shared" si="2"/>
        <v>22</v>
      </c>
      <c r="F27" s="143">
        <f t="shared" si="2"/>
        <v>1708</v>
      </c>
      <c r="G27" s="143">
        <f t="shared" si="2"/>
        <v>1882</v>
      </c>
      <c r="H27" s="143">
        <f t="shared" si="2"/>
        <v>10</v>
      </c>
      <c r="I27" s="143">
        <f t="shared" si="2"/>
        <v>16</v>
      </c>
      <c r="J27" s="143">
        <f t="shared" si="2"/>
        <v>0</v>
      </c>
      <c r="K27" s="143">
        <f t="shared" si="2"/>
        <v>1726</v>
      </c>
      <c r="L27" s="143">
        <f t="shared" si="2"/>
        <v>602</v>
      </c>
      <c r="M27" s="143">
        <f t="shared" si="2"/>
        <v>20</v>
      </c>
      <c r="N27" s="143">
        <f t="shared" si="2"/>
        <v>908</v>
      </c>
      <c r="O27" s="143">
        <f t="shared" si="2"/>
        <v>14</v>
      </c>
      <c r="P27" s="143">
        <f t="shared" si="2"/>
        <v>18</v>
      </c>
      <c r="Q27" s="143">
        <f t="shared" si="2"/>
        <v>1719</v>
      </c>
      <c r="R27" s="143">
        <f t="shared" si="0"/>
        <v>9737</v>
      </c>
      <c r="S27" s="252">
        <f>SUM(S11:S26)</f>
        <v>1</v>
      </c>
    </row>
    <row r="28" spans="2:19" ht="12.75" customHeight="1">
      <c r="B28" s="253" t="s">
        <v>154</v>
      </c>
      <c r="C28" s="254">
        <f t="shared" ref="C28:Q28" si="3">C27/$R$27</f>
        <v>4.1080414912190617E-3</v>
      </c>
      <c r="D28" s="254">
        <f t="shared" si="3"/>
        <v>0.10804149121906131</v>
      </c>
      <c r="E28" s="254">
        <f t="shared" si="3"/>
        <v>2.2594228201704837E-3</v>
      </c>
      <c r="F28" s="254">
        <f t="shared" si="3"/>
        <v>0.17541337167505391</v>
      </c>
      <c r="G28" s="254">
        <f t="shared" si="3"/>
        <v>0.19328335216185683</v>
      </c>
      <c r="H28" s="254">
        <f t="shared" si="3"/>
        <v>1.0270103728047654E-3</v>
      </c>
      <c r="I28" s="254">
        <f t="shared" si="3"/>
        <v>1.6432165964876246E-3</v>
      </c>
      <c r="J28" s="254">
        <f t="shared" si="3"/>
        <v>0</v>
      </c>
      <c r="K28" s="254">
        <f t="shared" si="3"/>
        <v>0.17726199034610249</v>
      </c>
      <c r="L28" s="254">
        <f t="shared" si="3"/>
        <v>6.1826024442846871E-2</v>
      </c>
      <c r="M28" s="254">
        <f t="shared" si="3"/>
        <v>2.0540207456095309E-3</v>
      </c>
      <c r="N28" s="254">
        <f t="shared" si="3"/>
        <v>9.3252541850672693E-2</v>
      </c>
      <c r="O28" s="254">
        <f t="shared" si="3"/>
        <v>1.4378145219266715E-3</v>
      </c>
      <c r="P28" s="254">
        <f t="shared" si="3"/>
        <v>1.8486186710485776E-3</v>
      </c>
      <c r="Q28" s="254">
        <f t="shared" si="3"/>
        <v>0.17654308308513916</v>
      </c>
      <c r="R28" s="255">
        <f t="shared" si="0"/>
        <v>1</v>
      </c>
      <c r="S28" s="256"/>
    </row>
    <row r="29" spans="2:19" ht="15" customHeight="1">
      <c r="B29" s="257" t="s">
        <v>157</v>
      </c>
    </row>
    <row r="30" spans="2:19" ht="15" customHeight="1"/>
    <row r="31" spans="2:19" ht="15" customHeight="1">
      <c r="O31" s="16" t="s">
        <v>155</v>
      </c>
    </row>
  </sheetData>
  <mergeCells count="3">
    <mergeCell ref="B8:S8"/>
    <mergeCell ref="B9:B10"/>
    <mergeCell ref="R9:S10"/>
  </mergeCells>
  <pageMargins left="0.39370078740157483" right="0.39370078740157483" top="0.39370078740157483" bottom="0.78740157480314965" header="0.31496062992125984" footer="0.31496062992125984"/>
  <pageSetup scale="76" orientation="landscape" r:id="rId1"/>
  <headerFooter>
    <oddFooter>&amp;L&amp;9www.scj.cl
&amp;D&amp;R&amp;8División de Estudios</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M70"/>
  <sheetViews>
    <sheetView topLeftCell="A22" zoomScaleNormal="100" workbookViewId="0">
      <selection activeCell="L61" sqref="L61"/>
    </sheetView>
  </sheetViews>
  <sheetFormatPr baseColWidth="10" defaultColWidth="11.42578125" defaultRowHeight="14.25"/>
  <cols>
    <col min="1" max="1" width="4.140625" style="16" customWidth="1"/>
    <col min="2" max="2" width="21.42578125" style="16" customWidth="1"/>
    <col min="3" max="8" width="13.85546875" style="16" customWidth="1"/>
    <col min="9" max="9" width="15.7109375" style="16" customWidth="1"/>
    <col min="10" max="10" width="3.140625" style="16" customWidth="1"/>
    <col min="11" max="16384" width="11.42578125" style="16"/>
  </cols>
  <sheetData>
    <row r="1" spans="2:11" ht="10.5" customHeight="1"/>
    <row r="2" spans="2:11" ht="10.5" customHeight="1"/>
    <row r="3" spans="2:11" ht="10.5" customHeight="1"/>
    <row r="4" spans="2:11" ht="10.5" customHeight="1"/>
    <row r="5" spans="2:11" ht="10.5" customHeight="1"/>
    <row r="6" spans="2:11" ht="10.5" customHeight="1"/>
    <row r="7" spans="2:11" ht="49.5" customHeight="1"/>
    <row r="8" spans="2:11" s="52" customFormat="1" ht="22.5" customHeight="1">
      <c r="B8" s="271" t="s">
        <v>159</v>
      </c>
      <c r="C8" s="272"/>
      <c r="D8" s="272"/>
      <c r="E8" s="272"/>
      <c r="F8" s="272"/>
      <c r="G8" s="272"/>
      <c r="H8" s="272"/>
      <c r="I8" s="272"/>
      <c r="K8" s="58"/>
    </row>
    <row r="9" spans="2:11" s="52" customFormat="1" ht="15" customHeight="1">
      <c r="B9" s="260" t="s">
        <v>11</v>
      </c>
      <c r="C9" s="261" t="s">
        <v>86</v>
      </c>
      <c r="D9" s="262" t="s">
        <v>106</v>
      </c>
      <c r="E9" s="263"/>
      <c r="F9" s="264"/>
      <c r="G9" s="265" t="s">
        <v>107</v>
      </c>
      <c r="H9" s="261" t="s">
        <v>83</v>
      </c>
      <c r="I9" s="265" t="s">
        <v>108</v>
      </c>
      <c r="K9" s="58"/>
    </row>
    <row r="10" spans="2:11" s="52" customFormat="1" ht="24" customHeight="1">
      <c r="B10" s="260"/>
      <c r="C10" s="261"/>
      <c r="D10" s="152" t="s">
        <v>79</v>
      </c>
      <c r="E10" s="154" t="s">
        <v>80</v>
      </c>
      <c r="F10" s="153" t="s">
        <v>81</v>
      </c>
      <c r="G10" s="265"/>
      <c r="H10" s="261"/>
      <c r="I10" s="265"/>
    </row>
    <row r="11" spans="2:11" s="52" customFormat="1" ht="9" customHeight="1">
      <c r="B11" s="102" t="s">
        <v>34</v>
      </c>
      <c r="C11" s="39" t="s">
        <v>90</v>
      </c>
      <c r="D11" s="155">
        <v>42</v>
      </c>
      <c r="E11" s="155">
        <v>95</v>
      </c>
      <c r="F11" s="155">
        <v>10</v>
      </c>
      <c r="G11" s="155">
        <v>452</v>
      </c>
      <c r="H11" s="155">
        <v>236</v>
      </c>
      <c r="I11" s="155">
        <f>SUM(D11:H11)</f>
        <v>835</v>
      </c>
    </row>
    <row r="12" spans="2:11" s="52" customFormat="1" ht="9" customHeight="1">
      <c r="B12" s="101" t="s">
        <v>3</v>
      </c>
      <c r="C12" s="112" t="s">
        <v>91</v>
      </c>
      <c r="D12" s="156">
        <v>70</v>
      </c>
      <c r="E12" s="156">
        <v>227</v>
      </c>
      <c r="F12" s="156">
        <v>17</v>
      </c>
      <c r="G12" s="156">
        <v>788</v>
      </c>
      <c r="H12" s="156">
        <v>124</v>
      </c>
      <c r="I12" s="156">
        <f t="shared" ref="I12:I26" si="0">SUM(D12:H12)</f>
        <v>1226</v>
      </c>
    </row>
    <row r="13" spans="2:11" s="52" customFormat="1" ht="9" customHeight="1">
      <c r="B13" s="157" t="s">
        <v>76</v>
      </c>
      <c r="C13" s="39" t="s">
        <v>92</v>
      </c>
      <c r="D13" s="155">
        <v>35</v>
      </c>
      <c r="E13" s="155">
        <v>142</v>
      </c>
      <c r="F13" s="155">
        <v>7</v>
      </c>
      <c r="G13" s="155">
        <v>385</v>
      </c>
      <c r="H13" s="155">
        <v>179</v>
      </c>
      <c r="I13" s="155">
        <f t="shared" si="0"/>
        <v>748</v>
      </c>
    </row>
    <row r="14" spans="2:11" s="52" customFormat="1" ht="9" customHeight="1">
      <c r="B14" s="101" t="s">
        <v>35</v>
      </c>
      <c r="C14" s="112" t="s">
        <v>93</v>
      </c>
      <c r="D14" s="156">
        <v>49</v>
      </c>
      <c r="E14" s="156">
        <v>62</v>
      </c>
      <c r="F14" s="156">
        <v>10</v>
      </c>
      <c r="G14" s="156">
        <v>335</v>
      </c>
      <c r="H14" s="156">
        <v>148</v>
      </c>
      <c r="I14" s="229">
        <f t="shared" si="0"/>
        <v>604</v>
      </c>
    </row>
    <row r="15" spans="2:11" s="52" customFormat="1" ht="9" customHeight="1">
      <c r="B15" s="102" t="s">
        <v>104</v>
      </c>
      <c r="C15" s="39" t="s">
        <v>94</v>
      </c>
      <c r="D15" s="155">
        <v>98</v>
      </c>
      <c r="E15" s="155">
        <v>326</v>
      </c>
      <c r="F15" s="155">
        <v>10</v>
      </c>
      <c r="G15" s="155">
        <v>1368</v>
      </c>
      <c r="H15" s="155">
        <v>100</v>
      </c>
      <c r="I15" s="155">
        <f t="shared" si="0"/>
        <v>1902</v>
      </c>
    </row>
    <row r="16" spans="2:11" s="52" customFormat="1" ht="9" customHeight="1">
      <c r="B16" s="101" t="s">
        <v>16</v>
      </c>
      <c r="C16" s="112" t="s">
        <v>95</v>
      </c>
      <c r="D16" s="156">
        <v>196</v>
      </c>
      <c r="E16" s="156">
        <v>356</v>
      </c>
      <c r="F16" s="156">
        <v>10</v>
      </c>
      <c r="G16" s="156">
        <v>1915</v>
      </c>
      <c r="H16" s="156">
        <v>300</v>
      </c>
      <c r="I16" s="229">
        <f t="shared" si="0"/>
        <v>2777</v>
      </c>
    </row>
    <row r="17" spans="1:247" s="52" customFormat="1" ht="9" customHeight="1">
      <c r="B17" s="102" t="s">
        <v>4</v>
      </c>
      <c r="C17" s="39" t="s">
        <v>96</v>
      </c>
      <c r="D17" s="155">
        <v>35</v>
      </c>
      <c r="E17" s="155">
        <v>89</v>
      </c>
      <c r="F17" s="155">
        <v>14</v>
      </c>
      <c r="G17" s="155">
        <v>240</v>
      </c>
      <c r="H17" s="155">
        <v>30</v>
      </c>
      <c r="I17" s="155">
        <f t="shared" si="0"/>
        <v>408</v>
      </c>
    </row>
    <row r="18" spans="1:247" s="52" customFormat="1" ht="9" customHeight="1">
      <c r="B18" s="101" t="s">
        <v>5</v>
      </c>
      <c r="C18" s="112" t="s">
        <v>97</v>
      </c>
      <c r="D18" s="156">
        <v>28</v>
      </c>
      <c r="E18" s="156">
        <v>75</v>
      </c>
      <c r="F18" s="156">
        <v>10</v>
      </c>
      <c r="G18" s="156">
        <v>452</v>
      </c>
      <c r="H18" s="156">
        <v>68</v>
      </c>
      <c r="I18" s="229">
        <f t="shared" si="0"/>
        <v>633</v>
      </c>
    </row>
    <row r="19" spans="1:247" s="52" customFormat="1" ht="9" customHeight="1">
      <c r="B19" s="223" t="s">
        <v>6</v>
      </c>
      <c r="C19" s="224" t="s">
        <v>98</v>
      </c>
      <c r="D19" s="228">
        <v>77</v>
      </c>
      <c r="E19" s="228">
        <v>272</v>
      </c>
      <c r="F19" s="228">
        <v>10</v>
      </c>
      <c r="G19" s="228">
        <v>1377</v>
      </c>
      <c r="H19" s="228">
        <v>168</v>
      </c>
      <c r="I19" s="155">
        <f t="shared" si="0"/>
        <v>1904</v>
      </c>
    </row>
    <row r="20" spans="1:247" s="52" customFormat="1" ht="9" customHeight="1">
      <c r="B20" s="226" t="s">
        <v>12</v>
      </c>
      <c r="C20" s="41" t="s">
        <v>99</v>
      </c>
      <c r="D20" s="229">
        <v>28</v>
      </c>
      <c r="E20" s="229">
        <v>41</v>
      </c>
      <c r="F20" s="229">
        <v>7</v>
      </c>
      <c r="G20" s="229">
        <v>203</v>
      </c>
      <c r="H20" s="229">
        <v>40</v>
      </c>
      <c r="I20" s="229">
        <f t="shared" si="0"/>
        <v>319</v>
      </c>
    </row>
    <row r="21" spans="1:247" s="52" customFormat="1" ht="9" customHeight="1">
      <c r="B21" s="223" t="s">
        <v>13</v>
      </c>
      <c r="C21" s="224" t="s">
        <v>100</v>
      </c>
      <c r="D21" s="228">
        <v>49</v>
      </c>
      <c r="E21" s="228">
        <v>186</v>
      </c>
      <c r="F21" s="228">
        <v>24</v>
      </c>
      <c r="G21" s="228">
        <v>664</v>
      </c>
      <c r="H21" s="228">
        <v>176</v>
      </c>
      <c r="I21" s="155">
        <f t="shared" si="0"/>
        <v>1099</v>
      </c>
    </row>
    <row r="22" spans="1:247" s="52" customFormat="1" ht="9" customHeight="1">
      <c r="B22" s="226" t="s">
        <v>14</v>
      </c>
      <c r="C22" s="41" t="s">
        <v>101</v>
      </c>
      <c r="D22" s="229">
        <v>35</v>
      </c>
      <c r="E22" s="229">
        <v>118</v>
      </c>
      <c r="F22" s="229">
        <v>17</v>
      </c>
      <c r="G22" s="229">
        <v>384</v>
      </c>
      <c r="H22" s="229">
        <v>100</v>
      </c>
      <c r="I22" s="229">
        <f t="shared" si="0"/>
        <v>654</v>
      </c>
    </row>
    <row r="23" spans="1:247" s="52" customFormat="1" ht="9" customHeight="1">
      <c r="B23" s="223" t="s">
        <v>38</v>
      </c>
      <c r="C23" s="224" t="s">
        <v>102</v>
      </c>
      <c r="D23" s="228">
        <v>42</v>
      </c>
      <c r="E23" s="228">
        <v>101</v>
      </c>
      <c r="F23" s="228">
        <v>10</v>
      </c>
      <c r="G23" s="228">
        <v>333</v>
      </c>
      <c r="H23" s="228">
        <v>60</v>
      </c>
      <c r="I23" s="155">
        <f t="shared" si="0"/>
        <v>546</v>
      </c>
    </row>
    <row r="24" spans="1:247" s="52" customFormat="1" ht="9" customHeight="1">
      <c r="B24" s="226" t="s">
        <v>120</v>
      </c>
      <c r="C24" s="41" t="s">
        <v>121</v>
      </c>
      <c r="D24" s="229">
        <v>35</v>
      </c>
      <c r="E24" s="229">
        <v>73</v>
      </c>
      <c r="F24" s="229">
        <v>14</v>
      </c>
      <c r="G24" s="229">
        <v>230</v>
      </c>
      <c r="H24" s="229">
        <v>72</v>
      </c>
      <c r="I24" s="229">
        <f t="shared" si="0"/>
        <v>424</v>
      </c>
    </row>
    <row r="25" spans="1:247" s="52" customFormat="1" ht="9" customHeight="1">
      <c r="B25" s="223" t="s">
        <v>118</v>
      </c>
      <c r="C25" s="224" t="s">
        <v>119</v>
      </c>
      <c r="D25" s="228">
        <v>28</v>
      </c>
      <c r="E25" s="228">
        <v>39</v>
      </c>
      <c r="F25" s="228">
        <v>7</v>
      </c>
      <c r="G25" s="228">
        <v>160</v>
      </c>
      <c r="H25" s="228">
        <v>38</v>
      </c>
      <c r="I25" s="155">
        <f t="shared" si="0"/>
        <v>272</v>
      </c>
    </row>
    <row r="26" spans="1:247" s="52" customFormat="1" ht="9" customHeight="1">
      <c r="B26" s="226" t="s">
        <v>15</v>
      </c>
      <c r="C26" s="41" t="s">
        <v>103</v>
      </c>
      <c r="D26" s="229">
        <v>35</v>
      </c>
      <c r="E26" s="229">
        <v>97</v>
      </c>
      <c r="F26" s="229">
        <v>14</v>
      </c>
      <c r="G26" s="229">
        <v>451</v>
      </c>
      <c r="H26" s="229">
        <v>100</v>
      </c>
      <c r="I26" s="229">
        <f t="shared" si="0"/>
        <v>697</v>
      </c>
    </row>
    <row r="27" spans="1:247" s="151" customFormat="1" ht="18" customHeight="1">
      <c r="A27" s="79"/>
      <c r="B27" s="158" t="s">
        <v>2</v>
      </c>
      <c r="C27" s="159"/>
      <c r="D27" s="160">
        <f t="shared" ref="D27:H27" si="1">SUM(D11:D26)</f>
        <v>882</v>
      </c>
      <c r="E27" s="160">
        <f t="shared" si="1"/>
        <v>2299</v>
      </c>
      <c r="F27" s="160">
        <f t="shared" si="1"/>
        <v>191</v>
      </c>
      <c r="G27" s="160">
        <f t="shared" si="1"/>
        <v>9737</v>
      </c>
      <c r="H27" s="161">
        <f t="shared" si="1"/>
        <v>1939</v>
      </c>
      <c r="I27" s="161">
        <f>SUM(I11:I26)</f>
        <v>15048</v>
      </c>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52"/>
      <c r="FE27" s="52"/>
      <c r="FF27" s="52"/>
      <c r="FG27" s="52"/>
      <c r="FH27" s="52"/>
      <c r="FI27" s="52"/>
      <c r="FJ27" s="52"/>
      <c r="FK27" s="52"/>
      <c r="FL27" s="52"/>
      <c r="FM27" s="52"/>
      <c r="FN27" s="52"/>
      <c r="FO27" s="52"/>
      <c r="FP27" s="52"/>
      <c r="FQ27" s="52"/>
      <c r="FR27" s="52"/>
      <c r="FS27" s="52"/>
      <c r="FT27" s="52"/>
      <c r="FU27" s="52"/>
      <c r="FV27" s="52"/>
      <c r="FW27" s="52"/>
      <c r="FX27" s="52"/>
      <c r="FY27" s="52"/>
      <c r="FZ27" s="52"/>
      <c r="GA27" s="52"/>
      <c r="GB27" s="52"/>
      <c r="GC27" s="52"/>
      <c r="GD27" s="52"/>
      <c r="GE27" s="52"/>
      <c r="GF27" s="52"/>
      <c r="GG27" s="52"/>
      <c r="GH27" s="52"/>
      <c r="GI27" s="52"/>
      <c r="GJ27" s="52"/>
      <c r="GK27" s="52"/>
      <c r="GL27" s="52"/>
      <c r="GM27" s="52"/>
      <c r="GN27" s="52"/>
      <c r="GO27" s="52"/>
      <c r="GP27" s="52"/>
      <c r="GQ27" s="52"/>
      <c r="GR27" s="52"/>
      <c r="GS27" s="52"/>
      <c r="GT27" s="52"/>
      <c r="GU27" s="52"/>
      <c r="GV27" s="52"/>
      <c r="GW27" s="52"/>
      <c r="GX27" s="52"/>
      <c r="GY27" s="52"/>
      <c r="GZ27" s="52"/>
      <c r="HA27" s="52"/>
      <c r="HB27" s="52"/>
      <c r="HC27" s="52"/>
      <c r="HD27" s="52"/>
      <c r="HE27" s="52"/>
      <c r="HF27" s="52"/>
      <c r="HG27" s="52"/>
      <c r="HH27" s="52"/>
      <c r="HI27" s="52"/>
      <c r="HJ27" s="52"/>
      <c r="HK27" s="52"/>
      <c r="HL27" s="52"/>
      <c r="HM27" s="52"/>
      <c r="HN27" s="52"/>
      <c r="HO27" s="52"/>
      <c r="HP27" s="52"/>
      <c r="HQ27" s="52"/>
      <c r="HR27" s="52"/>
      <c r="HS27" s="52"/>
      <c r="HT27" s="52"/>
      <c r="HU27" s="52"/>
      <c r="HV27" s="52"/>
      <c r="HW27" s="52"/>
      <c r="HX27" s="52"/>
      <c r="HY27" s="52"/>
      <c r="HZ27" s="52"/>
      <c r="IA27" s="52"/>
      <c r="IB27" s="52"/>
      <c r="IC27" s="52"/>
      <c r="ID27" s="52"/>
      <c r="IE27" s="52"/>
      <c r="IF27" s="52"/>
      <c r="IG27" s="52"/>
      <c r="IH27" s="52"/>
      <c r="II27" s="52"/>
      <c r="IJ27" s="52"/>
      <c r="IK27" s="52"/>
      <c r="IL27" s="52"/>
      <c r="IM27" s="52"/>
    </row>
    <row r="28" spans="1:247" ht="22.5" customHeight="1">
      <c r="B28" s="182" t="str">
        <f>'Oferta de Juegos'!B28</f>
        <v>Al 30-09-2015</v>
      </c>
      <c r="I28" s="57"/>
    </row>
    <row r="29" spans="1:247" s="52" customFormat="1" ht="22.5" customHeight="1">
      <c r="B29" s="271" t="s">
        <v>160</v>
      </c>
      <c r="C29" s="272"/>
      <c r="D29" s="272"/>
      <c r="E29" s="272"/>
      <c r="F29" s="272"/>
      <c r="G29" s="272"/>
      <c r="H29" s="272"/>
      <c r="I29" s="189"/>
      <c r="J29" s="58"/>
    </row>
    <row r="30" spans="1:247" s="52" customFormat="1" ht="15" customHeight="1">
      <c r="B30" s="273" t="s">
        <v>11</v>
      </c>
      <c r="C30" s="261" t="s">
        <v>86</v>
      </c>
      <c r="D30" s="262" t="s">
        <v>106</v>
      </c>
      <c r="E30" s="263"/>
      <c r="F30" s="264"/>
      <c r="G30" s="261" t="s">
        <v>107</v>
      </c>
      <c r="H30" s="261" t="s">
        <v>83</v>
      </c>
      <c r="I30" s="270"/>
      <c r="J30" s="58"/>
    </row>
    <row r="31" spans="1:247" s="52" customFormat="1" ht="24" customHeight="1">
      <c r="B31" s="273"/>
      <c r="C31" s="261"/>
      <c r="D31" s="152" t="s">
        <v>79</v>
      </c>
      <c r="E31" s="154" t="s">
        <v>80</v>
      </c>
      <c r="F31" s="153" t="s">
        <v>81</v>
      </c>
      <c r="G31" s="261"/>
      <c r="H31" s="261"/>
      <c r="I31" s="270"/>
      <c r="J31" s="58"/>
    </row>
    <row r="32" spans="1:247" s="52" customFormat="1" ht="9" customHeight="1">
      <c r="B32" s="102" t="s">
        <v>34</v>
      </c>
      <c r="C32" s="39" t="s">
        <v>90</v>
      </c>
      <c r="D32" s="155">
        <v>117207.94</v>
      </c>
      <c r="E32" s="155">
        <v>20326.88</v>
      </c>
      <c r="F32" s="155">
        <v>18000</v>
      </c>
      <c r="G32" s="155">
        <v>61663.040000000001</v>
      </c>
      <c r="H32" s="155">
        <v>0</v>
      </c>
      <c r="I32" s="188"/>
    </row>
    <row r="33" spans="1:247" s="52" customFormat="1" ht="9" customHeight="1">
      <c r="B33" s="101" t="s">
        <v>3</v>
      </c>
      <c r="C33" s="112" t="s">
        <v>91</v>
      </c>
      <c r="D33" s="156">
        <v>69195.710000000006</v>
      </c>
      <c r="E33" s="156">
        <v>26502.61</v>
      </c>
      <c r="F33" s="156">
        <v>12091.76</v>
      </c>
      <c r="G33" s="156">
        <v>78657.34</v>
      </c>
      <c r="H33" s="156">
        <v>1720.24</v>
      </c>
      <c r="I33" s="190"/>
    </row>
    <row r="34" spans="1:247" s="52" customFormat="1" ht="9" customHeight="1">
      <c r="B34" s="157" t="s">
        <v>76</v>
      </c>
      <c r="C34" s="39" t="s">
        <v>92</v>
      </c>
      <c r="D34" s="155">
        <v>77611.899999999994</v>
      </c>
      <c r="E34" s="155">
        <v>16126.07</v>
      </c>
      <c r="F34" s="155">
        <v>13695.24</v>
      </c>
      <c r="G34" s="155">
        <v>61078.97</v>
      </c>
      <c r="H34" s="155">
        <v>0</v>
      </c>
      <c r="I34" s="188"/>
    </row>
    <row r="35" spans="1:247" s="52" customFormat="1" ht="9" customHeight="1">
      <c r="B35" s="101" t="s">
        <v>35</v>
      </c>
      <c r="C35" s="112" t="s">
        <v>93</v>
      </c>
      <c r="D35" s="156">
        <v>19455.099999999999</v>
      </c>
      <c r="E35" s="156">
        <v>29441.69</v>
      </c>
      <c r="F35" s="156">
        <v>7462.5</v>
      </c>
      <c r="G35" s="156">
        <v>37995.17</v>
      </c>
      <c r="H35" s="156">
        <v>0</v>
      </c>
      <c r="I35" s="190"/>
    </row>
    <row r="36" spans="1:247" s="52" customFormat="1" ht="9" customHeight="1">
      <c r="B36" s="102" t="s">
        <v>104</v>
      </c>
      <c r="C36" s="39" t="s">
        <v>94</v>
      </c>
      <c r="D36" s="155">
        <v>48820.07</v>
      </c>
      <c r="E36" s="155">
        <v>82014.13</v>
      </c>
      <c r="F36" s="155">
        <v>33277.33</v>
      </c>
      <c r="G36" s="155">
        <v>50065.599999999999</v>
      </c>
      <c r="H36" s="155">
        <v>488.7</v>
      </c>
      <c r="I36" s="188"/>
    </row>
    <row r="37" spans="1:247" s="52" customFormat="1" ht="9" customHeight="1">
      <c r="B37" s="101" t="s">
        <v>16</v>
      </c>
      <c r="C37" s="112" t="s">
        <v>95</v>
      </c>
      <c r="D37" s="156">
        <v>109993.88</v>
      </c>
      <c r="E37" s="156">
        <v>91244.36</v>
      </c>
      <c r="F37" s="156">
        <v>237436.67</v>
      </c>
      <c r="G37" s="156">
        <v>82226.27</v>
      </c>
      <c r="H37" s="156">
        <v>273.47000000000003</v>
      </c>
      <c r="I37" s="190"/>
    </row>
    <row r="38" spans="1:247" s="52" customFormat="1" ht="9" customHeight="1">
      <c r="B38" s="102" t="s">
        <v>4</v>
      </c>
      <c r="C38" s="39" t="s">
        <v>96</v>
      </c>
      <c r="D38" s="155">
        <v>18389.05</v>
      </c>
      <c r="E38" s="155">
        <v>32653.05</v>
      </c>
      <c r="F38" s="155">
        <v>908.81</v>
      </c>
      <c r="G38" s="155">
        <v>55050.559999999998</v>
      </c>
      <c r="H38" s="155">
        <v>419</v>
      </c>
      <c r="I38" s="188"/>
    </row>
    <row r="39" spans="1:247" s="52" customFormat="1" ht="9" customHeight="1">
      <c r="B39" s="101" t="s">
        <v>5</v>
      </c>
      <c r="C39" s="112" t="s">
        <v>97</v>
      </c>
      <c r="D39" s="156">
        <v>19917.38</v>
      </c>
      <c r="E39" s="156">
        <v>35569.78</v>
      </c>
      <c r="F39" s="156">
        <v>7486.67</v>
      </c>
      <c r="G39" s="156">
        <v>62370.78</v>
      </c>
      <c r="H39" s="156">
        <v>0</v>
      </c>
      <c r="I39" s="190"/>
    </row>
    <row r="40" spans="1:247" s="52" customFormat="1" ht="9" customHeight="1">
      <c r="B40" s="223" t="s">
        <v>6</v>
      </c>
      <c r="C40" s="224" t="s">
        <v>98</v>
      </c>
      <c r="D40" s="228">
        <v>28171</v>
      </c>
      <c r="E40" s="228">
        <v>18189.13</v>
      </c>
      <c r="F40" s="228">
        <v>21549.67</v>
      </c>
      <c r="G40" s="228">
        <v>63115.29</v>
      </c>
      <c r="H40" s="228">
        <v>823.31</v>
      </c>
      <c r="I40" s="190"/>
    </row>
    <row r="41" spans="1:247" s="52" customFormat="1" ht="9" customHeight="1">
      <c r="B41" s="226" t="s">
        <v>12</v>
      </c>
      <c r="C41" s="41" t="s">
        <v>99</v>
      </c>
      <c r="D41" s="229">
        <v>36823.81</v>
      </c>
      <c r="E41" s="229">
        <v>49398.37</v>
      </c>
      <c r="F41" s="229">
        <v>27972.62</v>
      </c>
      <c r="G41" s="229">
        <v>46633.9</v>
      </c>
      <c r="H41" s="229">
        <v>735.5</v>
      </c>
      <c r="I41" s="188"/>
    </row>
    <row r="42" spans="1:247" s="52" customFormat="1" ht="9" customHeight="1">
      <c r="B42" s="223" t="s">
        <v>13</v>
      </c>
      <c r="C42" s="224" t="s">
        <v>100</v>
      </c>
      <c r="D42" s="228">
        <v>20904.900000000001</v>
      </c>
      <c r="E42" s="228">
        <v>16907.48</v>
      </c>
      <c r="F42" s="228">
        <v>6249.72</v>
      </c>
      <c r="G42" s="228">
        <v>81926.28</v>
      </c>
      <c r="H42" s="228">
        <v>126.88</v>
      </c>
      <c r="I42" s="190"/>
    </row>
    <row r="43" spans="1:247" s="52" customFormat="1" ht="9" customHeight="1">
      <c r="B43" s="226" t="s">
        <v>14</v>
      </c>
      <c r="C43" s="41" t="s">
        <v>101</v>
      </c>
      <c r="D43" s="229">
        <v>19105.240000000002</v>
      </c>
      <c r="E43" s="229">
        <v>6145.96</v>
      </c>
      <c r="F43" s="229">
        <v>5509.8</v>
      </c>
      <c r="G43" s="229">
        <v>78326.880000000005</v>
      </c>
      <c r="H43" s="229">
        <v>0</v>
      </c>
      <c r="I43" s="188"/>
    </row>
    <row r="44" spans="1:247" s="52" customFormat="1" ht="9" customHeight="1">
      <c r="B44" s="223" t="s">
        <v>38</v>
      </c>
      <c r="C44" s="224" t="s">
        <v>102</v>
      </c>
      <c r="D44" s="228">
        <v>11581.55</v>
      </c>
      <c r="E44" s="228">
        <v>9033.76</v>
      </c>
      <c r="F44" s="228">
        <v>678.33</v>
      </c>
      <c r="G44" s="228">
        <v>46151.64</v>
      </c>
      <c r="H44" s="228">
        <v>0</v>
      </c>
      <c r="I44" s="190"/>
    </row>
    <row r="45" spans="1:247" s="52" customFormat="1" ht="9" customHeight="1">
      <c r="B45" s="226" t="s">
        <v>120</v>
      </c>
      <c r="C45" s="41" t="s">
        <v>121</v>
      </c>
      <c r="D45" s="229">
        <v>9407.14</v>
      </c>
      <c r="E45" s="229">
        <v>26519.06</v>
      </c>
      <c r="F45" s="229">
        <v>4736.1899999999996</v>
      </c>
      <c r="G45" s="229">
        <v>25822.38</v>
      </c>
      <c r="H45" s="229">
        <v>0</v>
      </c>
      <c r="I45" s="190"/>
    </row>
    <row r="46" spans="1:247" s="52" customFormat="1" ht="9" customHeight="1">
      <c r="B46" s="223" t="s">
        <v>118</v>
      </c>
      <c r="C46" s="224" t="s">
        <v>119</v>
      </c>
      <c r="D46" s="228">
        <v>10340.48</v>
      </c>
      <c r="E46" s="228">
        <v>33594.870000000003</v>
      </c>
      <c r="F46" s="228">
        <v>1793.81</v>
      </c>
      <c r="G46" s="228">
        <v>72345.240000000005</v>
      </c>
      <c r="H46" s="228">
        <v>0</v>
      </c>
      <c r="I46" s="190"/>
    </row>
    <row r="47" spans="1:247" s="52" customFormat="1" ht="9" customHeight="1">
      <c r="B47" s="226" t="s">
        <v>15</v>
      </c>
      <c r="C47" s="41" t="s">
        <v>103</v>
      </c>
      <c r="D47" s="229">
        <v>20297.14</v>
      </c>
      <c r="E47" s="229">
        <v>12358.68</v>
      </c>
      <c r="F47" s="229">
        <v>4099.29</v>
      </c>
      <c r="G47" s="229">
        <v>95598.080000000002</v>
      </c>
      <c r="H47" s="229">
        <v>1210.1500000000001</v>
      </c>
      <c r="I47" s="190"/>
    </row>
    <row r="48" spans="1:247" s="151" customFormat="1" ht="18" customHeight="1">
      <c r="A48" s="79"/>
      <c r="B48" s="158" t="s">
        <v>2</v>
      </c>
      <c r="C48" s="159"/>
      <c r="D48" s="160">
        <v>54069.71</v>
      </c>
      <c r="E48" s="160">
        <v>40476.720000000001</v>
      </c>
      <c r="F48" s="160">
        <v>21721.38</v>
      </c>
      <c r="G48" s="161">
        <v>66786.98</v>
      </c>
      <c r="H48" s="160">
        <v>344.44</v>
      </c>
      <c r="I48" s="191"/>
      <c r="J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c r="AN48" s="52"/>
      <c r="AO48" s="52"/>
      <c r="AP48" s="52"/>
      <c r="AQ48" s="52"/>
      <c r="AR48" s="52"/>
      <c r="AS48" s="52"/>
      <c r="AT48" s="52"/>
      <c r="AU48" s="52"/>
      <c r="AV48" s="52"/>
      <c r="AW48" s="52"/>
      <c r="AX48" s="52"/>
      <c r="AY48" s="52"/>
      <c r="AZ48" s="52"/>
      <c r="BA48" s="52"/>
      <c r="BB48" s="52"/>
      <c r="BC48" s="52"/>
      <c r="BD48" s="52"/>
      <c r="BE48" s="52"/>
      <c r="BF48" s="52"/>
      <c r="BG48" s="52"/>
      <c r="BH48" s="52"/>
      <c r="BI48" s="52"/>
      <c r="BJ48" s="52"/>
      <c r="BK48" s="52"/>
      <c r="BL48" s="52"/>
      <c r="BM48" s="52"/>
      <c r="BN48" s="52"/>
      <c r="BO48" s="52"/>
      <c r="BP48" s="52"/>
      <c r="BQ48" s="52"/>
      <c r="BR48" s="52"/>
      <c r="BS48" s="52"/>
      <c r="BT48" s="52"/>
      <c r="BU48" s="52"/>
      <c r="BV48" s="52"/>
      <c r="BW48" s="52"/>
      <c r="BX48" s="52"/>
      <c r="BY48" s="52"/>
      <c r="BZ48" s="52"/>
      <c r="CA48" s="52"/>
      <c r="CB48" s="52"/>
      <c r="CC48" s="52"/>
      <c r="CD48" s="52"/>
      <c r="CE48" s="52"/>
      <c r="CF48" s="52"/>
      <c r="CG48" s="52"/>
      <c r="CH48" s="52"/>
      <c r="CI48" s="52"/>
      <c r="CJ48" s="52"/>
      <c r="CK48" s="52"/>
      <c r="CL48" s="52"/>
      <c r="CM48" s="52"/>
      <c r="CN48" s="52"/>
      <c r="CO48" s="52"/>
      <c r="CP48" s="52"/>
      <c r="CQ48" s="52"/>
      <c r="CR48" s="52"/>
      <c r="CS48" s="52"/>
      <c r="CT48" s="52"/>
      <c r="CU48" s="52"/>
      <c r="CV48" s="52"/>
      <c r="CW48" s="52"/>
      <c r="CX48" s="52"/>
      <c r="CY48" s="52"/>
      <c r="CZ48" s="52"/>
      <c r="DA48" s="52"/>
      <c r="DB48" s="52"/>
      <c r="DC48" s="52"/>
      <c r="DD48" s="52"/>
      <c r="DE48" s="52"/>
      <c r="DF48" s="52"/>
      <c r="DG48" s="52"/>
      <c r="DH48" s="52"/>
      <c r="DI48" s="52"/>
      <c r="DJ48" s="52"/>
      <c r="DK48" s="52"/>
      <c r="DL48" s="52"/>
      <c r="DM48" s="52"/>
      <c r="DN48" s="52"/>
      <c r="DO48" s="52"/>
      <c r="DP48" s="52"/>
      <c r="DQ48" s="52"/>
      <c r="DR48" s="52"/>
      <c r="DS48" s="52"/>
      <c r="DT48" s="52"/>
      <c r="DU48" s="52"/>
      <c r="DV48" s="52"/>
      <c r="DW48" s="52"/>
      <c r="DX48" s="52"/>
      <c r="DY48" s="52"/>
      <c r="DZ48" s="52"/>
      <c r="EA48" s="52"/>
      <c r="EB48" s="52"/>
      <c r="EC48" s="52"/>
      <c r="ED48" s="52"/>
      <c r="EE48" s="52"/>
      <c r="EF48" s="52"/>
      <c r="EG48" s="52"/>
      <c r="EH48" s="52"/>
      <c r="EI48" s="52"/>
      <c r="EJ48" s="52"/>
      <c r="EK48" s="52"/>
      <c r="EL48" s="52"/>
      <c r="EM48" s="52"/>
      <c r="EN48" s="52"/>
      <c r="EO48" s="52"/>
      <c r="EP48" s="52"/>
      <c r="EQ48" s="52"/>
      <c r="ER48" s="52"/>
      <c r="ES48" s="52"/>
      <c r="ET48" s="52"/>
      <c r="EU48" s="52"/>
      <c r="EV48" s="52"/>
      <c r="EW48" s="52"/>
      <c r="EX48" s="52"/>
      <c r="EY48" s="52"/>
      <c r="EZ48" s="52"/>
      <c r="FA48" s="52"/>
      <c r="FB48" s="52"/>
      <c r="FC48" s="52"/>
      <c r="FD48" s="52"/>
      <c r="FE48" s="52"/>
      <c r="FF48" s="52"/>
      <c r="FG48" s="52"/>
      <c r="FH48" s="52"/>
      <c r="FI48" s="52"/>
      <c r="FJ48" s="52"/>
      <c r="FK48" s="52"/>
      <c r="FL48" s="52"/>
      <c r="FM48" s="52"/>
      <c r="FN48" s="52"/>
      <c r="FO48" s="52"/>
      <c r="FP48" s="52"/>
      <c r="FQ48" s="52"/>
      <c r="FR48" s="52"/>
      <c r="FS48" s="52"/>
      <c r="FT48" s="52"/>
      <c r="FU48" s="52"/>
      <c r="FV48" s="52"/>
      <c r="FW48" s="52"/>
      <c r="FX48" s="52"/>
      <c r="FY48" s="52"/>
      <c r="FZ48" s="52"/>
      <c r="GA48" s="52"/>
      <c r="GB48" s="52"/>
      <c r="GC48" s="52"/>
      <c r="GD48" s="52"/>
      <c r="GE48" s="52"/>
      <c r="GF48" s="52"/>
      <c r="GG48" s="52"/>
      <c r="GH48" s="52"/>
      <c r="GI48" s="52"/>
      <c r="GJ48" s="52"/>
      <c r="GK48" s="52"/>
      <c r="GL48" s="52"/>
      <c r="GM48" s="52"/>
      <c r="GN48" s="52"/>
      <c r="GO48" s="52"/>
      <c r="GP48" s="52"/>
      <c r="GQ48" s="52"/>
      <c r="GR48" s="52"/>
      <c r="GS48" s="52"/>
      <c r="GT48" s="52"/>
      <c r="GU48" s="52"/>
      <c r="GV48" s="52"/>
      <c r="GW48" s="52"/>
      <c r="GX48" s="52"/>
      <c r="GY48" s="52"/>
      <c r="GZ48" s="52"/>
      <c r="HA48" s="52"/>
      <c r="HB48" s="52"/>
      <c r="HC48" s="52"/>
      <c r="HD48" s="52"/>
      <c r="HE48" s="52"/>
      <c r="HF48" s="52"/>
      <c r="HG48" s="52"/>
      <c r="HH48" s="52"/>
      <c r="HI48" s="52"/>
      <c r="HJ48" s="52"/>
      <c r="HK48" s="52"/>
      <c r="HL48" s="52"/>
      <c r="HM48" s="52"/>
      <c r="HN48" s="52"/>
      <c r="HO48" s="52"/>
      <c r="HP48" s="52"/>
      <c r="HQ48" s="52"/>
      <c r="HR48" s="52"/>
      <c r="HS48" s="52"/>
      <c r="HT48" s="52"/>
      <c r="HU48" s="52"/>
      <c r="HV48" s="52"/>
      <c r="HW48" s="52"/>
      <c r="HX48" s="52"/>
      <c r="HY48" s="52"/>
      <c r="HZ48" s="52"/>
      <c r="IA48" s="52"/>
      <c r="IB48" s="52"/>
      <c r="IC48" s="52"/>
      <c r="ID48" s="52"/>
      <c r="IE48" s="52"/>
      <c r="IF48" s="52"/>
      <c r="IG48" s="52"/>
      <c r="IH48" s="52"/>
      <c r="II48" s="52"/>
      <c r="IJ48" s="52"/>
      <c r="IK48" s="52"/>
      <c r="IL48" s="52"/>
      <c r="IM48" s="52"/>
    </row>
    <row r="49" spans="2:10" ht="22.5" customHeight="1">
      <c r="B49" s="182" t="s">
        <v>161</v>
      </c>
    </row>
    <row r="50" spans="2:10" s="52" customFormat="1" ht="22.5" customHeight="1">
      <c r="B50" s="271" t="s">
        <v>162</v>
      </c>
      <c r="C50" s="272"/>
      <c r="D50" s="272"/>
      <c r="E50" s="272"/>
      <c r="F50" s="272"/>
      <c r="G50" s="272"/>
      <c r="H50" s="272"/>
      <c r="I50" s="189"/>
    </row>
    <row r="51" spans="2:10" s="52" customFormat="1" ht="15" customHeight="1">
      <c r="B51" s="273" t="s">
        <v>11</v>
      </c>
      <c r="C51" s="261" t="s">
        <v>86</v>
      </c>
      <c r="D51" s="262" t="s">
        <v>106</v>
      </c>
      <c r="E51" s="263"/>
      <c r="F51" s="264"/>
      <c r="G51" s="261" t="s">
        <v>107</v>
      </c>
      <c r="H51" s="261" t="s">
        <v>83</v>
      </c>
      <c r="I51" s="270"/>
      <c r="J51" s="58"/>
    </row>
    <row r="52" spans="2:10" s="52" customFormat="1" ht="24" customHeight="1">
      <c r="B52" s="273"/>
      <c r="C52" s="261"/>
      <c r="D52" s="152" t="s">
        <v>79</v>
      </c>
      <c r="E52" s="154" t="s">
        <v>80</v>
      </c>
      <c r="F52" s="153" t="s">
        <v>81</v>
      </c>
      <c r="G52" s="261"/>
      <c r="H52" s="261"/>
      <c r="I52" s="270"/>
    </row>
    <row r="53" spans="2:10" s="52" customFormat="1" ht="9" customHeight="1">
      <c r="B53" s="102" t="s">
        <v>34</v>
      </c>
      <c r="C53" s="39" t="s">
        <v>90</v>
      </c>
      <c r="D53" s="184">
        <v>169.44</v>
      </c>
      <c r="E53" s="184">
        <v>29.39</v>
      </c>
      <c r="F53" s="184">
        <v>26.02</v>
      </c>
      <c r="G53" s="184">
        <v>89.14</v>
      </c>
      <c r="H53" s="184">
        <v>0</v>
      </c>
      <c r="I53" s="193"/>
    </row>
    <row r="54" spans="2:10" s="52" customFormat="1" ht="9" customHeight="1">
      <c r="B54" s="101" t="s">
        <v>3</v>
      </c>
      <c r="C54" s="112" t="s">
        <v>91</v>
      </c>
      <c r="D54" s="185">
        <v>100.03</v>
      </c>
      <c r="E54" s="185">
        <v>38.31</v>
      </c>
      <c r="F54" s="185">
        <v>17.48</v>
      </c>
      <c r="G54" s="185">
        <v>113.71</v>
      </c>
      <c r="H54" s="185">
        <v>2.4900000000000002</v>
      </c>
      <c r="I54" s="192"/>
    </row>
    <row r="55" spans="2:10" s="52" customFormat="1" ht="9" customHeight="1">
      <c r="B55" s="157" t="s">
        <v>76</v>
      </c>
      <c r="C55" s="39" t="s">
        <v>92</v>
      </c>
      <c r="D55" s="184">
        <v>112.2</v>
      </c>
      <c r="E55" s="184">
        <v>23.31</v>
      </c>
      <c r="F55" s="184">
        <v>19.8</v>
      </c>
      <c r="G55" s="184">
        <v>88.3</v>
      </c>
      <c r="H55" s="184">
        <v>0</v>
      </c>
      <c r="I55" s="193"/>
    </row>
    <row r="56" spans="2:10" s="52" customFormat="1" ht="9" customHeight="1">
      <c r="B56" s="101" t="s">
        <v>35</v>
      </c>
      <c r="C56" s="112" t="s">
        <v>93</v>
      </c>
      <c r="D56" s="185">
        <v>28.13</v>
      </c>
      <c r="E56" s="185">
        <v>42.56</v>
      </c>
      <c r="F56" s="185">
        <v>10.79</v>
      </c>
      <c r="G56" s="185">
        <v>54.93</v>
      </c>
      <c r="H56" s="185">
        <v>0</v>
      </c>
      <c r="I56" s="192"/>
    </row>
    <row r="57" spans="2:10" s="52" customFormat="1" ht="9" customHeight="1">
      <c r="B57" s="102" t="s">
        <v>104</v>
      </c>
      <c r="C57" s="39" t="s">
        <v>94</v>
      </c>
      <c r="D57" s="184">
        <v>70.58</v>
      </c>
      <c r="E57" s="184">
        <v>118.56</v>
      </c>
      <c r="F57" s="184">
        <v>48.11</v>
      </c>
      <c r="G57" s="184">
        <v>72.38</v>
      </c>
      <c r="H57" s="184">
        <v>0.71</v>
      </c>
      <c r="I57" s="193"/>
    </row>
    <row r="58" spans="2:10" s="52" customFormat="1" ht="9" customHeight="1">
      <c r="B58" s="101" t="s">
        <v>16</v>
      </c>
      <c r="C58" s="112" t="s">
        <v>95</v>
      </c>
      <c r="D58" s="185">
        <v>159.01</v>
      </c>
      <c r="E58" s="185">
        <v>131.91</v>
      </c>
      <c r="F58" s="185">
        <v>343.25</v>
      </c>
      <c r="G58" s="185">
        <v>118.87</v>
      </c>
      <c r="H58" s="185">
        <v>0.4</v>
      </c>
      <c r="I58" s="192"/>
    </row>
    <row r="59" spans="2:10" s="52" customFormat="1" ht="9" customHeight="1">
      <c r="B59" s="102" t="s">
        <v>4</v>
      </c>
      <c r="C59" s="39" t="s">
        <v>96</v>
      </c>
      <c r="D59" s="184">
        <v>26.58</v>
      </c>
      <c r="E59" s="184">
        <v>47.2</v>
      </c>
      <c r="F59" s="184">
        <v>1.31</v>
      </c>
      <c r="G59" s="184">
        <v>79.58</v>
      </c>
      <c r="H59" s="184">
        <v>0.61</v>
      </c>
      <c r="I59" s="193"/>
    </row>
    <row r="60" spans="2:10" s="52" customFormat="1" ht="9" customHeight="1">
      <c r="B60" s="101" t="s">
        <v>5</v>
      </c>
      <c r="C60" s="112" t="s">
        <v>97</v>
      </c>
      <c r="D60" s="185">
        <v>28.79</v>
      </c>
      <c r="E60" s="185">
        <v>51.42</v>
      </c>
      <c r="F60" s="185">
        <v>10.82</v>
      </c>
      <c r="G60" s="185">
        <v>90.17</v>
      </c>
      <c r="H60" s="185">
        <v>0</v>
      </c>
      <c r="I60" s="192"/>
    </row>
    <row r="61" spans="2:10" s="52" customFormat="1" ht="9" customHeight="1">
      <c r="B61" s="223" t="s">
        <v>6</v>
      </c>
      <c r="C61" s="224" t="s">
        <v>98</v>
      </c>
      <c r="D61" s="244">
        <v>40.729999999999997</v>
      </c>
      <c r="E61" s="244">
        <v>26.3</v>
      </c>
      <c r="F61" s="244">
        <v>31.15</v>
      </c>
      <c r="G61" s="244">
        <v>91.24</v>
      </c>
      <c r="H61" s="244">
        <v>1.19</v>
      </c>
      <c r="I61" s="192"/>
    </row>
    <row r="62" spans="2:10" s="52" customFormat="1" ht="9" customHeight="1">
      <c r="B62" s="226" t="s">
        <v>12</v>
      </c>
      <c r="C62" s="41" t="s">
        <v>99</v>
      </c>
      <c r="D62" s="245">
        <v>53.23</v>
      </c>
      <c r="E62" s="245">
        <v>71.41</v>
      </c>
      <c r="F62" s="245">
        <v>40.44</v>
      </c>
      <c r="G62" s="245">
        <v>67.42</v>
      </c>
      <c r="H62" s="245">
        <v>1.06</v>
      </c>
      <c r="I62" s="193"/>
    </row>
    <row r="63" spans="2:10" s="52" customFormat="1" ht="9" customHeight="1">
      <c r="B63" s="223" t="s">
        <v>13</v>
      </c>
      <c r="C63" s="224" t="s">
        <v>100</v>
      </c>
      <c r="D63" s="244">
        <v>30.22</v>
      </c>
      <c r="E63" s="244">
        <v>24.44</v>
      </c>
      <c r="F63" s="244">
        <v>9.0299999999999994</v>
      </c>
      <c r="G63" s="244">
        <v>118.44</v>
      </c>
      <c r="H63" s="244">
        <v>0.18</v>
      </c>
      <c r="I63" s="192"/>
    </row>
    <row r="64" spans="2:10" s="52" customFormat="1" ht="9" customHeight="1">
      <c r="B64" s="226" t="s">
        <v>14</v>
      </c>
      <c r="C64" s="41" t="s">
        <v>101</v>
      </c>
      <c r="D64" s="245">
        <v>27.62</v>
      </c>
      <c r="E64" s="245">
        <v>8.8800000000000008</v>
      </c>
      <c r="F64" s="245">
        <v>7.97</v>
      </c>
      <c r="G64" s="245">
        <v>113.23</v>
      </c>
      <c r="H64" s="245">
        <v>0</v>
      </c>
      <c r="I64" s="193"/>
    </row>
    <row r="65" spans="1:247" s="52" customFormat="1" ht="9" customHeight="1">
      <c r="B65" s="223" t="s">
        <v>38</v>
      </c>
      <c r="C65" s="224" t="s">
        <v>102</v>
      </c>
      <c r="D65" s="244">
        <v>16.739999999999998</v>
      </c>
      <c r="E65" s="244">
        <v>13.06</v>
      </c>
      <c r="F65" s="244">
        <v>0.98</v>
      </c>
      <c r="G65" s="244">
        <v>66.72</v>
      </c>
      <c r="H65" s="244">
        <v>0</v>
      </c>
      <c r="I65" s="192"/>
    </row>
    <row r="66" spans="1:247" s="52" customFormat="1" ht="9" customHeight="1">
      <c r="B66" s="226" t="s">
        <v>120</v>
      </c>
      <c r="C66" s="41" t="s">
        <v>121</v>
      </c>
      <c r="D66" s="245">
        <v>13.6</v>
      </c>
      <c r="E66" s="245">
        <v>38.340000000000003</v>
      </c>
      <c r="F66" s="245">
        <v>6.85</v>
      </c>
      <c r="G66" s="245">
        <v>37.33</v>
      </c>
      <c r="H66" s="245">
        <v>0</v>
      </c>
      <c r="I66" s="192"/>
    </row>
    <row r="67" spans="1:247" s="52" customFormat="1" ht="9" customHeight="1">
      <c r="B67" s="223" t="s">
        <v>118</v>
      </c>
      <c r="C67" s="224" t="s">
        <v>119</v>
      </c>
      <c r="D67" s="244">
        <v>14.95</v>
      </c>
      <c r="E67" s="244">
        <v>48.57</v>
      </c>
      <c r="F67" s="244">
        <v>2.59</v>
      </c>
      <c r="G67" s="244">
        <v>104.59</v>
      </c>
      <c r="H67" s="244">
        <v>0</v>
      </c>
      <c r="I67" s="192"/>
    </row>
    <row r="68" spans="1:247" s="52" customFormat="1" ht="9" customHeight="1">
      <c r="B68" s="226" t="s">
        <v>15</v>
      </c>
      <c r="C68" s="41" t="s">
        <v>103</v>
      </c>
      <c r="D68" s="245">
        <v>29.34</v>
      </c>
      <c r="E68" s="245">
        <v>17.87</v>
      </c>
      <c r="F68" s="245">
        <v>5.93</v>
      </c>
      <c r="G68" s="245">
        <v>138.19999999999999</v>
      </c>
      <c r="H68" s="245">
        <v>1.75</v>
      </c>
      <c r="I68" s="193"/>
    </row>
    <row r="69" spans="1:247" s="151" customFormat="1" ht="18" customHeight="1">
      <c r="A69" s="79"/>
      <c r="B69" s="158" t="s">
        <v>2</v>
      </c>
      <c r="C69" s="159"/>
      <c r="D69" s="186">
        <v>78.17</v>
      </c>
      <c r="E69" s="186">
        <v>58.52</v>
      </c>
      <c r="F69" s="186">
        <v>31.4</v>
      </c>
      <c r="G69" s="187">
        <v>96.55</v>
      </c>
      <c r="H69" s="186">
        <v>0.5</v>
      </c>
      <c r="I69" s="194"/>
      <c r="J69" s="52"/>
      <c r="L69" s="52"/>
      <c r="M69" s="52"/>
      <c r="N69" s="52"/>
      <c r="O69" s="52"/>
      <c r="P69" s="52"/>
      <c r="Q69" s="52"/>
      <c r="R69" s="52"/>
      <c r="S69" s="52"/>
      <c r="T69" s="52"/>
      <c r="U69" s="52"/>
      <c r="V69" s="52"/>
      <c r="W69" s="52"/>
      <c r="X69" s="52"/>
      <c r="Y69" s="52"/>
      <c r="Z69" s="52"/>
      <c r="AA69" s="52"/>
      <c r="AB69" s="52"/>
      <c r="AC69" s="52"/>
      <c r="AD69" s="52"/>
      <c r="AE69" s="52"/>
      <c r="AF69" s="52"/>
      <c r="AG69" s="52"/>
      <c r="AH69" s="52"/>
      <c r="AI69" s="52"/>
      <c r="AJ69" s="52"/>
      <c r="AK69" s="52"/>
      <c r="AL69" s="52"/>
      <c r="AM69" s="52"/>
      <c r="AN69" s="52"/>
      <c r="AO69" s="52"/>
      <c r="AP69" s="52"/>
      <c r="AQ69" s="52"/>
      <c r="AR69" s="52"/>
      <c r="AS69" s="52"/>
      <c r="AT69" s="52"/>
      <c r="AU69" s="52"/>
      <c r="AV69" s="52"/>
      <c r="AW69" s="52"/>
      <c r="AX69" s="52"/>
      <c r="AY69" s="52"/>
      <c r="AZ69" s="52"/>
      <c r="BA69" s="52"/>
      <c r="BB69" s="52"/>
      <c r="BC69" s="52"/>
      <c r="BD69" s="52"/>
      <c r="BE69" s="52"/>
      <c r="BF69" s="52"/>
      <c r="BG69" s="52"/>
      <c r="BH69" s="52"/>
      <c r="BI69" s="52"/>
      <c r="BJ69" s="52"/>
      <c r="BK69" s="52"/>
      <c r="BL69" s="52"/>
      <c r="BM69" s="52"/>
      <c r="BN69" s="52"/>
      <c r="BO69" s="52"/>
      <c r="BP69" s="52"/>
      <c r="BQ69" s="52"/>
      <c r="BR69" s="52"/>
      <c r="BS69" s="52"/>
      <c r="BT69" s="52"/>
      <c r="BU69" s="52"/>
      <c r="BV69" s="52"/>
      <c r="BW69" s="52"/>
      <c r="BX69" s="52"/>
      <c r="BY69" s="52"/>
      <c r="BZ69" s="52"/>
      <c r="CA69" s="52"/>
      <c r="CB69" s="52"/>
      <c r="CC69" s="52"/>
      <c r="CD69" s="52"/>
      <c r="CE69" s="52"/>
      <c r="CF69" s="52"/>
      <c r="CG69" s="52"/>
      <c r="CH69" s="52"/>
      <c r="CI69" s="52"/>
      <c r="CJ69" s="52"/>
      <c r="CK69" s="52"/>
      <c r="CL69" s="52"/>
      <c r="CM69" s="52"/>
      <c r="CN69" s="52"/>
      <c r="CO69" s="52"/>
      <c r="CP69" s="52"/>
      <c r="CQ69" s="52"/>
      <c r="CR69" s="52"/>
      <c r="CS69" s="52"/>
      <c r="CT69" s="52"/>
      <c r="CU69" s="52"/>
      <c r="CV69" s="52"/>
      <c r="CW69" s="52"/>
      <c r="CX69" s="52"/>
      <c r="CY69" s="52"/>
      <c r="CZ69" s="52"/>
      <c r="DA69" s="52"/>
      <c r="DB69" s="52"/>
      <c r="DC69" s="52"/>
      <c r="DD69" s="52"/>
      <c r="DE69" s="52"/>
      <c r="DF69" s="52"/>
      <c r="DG69" s="52"/>
      <c r="DH69" s="52"/>
      <c r="DI69" s="52"/>
      <c r="DJ69" s="52"/>
      <c r="DK69" s="52"/>
      <c r="DL69" s="52"/>
      <c r="DM69" s="52"/>
      <c r="DN69" s="52"/>
      <c r="DO69" s="52"/>
      <c r="DP69" s="52"/>
      <c r="DQ69" s="52"/>
      <c r="DR69" s="52"/>
      <c r="DS69" s="52"/>
      <c r="DT69" s="52"/>
      <c r="DU69" s="52"/>
      <c r="DV69" s="52"/>
      <c r="DW69" s="52"/>
      <c r="DX69" s="52"/>
      <c r="DY69" s="52"/>
      <c r="DZ69" s="52"/>
      <c r="EA69" s="52"/>
      <c r="EB69" s="52"/>
      <c r="EC69" s="52"/>
      <c r="ED69" s="52"/>
      <c r="EE69" s="52"/>
      <c r="EF69" s="52"/>
      <c r="EG69" s="52"/>
      <c r="EH69" s="52"/>
      <c r="EI69" s="52"/>
      <c r="EJ69" s="52"/>
      <c r="EK69" s="52"/>
      <c r="EL69" s="52"/>
      <c r="EM69" s="52"/>
      <c r="EN69" s="52"/>
      <c r="EO69" s="52"/>
      <c r="EP69" s="52"/>
      <c r="EQ69" s="52"/>
      <c r="ER69" s="52"/>
      <c r="ES69" s="52"/>
      <c r="ET69" s="52"/>
      <c r="EU69" s="52"/>
      <c r="EV69" s="52"/>
      <c r="EW69" s="52"/>
      <c r="EX69" s="52"/>
      <c r="EY69" s="52"/>
      <c r="EZ69" s="52"/>
      <c r="FA69" s="52"/>
      <c r="FB69" s="52"/>
      <c r="FC69" s="52"/>
      <c r="FD69" s="52"/>
      <c r="FE69" s="52"/>
      <c r="FF69" s="52"/>
      <c r="FG69" s="52"/>
      <c r="FH69" s="52"/>
      <c r="FI69" s="52"/>
      <c r="FJ69" s="52"/>
      <c r="FK69" s="52"/>
      <c r="FL69" s="52"/>
      <c r="FM69" s="52"/>
      <c r="FN69" s="52"/>
      <c r="FO69" s="52"/>
      <c r="FP69" s="52"/>
      <c r="FQ69" s="52"/>
      <c r="FR69" s="52"/>
      <c r="FS69" s="52"/>
      <c r="FT69" s="52"/>
      <c r="FU69" s="52"/>
      <c r="FV69" s="52"/>
      <c r="FW69" s="52"/>
      <c r="FX69" s="52"/>
      <c r="FY69" s="52"/>
      <c r="FZ69" s="52"/>
      <c r="GA69" s="52"/>
      <c r="GB69" s="52"/>
      <c r="GC69" s="52"/>
      <c r="GD69" s="52"/>
      <c r="GE69" s="52"/>
      <c r="GF69" s="52"/>
      <c r="GG69" s="52"/>
      <c r="GH69" s="52"/>
      <c r="GI69" s="52"/>
      <c r="GJ69" s="52"/>
      <c r="GK69" s="52"/>
      <c r="GL69" s="52"/>
      <c r="GM69" s="52"/>
      <c r="GN69" s="52"/>
      <c r="GO69" s="52"/>
      <c r="GP69" s="52"/>
      <c r="GQ69" s="52"/>
      <c r="GR69" s="52"/>
      <c r="GS69" s="52"/>
      <c r="GT69" s="52"/>
      <c r="GU69" s="52"/>
      <c r="GV69" s="52"/>
      <c r="GW69" s="52"/>
      <c r="GX69" s="52"/>
      <c r="GY69" s="52"/>
      <c r="GZ69" s="52"/>
      <c r="HA69" s="52"/>
      <c r="HB69" s="52"/>
      <c r="HC69" s="52"/>
      <c r="HD69" s="52"/>
      <c r="HE69" s="52"/>
      <c r="HF69" s="52"/>
      <c r="HG69" s="52"/>
      <c r="HH69" s="52"/>
      <c r="HI69" s="52"/>
      <c r="HJ69" s="52"/>
      <c r="HK69" s="52"/>
      <c r="HL69" s="52"/>
      <c r="HM69" s="52"/>
      <c r="HN69" s="52"/>
      <c r="HO69" s="52"/>
      <c r="HP69" s="52"/>
      <c r="HQ69" s="52"/>
      <c r="HR69" s="52"/>
      <c r="HS69" s="52"/>
      <c r="HT69" s="52"/>
      <c r="HU69" s="52"/>
      <c r="HV69" s="52"/>
      <c r="HW69" s="52"/>
      <c r="HX69" s="52"/>
      <c r="HY69" s="52"/>
      <c r="HZ69" s="52"/>
      <c r="IA69" s="52"/>
      <c r="IB69" s="52"/>
      <c r="IC69" s="52"/>
      <c r="ID69" s="52"/>
      <c r="IE69" s="52"/>
      <c r="IF69" s="52"/>
      <c r="IG69" s="52"/>
      <c r="IH69" s="52"/>
      <c r="II69" s="52"/>
      <c r="IJ69" s="52"/>
      <c r="IK69" s="52"/>
      <c r="IL69" s="52"/>
      <c r="IM69" s="52"/>
    </row>
    <row r="70" spans="1:247" ht="22.5" customHeight="1">
      <c r="B70" s="182" t="str">
        <f>B49</f>
        <v>Win Septiembre 2015 y posiciones de juego al 30-09-2015</v>
      </c>
    </row>
  </sheetData>
  <mergeCells count="21">
    <mergeCell ref="I51:I52"/>
    <mergeCell ref="B50:H50"/>
    <mergeCell ref="B51:B52"/>
    <mergeCell ref="C51:C52"/>
    <mergeCell ref="D51:F51"/>
    <mergeCell ref="G51:G52"/>
    <mergeCell ref="H51:H52"/>
    <mergeCell ref="I30:I31"/>
    <mergeCell ref="I9:I10"/>
    <mergeCell ref="B8:I8"/>
    <mergeCell ref="B30:B31"/>
    <mergeCell ref="C30:C31"/>
    <mergeCell ref="D30:F30"/>
    <mergeCell ref="G30:G31"/>
    <mergeCell ref="H30:H31"/>
    <mergeCell ref="B9:B10"/>
    <mergeCell ref="C9:C10"/>
    <mergeCell ref="D9:F9"/>
    <mergeCell ref="G9:G10"/>
    <mergeCell ref="H9:H10"/>
    <mergeCell ref="B29:H29"/>
  </mergeCells>
  <printOptions horizontalCentered="1"/>
  <pageMargins left="0.31496062992125984" right="0.39370078740157483" top="0.74803149606299213" bottom="0.74803149606299213" header="0.31496062992125984" footer="0.31496062992125984"/>
  <pageSetup scale="70" orientation="portrait" r:id="rId1"/>
  <headerFooter>
    <oddFooter>&amp;Lwww.scj.cl   
18-02-2011&amp;RDivisión de Estudios</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3"/>
  <sheetViews>
    <sheetView showGridLines="0" topLeftCell="A7" zoomScale="130" zoomScaleNormal="130" workbookViewId="0">
      <selection activeCell="T29" sqref="T29"/>
    </sheetView>
  </sheetViews>
  <sheetFormatPr baseColWidth="10" defaultColWidth="11.42578125" defaultRowHeight="9"/>
  <cols>
    <col min="1" max="1" width="4.140625" style="6" customWidth="1"/>
    <col min="2" max="2" width="21.42578125" style="1" customWidth="1"/>
    <col min="3" max="8" width="11" style="1" customWidth="1"/>
    <col min="9" max="9" width="11.140625" style="1" customWidth="1"/>
    <col min="10" max="10" width="11" style="1" customWidth="1"/>
    <col min="11" max="11" width="11.140625" style="1" customWidth="1"/>
    <col min="12" max="14" width="11.140625" style="1" hidden="1" customWidth="1"/>
    <col min="15" max="15" width="11.85546875" style="1" customWidth="1"/>
    <col min="16" max="16" width="11.28515625" style="1" customWidth="1"/>
    <col min="17" max="17" width="1" style="6" customWidth="1"/>
    <col min="18" max="18" width="1.85546875" style="6" bestFit="1" customWidth="1"/>
    <col min="19" max="19" width="5.28515625" style="1" customWidth="1"/>
    <col min="20" max="16384" width="11.42578125" style="1"/>
  </cols>
  <sheetData>
    <row r="1" spans="1:21" ht="10.5" customHeight="1"/>
    <row r="2" spans="1:21" ht="10.5" customHeight="1"/>
    <row r="3" spans="1:21" ht="10.5" customHeight="1"/>
    <row r="4" spans="1:21" ht="10.5" customHeight="1"/>
    <row r="5" spans="1:21" ht="10.5" customHeight="1"/>
    <row r="6" spans="1:21" ht="10.5" customHeight="1"/>
    <row r="7" spans="1:21" ht="49.5" customHeight="1"/>
    <row r="8" spans="1:21" ht="22.5" customHeight="1">
      <c r="A8" s="21"/>
      <c r="B8" s="274" t="s">
        <v>58</v>
      </c>
      <c r="C8" s="275"/>
      <c r="D8" s="275"/>
      <c r="E8" s="275"/>
      <c r="F8" s="275"/>
      <c r="G8" s="275"/>
      <c r="H8" s="275"/>
      <c r="I8" s="275"/>
      <c r="J8" s="275"/>
      <c r="K8" s="275"/>
      <c r="L8" s="275"/>
      <c r="M8" s="275"/>
      <c r="N8" s="275"/>
      <c r="O8" s="275"/>
      <c r="P8" s="276"/>
      <c r="Q8" s="23"/>
      <c r="S8" s="2"/>
    </row>
    <row r="9" spans="1:21" ht="11.25">
      <c r="A9" s="21"/>
      <c r="B9" s="122" t="s">
        <v>11</v>
      </c>
      <c r="C9" s="25" t="s">
        <v>40</v>
      </c>
      <c r="D9" s="25" t="s">
        <v>41</v>
      </c>
      <c r="E9" s="25" t="s">
        <v>42</v>
      </c>
      <c r="F9" s="25" t="s">
        <v>43</v>
      </c>
      <c r="G9" s="25" t="s">
        <v>44</v>
      </c>
      <c r="H9" s="25" t="s">
        <v>45</v>
      </c>
      <c r="I9" s="25" t="s">
        <v>46</v>
      </c>
      <c r="J9" s="25" t="s">
        <v>47</v>
      </c>
      <c r="K9" s="25" t="s">
        <v>48</v>
      </c>
      <c r="L9" s="25" t="s">
        <v>73</v>
      </c>
      <c r="M9" s="25" t="s">
        <v>74</v>
      </c>
      <c r="N9" s="25" t="s">
        <v>75</v>
      </c>
      <c r="O9" s="25" t="s">
        <v>32</v>
      </c>
      <c r="P9" s="123" t="s">
        <v>33</v>
      </c>
      <c r="Q9" s="23"/>
    </row>
    <row r="10" spans="1:21">
      <c r="A10" s="21"/>
      <c r="B10" s="95" t="s">
        <v>34</v>
      </c>
      <c r="C10" s="27">
        <v>1100782236</v>
      </c>
      <c r="D10" s="27">
        <v>914662861</v>
      </c>
      <c r="E10" s="27">
        <v>1012358192</v>
      </c>
      <c r="F10" s="27">
        <v>1142499776</v>
      </c>
      <c r="G10" s="27">
        <v>1175706487</v>
      </c>
      <c r="H10" s="27">
        <v>1084960435</v>
      </c>
      <c r="I10" s="27">
        <v>1221741882</v>
      </c>
      <c r="J10" s="27">
        <v>1258539813</v>
      </c>
      <c r="K10" s="27">
        <v>1047164386</v>
      </c>
      <c r="L10" s="27"/>
      <c r="M10" s="27"/>
      <c r="N10" s="27"/>
      <c r="O10" s="27">
        <f>SUM(C10:N10)</f>
        <v>9958416068</v>
      </c>
      <c r="P10" s="31">
        <v>15588023.306795165</v>
      </c>
      <c r="Q10" s="23"/>
      <c r="T10" s="119"/>
      <c r="U10" s="105"/>
    </row>
    <row r="11" spans="1:21" s="3" customFormat="1">
      <c r="A11" s="21"/>
      <c r="B11" s="96" t="s">
        <v>3</v>
      </c>
      <c r="C11" s="26">
        <v>2226433679</v>
      </c>
      <c r="D11" s="26">
        <v>2060182223</v>
      </c>
      <c r="E11" s="26">
        <v>1970941044</v>
      </c>
      <c r="F11" s="26">
        <v>2322471145</v>
      </c>
      <c r="G11" s="26">
        <v>2630386017</v>
      </c>
      <c r="H11" s="26">
        <v>2191758692</v>
      </c>
      <c r="I11" s="26">
        <v>2544260558</v>
      </c>
      <c r="J11" s="26">
        <v>2410201235</v>
      </c>
      <c r="K11" s="26">
        <v>2197819336</v>
      </c>
      <c r="L11" s="26"/>
      <c r="M11" s="26"/>
      <c r="N11" s="26"/>
      <c r="O11" s="26">
        <f t="shared" ref="O11:O25" si="0">SUM(C11:N11)</f>
        <v>20554453929</v>
      </c>
      <c r="P11" s="32">
        <v>32204789.228258681</v>
      </c>
      <c r="Q11" s="22"/>
      <c r="R11" s="4"/>
      <c r="T11" s="119"/>
      <c r="U11" s="105"/>
    </row>
    <row r="12" spans="1:21" s="3" customFormat="1">
      <c r="A12" s="21"/>
      <c r="B12" s="95" t="s">
        <v>76</v>
      </c>
      <c r="C12" s="27">
        <v>626779412</v>
      </c>
      <c r="D12" s="27">
        <v>584865766</v>
      </c>
      <c r="E12" s="27">
        <v>547930408</v>
      </c>
      <c r="F12" s="27">
        <v>456924751</v>
      </c>
      <c r="G12" s="27">
        <v>887059290</v>
      </c>
      <c r="H12" s="27">
        <v>901961087</v>
      </c>
      <c r="I12" s="27">
        <v>911569980</v>
      </c>
      <c r="J12" s="27">
        <v>893015669</v>
      </c>
      <c r="K12" s="27">
        <v>858527692</v>
      </c>
      <c r="L12" s="27"/>
      <c r="M12" s="27"/>
      <c r="N12" s="27"/>
      <c r="O12" s="27">
        <f t="shared" si="0"/>
        <v>6668634055</v>
      </c>
      <c r="P12" s="31">
        <v>10395063.019976292</v>
      </c>
      <c r="Q12" s="22"/>
      <c r="R12" s="4"/>
      <c r="T12" s="119"/>
      <c r="U12" s="105"/>
    </row>
    <row r="13" spans="1:21" s="3" customFormat="1">
      <c r="A13" s="21"/>
      <c r="B13" s="97" t="s">
        <v>35</v>
      </c>
      <c r="C13" s="28">
        <v>572313557</v>
      </c>
      <c r="D13" s="28">
        <v>561365101</v>
      </c>
      <c r="E13" s="28">
        <v>455082433</v>
      </c>
      <c r="F13" s="28">
        <v>440362952</v>
      </c>
      <c r="G13" s="28">
        <v>491252304</v>
      </c>
      <c r="H13" s="28">
        <v>437559942</v>
      </c>
      <c r="I13" s="28">
        <v>495470576</v>
      </c>
      <c r="J13" s="28">
        <v>487880096</v>
      </c>
      <c r="K13" s="28">
        <v>467450709</v>
      </c>
      <c r="L13" s="28"/>
      <c r="M13" s="28"/>
      <c r="N13" s="28"/>
      <c r="O13" s="28">
        <f t="shared" si="0"/>
        <v>4408737670</v>
      </c>
      <c r="P13" s="32">
        <v>6912273.8711640947</v>
      </c>
      <c r="Q13" s="22"/>
      <c r="R13" s="4"/>
      <c r="T13" s="119"/>
      <c r="U13" s="105"/>
    </row>
    <row r="14" spans="1:21" s="3" customFormat="1">
      <c r="A14" s="21"/>
      <c r="B14" s="95" t="s">
        <v>104</v>
      </c>
      <c r="C14" s="29">
        <v>3139843428</v>
      </c>
      <c r="D14" s="29">
        <v>2435684134</v>
      </c>
      <c r="E14" s="29">
        <v>3113878076</v>
      </c>
      <c r="F14" s="29">
        <v>3125621910</v>
      </c>
      <c r="G14" s="29">
        <v>3220184683</v>
      </c>
      <c r="H14" s="29">
        <v>2786676726</v>
      </c>
      <c r="I14" s="29">
        <v>3384200751</v>
      </c>
      <c r="J14" s="29">
        <v>3075127323</v>
      </c>
      <c r="K14" s="29">
        <v>3011770708</v>
      </c>
      <c r="L14" s="29"/>
      <c r="M14" s="29"/>
      <c r="N14" s="29"/>
      <c r="O14" s="29">
        <f t="shared" si="0"/>
        <v>27292987739</v>
      </c>
      <c r="P14" s="31">
        <v>42752980.615625195</v>
      </c>
      <c r="Q14" s="22"/>
      <c r="R14" s="4"/>
      <c r="T14" s="119"/>
      <c r="U14" s="105"/>
    </row>
    <row r="15" spans="1:21" s="3" customFormat="1">
      <c r="A15" s="21"/>
      <c r="B15" s="97" t="s">
        <v>16</v>
      </c>
      <c r="C15" s="30">
        <v>6802970350</v>
      </c>
      <c r="D15" s="30">
        <v>5057722174</v>
      </c>
      <c r="E15" s="30">
        <v>6499282524</v>
      </c>
      <c r="F15" s="30">
        <v>6565312276</v>
      </c>
      <c r="G15" s="30">
        <v>7064973087</v>
      </c>
      <c r="H15" s="30">
        <v>6755249628</v>
      </c>
      <c r="I15" s="30">
        <v>6512457925</v>
      </c>
      <c r="J15" s="30">
        <v>7776498943</v>
      </c>
      <c r="K15" s="30">
        <v>6418845432</v>
      </c>
      <c r="L15" s="30"/>
      <c r="M15" s="30"/>
      <c r="N15" s="30"/>
      <c r="O15" s="30">
        <f t="shared" si="0"/>
        <v>59453312339</v>
      </c>
      <c r="P15" s="32">
        <v>93035629.601033062</v>
      </c>
      <c r="Q15" s="22"/>
      <c r="R15" s="4"/>
      <c r="T15" s="119"/>
      <c r="U15" s="105"/>
    </row>
    <row r="16" spans="1:21" s="3" customFormat="1">
      <c r="A16" s="21"/>
      <c r="B16" s="95" t="s">
        <v>4</v>
      </c>
      <c r="C16" s="27">
        <v>523401154</v>
      </c>
      <c r="D16" s="27">
        <v>484715910</v>
      </c>
      <c r="E16" s="27">
        <v>442698163</v>
      </c>
      <c r="F16" s="27">
        <v>536335497</v>
      </c>
      <c r="G16" s="27">
        <v>593140414</v>
      </c>
      <c r="H16" s="27">
        <v>483655273</v>
      </c>
      <c r="I16" s="27">
        <v>600463120</v>
      </c>
      <c r="J16" s="27">
        <v>519255678</v>
      </c>
      <c r="K16" s="27">
        <v>503614985</v>
      </c>
      <c r="L16" s="27"/>
      <c r="M16" s="27"/>
      <c r="N16" s="27"/>
      <c r="O16" s="27">
        <f t="shared" si="0"/>
        <v>4687280194</v>
      </c>
      <c r="P16" s="31">
        <v>7347232.9595731888</v>
      </c>
      <c r="Q16" s="22"/>
      <c r="R16" s="4"/>
      <c r="T16" s="119"/>
      <c r="U16" s="105"/>
    </row>
    <row r="17" spans="1:21" s="3" customFormat="1">
      <c r="A17" s="21"/>
      <c r="B17" s="97" t="s">
        <v>5</v>
      </c>
      <c r="C17" s="30">
        <v>923158430</v>
      </c>
      <c r="D17" s="30">
        <v>809255132</v>
      </c>
      <c r="E17" s="30">
        <v>943792898</v>
      </c>
      <c r="F17" s="30">
        <v>962962108</v>
      </c>
      <c r="G17" s="30">
        <v>1032661482</v>
      </c>
      <c r="H17" s="30">
        <v>961190880</v>
      </c>
      <c r="I17" s="30">
        <v>1089865012</v>
      </c>
      <c r="J17" s="30">
        <v>972031423</v>
      </c>
      <c r="K17" s="30">
        <v>944756359</v>
      </c>
      <c r="L17" s="30"/>
      <c r="M17" s="30"/>
      <c r="N17" s="30"/>
      <c r="O17" s="30">
        <f t="shared" si="0"/>
        <v>8639673724</v>
      </c>
      <c r="P17" s="32">
        <v>13532630.20409872</v>
      </c>
      <c r="Q17" s="22"/>
      <c r="R17" s="4"/>
      <c r="T17" s="119"/>
      <c r="U17" s="105"/>
    </row>
    <row r="18" spans="1:21" s="3" customFormat="1">
      <c r="A18" s="21"/>
      <c r="B18" s="95" t="s">
        <v>6</v>
      </c>
      <c r="C18" s="27">
        <v>2700439925</v>
      </c>
      <c r="D18" s="27">
        <v>2543716464</v>
      </c>
      <c r="E18" s="27">
        <v>2725518108</v>
      </c>
      <c r="F18" s="27">
        <v>2718119376</v>
      </c>
      <c r="G18" s="27">
        <v>3367322356</v>
      </c>
      <c r="H18" s="27">
        <v>2893701111</v>
      </c>
      <c r="I18" s="27">
        <v>3073836916</v>
      </c>
      <c r="J18" s="27">
        <v>3057220687</v>
      </c>
      <c r="K18" s="27">
        <v>2831405168</v>
      </c>
      <c r="L18" s="27"/>
      <c r="M18" s="27"/>
      <c r="N18" s="27"/>
      <c r="O18" s="27">
        <f t="shared" si="0"/>
        <v>25911280111</v>
      </c>
      <c r="P18" s="31">
        <v>40585622.746962413</v>
      </c>
      <c r="Q18" s="22"/>
      <c r="R18" s="4"/>
      <c r="T18" s="119"/>
      <c r="U18" s="105"/>
    </row>
    <row r="19" spans="1:21" s="3" customFormat="1">
      <c r="A19" s="21"/>
      <c r="B19" s="97" t="s">
        <v>39</v>
      </c>
      <c r="C19" s="30">
        <v>339475020</v>
      </c>
      <c r="D19" s="30">
        <v>310202339</v>
      </c>
      <c r="E19" s="30">
        <v>357739075</v>
      </c>
      <c r="F19" s="30">
        <v>356806225</v>
      </c>
      <c r="G19" s="30">
        <v>388703814</v>
      </c>
      <c r="H19" s="30">
        <v>343084055</v>
      </c>
      <c r="I19" s="30">
        <v>407599745</v>
      </c>
      <c r="J19" s="30">
        <v>389116953</v>
      </c>
      <c r="K19" s="30">
        <v>382449311</v>
      </c>
      <c r="L19" s="30"/>
      <c r="M19" s="30"/>
      <c r="N19" s="30"/>
      <c r="O19" s="30">
        <f t="shared" si="0"/>
        <v>3275176537</v>
      </c>
      <c r="P19" s="32">
        <v>5123415.1009193659</v>
      </c>
      <c r="Q19" s="22"/>
      <c r="R19" s="4"/>
      <c r="T19" s="119"/>
      <c r="U19" s="105"/>
    </row>
    <row r="20" spans="1:21" s="3" customFormat="1">
      <c r="A20" s="21"/>
      <c r="B20" s="95" t="s">
        <v>13</v>
      </c>
      <c r="C20" s="27">
        <v>1578534968</v>
      </c>
      <c r="D20" s="27">
        <v>1372527330</v>
      </c>
      <c r="E20" s="27">
        <v>1790498978</v>
      </c>
      <c r="F20" s="27">
        <v>1782904718</v>
      </c>
      <c r="G20" s="27">
        <v>1882231299</v>
      </c>
      <c r="H20" s="27">
        <v>1799367274</v>
      </c>
      <c r="I20" s="27">
        <v>1906049838</v>
      </c>
      <c r="J20" s="27">
        <v>1785005323</v>
      </c>
      <c r="K20" s="27">
        <v>1762215137</v>
      </c>
      <c r="L20" s="27"/>
      <c r="M20" s="27"/>
      <c r="N20" s="27"/>
      <c r="O20" s="27">
        <f t="shared" si="0"/>
        <v>15659334865</v>
      </c>
      <c r="P20" s="31">
        <v>24519681.499242738</v>
      </c>
      <c r="Q20" s="22"/>
      <c r="R20" s="4"/>
      <c r="T20" s="119"/>
      <c r="U20" s="105"/>
    </row>
    <row r="21" spans="1:21" s="3" customFormat="1">
      <c r="A21" s="21"/>
      <c r="B21" s="97" t="s">
        <v>14</v>
      </c>
      <c r="C21" s="30">
        <v>959131994</v>
      </c>
      <c r="D21" s="30">
        <v>1074359638</v>
      </c>
      <c r="E21" s="30">
        <v>1013079661</v>
      </c>
      <c r="F21" s="30">
        <v>998822695</v>
      </c>
      <c r="G21" s="30">
        <v>1018159078</v>
      </c>
      <c r="H21" s="30">
        <v>955910687</v>
      </c>
      <c r="I21" s="30">
        <v>977274337</v>
      </c>
      <c r="J21" s="30">
        <v>927364391</v>
      </c>
      <c r="K21" s="30">
        <v>946952830</v>
      </c>
      <c r="L21" s="30"/>
      <c r="M21" s="30"/>
      <c r="N21" s="30"/>
      <c r="O21" s="30">
        <f t="shared" si="0"/>
        <v>8871055311</v>
      </c>
      <c r="P21" s="32">
        <v>13917086.009885674</v>
      </c>
      <c r="Q21" s="22"/>
      <c r="R21" s="4"/>
      <c r="T21" s="119"/>
      <c r="U21" s="105"/>
    </row>
    <row r="22" spans="1:21" s="3" customFormat="1">
      <c r="A22" s="21"/>
      <c r="B22" s="95" t="s">
        <v>38</v>
      </c>
      <c r="C22" s="27">
        <v>518078507</v>
      </c>
      <c r="D22" s="27">
        <v>522225839</v>
      </c>
      <c r="E22" s="27">
        <v>507419325</v>
      </c>
      <c r="F22" s="27">
        <v>492159796</v>
      </c>
      <c r="G22" s="27">
        <v>540412834</v>
      </c>
      <c r="H22" s="27">
        <v>520267947</v>
      </c>
      <c r="I22" s="27">
        <v>574447844</v>
      </c>
      <c r="J22" s="27">
        <v>540808623</v>
      </c>
      <c r="K22" s="27">
        <v>503223408</v>
      </c>
      <c r="L22" s="27"/>
      <c r="M22" s="27"/>
      <c r="N22" s="27"/>
      <c r="O22" s="27">
        <f t="shared" si="0"/>
        <v>4719044123</v>
      </c>
      <c r="P22" s="31">
        <v>7391999.8130343668</v>
      </c>
      <c r="Q22" s="22"/>
      <c r="R22" s="4"/>
      <c r="T22" s="119"/>
      <c r="U22" s="105"/>
    </row>
    <row r="23" spans="1:21" s="3" customFormat="1">
      <c r="A23" s="21"/>
      <c r="B23" s="97" t="s">
        <v>120</v>
      </c>
      <c r="C23" s="30">
        <v>272692108</v>
      </c>
      <c r="D23" s="30">
        <v>281160413</v>
      </c>
      <c r="E23" s="30">
        <v>237517422</v>
      </c>
      <c r="F23" s="30">
        <v>240199988</v>
      </c>
      <c r="G23" s="30">
        <v>233234090</v>
      </c>
      <c r="H23" s="30">
        <v>257262765</v>
      </c>
      <c r="I23" s="30">
        <v>248983811</v>
      </c>
      <c r="J23" s="30">
        <v>280430599</v>
      </c>
      <c r="K23" s="30">
        <v>248117860</v>
      </c>
      <c r="L23" s="30"/>
      <c r="M23" s="30"/>
      <c r="N23" s="30"/>
      <c r="O23" s="30">
        <f t="shared" si="0"/>
        <v>2299599056</v>
      </c>
      <c r="P23" s="32">
        <v>3600101.0218314007</v>
      </c>
      <c r="Q23" s="22"/>
      <c r="R23" s="4"/>
      <c r="T23" s="119"/>
      <c r="U23" s="105"/>
    </row>
    <row r="24" spans="1:21" s="3" customFormat="1">
      <c r="A24" s="21"/>
      <c r="B24" s="95" t="s">
        <v>118</v>
      </c>
      <c r="C24" s="27">
        <v>325603040</v>
      </c>
      <c r="D24" s="27">
        <v>298813736</v>
      </c>
      <c r="E24" s="27">
        <v>375340760</v>
      </c>
      <c r="F24" s="27">
        <v>345630945</v>
      </c>
      <c r="G24" s="27">
        <v>368201263</v>
      </c>
      <c r="H24" s="27">
        <v>317267296</v>
      </c>
      <c r="I24" s="27">
        <v>384620182</v>
      </c>
      <c r="J24" s="27">
        <v>409472724</v>
      </c>
      <c r="K24" s="27">
        <v>395625837</v>
      </c>
      <c r="L24" s="27"/>
      <c r="M24" s="27"/>
      <c r="N24" s="27"/>
      <c r="O24" s="27">
        <f t="shared" si="0"/>
        <v>3220575783</v>
      </c>
      <c r="P24" s="31">
        <v>5031199.8736944748</v>
      </c>
      <c r="Q24" s="22"/>
      <c r="R24" s="4"/>
      <c r="T24" s="119"/>
      <c r="U24" s="105"/>
    </row>
    <row r="25" spans="1:21" s="3" customFormat="1">
      <c r="A25" s="21"/>
      <c r="B25" s="97" t="s">
        <v>15</v>
      </c>
      <c r="C25" s="30">
        <v>1198044470</v>
      </c>
      <c r="D25" s="30">
        <v>1134257024</v>
      </c>
      <c r="E25" s="30">
        <v>1285410631</v>
      </c>
      <c r="F25" s="30">
        <v>1306357161</v>
      </c>
      <c r="G25" s="30">
        <v>1435758938</v>
      </c>
      <c r="H25" s="30">
        <v>1396405992</v>
      </c>
      <c r="I25" s="30">
        <v>1429369616</v>
      </c>
      <c r="J25" s="30">
        <v>1446599908</v>
      </c>
      <c r="K25" s="30">
        <v>1356069890</v>
      </c>
      <c r="L25" s="30"/>
      <c r="M25" s="30"/>
      <c r="N25" s="30"/>
      <c r="O25" s="30">
        <f t="shared" si="0"/>
        <v>11988273630</v>
      </c>
      <c r="P25" s="32">
        <v>18759387.130844831</v>
      </c>
      <c r="Q25" s="22"/>
      <c r="R25" s="4"/>
      <c r="T25" s="119"/>
      <c r="U25" s="105"/>
    </row>
    <row r="26" spans="1:21" s="3" customFormat="1">
      <c r="A26" s="21"/>
      <c r="B26" s="88" t="s">
        <v>7</v>
      </c>
      <c r="C26" s="88">
        <f t="shared" ref="C26:N26" si="1">SUM(C10:C25)</f>
        <v>23807682278</v>
      </c>
      <c r="D26" s="88">
        <f t="shared" si="1"/>
        <v>20445716084</v>
      </c>
      <c r="E26" s="88">
        <f t="shared" si="1"/>
        <v>23278487698</v>
      </c>
      <c r="F26" s="88">
        <f t="shared" si="1"/>
        <v>23793491319</v>
      </c>
      <c r="G26" s="88">
        <f t="shared" si="1"/>
        <v>26329387436</v>
      </c>
      <c r="H26" s="88">
        <f t="shared" si="1"/>
        <v>24086279790</v>
      </c>
      <c r="I26" s="88">
        <f t="shared" si="1"/>
        <v>25762212093</v>
      </c>
      <c r="J26" s="88">
        <f t="shared" si="1"/>
        <v>26228569388</v>
      </c>
      <c r="K26" s="88">
        <f t="shared" si="1"/>
        <v>23876009048</v>
      </c>
      <c r="L26" s="88">
        <f t="shared" si="1"/>
        <v>0</v>
      </c>
      <c r="M26" s="88">
        <f t="shared" si="1"/>
        <v>0</v>
      </c>
      <c r="N26" s="88">
        <f t="shared" si="1"/>
        <v>0</v>
      </c>
      <c r="O26" s="88">
        <f t="shared" ref="O26" si="2">SUM(C26:N26)</f>
        <v>217607835134</v>
      </c>
      <c r="P26" s="88">
        <f>SUM(P10:P25)</f>
        <v>340697116.00293964</v>
      </c>
      <c r="Q26" s="22"/>
      <c r="R26" s="4"/>
      <c r="T26" s="119"/>
      <c r="U26" s="105"/>
    </row>
    <row r="27" spans="1:21" s="3" customFormat="1" ht="18" customHeight="1">
      <c r="A27" s="21"/>
      <c r="B27" s="88" t="s">
        <v>8</v>
      </c>
      <c r="C27" s="88">
        <f t="shared" ref="C27:N27" si="3">C26/C28</f>
        <v>38343239.014809303</v>
      </c>
      <c r="D27" s="88">
        <f t="shared" si="3"/>
        <v>32785667.631200213</v>
      </c>
      <c r="E27" s="88">
        <f>E26/E28</f>
        <v>37037979.076984487</v>
      </c>
      <c r="F27" s="88">
        <f t="shared" si="3"/>
        <v>38705746.385468438</v>
      </c>
      <c r="G27" s="88">
        <f t="shared" si="3"/>
        <v>43333647.595618278</v>
      </c>
      <c r="H27" s="88">
        <f t="shared" si="3"/>
        <v>38232508.024632111</v>
      </c>
      <c r="I27" s="88">
        <f t="shared" si="3"/>
        <v>39625637.698034272</v>
      </c>
      <c r="J27" s="88">
        <f t="shared" si="3"/>
        <v>38116272.435040399</v>
      </c>
      <c r="K27" s="88">
        <f t="shared" si="3"/>
        <v>34516418.141152166</v>
      </c>
      <c r="L27" s="88">
        <f t="shared" si="3"/>
        <v>0</v>
      </c>
      <c r="M27" s="88">
        <f t="shared" si="3"/>
        <v>0</v>
      </c>
      <c r="N27" s="88">
        <f t="shared" si="3"/>
        <v>0</v>
      </c>
      <c r="O27" s="88">
        <f>SUM(C27:N27)</f>
        <v>340697116.0029397</v>
      </c>
      <c r="P27" s="88"/>
      <c r="Q27" s="22"/>
      <c r="R27" s="4"/>
      <c r="U27" s="105"/>
    </row>
    <row r="28" spans="1:21" ht="18" customHeight="1">
      <c r="A28" s="21"/>
      <c r="B28" s="88" t="s">
        <v>30</v>
      </c>
      <c r="C28" s="106">
        <v>620.90952380952388</v>
      </c>
      <c r="D28" s="106">
        <v>623.61750000000006</v>
      </c>
      <c r="E28" s="106">
        <v>628.50318181818193</v>
      </c>
      <c r="F28" s="89">
        <v>614.7276190476191</v>
      </c>
      <c r="G28" s="89">
        <v>607.59684210526325</v>
      </c>
      <c r="H28" s="89">
        <v>629.99476190476173</v>
      </c>
      <c r="I28" s="89">
        <v>650.14</v>
      </c>
      <c r="J28" s="89">
        <v>688.12</v>
      </c>
      <c r="K28" s="89">
        <v>691.72904761904749</v>
      </c>
      <c r="L28" s="89">
        <v>1</v>
      </c>
      <c r="M28" s="89">
        <v>1</v>
      </c>
      <c r="N28" s="89">
        <v>1</v>
      </c>
      <c r="O28" s="89"/>
      <c r="P28" s="89"/>
      <c r="Q28" s="23"/>
    </row>
    <row r="29" spans="1:21" ht="16.5" customHeight="1">
      <c r="A29" s="21"/>
      <c r="Q29" s="24"/>
    </row>
    <row r="30" spans="1:21" ht="22.5" customHeight="1">
      <c r="O30" s="197"/>
    </row>
    <row r="31" spans="1:21" ht="15" customHeight="1">
      <c r="O31" s="198"/>
    </row>
    <row r="32" spans="1:21" ht="15" customHeight="1"/>
    <row r="33" ht="15" customHeight="1"/>
  </sheetData>
  <mergeCells count="1">
    <mergeCell ref="B8:P8"/>
  </mergeCells>
  <printOptions horizontalCentered="1"/>
  <pageMargins left="0.39370078740157483" right="0.39370078740157483" top="0.39370078740157483" bottom="0.78740157480314965" header="0.31496062992125984" footer="0.31496062992125984"/>
  <pageSetup scale="80" orientation="landscape" r:id="rId1"/>
  <headerFooter>
    <oddFooter>&amp;L&amp;9www.scj.cl
&amp;D&amp;R&amp;8División de Estudios</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2"/>
  <sheetViews>
    <sheetView showGridLines="0" topLeftCell="A19" zoomScale="130" zoomScaleNormal="130" zoomScalePageLayoutView="90" workbookViewId="0">
      <selection activeCell="R41" sqref="R41"/>
    </sheetView>
  </sheetViews>
  <sheetFormatPr baseColWidth="10" defaultRowHeight="15"/>
  <cols>
    <col min="1" max="1" width="4.140625" style="35" customWidth="1"/>
    <col min="2" max="2" width="19.42578125" bestFit="1" customWidth="1"/>
    <col min="3" max="9" width="10.28515625" customWidth="1"/>
    <col min="10" max="11" width="10.42578125" customWidth="1"/>
    <col min="12" max="14" width="10.42578125" hidden="1" customWidth="1"/>
    <col min="15" max="15" width="11.140625" bestFit="1" customWidth="1"/>
    <col min="16" max="16" width="10" customWidth="1"/>
    <col min="17" max="17" width="1" customWidth="1"/>
  </cols>
  <sheetData>
    <row r="1" spans="1:19" ht="10.5" customHeight="1"/>
    <row r="2" spans="1:19" ht="10.5" customHeight="1"/>
    <row r="3" spans="1:19" ht="10.5" customHeight="1"/>
    <row r="4" spans="1:19" ht="10.5" customHeight="1"/>
    <row r="5" spans="1:19" ht="10.5" customHeight="1"/>
    <row r="6" spans="1:19" ht="10.5" customHeight="1"/>
    <row r="7" spans="1:19" ht="49.5" customHeight="1"/>
    <row r="8" spans="1:19" s="5" customFormat="1" ht="22.5" customHeight="1">
      <c r="A8" s="6"/>
      <c r="B8" s="277" t="s">
        <v>56</v>
      </c>
      <c r="C8" s="278"/>
      <c r="D8" s="278"/>
      <c r="E8" s="278"/>
      <c r="F8" s="278"/>
      <c r="G8" s="278"/>
      <c r="H8" s="278"/>
      <c r="I8" s="278"/>
      <c r="J8" s="278"/>
      <c r="K8" s="278"/>
      <c r="L8" s="278"/>
      <c r="M8" s="278"/>
      <c r="N8" s="278"/>
      <c r="O8" s="278"/>
      <c r="P8" s="279"/>
      <c r="Q8" s="40"/>
      <c r="R8" s="7"/>
    </row>
    <row r="9" spans="1:19" s="1" customFormat="1" ht="11.25" customHeight="1">
      <c r="A9" s="6"/>
      <c r="B9" s="42" t="s">
        <v>11</v>
      </c>
      <c r="C9" s="43" t="s">
        <v>40</v>
      </c>
      <c r="D9" s="43" t="s">
        <v>41</v>
      </c>
      <c r="E9" s="43" t="s">
        <v>42</v>
      </c>
      <c r="F9" s="43" t="s">
        <v>43</v>
      </c>
      <c r="G9" s="43" t="s">
        <v>44</v>
      </c>
      <c r="H9" s="43" t="s">
        <v>45</v>
      </c>
      <c r="I9" s="43" t="s">
        <v>46</v>
      </c>
      <c r="J9" s="43" t="s">
        <v>47</v>
      </c>
      <c r="K9" s="43" t="s">
        <v>48</v>
      </c>
      <c r="L9" s="43" t="s">
        <v>73</v>
      </c>
      <c r="M9" s="43" t="s">
        <v>0</v>
      </c>
      <c r="N9" s="43" t="s">
        <v>1</v>
      </c>
      <c r="O9" s="43" t="s">
        <v>32</v>
      </c>
      <c r="P9" s="44" t="s">
        <v>33</v>
      </c>
      <c r="Q9" s="23"/>
      <c r="R9" s="6"/>
    </row>
    <row r="10" spans="1:19" s="1" customFormat="1" ht="9">
      <c r="A10" s="6"/>
      <c r="B10" s="98" t="s">
        <v>34</v>
      </c>
      <c r="C10" s="39">
        <v>178992742</v>
      </c>
      <c r="D10" s="39">
        <v>148728793</v>
      </c>
      <c r="E10" s="39">
        <v>164614546</v>
      </c>
      <c r="F10" s="39">
        <v>185891434</v>
      </c>
      <c r="G10" s="39">
        <v>191294361</v>
      </c>
      <c r="H10" s="39">
        <v>176529445</v>
      </c>
      <c r="I10" s="39">
        <v>198784591</v>
      </c>
      <c r="J10" s="39">
        <v>204771831</v>
      </c>
      <c r="K10" s="39">
        <v>170362206</v>
      </c>
      <c r="L10" s="39"/>
      <c r="M10" s="39"/>
      <c r="N10" s="39"/>
      <c r="O10" s="39">
        <f>SUM(C10:N10)</f>
        <v>1619969949</v>
      </c>
      <c r="P10" s="39">
        <v>2535748.54</v>
      </c>
      <c r="Q10" s="23"/>
      <c r="R10" s="6"/>
    </row>
    <row r="11" spans="1:19" s="3" customFormat="1" ht="9">
      <c r="A11" s="6"/>
      <c r="B11" s="99" t="s">
        <v>3</v>
      </c>
      <c r="C11" s="41">
        <v>372693772</v>
      </c>
      <c r="D11" s="41">
        <v>344864117</v>
      </c>
      <c r="E11" s="41">
        <v>329925593</v>
      </c>
      <c r="F11" s="41">
        <v>379792340</v>
      </c>
      <c r="G11" s="41">
        <v>430587560</v>
      </c>
      <c r="H11" s="41">
        <v>358785372</v>
      </c>
      <c r="I11" s="41">
        <v>416489039</v>
      </c>
      <c r="J11" s="41">
        <v>394543866</v>
      </c>
      <c r="K11" s="41">
        <v>359777485</v>
      </c>
      <c r="L11" s="41"/>
      <c r="M11" s="41"/>
      <c r="N11" s="41"/>
      <c r="O11" s="41">
        <f t="shared" ref="O11:O25" si="0">SUM(C11:N11)</f>
        <v>3387459144</v>
      </c>
      <c r="P11" s="41">
        <v>5308276.1500000004</v>
      </c>
      <c r="Q11" s="22"/>
      <c r="R11" s="6"/>
      <c r="S11" s="1"/>
    </row>
    <row r="12" spans="1:19" s="3" customFormat="1" ht="9">
      <c r="A12" s="6"/>
      <c r="B12" s="95" t="s">
        <v>76</v>
      </c>
      <c r="C12" s="39">
        <v>99768535</v>
      </c>
      <c r="D12" s="39">
        <v>93096868</v>
      </c>
      <c r="E12" s="39">
        <v>87217628</v>
      </c>
      <c r="F12" s="39">
        <v>73276907</v>
      </c>
      <c r="G12" s="39">
        <v>142242566</v>
      </c>
      <c r="H12" s="39">
        <v>144632113</v>
      </c>
      <c r="I12" s="39">
        <v>146172927</v>
      </c>
      <c r="J12" s="39">
        <v>143197689</v>
      </c>
      <c r="K12" s="39">
        <v>137220140</v>
      </c>
      <c r="L12" s="39"/>
      <c r="M12" s="39"/>
      <c r="N12" s="39"/>
      <c r="O12" s="39">
        <f t="shared" si="0"/>
        <v>1066825373</v>
      </c>
      <c r="P12" s="39">
        <v>1662928.17</v>
      </c>
      <c r="Q12" s="22"/>
      <c r="R12" s="6"/>
      <c r="S12" s="1"/>
    </row>
    <row r="13" spans="1:19" s="3" customFormat="1" ht="9">
      <c r="A13" s="6"/>
      <c r="B13" s="99" t="s">
        <v>35</v>
      </c>
      <c r="C13" s="41">
        <v>96187152</v>
      </c>
      <c r="D13" s="41">
        <v>94347076</v>
      </c>
      <c r="E13" s="41">
        <v>76484443</v>
      </c>
      <c r="F13" s="41">
        <v>74010580</v>
      </c>
      <c r="G13" s="41">
        <v>82563412</v>
      </c>
      <c r="H13" s="41">
        <v>73539486</v>
      </c>
      <c r="I13" s="41">
        <v>83272366</v>
      </c>
      <c r="J13" s="41">
        <v>81996655</v>
      </c>
      <c r="K13" s="41">
        <v>78563144</v>
      </c>
      <c r="L13" s="41"/>
      <c r="M13" s="41"/>
      <c r="N13" s="41"/>
      <c r="O13" s="41">
        <f t="shared" si="0"/>
        <v>740964314</v>
      </c>
      <c r="P13" s="41">
        <v>1161726.71</v>
      </c>
      <c r="Q13" s="22"/>
      <c r="R13" s="6"/>
      <c r="S13" s="1"/>
    </row>
    <row r="14" spans="1:19" s="3" customFormat="1" ht="9">
      <c r="A14" s="6"/>
      <c r="B14" s="102" t="s">
        <v>104</v>
      </c>
      <c r="C14" s="39">
        <v>527704778</v>
      </c>
      <c r="D14" s="39">
        <v>409358678</v>
      </c>
      <c r="E14" s="39">
        <v>523340853</v>
      </c>
      <c r="F14" s="39">
        <v>525314607</v>
      </c>
      <c r="G14" s="39">
        <v>541207510</v>
      </c>
      <c r="H14" s="39">
        <v>468349030</v>
      </c>
      <c r="I14" s="39">
        <v>568773235</v>
      </c>
      <c r="J14" s="39">
        <v>516828122</v>
      </c>
      <c r="K14" s="39">
        <v>506179951</v>
      </c>
      <c r="L14" s="39"/>
      <c r="M14" s="39"/>
      <c r="N14" s="39"/>
      <c r="O14" s="39">
        <f t="shared" si="0"/>
        <v>4587056764</v>
      </c>
      <c r="P14" s="39">
        <v>7185374.9000000004</v>
      </c>
      <c r="Q14" s="22"/>
      <c r="R14" s="6"/>
      <c r="S14" s="1"/>
    </row>
    <row r="15" spans="1:19" s="3" customFormat="1" ht="9">
      <c r="A15" s="6"/>
      <c r="B15" s="99" t="s">
        <v>16</v>
      </c>
      <c r="C15" s="41">
        <v>1143356361</v>
      </c>
      <c r="D15" s="41">
        <v>841536967</v>
      </c>
      <c r="E15" s="41">
        <v>1081393227</v>
      </c>
      <c r="F15" s="41">
        <v>1092379690</v>
      </c>
      <c r="G15" s="41">
        <v>1175516530</v>
      </c>
      <c r="H15" s="41">
        <v>1123982711</v>
      </c>
      <c r="I15" s="41">
        <v>1083585436</v>
      </c>
      <c r="J15" s="41">
        <v>1293904866</v>
      </c>
      <c r="K15" s="41">
        <v>1068009576</v>
      </c>
      <c r="L15" s="41"/>
      <c r="M15" s="41"/>
      <c r="N15" s="41"/>
      <c r="O15" s="41">
        <f t="shared" si="0"/>
        <v>9903665364</v>
      </c>
      <c r="P15" s="41">
        <v>15498292.1</v>
      </c>
      <c r="Q15" s="22"/>
      <c r="R15" s="6"/>
      <c r="S15" s="1"/>
    </row>
    <row r="16" spans="1:19" s="3" customFormat="1" ht="9">
      <c r="A16" s="6"/>
      <c r="B16" s="98" t="s">
        <v>4</v>
      </c>
      <c r="C16" s="39">
        <v>87966581</v>
      </c>
      <c r="D16" s="39">
        <v>81464859</v>
      </c>
      <c r="E16" s="39">
        <v>74403053</v>
      </c>
      <c r="F16" s="39">
        <v>90140420</v>
      </c>
      <c r="G16" s="39">
        <v>99687465</v>
      </c>
      <c r="H16" s="39">
        <v>81286601</v>
      </c>
      <c r="I16" s="39">
        <v>99908990</v>
      </c>
      <c r="J16" s="39">
        <v>86397163</v>
      </c>
      <c r="K16" s="39">
        <v>83794762</v>
      </c>
      <c r="L16" s="39"/>
      <c r="M16" s="39"/>
      <c r="N16" s="39"/>
      <c r="O16" s="39">
        <f t="shared" si="0"/>
        <v>785049894</v>
      </c>
      <c r="P16" s="39">
        <v>1230784.96</v>
      </c>
      <c r="Q16" s="22"/>
      <c r="R16" s="6"/>
      <c r="S16" s="1"/>
    </row>
    <row r="17" spans="1:19" s="3" customFormat="1" ht="9">
      <c r="A17" s="6"/>
      <c r="B17" s="99" t="s">
        <v>5</v>
      </c>
      <c r="C17" s="41">
        <v>153601151</v>
      </c>
      <c r="D17" s="41">
        <v>134649173</v>
      </c>
      <c r="E17" s="41">
        <v>157034449</v>
      </c>
      <c r="F17" s="41">
        <v>159560394</v>
      </c>
      <c r="G17" s="41">
        <v>171109404</v>
      </c>
      <c r="H17" s="41">
        <v>159266906</v>
      </c>
      <c r="I17" s="41">
        <v>180587885</v>
      </c>
      <c r="J17" s="41">
        <v>161063156</v>
      </c>
      <c r="K17" s="41">
        <v>154971799</v>
      </c>
      <c r="L17" s="41"/>
      <c r="M17" s="41"/>
      <c r="N17" s="41"/>
      <c r="O17" s="41">
        <f t="shared" si="0"/>
        <v>1431844317</v>
      </c>
      <c r="P17" s="41">
        <v>2243003.67</v>
      </c>
      <c r="Q17" s="22"/>
      <c r="R17" s="6"/>
      <c r="S17" s="1"/>
    </row>
    <row r="18" spans="1:19" s="3" customFormat="1" ht="9">
      <c r="A18" s="6"/>
      <c r="B18" s="98" t="s">
        <v>6</v>
      </c>
      <c r="C18" s="39">
        <v>452947739</v>
      </c>
      <c r="D18" s="39">
        <v>426660341</v>
      </c>
      <c r="E18" s="39">
        <v>457154130</v>
      </c>
      <c r="F18" s="39">
        <v>444949289</v>
      </c>
      <c r="G18" s="39">
        <v>551222181</v>
      </c>
      <c r="H18" s="39">
        <v>473691577</v>
      </c>
      <c r="I18" s="39">
        <v>503179354</v>
      </c>
      <c r="J18" s="39">
        <v>500459319</v>
      </c>
      <c r="K18" s="39">
        <v>463493888</v>
      </c>
      <c r="L18" s="39"/>
      <c r="M18" s="39"/>
      <c r="N18" s="39"/>
      <c r="O18" s="39">
        <f t="shared" si="0"/>
        <v>4273757818</v>
      </c>
      <c r="P18" s="39">
        <v>6695251.8200000003</v>
      </c>
      <c r="Q18" s="22"/>
      <c r="R18" s="6"/>
      <c r="S18" s="1"/>
    </row>
    <row r="19" spans="1:19" s="3" customFormat="1" ht="9">
      <c r="A19" s="6"/>
      <c r="B19" s="99" t="s">
        <v>12</v>
      </c>
      <c r="C19" s="41">
        <v>56484079</v>
      </c>
      <c r="D19" s="41">
        <v>51613498</v>
      </c>
      <c r="E19" s="41">
        <v>59522972</v>
      </c>
      <c r="F19" s="41">
        <v>59967433</v>
      </c>
      <c r="G19" s="41">
        <v>65328372</v>
      </c>
      <c r="H19" s="41">
        <v>57661186</v>
      </c>
      <c r="I19" s="41">
        <v>68504159</v>
      </c>
      <c r="J19" s="41">
        <v>65397807</v>
      </c>
      <c r="K19" s="41">
        <v>64277195</v>
      </c>
      <c r="L19" s="41"/>
      <c r="M19" s="41"/>
      <c r="N19" s="41"/>
      <c r="O19" s="41">
        <f t="shared" si="0"/>
        <v>548756701</v>
      </c>
      <c r="P19" s="41">
        <v>858366.65</v>
      </c>
      <c r="Q19" s="22"/>
      <c r="R19" s="6"/>
      <c r="S19" s="1"/>
    </row>
    <row r="20" spans="1:19" s="3" customFormat="1" ht="9">
      <c r="A20" s="6"/>
      <c r="B20" s="98" t="s">
        <v>13</v>
      </c>
      <c r="C20" s="39">
        <v>261320495</v>
      </c>
      <c r="D20" s="39">
        <v>227216709</v>
      </c>
      <c r="E20" s="39">
        <v>296410335</v>
      </c>
      <c r="F20" s="39">
        <v>293055599</v>
      </c>
      <c r="G20" s="39">
        <v>309381884</v>
      </c>
      <c r="H20" s="39">
        <v>295761545</v>
      </c>
      <c r="I20" s="39">
        <v>313296931</v>
      </c>
      <c r="J20" s="39">
        <v>293400875</v>
      </c>
      <c r="K20" s="39">
        <v>289654858</v>
      </c>
      <c r="L20" s="39"/>
      <c r="M20" s="39"/>
      <c r="N20" s="39"/>
      <c r="O20" s="39">
        <f t="shared" si="0"/>
        <v>2579499231</v>
      </c>
      <c r="P20" s="39">
        <v>4039225.67</v>
      </c>
      <c r="Q20" s="22"/>
      <c r="R20" s="6"/>
      <c r="S20" s="1"/>
    </row>
    <row r="21" spans="1:19" s="3" customFormat="1" ht="9">
      <c r="A21" s="6"/>
      <c r="B21" s="99" t="s">
        <v>14</v>
      </c>
      <c r="C21" s="41">
        <v>161198654</v>
      </c>
      <c r="D21" s="41">
        <v>180564645</v>
      </c>
      <c r="E21" s="41">
        <v>170265489</v>
      </c>
      <c r="F21" s="41">
        <v>167869361</v>
      </c>
      <c r="G21" s="41">
        <v>171119173</v>
      </c>
      <c r="H21" s="41">
        <v>160657258</v>
      </c>
      <c r="I21" s="41">
        <v>164247788</v>
      </c>
      <c r="J21" s="41">
        <v>155859562</v>
      </c>
      <c r="K21" s="41">
        <v>159151736</v>
      </c>
      <c r="L21" s="41"/>
      <c r="M21" s="41"/>
      <c r="N21" s="41"/>
      <c r="O21" s="41">
        <f t="shared" si="0"/>
        <v>1490933666</v>
      </c>
      <c r="P21" s="41">
        <v>2339006.06</v>
      </c>
      <c r="Q21" s="22"/>
      <c r="R21" s="6"/>
      <c r="S21" s="1"/>
    </row>
    <row r="22" spans="1:19" s="3" customFormat="1" ht="9">
      <c r="A22" s="6"/>
      <c r="B22" s="98" t="s">
        <v>38</v>
      </c>
      <c r="C22" s="39">
        <v>86096811</v>
      </c>
      <c r="D22" s="39">
        <v>86786035</v>
      </c>
      <c r="E22" s="39">
        <v>84325417</v>
      </c>
      <c r="F22" s="39">
        <v>81789514</v>
      </c>
      <c r="G22" s="39">
        <v>89808439</v>
      </c>
      <c r="H22" s="39">
        <v>86460663</v>
      </c>
      <c r="I22" s="39">
        <v>95464543</v>
      </c>
      <c r="J22" s="39">
        <v>89874213</v>
      </c>
      <c r="K22" s="39">
        <v>83628119</v>
      </c>
      <c r="L22" s="39"/>
      <c r="M22" s="39"/>
      <c r="N22" s="39"/>
      <c r="O22" s="39">
        <f t="shared" si="0"/>
        <v>784233754</v>
      </c>
      <c r="P22" s="39">
        <v>1228438.56</v>
      </c>
      <c r="Q22" s="22"/>
      <c r="R22" s="6"/>
      <c r="S22" s="1"/>
    </row>
    <row r="23" spans="1:19" s="3" customFormat="1" ht="9">
      <c r="A23" s="6"/>
      <c r="B23" s="99" t="s">
        <v>120</v>
      </c>
      <c r="C23" s="41">
        <v>45830606</v>
      </c>
      <c r="D23" s="41">
        <v>47253851</v>
      </c>
      <c r="E23" s="41">
        <v>39918894</v>
      </c>
      <c r="F23" s="41">
        <v>40369746</v>
      </c>
      <c r="G23" s="41">
        <v>39199007</v>
      </c>
      <c r="H23" s="41">
        <v>43237439</v>
      </c>
      <c r="I23" s="41">
        <v>41846019</v>
      </c>
      <c r="J23" s="41">
        <v>47131193</v>
      </c>
      <c r="K23" s="41">
        <v>41700481</v>
      </c>
      <c r="L23" s="41"/>
      <c r="M23" s="41"/>
      <c r="N23" s="41"/>
      <c r="O23" s="41">
        <f t="shared" si="0"/>
        <v>386487236</v>
      </c>
      <c r="P23" s="41">
        <v>605059</v>
      </c>
      <c r="Q23" s="22"/>
      <c r="R23" s="6"/>
      <c r="S23" s="1"/>
    </row>
    <row r="24" spans="1:19" s="3" customFormat="1" ht="9">
      <c r="A24" s="6"/>
      <c r="B24" s="98" t="s">
        <v>118</v>
      </c>
      <c r="C24" s="39">
        <v>54723200</v>
      </c>
      <c r="D24" s="39">
        <v>50220796</v>
      </c>
      <c r="E24" s="39">
        <v>63082481</v>
      </c>
      <c r="F24" s="39">
        <v>58089234</v>
      </c>
      <c r="G24" s="39">
        <v>61882565</v>
      </c>
      <c r="H24" s="39">
        <v>53322235</v>
      </c>
      <c r="I24" s="39">
        <v>64642047</v>
      </c>
      <c r="J24" s="39">
        <v>68818945</v>
      </c>
      <c r="K24" s="39">
        <v>66491737</v>
      </c>
      <c r="L24" s="39"/>
      <c r="M24" s="39"/>
      <c r="N24" s="39"/>
      <c r="O24" s="39">
        <f t="shared" si="0"/>
        <v>541273240</v>
      </c>
      <c r="P24" s="39">
        <v>845579.81</v>
      </c>
      <c r="Q24" s="22"/>
      <c r="R24" s="6"/>
      <c r="S24" s="1"/>
    </row>
    <row r="25" spans="1:19" s="3" customFormat="1" ht="9">
      <c r="A25" s="6"/>
      <c r="B25" s="99" t="s">
        <v>15</v>
      </c>
      <c r="C25" s="41">
        <v>197324972</v>
      </c>
      <c r="D25" s="41">
        <v>186818804</v>
      </c>
      <c r="E25" s="41">
        <v>211714692</v>
      </c>
      <c r="F25" s="41">
        <v>214286486</v>
      </c>
      <c r="G25" s="41">
        <v>235512727</v>
      </c>
      <c r="H25" s="41">
        <v>229057521</v>
      </c>
      <c r="I25" s="41">
        <v>234464663</v>
      </c>
      <c r="J25" s="41">
        <v>237291010</v>
      </c>
      <c r="K25" s="41">
        <v>222441044</v>
      </c>
      <c r="L25" s="41"/>
      <c r="M25" s="41"/>
      <c r="N25" s="41"/>
      <c r="O25" s="41">
        <f t="shared" si="0"/>
        <v>1968911919</v>
      </c>
      <c r="P25" s="41">
        <v>3081064.87</v>
      </c>
      <c r="Q25" s="22"/>
      <c r="R25" s="6"/>
      <c r="S25" s="1"/>
    </row>
    <row r="26" spans="1:19" s="3" customFormat="1" ht="9">
      <c r="A26" s="6"/>
      <c r="B26" s="90" t="s">
        <v>2</v>
      </c>
      <c r="C26" s="90">
        <f t="shared" ref="C26:O26" si="1">SUM(C10:C25)</f>
        <v>3976197628</v>
      </c>
      <c r="D26" s="90">
        <f t="shared" si="1"/>
        <v>3405181210</v>
      </c>
      <c r="E26" s="90">
        <f t="shared" si="1"/>
        <v>3876808202</v>
      </c>
      <c r="F26" s="90">
        <f t="shared" si="1"/>
        <v>3940743034</v>
      </c>
      <c r="G26" s="90">
        <f t="shared" si="1"/>
        <v>4357663156</v>
      </c>
      <c r="H26" s="90">
        <f t="shared" si="1"/>
        <v>3986221088</v>
      </c>
      <c r="I26" s="90">
        <f t="shared" si="1"/>
        <v>4263219973</v>
      </c>
      <c r="J26" s="90">
        <f t="shared" si="1"/>
        <v>4340936272</v>
      </c>
      <c r="K26" s="90">
        <f t="shared" si="1"/>
        <v>3949718121</v>
      </c>
      <c r="L26" s="90">
        <f t="shared" si="1"/>
        <v>0</v>
      </c>
      <c r="M26" s="90">
        <f t="shared" si="1"/>
        <v>0</v>
      </c>
      <c r="N26" s="90">
        <f t="shared" si="1"/>
        <v>0</v>
      </c>
      <c r="O26" s="90">
        <f t="shared" si="1"/>
        <v>36096688684</v>
      </c>
      <c r="P26" s="90">
        <f>SUM(P10:P25)</f>
        <v>56518127.640000008</v>
      </c>
      <c r="Q26" s="22"/>
      <c r="R26" s="6"/>
      <c r="S26" s="1"/>
    </row>
    <row r="27" spans="1:19" s="3" customFormat="1" ht="18" customHeight="1">
      <c r="A27" s="6"/>
      <c r="B27" s="90" t="s">
        <v>8</v>
      </c>
      <c r="C27" s="90">
        <f t="shared" ref="C27:N27" si="2">C26/C28</f>
        <v>6403827.7325889049</v>
      </c>
      <c r="D27" s="90">
        <f t="shared" si="2"/>
        <v>5460368.2706145989</v>
      </c>
      <c r="E27" s="90">
        <f t="shared" si="2"/>
        <v>6168319.1336993296</v>
      </c>
      <c r="F27" s="90">
        <f t="shared" si="2"/>
        <v>6410551.4570913324</v>
      </c>
      <c r="G27" s="90">
        <f t="shared" si="2"/>
        <v>7171964.7865534099</v>
      </c>
      <c r="H27" s="90">
        <f t="shared" si="2"/>
        <v>6327387.6689828886</v>
      </c>
      <c r="I27" s="90">
        <f t="shared" si="2"/>
        <v>6557387.5980558032</v>
      </c>
      <c r="J27" s="90">
        <f t="shared" si="2"/>
        <v>6308400.0930070337</v>
      </c>
      <c r="K27" s="90">
        <f t="shared" si="2"/>
        <v>5709920.8636604901</v>
      </c>
      <c r="L27" s="90">
        <f t="shared" si="2"/>
        <v>0</v>
      </c>
      <c r="M27" s="90">
        <f t="shared" si="2"/>
        <v>0</v>
      </c>
      <c r="N27" s="90">
        <f t="shared" si="2"/>
        <v>0</v>
      </c>
      <c r="O27" s="90">
        <f>SUM(C27:N27)</f>
        <v>56518127.604253791</v>
      </c>
      <c r="P27" s="90"/>
      <c r="Q27" s="22"/>
      <c r="R27" s="6"/>
      <c r="S27" s="1"/>
    </row>
    <row r="28" spans="1:19" s="1" customFormat="1" ht="18" customHeight="1">
      <c r="A28" s="6"/>
      <c r="B28" s="90" t="s">
        <v>30</v>
      </c>
      <c r="C28" s="106">
        <f>'Ingresos Brutos del Juego'!C28</f>
        <v>620.90952380952388</v>
      </c>
      <c r="D28" s="106">
        <f>'Ingresos Brutos del Juego'!D28</f>
        <v>623.61750000000006</v>
      </c>
      <c r="E28" s="106">
        <f>'Ingresos Brutos del Juego'!E28</f>
        <v>628.50318181818193</v>
      </c>
      <c r="F28" s="106">
        <f>'Ingresos Brutos del Juego'!F28</f>
        <v>614.7276190476191</v>
      </c>
      <c r="G28" s="106">
        <f>'Ingresos Brutos del Juego'!G28</f>
        <v>607.59684210526325</v>
      </c>
      <c r="H28" s="106">
        <f>'Ingresos Brutos del Juego'!H28</f>
        <v>629.99476190476173</v>
      </c>
      <c r="I28" s="106">
        <f>'Ingresos Brutos del Juego'!I28</f>
        <v>650.14</v>
      </c>
      <c r="J28" s="106">
        <f>'Ingresos Brutos del Juego'!J28</f>
        <v>688.12</v>
      </c>
      <c r="K28" s="106">
        <f>'Ingresos Brutos del Juego'!K28</f>
        <v>691.72904761904749</v>
      </c>
      <c r="L28" s="106">
        <f>'Ingresos Brutos del Juego'!L28</f>
        <v>1</v>
      </c>
      <c r="M28" s="106">
        <f>'Ingresos Brutos del Juego'!M28</f>
        <v>1</v>
      </c>
      <c r="N28" s="106">
        <f>'Ingresos Brutos del Juego'!N28</f>
        <v>1</v>
      </c>
      <c r="O28" s="90"/>
      <c r="P28" s="90"/>
      <c r="Q28" s="23"/>
      <c r="R28" s="6"/>
    </row>
    <row r="29" spans="1:19" s="1" customFormat="1" ht="16.5" customHeight="1">
      <c r="A29" s="6"/>
      <c r="B29" s="8"/>
      <c r="C29" s="9"/>
      <c r="D29" s="9"/>
      <c r="E29" s="9"/>
      <c r="F29" s="9"/>
      <c r="G29" s="9"/>
      <c r="H29" s="9"/>
      <c r="I29" s="9"/>
      <c r="J29" s="9"/>
      <c r="K29" s="9"/>
      <c r="L29" s="9"/>
      <c r="M29" s="9"/>
      <c r="N29" s="9"/>
      <c r="O29" s="10"/>
      <c r="P29" s="9"/>
      <c r="Q29" s="24"/>
      <c r="R29" s="6"/>
    </row>
    <row r="30" spans="1:19" s="1" customFormat="1" ht="22.5" customHeight="1">
      <c r="A30" s="36"/>
      <c r="B30" s="280" t="s">
        <v>49</v>
      </c>
      <c r="C30" s="280"/>
      <c r="D30" s="280"/>
      <c r="E30" s="280"/>
      <c r="F30" s="280"/>
      <c r="G30" s="280"/>
      <c r="H30" s="280"/>
      <c r="I30" s="280"/>
      <c r="J30" s="280"/>
      <c r="K30" s="280"/>
      <c r="L30" s="280"/>
      <c r="M30" s="280"/>
      <c r="N30" s="280"/>
      <c r="O30" s="280"/>
      <c r="P30" s="280"/>
      <c r="Q30" s="9"/>
      <c r="R30" s="6"/>
    </row>
    <row r="31" spans="1:19" s="1" customFormat="1" ht="22.5" customHeight="1">
      <c r="A31" s="6"/>
      <c r="B31" s="46" t="s">
        <v>11</v>
      </c>
      <c r="C31" s="47" t="s">
        <v>40</v>
      </c>
      <c r="D31" s="47" t="s">
        <v>41</v>
      </c>
      <c r="E31" s="47" t="s">
        <v>42</v>
      </c>
      <c r="F31" s="47" t="s">
        <v>43</v>
      </c>
      <c r="G31" s="47" t="s">
        <v>44</v>
      </c>
      <c r="H31" s="47" t="s">
        <v>45</v>
      </c>
      <c r="I31" s="47" t="s">
        <v>46</v>
      </c>
      <c r="J31" s="47" t="s">
        <v>47</v>
      </c>
      <c r="K31" s="47" t="s">
        <v>48</v>
      </c>
      <c r="L31" s="43" t="s">
        <v>73</v>
      </c>
      <c r="M31" s="47" t="s">
        <v>0</v>
      </c>
      <c r="N31" s="47" t="s">
        <v>1</v>
      </c>
      <c r="O31" s="47" t="s">
        <v>32</v>
      </c>
      <c r="P31" s="48" t="s">
        <v>33</v>
      </c>
      <c r="Q31" s="23"/>
      <c r="R31" s="6"/>
    </row>
    <row r="32" spans="1:19" s="1" customFormat="1" ht="9">
      <c r="A32" s="6"/>
      <c r="B32" s="100" t="s">
        <v>34</v>
      </c>
      <c r="C32" s="38">
        <v>175755147</v>
      </c>
      <c r="D32" s="38">
        <v>146038608</v>
      </c>
      <c r="E32" s="38">
        <v>161637022</v>
      </c>
      <c r="F32" s="38">
        <v>182415931</v>
      </c>
      <c r="G32" s="38">
        <v>187717842</v>
      </c>
      <c r="H32" s="38">
        <v>173228977</v>
      </c>
      <c r="I32" s="38">
        <v>195068032</v>
      </c>
      <c r="J32" s="38">
        <v>200943331</v>
      </c>
      <c r="K32" s="38">
        <v>167194314</v>
      </c>
      <c r="L32" s="38"/>
      <c r="M32" s="38"/>
      <c r="N32" s="38"/>
      <c r="O32" s="114">
        <f>SUM(C32:N32)</f>
        <v>1589999204</v>
      </c>
      <c r="P32" s="113">
        <v>2488844.06</v>
      </c>
      <c r="Q32" s="23"/>
      <c r="R32" s="6"/>
    </row>
    <row r="33" spans="1:19" s="1" customFormat="1" ht="9">
      <c r="A33" s="6"/>
      <c r="B33" s="101" t="s">
        <v>3</v>
      </c>
      <c r="C33" s="112">
        <v>355481008</v>
      </c>
      <c r="D33" s="112">
        <v>328936657</v>
      </c>
      <c r="E33" s="112">
        <v>314688066</v>
      </c>
      <c r="F33" s="112">
        <v>370814721</v>
      </c>
      <c r="G33" s="112">
        <v>419977599</v>
      </c>
      <c r="H33" s="112">
        <v>349944665</v>
      </c>
      <c r="I33" s="112">
        <v>406226476</v>
      </c>
      <c r="J33" s="112">
        <v>384822046</v>
      </c>
      <c r="K33" s="112">
        <v>350912331</v>
      </c>
      <c r="L33" s="112"/>
      <c r="M33" s="112"/>
      <c r="N33" s="112"/>
      <c r="O33" s="112">
        <f t="shared" ref="O33:O47" si="3">SUM(C33:N33)</f>
        <v>3281803569</v>
      </c>
      <c r="P33" s="112">
        <v>5141941.1399999997</v>
      </c>
      <c r="Q33" s="23"/>
      <c r="R33" s="6"/>
    </row>
    <row r="34" spans="1:19" s="3" customFormat="1" ht="9">
      <c r="A34" s="6"/>
      <c r="B34" s="95" t="s">
        <v>76</v>
      </c>
      <c r="C34" s="38">
        <v>100074024</v>
      </c>
      <c r="D34" s="38">
        <v>93381929</v>
      </c>
      <c r="E34" s="38">
        <v>87484687</v>
      </c>
      <c r="F34" s="38">
        <v>72954372</v>
      </c>
      <c r="G34" s="38">
        <v>141631315</v>
      </c>
      <c r="H34" s="38">
        <v>144010594</v>
      </c>
      <c r="I34" s="38">
        <v>145544787</v>
      </c>
      <c r="J34" s="38">
        <v>142582334</v>
      </c>
      <c r="K34" s="38">
        <v>137075850</v>
      </c>
      <c r="L34" s="38"/>
      <c r="M34" s="38"/>
      <c r="N34" s="38"/>
      <c r="O34" s="114">
        <f t="shared" si="3"/>
        <v>1064739892</v>
      </c>
      <c r="P34" s="113">
        <v>1659715.96</v>
      </c>
      <c r="Q34" s="22"/>
      <c r="R34" s="6"/>
      <c r="S34" s="1"/>
    </row>
    <row r="35" spans="1:19" s="3" customFormat="1" ht="9">
      <c r="A35" s="6"/>
      <c r="B35" s="101" t="s">
        <v>35</v>
      </c>
      <c r="C35" s="112">
        <v>91377795</v>
      </c>
      <c r="D35" s="112">
        <v>89629722</v>
      </c>
      <c r="E35" s="112">
        <v>72660220</v>
      </c>
      <c r="F35" s="112">
        <v>70310051</v>
      </c>
      <c r="G35" s="112">
        <v>78435242</v>
      </c>
      <c r="H35" s="112">
        <v>69862512</v>
      </c>
      <c r="I35" s="112">
        <v>79108747</v>
      </c>
      <c r="J35" s="112">
        <v>77896822</v>
      </c>
      <c r="K35" s="112">
        <v>74634987</v>
      </c>
      <c r="L35" s="112"/>
      <c r="M35" s="112"/>
      <c r="N35" s="112"/>
      <c r="O35" s="112">
        <f t="shared" si="3"/>
        <v>703916098</v>
      </c>
      <c r="P35" s="112">
        <v>1103640.3700000001</v>
      </c>
      <c r="Q35" s="22"/>
      <c r="R35" s="6"/>
      <c r="S35" s="1"/>
    </row>
    <row r="36" spans="1:19" s="3" customFormat="1" ht="9">
      <c r="A36" s="6"/>
      <c r="B36" s="102" t="s">
        <v>104</v>
      </c>
      <c r="C36" s="37">
        <v>501319539</v>
      </c>
      <c r="D36" s="37">
        <v>388890744</v>
      </c>
      <c r="E36" s="37">
        <v>497173810</v>
      </c>
      <c r="F36" s="37">
        <v>499048876</v>
      </c>
      <c r="G36" s="37">
        <v>514147134</v>
      </c>
      <c r="H36" s="37">
        <v>444931578</v>
      </c>
      <c r="I36" s="37">
        <v>540334574</v>
      </c>
      <c r="J36" s="37">
        <v>490986715</v>
      </c>
      <c r="K36" s="37">
        <v>480870953</v>
      </c>
      <c r="L36" s="37"/>
      <c r="M36" s="37"/>
      <c r="N36" s="37"/>
      <c r="O36" s="114">
        <f t="shared" si="3"/>
        <v>4357703923</v>
      </c>
      <c r="P36" s="113">
        <v>6826106.1399999997</v>
      </c>
      <c r="Q36" s="22"/>
      <c r="R36" s="6"/>
      <c r="S36" s="1"/>
    </row>
    <row r="37" spans="1:19" s="3" customFormat="1" ht="9">
      <c r="A37" s="6"/>
      <c r="B37" s="101" t="s">
        <v>16</v>
      </c>
      <c r="C37" s="112">
        <v>1086188543</v>
      </c>
      <c r="D37" s="112">
        <v>807535473</v>
      </c>
      <c r="E37" s="112">
        <v>1037700571</v>
      </c>
      <c r="F37" s="112">
        <v>1048243137</v>
      </c>
      <c r="G37" s="112">
        <v>1128020913</v>
      </c>
      <c r="H37" s="112">
        <v>1078569268</v>
      </c>
      <c r="I37" s="112">
        <v>1039804207</v>
      </c>
      <c r="J37" s="112">
        <v>1241625882</v>
      </c>
      <c r="K37" s="112">
        <v>1024857674</v>
      </c>
      <c r="L37" s="112"/>
      <c r="M37" s="112"/>
      <c r="N37" s="112"/>
      <c r="O37" s="112">
        <f t="shared" si="3"/>
        <v>9492545668</v>
      </c>
      <c r="P37" s="112">
        <v>14854428.26</v>
      </c>
      <c r="Q37" s="22"/>
      <c r="R37" s="6"/>
      <c r="S37" s="1"/>
    </row>
    <row r="38" spans="1:19" s="3" customFormat="1" ht="9">
      <c r="A38" s="6"/>
      <c r="B38" s="102" t="s">
        <v>4</v>
      </c>
      <c r="C38" s="38">
        <v>83568251</v>
      </c>
      <c r="D38" s="38">
        <v>77391616</v>
      </c>
      <c r="E38" s="38">
        <v>70682900</v>
      </c>
      <c r="F38" s="38">
        <v>85633399</v>
      </c>
      <c r="G38" s="38">
        <v>94703091</v>
      </c>
      <c r="H38" s="38">
        <v>77222270</v>
      </c>
      <c r="I38" s="38">
        <v>95872263</v>
      </c>
      <c r="J38" s="38">
        <v>82906369</v>
      </c>
      <c r="K38" s="38">
        <v>80409115</v>
      </c>
      <c r="L38" s="38"/>
      <c r="M38" s="38"/>
      <c r="N38" s="38"/>
      <c r="O38" s="114">
        <f t="shared" si="3"/>
        <v>748389274</v>
      </c>
      <c r="P38" s="113">
        <v>1173087.6299999999</v>
      </c>
      <c r="Q38" s="22"/>
      <c r="R38" s="6"/>
      <c r="S38" s="1"/>
    </row>
    <row r="39" spans="1:19" s="3" customFormat="1" ht="9">
      <c r="A39" s="6"/>
      <c r="B39" s="101" t="s">
        <v>5</v>
      </c>
      <c r="C39" s="112">
        <v>147395043</v>
      </c>
      <c r="D39" s="112">
        <v>129208803</v>
      </c>
      <c r="E39" s="112">
        <v>150689622</v>
      </c>
      <c r="F39" s="112">
        <v>153750253</v>
      </c>
      <c r="G39" s="112">
        <v>164878724</v>
      </c>
      <c r="H39" s="112">
        <v>153467451</v>
      </c>
      <c r="I39" s="112">
        <v>174012061</v>
      </c>
      <c r="J39" s="112">
        <v>155198294</v>
      </c>
      <c r="K39" s="112">
        <v>150843452</v>
      </c>
      <c r="L39" s="112"/>
      <c r="M39" s="112"/>
      <c r="N39" s="112"/>
      <c r="O39" s="112">
        <f t="shared" si="3"/>
        <v>1379443703</v>
      </c>
      <c r="P39" s="112">
        <v>2160672.0299999998</v>
      </c>
      <c r="Q39" s="22"/>
      <c r="R39" s="6"/>
      <c r="S39" s="1"/>
    </row>
    <row r="40" spans="1:19" s="3" customFormat="1" ht="9">
      <c r="A40" s="6"/>
      <c r="B40" s="223" t="s">
        <v>6</v>
      </c>
      <c r="C40" s="224">
        <v>431162677</v>
      </c>
      <c r="D40" s="224">
        <v>406139603</v>
      </c>
      <c r="E40" s="224">
        <v>435166757</v>
      </c>
      <c r="F40" s="224">
        <v>433985447</v>
      </c>
      <c r="G40" s="224">
        <v>537639704</v>
      </c>
      <c r="H40" s="224">
        <v>462019505</v>
      </c>
      <c r="I40" s="224">
        <v>490780684</v>
      </c>
      <c r="J40" s="224">
        <v>488127673</v>
      </c>
      <c r="K40" s="224">
        <v>452073094</v>
      </c>
      <c r="L40" s="224"/>
      <c r="M40" s="224"/>
      <c r="N40" s="224"/>
      <c r="O40" s="224">
        <f t="shared" si="3"/>
        <v>4137095144</v>
      </c>
      <c r="P40" s="224">
        <v>6480057.4199999999</v>
      </c>
      <c r="Q40" s="22"/>
      <c r="R40" s="6"/>
      <c r="S40" s="1"/>
    </row>
    <row r="41" spans="1:19" s="3" customFormat="1" ht="9">
      <c r="A41" s="6"/>
      <c r="B41" s="231" t="s">
        <v>12</v>
      </c>
      <c r="C41" s="232">
        <v>54201894</v>
      </c>
      <c r="D41" s="232">
        <v>49528105</v>
      </c>
      <c r="E41" s="232">
        <v>57118004</v>
      </c>
      <c r="F41" s="232">
        <v>56969061</v>
      </c>
      <c r="G41" s="232">
        <v>62061953</v>
      </c>
      <c r="H41" s="232">
        <v>54778126</v>
      </c>
      <c r="I41" s="232">
        <v>65078951</v>
      </c>
      <c r="J41" s="232">
        <v>62127917</v>
      </c>
      <c r="K41" s="232">
        <v>61063335</v>
      </c>
      <c r="L41" s="232"/>
      <c r="M41" s="232"/>
      <c r="N41" s="232"/>
      <c r="O41" s="233">
        <f t="shared" si="3"/>
        <v>522927346</v>
      </c>
      <c r="P41" s="234">
        <v>818024.26</v>
      </c>
      <c r="Q41" s="22"/>
      <c r="R41" s="6"/>
      <c r="S41" s="1"/>
    </row>
    <row r="42" spans="1:19" s="3" customFormat="1" ht="9">
      <c r="A42" s="6"/>
      <c r="B42" s="223" t="s">
        <v>13</v>
      </c>
      <c r="C42" s="224">
        <v>252034995</v>
      </c>
      <c r="D42" s="224">
        <v>219143019</v>
      </c>
      <c r="E42" s="224">
        <v>285877988</v>
      </c>
      <c r="F42" s="224">
        <v>284665459</v>
      </c>
      <c r="G42" s="224">
        <v>300524325</v>
      </c>
      <c r="H42" s="224">
        <v>287293935</v>
      </c>
      <c r="I42" s="224">
        <v>304327285</v>
      </c>
      <c r="J42" s="224">
        <v>285000850</v>
      </c>
      <c r="K42" s="224">
        <v>281362081</v>
      </c>
      <c r="L42" s="224"/>
      <c r="M42" s="224"/>
      <c r="N42" s="224"/>
      <c r="O42" s="224">
        <f t="shared" si="3"/>
        <v>2500229937</v>
      </c>
      <c r="P42" s="224">
        <v>3914907.13</v>
      </c>
      <c r="Q42" s="22"/>
      <c r="R42" s="6"/>
      <c r="S42" s="1"/>
    </row>
    <row r="43" spans="1:19" s="3" customFormat="1" ht="9">
      <c r="A43" s="6"/>
      <c r="B43" s="231" t="s">
        <v>14</v>
      </c>
      <c r="C43" s="232">
        <v>153138722</v>
      </c>
      <c r="D43" s="232">
        <v>171536413</v>
      </c>
      <c r="E43" s="232">
        <v>161752215</v>
      </c>
      <c r="F43" s="232">
        <v>159475892</v>
      </c>
      <c r="G43" s="232">
        <v>162563214</v>
      </c>
      <c r="H43" s="232">
        <v>152624395</v>
      </c>
      <c r="I43" s="232">
        <v>156035398</v>
      </c>
      <c r="J43" s="232">
        <v>148066583</v>
      </c>
      <c r="K43" s="232">
        <v>151194149</v>
      </c>
      <c r="L43" s="232"/>
      <c r="M43" s="232"/>
      <c r="N43" s="232"/>
      <c r="O43" s="233">
        <f t="shared" si="3"/>
        <v>1416386981</v>
      </c>
      <c r="P43" s="234">
        <v>2222055.7599999998</v>
      </c>
      <c r="Q43" s="22"/>
      <c r="R43" s="6"/>
      <c r="S43" s="1"/>
    </row>
    <row r="44" spans="1:19" s="3" customFormat="1" ht="9">
      <c r="A44" s="6"/>
      <c r="B44" s="223" t="s">
        <v>38</v>
      </c>
      <c r="C44" s="224">
        <v>82718417</v>
      </c>
      <c r="D44" s="224">
        <v>83380596</v>
      </c>
      <c r="E44" s="224">
        <v>81016531</v>
      </c>
      <c r="F44" s="224">
        <v>78580135</v>
      </c>
      <c r="G44" s="224">
        <v>86284402</v>
      </c>
      <c r="H44" s="224">
        <v>83067992</v>
      </c>
      <c r="I44" s="224">
        <v>91718563</v>
      </c>
      <c r="J44" s="224">
        <v>86347595</v>
      </c>
      <c r="K44" s="224">
        <v>80346595</v>
      </c>
      <c r="L44" s="224"/>
      <c r="M44" s="224"/>
      <c r="N44" s="224"/>
      <c r="O44" s="224">
        <f t="shared" si="3"/>
        <v>753460826</v>
      </c>
      <c r="P44" s="224">
        <v>1180235.27</v>
      </c>
      <c r="Q44" s="22"/>
      <c r="R44" s="6"/>
      <c r="S44" s="1"/>
    </row>
    <row r="45" spans="1:19" s="3" customFormat="1" ht="9">
      <c r="A45" s="6"/>
      <c r="B45" s="231" t="s">
        <v>120</v>
      </c>
      <c r="C45" s="232">
        <v>43539076</v>
      </c>
      <c r="D45" s="232">
        <v>44891158</v>
      </c>
      <c r="E45" s="232">
        <v>37922950</v>
      </c>
      <c r="F45" s="232">
        <v>38351259</v>
      </c>
      <c r="G45" s="232">
        <v>37239056</v>
      </c>
      <c r="H45" s="232">
        <v>41075568</v>
      </c>
      <c r="I45" s="232">
        <v>39753718</v>
      </c>
      <c r="J45" s="232">
        <v>44774633</v>
      </c>
      <c r="K45" s="232">
        <v>39615457</v>
      </c>
      <c r="L45" s="232"/>
      <c r="M45" s="232"/>
      <c r="N45" s="232"/>
      <c r="O45" s="233">
        <f t="shared" si="3"/>
        <v>367162875</v>
      </c>
      <c r="P45" s="234">
        <v>574806.05000000005</v>
      </c>
      <c r="Q45" s="22"/>
      <c r="R45" s="6"/>
      <c r="S45" s="1"/>
    </row>
    <row r="46" spans="1:19" s="3" customFormat="1" ht="9">
      <c r="A46" s="6"/>
      <c r="B46" s="223" t="s">
        <v>118</v>
      </c>
      <c r="C46" s="224">
        <v>51987040</v>
      </c>
      <c r="D46" s="224">
        <v>47709756</v>
      </c>
      <c r="E46" s="224">
        <v>59928357</v>
      </c>
      <c r="F46" s="224">
        <v>55184773</v>
      </c>
      <c r="G46" s="224">
        <v>58788437</v>
      </c>
      <c r="H46" s="224">
        <v>50656123</v>
      </c>
      <c r="I46" s="224">
        <v>61409945</v>
      </c>
      <c r="J46" s="224">
        <v>65377998</v>
      </c>
      <c r="K46" s="224">
        <v>63167150</v>
      </c>
      <c r="L46" s="224"/>
      <c r="M46" s="224"/>
      <c r="N46" s="224"/>
      <c r="O46" s="224">
        <f t="shared" si="3"/>
        <v>514209579</v>
      </c>
      <c r="P46" s="224">
        <v>803300.82</v>
      </c>
      <c r="Q46" s="22"/>
      <c r="R46" s="6"/>
      <c r="S46" s="1"/>
    </row>
    <row r="47" spans="1:19" s="3" customFormat="1" ht="9">
      <c r="A47" s="6"/>
      <c r="B47" s="231" t="s">
        <v>15</v>
      </c>
      <c r="C47" s="232">
        <v>191284411</v>
      </c>
      <c r="D47" s="232">
        <v>181099861</v>
      </c>
      <c r="E47" s="232">
        <v>205233630</v>
      </c>
      <c r="F47" s="232">
        <v>208578034</v>
      </c>
      <c r="G47" s="232">
        <v>229238822</v>
      </c>
      <c r="H47" s="232">
        <v>222955579</v>
      </c>
      <c r="I47" s="232">
        <v>228218678</v>
      </c>
      <c r="J47" s="232">
        <v>230969733</v>
      </c>
      <c r="K47" s="232">
        <v>216515361</v>
      </c>
      <c r="L47" s="232"/>
      <c r="M47" s="232"/>
      <c r="N47" s="232"/>
      <c r="O47" s="233">
        <f t="shared" si="3"/>
        <v>1914094109</v>
      </c>
      <c r="P47" s="234">
        <v>2995196.27</v>
      </c>
      <c r="Q47" s="22"/>
      <c r="R47" s="6"/>
      <c r="S47" s="1"/>
    </row>
    <row r="48" spans="1:19" s="3" customFormat="1" ht="9">
      <c r="A48" s="6"/>
      <c r="B48" s="90" t="s">
        <v>2</v>
      </c>
      <c r="C48" s="90">
        <f t="shared" ref="C48:N48" si="4">SUM(C32:C47)</f>
        <v>3801226582</v>
      </c>
      <c r="D48" s="90">
        <f t="shared" si="4"/>
        <v>3264442063</v>
      </c>
      <c r="E48" s="90">
        <f t="shared" si="4"/>
        <v>3716733330</v>
      </c>
      <c r="F48" s="90">
        <f t="shared" si="4"/>
        <v>3798960800</v>
      </c>
      <c r="G48" s="90">
        <f t="shared" si="4"/>
        <v>4203851773</v>
      </c>
      <c r="H48" s="90">
        <f t="shared" si="4"/>
        <v>3845708538</v>
      </c>
      <c r="I48" s="90">
        <f t="shared" si="4"/>
        <v>4113294369</v>
      </c>
      <c r="J48" s="90">
        <f t="shared" si="4"/>
        <v>4187754775</v>
      </c>
      <c r="K48" s="90">
        <f t="shared" si="4"/>
        <v>3812135898</v>
      </c>
      <c r="L48" s="90">
        <f t="shared" si="4"/>
        <v>0</v>
      </c>
      <c r="M48" s="90">
        <f t="shared" si="4"/>
        <v>0</v>
      </c>
      <c r="N48" s="90">
        <f t="shared" si="4"/>
        <v>0</v>
      </c>
      <c r="O48" s="90">
        <f t="shared" ref="O48:O49" si="5">SUM(C48:N48)</f>
        <v>34744108128</v>
      </c>
      <c r="P48" s="90">
        <f>SUM(P32:P47)</f>
        <v>54397018.57</v>
      </c>
      <c r="Q48" s="22"/>
      <c r="R48" s="6"/>
      <c r="S48" s="1"/>
    </row>
    <row r="49" spans="1:19" s="3" customFormat="1" ht="9">
      <c r="A49" s="6"/>
      <c r="B49" s="90" t="s">
        <v>8</v>
      </c>
      <c r="C49" s="90">
        <f t="shared" ref="C49:N49" si="6">C48/C50</f>
        <v>6122029.7583422158</v>
      </c>
      <c r="D49" s="90">
        <f t="shared" si="6"/>
        <v>5234686.4271769151</v>
      </c>
      <c r="E49" s="90">
        <f t="shared" si="6"/>
        <v>5913626.9115582686</v>
      </c>
      <c r="F49" s="90">
        <f t="shared" si="6"/>
        <v>6179909.0886556022</v>
      </c>
      <c r="G49" s="90">
        <f t="shared" si="6"/>
        <v>6918817.6792263556</v>
      </c>
      <c r="H49" s="90">
        <f t="shared" si="6"/>
        <v>6104350.020899646</v>
      </c>
      <c r="I49" s="90">
        <f t="shared" si="6"/>
        <v>6326782.4914633771</v>
      </c>
      <c r="J49" s="90">
        <f t="shared" si="6"/>
        <v>6085791.3953961516</v>
      </c>
      <c r="K49" s="90">
        <f t="shared" si="6"/>
        <v>5511024.7446185583</v>
      </c>
      <c r="L49" s="90">
        <f t="shared" si="6"/>
        <v>0</v>
      </c>
      <c r="M49" s="90">
        <f t="shared" si="6"/>
        <v>0</v>
      </c>
      <c r="N49" s="90">
        <f t="shared" si="6"/>
        <v>0</v>
      </c>
      <c r="O49" s="90">
        <f t="shared" si="5"/>
        <v>54397018.517337091</v>
      </c>
      <c r="P49" s="90"/>
      <c r="Q49" s="22"/>
      <c r="R49" s="6"/>
      <c r="S49" s="1"/>
    </row>
    <row r="50" spans="1:19" s="1" customFormat="1" ht="18" customHeight="1">
      <c r="A50" s="6"/>
      <c r="B50" s="90" t="s">
        <v>30</v>
      </c>
      <c r="C50" s="106">
        <f>C28</f>
        <v>620.90952380952388</v>
      </c>
      <c r="D50" s="106">
        <f t="shared" ref="D50:N50" si="7">D28</f>
        <v>623.61750000000006</v>
      </c>
      <c r="E50" s="106">
        <f t="shared" si="7"/>
        <v>628.50318181818193</v>
      </c>
      <c r="F50" s="106">
        <f t="shared" si="7"/>
        <v>614.7276190476191</v>
      </c>
      <c r="G50" s="106">
        <f t="shared" si="7"/>
        <v>607.59684210526325</v>
      </c>
      <c r="H50" s="106">
        <f t="shared" si="7"/>
        <v>629.99476190476173</v>
      </c>
      <c r="I50" s="106">
        <f t="shared" si="7"/>
        <v>650.14</v>
      </c>
      <c r="J50" s="106">
        <f t="shared" si="7"/>
        <v>688.12</v>
      </c>
      <c r="K50" s="106">
        <f t="shared" si="7"/>
        <v>691.72904761904749</v>
      </c>
      <c r="L50" s="106">
        <f t="shared" si="7"/>
        <v>1</v>
      </c>
      <c r="M50" s="106">
        <f t="shared" si="7"/>
        <v>1</v>
      </c>
      <c r="N50" s="106">
        <f t="shared" si="7"/>
        <v>1</v>
      </c>
      <c r="O50" s="90"/>
      <c r="P50" s="90"/>
      <c r="Q50" s="23"/>
      <c r="R50" s="6"/>
    </row>
    <row r="51" spans="1:19" s="1" customFormat="1" ht="18" customHeight="1">
      <c r="A51" s="6"/>
      <c r="B51"/>
      <c r="C51"/>
      <c r="D51"/>
      <c r="E51"/>
      <c r="F51"/>
      <c r="G51"/>
      <c r="H51"/>
      <c r="I51"/>
      <c r="J51"/>
      <c r="K51"/>
      <c r="L51"/>
      <c r="M51"/>
      <c r="N51"/>
      <c r="O51"/>
      <c r="P51"/>
      <c r="Q51" s="23"/>
      <c r="R51" s="6"/>
    </row>
    <row r="52" spans="1:19" s="1" customFormat="1" ht="16.5" customHeight="1">
      <c r="A52" s="6"/>
      <c r="B52"/>
      <c r="C52"/>
      <c r="D52"/>
      <c r="E52"/>
      <c r="F52"/>
      <c r="G52"/>
      <c r="H52"/>
      <c r="I52"/>
      <c r="J52"/>
      <c r="K52" s="118"/>
      <c r="L52"/>
      <c r="M52"/>
      <c r="N52"/>
      <c r="O52"/>
      <c r="P52"/>
      <c r="Q52" s="24"/>
      <c r="R52" s="6"/>
    </row>
  </sheetData>
  <mergeCells count="2">
    <mergeCell ref="B8:P8"/>
    <mergeCell ref="B30:P30"/>
  </mergeCells>
  <printOptions horizontalCentered="1"/>
  <pageMargins left="0.39370078740157483" right="0.39370078740157483" top="0.39370078740157483" bottom="0.78740157480314965" header="0.31496062992125984" footer="0.31496062992125984"/>
  <pageSetup scale="87" orientation="landscape" r:id="rId1"/>
  <headerFooter>
    <oddFooter>&amp;L&amp;9www.scj.cl
&amp;D&amp;R&amp;8División de Estudios</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4"/>
  <sheetViews>
    <sheetView showGridLines="0" topLeftCell="A31" zoomScale="130" zoomScaleNormal="130" workbookViewId="0">
      <selection activeCell="P69" sqref="P69"/>
    </sheetView>
  </sheetViews>
  <sheetFormatPr baseColWidth="10" defaultColWidth="11.42578125" defaultRowHeight="14.25"/>
  <cols>
    <col min="1" max="1" width="4.140625" style="50" customWidth="1"/>
    <col min="2" max="2" width="20.85546875" style="17" customWidth="1"/>
    <col min="3" max="8" width="10.42578125" style="17" bestFit="1" customWidth="1"/>
    <col min="9" max="11" width="10.42578125" style="17" customWidth="1"/>
    <col min="12" max="14" width="10.42578125" style="17" hidden="1" customWidth="1"/>
    <col min="15" max="15" width="11.140625" style="17" bestFit="1" customWidth="1"/>
    <col min="16" max="16" width="10.7109375" style="17" customWidth="1"/>
    <col min="17" max="17" width="1" style="17" customWidth="1"/>
    <col min="18" max="16384" width="11.42578125" style="17"/>
  </cols>
  <sheetData>
    <row r="1" spans="1:18" ht="10.5" customHeight="1"/>
    <row r="2" spans="1:18" ht="10.5" customHeight="1"/>
    <row r="3" spans="1:18" ht="10.5" customHeight="1"/>
    <row r="4" spans="1:18" ht="10.5" customHeight="1"/>
    <row r="5" spans="1:18" ht="10.5" customHeight="1"/>
    <row r="6" spans="1:18" ht="10.5" customHeight="1"/>
    <row r="7" spans="1:18" ht="49.5" customHeight="1">
      <c r="P7" s="62"/>
    </row>
    <row r="8" spans="1:18" s="56" customFormat="1" ht="22.5" customHeight="1">
      <c r="A8" s="54"/>
      <c r="B8" s="283" t="s">
        <v>50</v>
      </c>
      <c r="C8" s="284"/>
      <c r="D8" s="284"/>
      <c r="E8" s="284"/>
      <c r="F8" s="284"/>
      <c r="G8" s="284"/>
      <c r="H8" s="284"/>
      <c r="I8" s="284"/>
      <c r="J8" s="284"/>
      <c r="K8" s="284"/>
      <c r="L8" s="284"/>
      <c r="M8" s="284"/>
      <c r="N8" s="284"/>
      <c r="O8" s="285"/>
      <c r="P8" s="62"/>
      <c r="Q8" s="62"/>
      <c r="R8" s="54"/>
    </row>
    <row r="9" spans="1:18" s="56" customFormat="1" ht="11.25" customHeight="1">
      <c r="A9" s="54"/>
      <c r="B9" s="75" t="s">
        <v>11</v>
      </c>
      <c r="C9" s="76" t="s">
        <v>40</v>
      </c>
      <c r="D9" s="76" t="s">
        <v>41</v>
      </c>
      <c r="E9" s="76" t="s">
        <v>42</v>
      </c>
      <c r="F9" s="76" t="s">
        <v>43</v>
      </c>
      <c r="G9" s="76" t="s">
        <v>44</v>
      </c>
      <c r="H9" s="76" t="s">
        <v>45</v>
      </c>
      <c r="I9" s="76" t="s">
        <v>46</v>
      </c>
      <c r="J9" s="76" t="s">
        <v>47</v>
      </c>
      <c r="K9" s="76" t="s">
        <v>48</v>
      </c>
      <c r="L9" s="222" t="s">
        <v>73</v>
      </c>
      <c r="M9" s="76" t="s">
        <v>0</v>
      </c>
      <c r="N9" s="76" t="s">
        <v>1</v>
      </c>
      <c r="O9" s="77" t="s">
        <v>2</v>
      </c>
      <c r="P9" s="62"/>
      <c r="Q9" s="62"/>
      <c r="R9" s="54"/>
    </row>
    <row r="10" spans="1:18" s="56" customFormat="1" ht="9">
      <c r="A10" s="54"/>
      <c r="B10" s="102" t="s">
        <v>34</v>
      </c>
      <c r="C10" s="39">
        <v>21566</v>
      </c>
      <c r="D10" s="39">
        <v>18639</v>
      </c>
      <c r="E10" s="39">
        <v>19478</v>
      </c>
      <c r="F10" s="39">
        <v>21407</v>
      </c>
      <c r="G10" s="39">
        <v>23181</v>
      </c>
      <c r="H10" s="39">
        <v>19252</v>
      </c>
      <c r="I10" s="39">
        <v>21931</v>
      </c>
      <c r="J10" s="39">
        <v>21298</v>
      </c>
      <c r="K10" s="39">
        <v>19695</v>
      </c>
      <c r="L10" s="39"/>
      <c r="M10" s="39"/>
      <c r="N10" s="39"/>
      <c r="O10" s="81">
        <f t="shared" ref="O10:O26" si="0">SUM(C10:N10)</f>
        <v>186447</v>
      </c>
      <c r="P10" s="62"/>
      <c r="Q10" s="62"/>
      <c r="R10" s="54"/>
    </row>
    <row r="11" spans="1:18" s="55" customFormat="1" ht="9">
      <c r="A11" s="54"/>
      <c r="B11" s="103" t="s">
        <v>3</v>
      </c>
      <c r="C11" s="115">
        <v>47277</v>
      </c>
      <c r="D11" s="115">
        <v>42259</v>
      </c>
      <c r="E11" s="115">
        <v>35356</v>
      </c>
      <c r="F11" s="115">
        <v>41726</v>
      </c>
      <c r="G11" s="115">
        <v>49633</v>
      </c>
      <c r="H11" s="115">
        <v>40962</v>
      </c>
      <c r="I11" s="115">
        <v>45874</v>
      </c>
      <c r="J11" s="115">
        <v>45181</v>
      </c>
      <c r="K11" s="115">
        <v>43536</v>
      </c>
      <c r="L11" s="115"/>
      <c r="M11" s="115"/>
      <c r="N11" s="115"/>
      <c r="O11" s="115">
        <f t="shared" si="0"/>
        <v>391804</v>
      </c>
      <c r="P11" s="62"/>
      <c r="Q11" s="62"/>
      <c r="R11" s="65"/>
    </row>
    <row r="12" spans="1:18" s="55" customFormat="1" ht="9">
      <c r="A12" s="54"/>
      <c r="B12" s="95" t="s">
        <v>76</v>
      </c>
      <c r="C12" s="39">
        <v>17733</v>
      </c>
      <c r="D12" s="39">
        <v>16606</v>
      </c>
      <c r="E12" s="39">
        <v>13009</v>
      </c>
      <c r="F12" s="39">
        <v>11400</v>
      </c>
      <c r="G12" s="39">
        <v>20810</v>
      </c>
      <c r="H12" s="39">
        <v>18742</v>
      </c>
      <c r="I12" s="39">
        <v>21681</v>
      </c>
      <c r="J12" s="39">
        <v>19714</v>
      </c>
      <c r="K12" s="39">
        <v>18835</v>
      </c>
      <c r="L12" s="39"/>
      <c r="M12" s="39"/>
      <c r="N12" s="39"/>
      <c r="O12" s="81">
        <f t="shared" si="0"/>
        <v>158530</v>
      </c>
      <c r="P12" s="62"/>
      <c r="Q12" s="62"/>
      <c r="R12" s="65"/>
    </row>
    <row r="13" spans="1:18" s="55" customFormat="1" ht="9">
      <c r="A13" s="54"/>
      <c r="B13" s="103" t="s">
        <v>35</v>
      </c>
      <c r="C13" s="115">
        <v>22263</v>
      </c>
      <c r="D13" s="115">
        <v>24359</v>
      </c>
      <c r="E13" s="115">
        <v>14123</v>
      </c>
      <c r="F13" s="115">
        <v>14181</v>
      </c>
      <c r="G13" s="115">
        <v>16709</v>
      </c>
      <c r="H13" s="115">
        <v>13928</v>
      </c>
      <c r="I13" s="115">
        <v>16655</v>
      </c>
      <c r="J13" s="115">
        <v>14644</v>
      </c>
      <c r="K13" s="115">
        <v>13825</v>
      </c>
      <c r="L13" s="115"/>
      <c r="M13" s="115"/>
      <c r="N13" s="115"/>
      <c r="O13" s="115">
        <f t="shared" si="0"/>
        <v>150687</v>
      </c>
      <c r="P13" s="62"/>
      <c r="Q13" s="62"/>
      <c r="R13" s="65"/>
    </row>
    <row r="14" spans="1:18" s="55" customFormat="1" ht="9">
      <c r="A14" s="54"/>
      <c r="B14" s="102" t="s">
        <v>104</v>
      </c>
      <c r="C14" s="39">
        <v>40784</v>
      </c>
      <c r="D14" s="39">
        <v>38677</v>
      </c>
      <c r="E14" s="39">
        <v>34116</v>
      </c>
      <c r="F14" s="39">
        <v>39435</v>
      </c>
      <c r="G14" s="39">
        <v>45963</v>
      </c>
      <c r="H14" s="39">
        <v>41788</v>
      </c>
      <c r="I14" s="39">
        <v>47869</v>
      </c>
      <c r="J14" s="39">
        <v>42990</v>
      </c>
      <c r="K14" s="39">
        <v>39858</v>
      </c>
      <c r="L14" s="39"/>
      <c r="M14" s="39"/>
      <c r="N14" s="39"/>
      <c r="O14" s="81">
        <f t="shared" si="0"/>
        <v>371480</v>
      </c>
      <c r="P14" s="62"/>
      <c r="Q14" s="62"/>
      <c r="R14" s="65"/>
    </row>
    <row r="15" spans="1:18" s="55" customFormat="1" ht="9">
      <c r="A15" s="54"/>
      <c r="B15" s="103" t="s">
        <v>16</v>
      </c>
      <c r="C15" s="115">
        <v>72610</v>
      </c>
      <c r="D15" s="115">
        <v>63467</v>
      </c>
      <c r="E15" s="115">
        <v>59704</v>
      </c>
      <c r="F15" s="115">
        <v>64005</v>
      </c>
      <c r="G15" s="115">
        <v>75456</v>
      </c>
      <c r="H15" s="115">
        <v>65298</v>
      </c>
      <c r="I15" s="115">
        <v>76249</v>
      </c>
      <c r="J15" s="115">
        <v>72814</v>
      </c>
      <c r="K15" s="115">
        <v>65472</v>
      </c>
      <c r="L15" s="115"/>
      <c r="M15" s="115"/>
      <c r="N15" s="115"/>
      <c r="O15" s="115">
        <f t="shared" si="0"/>
        <v>615075</v>
      </c>
      <c r="P15" s="62"/>
      <c r="Q15" s="62"/>
      <c r="R15" s="65"/>
    </row>
    <row r="16" spans="1:18" s="55" customFormat="1" ht="9">
      <c r="A16" s="54"/>
      <c r="B16" s="102" t="s">
        <v>4</v>
      </c>
      <c r="C16" s="39">
        <v>10313</v>
      </c>
      <c r="D16" s="39">
        <v>10459</v>
      </c>
      <c r="E16" s="39">
        <v>9663</v>
      </c>
      <c r="F16" s="39">
        <v>9307</v>
      </c>
      <c r="G16" s="39">
        <v>10385</v>
      </c>
      <c r="H16" s="39">
        <v>8581</v>
      </c>
      <c r="I16" s="39">
        <v>9241</v>
      </c>
      <c r="J16" s="39">
        <v>8561</v>
      </c>
      <c r="K16" s="39">
        <v>9159</v>
      </c>
      <c r="L16" s="39"/>
      <c r="M16" s="39"/>
      <c r="N16" s="39"/>
      <c r="O16" s="81">
        <f t="shared" si="0"/>
        <v>85669</v>
      </c>
      <c r="P16" s="62"/>
      <c r="Q16" s="62"/>
      <c r="R16" s="65"/>
    </row>
    <row r="17" spans="1:18" s="55" customFormat="1" ht="9">
      <c r="A17" s="54"/>
      <c r="B17" s="103" t="s">
        <v>5</v>
      </c>
      <c r="C17" s="115">
        <v>20283</v>
      </c>
      <c r="D17" s="115">
        <v>19834</v>
      </c>
      <c r="E17" s="115">
        <v>22953</v>
      </c>
      <c r="F17" s="115">
        <v>25164</v>
      </c>
      <c r="G17" s="115">
        <v>28095</v>
      </c>
      <c r="H17" s="115">
        <v>24924</v>
      </c>
      <c r="I17" s="115">
        <v>25635</v>
      </c>
      <c r="J17" s="115">
        <v>25233</v>
      </c>
      <c r="K17" s="115">
        <v>24997</v>
      </c>
      <c r="L17" s="115"/>
      <c r="M17" s="115"/>
      <c r="N17" s="115"/>
      <c r="O17" s="115">
        <f t="shared" si="0"/>
        <v>217118</v>
      </c>
      <c r="P17" s="62"/>
      <c r="Q17" s="62"/>
      <c r="R17" s="65"/>
    </row>
    <row r="18" spans="1:18" s="55" customFormat="1" ht="9">
      <c r="A18" s="54"/>
      <c r="B18" s="235" t="s">
        <v>6</v>
      </c>
      <c r="C18" s="236">
        <v>71153</v>
      </c>
      <c r="D18" s="236">
        <v>67958</v>
      </c>
      <c r="E18" s="236">
        <v>63087</v>
      </c>
      <c r="F18" s="236">
        <v>63875</v>
      </c>
      <c r="G18" s="236">
        <v>74208</v>
      </c>
      <c r="H18" s="236">
        <v>63985</v>
      </c>
      <c r="I18" s="236">
        <v>74686</v>
      </c>
      <c r="J18" s="236">
        <v>68720</v>
      </c>
      <c r="K18" s="236">
        <v>65080</v>
      </c>
      <c r="L18" s="236"/>
      <c r="M18" s="236"/>
      <c r="N18" s="236"/>
      <c r="O18" s="236">
        <f t="shared" si="0"/>
        <v>612752</v>
      </c>
      <c r="P18" s="62"/>
      <c r="Q18" s="62"/>
      <c r="R18" s="65"/>
    </row>
    <row r="19" spans="1:18" s="55" customFormat="1" ht="9">
      <c r="A19" s="54"/>
      <c r="B19" s="226" t="s">
        <v>12</v>
      </c>
      <c r="C19" s="41">
        <v>11507</v>
      </c>
      <c r="D19" s="41">
        <v>11204</v>
      </c>
      <c r="E19" s="41">
        <v>9914</v>
      </c>
      <c r="F19" s="41">
        <v>10732</v>
      </c>
      <c r="G19" s="41">
        <v>12129</v>
      </c>
      <c r="H19" s="41">
        <v>11347</v>
      </c>
      <c r="I19" s="41">
        <v>13442</v>
      </c>
      <c r="J19" s="41">
        <v>11414</v>
      </c>
      <c r="K19" s="41">
        <v>10380</v>
      </c>
      <c r="L19" s="41"/>
      <c r="M19" s="41"/>
      <c r="N19" s="41"/>
      <c r="O19" s="227">
        <f t="shared" si="0"/>
        <v>102069</v>
      </c>
      <c r="P19" s="62"/>
      <c r="Q19" s="62"/>
      <c r="R19" s="65"/>
    </row>
    <row r="20" spans="1:18" s="55" customFormat="1" ht="9">
      <c r="A20" s="54"/>
      <c r="B20" s="235" t="s">
        <v>13</v>
      </c>
      <c r="C20" s="236">
        <v>40735</v>
      </c>
      <c r="D20" s="236">
        <v>40339</v>
      </c>
      <c r="E20" s="236">
        <v>38039</v>
      </c>
      <c r="F20" s="236">
        <v>38261</v>
      </c>
      <c r="G20" s="236">
        <v>40356</v>
      </c>
      <c r="H20" s="236">
        <v>37973</v>
      </c>
      <c r="I20" s="236">
        <v>42152</v>
      </c>
      <c r="J20" s="236">
        <v>43266</v>
      </c>
      <c r="K20" s="236">
        <v>40024</v>
      </c>
      <c r="L20" s="236"/>
      <c r="M20" s="236"/>
      <c r="N20" s="236"/>
      <c r="O20" s="236">
        <f t="shared" si="0"/>
        <v>361145</v>
      </c>
      <c r="P20" s="62"/>
      <c r="Q20" s="62"/>
      <c r="R20" s="65"/>
    </row>
    <row r="21" spans="1:18" s="55" customFormat="1" ht="9">
      <c r="A21" s="54"/>
      <c r="B21" s="226" t="s">
        <v>14</v>
      </c>
      <c r="C21" s="41">
        <v>24939</v>
      </c>
      <c r="D21" s="41">
        <v>29371</v>
      </c>
      <c r="E21" s="41">
        <v>22319</v>
      </c>
      <c r="F21" s="41">
        <v>21420</v>
      </c>
      <c r="G21" s="41">
        <v>25532</v>
      </c>
      <c r="H21" s="41">
        <v>23322</v>
      </c>
      <c r="I21" s="41">
        <v>26525</v>
      </c>
      <c r="J21" s="41">
        <v>24588</v>
      </c>
      <c r="K21" s="41">
        <v>24281</v>
      </c>
      <c r="L21" s="41"/>
      <c r="M21" s="41"/>
      <c r="N21" s="41"/>
      <c r="O21" s="227">
        <f t="shared" si="0"/>
        <v>222297</v>
      </c>
      <c r="P21" s="62"/>
      <c r="Q21" s="62"/>
      <c r="R21" s="65"/>
    </row>
    <row r="22" spans="1:18" s="55" customFormat="1" ht="9">
      <c r="A22" s="54"/>
      <c r="B22" s="235" t="s">
        <v>38</v>
      </c>
      <c r="C22" s="236">
        <v>17487</v>
      </c>
      <c r="D22" s="236">
        <v>17535</v>
      </c>
      <c r="E22" s="236">
        <v>14904</v>
      </c>
      <c r="F22" s="236">
        <v>15180</v>
      </c>
      <c r="G22" s="236">
        <v>16565</v>
      </c>
      <c r="H22" s="236">
        <v>14753</v>
      </c>
      <c r="I22" s="236">
        <v>17052</v>
      </c>
      <c r="J22" s="236">
        <v>16305</v>
      </c>
      <c r="K22" s="236">
        <v>15485</v>
      </c>
      <c r="L22" s="236"/>
      <c r="M22" s="236"/>
      <c r="N22" s="236"/>
      <c r="O22" s="236">
        <f t="shared" si="0"/>
        <v>145266</v>
      </c>
      <c r="P22" s="62"/>
      <c r="Q22" s="62"/>
      <c r="R22" s="65"/>
    </row>
    <row r="23" spans="1:18" s="55" customFormat="1" ht="9">
      <c r="A23" s="54"/>
      <c r="B23" s="226" t="s">
        <v>120</v>
      </c>
      <c r="C23" s="41">
        <v>9188</v>
      </c>
      <c r="D23" s="41">
        <v>10962</v>
      </c>
      <c r="E23" s="41">
        <v>7202</v>
      </c>
      <c r="F23" s="41">
        <v>6702</v>
      </c>
      <c r="G23" s="41">
        <v>7500</v>
      </c>
      <c r="H23" s="41">
        <v>6475</v>
      </c>
      <c r="I23" s="41">
        <v>7573</v>
      </c>
      <c r="J23" s="41">
        <v>6743</v>
      </c>
      <c r="K23" s="41">
        <v>6419</v>
      </c>
      <c r="L23" s="41"/>
      <c r="M23" s="41"/>
      <c r="N23" s="41"/>
      <c r="O23" s="227">
        <f t="shared" si="0"/>
        <v>68764</v>
      </c>
      <c r="P23" s="62"/>
      <c r="Q23" s="62"/>
      <c r="R23" s="65"/>
    </row>
    <row r="24" spans="1:18" s="55" customFormat="1" ht="9">
      <c r="A24" s="54"/>
      <c r="B24" s="235" t="s">
        <v>118</v>
      </c>
      <c r="C24" s="236">
        <v>11632</v>
      </c>
      <c r="D24" s="236">
        <v>11054</v>
      </c>
      <c r="E24" s="236">
        <v>11108</v>
      </c>
      <c r="F24" s="236">
        <v>11596</v>
      </c>
      <c r="G24" s="236">
        <v>12511</v>
      </c>
      <c r="H24" s="236">
        <v>10672</v>
      </c>
      <c r="I24" s="236">
        <v>12495</v>
      </c>
      <c r="J24" s="236">
        <v>12543</v>
      </c>
      <c r="K24" s="236">
        <v>11731</v>
      </c>
      <c r="L24" s="236"/>
      <c r="M24" s="236"/>
      <c r="N24" s="236"/>
      <c r="O24" s="236">
        <f t="shared" si="0"/>
        <v>105342</v>
      </c>
      <c r="P24" s="62"/>
      <c r="Q24" s="62"/>
      <c r="R24" s="65"/>
    </row>
    <row r="25" spans="1:18" s="55" customFormat="1" ht="9">
      <c r="A25" s="54"/>
      <c r="B25" s="226" t="s">
        <v>15</v>
      </c>
      <c r="C25" s="41">
        <v>33210</v>
      </c>
      <c r="D25" s="41">
        <v>29562</v>
      </c>
      <c r="E25" s="41">
        <v>34183</v>
      </c>
      <c r="F25" s="41">
        <v>31969</v>
      </c>
      <c r="G25" s="41">
        <v>34810</v>
      </c>
      <c r="H25" s="41">
        <v>29638</v>
      </c>
      <c r="I25" s="41">
        <v>33556</v>
      </c>
      <c r="J25" s="41">
        <v>33129</v>
      </c>
      <c r="K25" s="41">
        <v>32563</v>
      </c>
      <c r="L25" s="41"/>
      <c r="M25" s="41"/>
      <c r="N25" s="41"/>
      <c r="O25" s="227">
        <f t="shared" si="0"/>
        <v>292620</v>
      </c>
      <c r="P25" s="62"/>
      <c r="Q25" s="62"/>
      <c r="R25" s="65"/>
    </row>
    <row r="26" spans="1:18" s="55" customFormat="1" ht="9">
      <c r="A26" s="54"/>
      <c r="B26" s="91" t="s">
        <v>2</v>
      </c>
      <c r="C26" s="92">
        <f t="shared" ref="C26:N26" si="1">SUM(C10:C25)</f>
        <v>472680</v>
      </c>
      <c r="D26" s="92">
        <f t="shared" si="1"/>
        <v>452285</v>
      </c>
      <c r="E26" s="92">
        <f t="shared" si="1"/>
        <v>409158</v>
      </c>
      <c r="F26" s="92">
        <f t="shared" si="1"/>
        <v>426360</v>
      </c>
      <c r="G26" s="92">
        <f t="shared" si="1"/>
        <v>493843</v>
      </c>
      <c r="H26" s="92">
        <f t="shared" si="1"/>
        <v>431640</v>
      </c>
      <c r="I26" s="92">
        <f t="shared" si="1"/>
        <v>492616</v>
      </c>
      <c r="J26" s="92">
        <f t="shared" si="1"/>
        <v>467143</v>
      </c>
      <c r="K26" s="92">
        <f t="shared" si="1"/>
        <v>441340</v>
      </c>
      <c r="L26" s="92">
        <f t="shared" si="1"/>
        <v>0</v>
      </c>
      <c r="M26" s="92">
        <f t="shared" si="1"/>
        <v>0</v>
      </c>
      <c r="N26" s="92">
        <f t="shared" si="1"/>
        <v>0</v>
      </c>
      <c r="O26" s="93">
        <f t="shared" si="0"/>
        <v>4087065</v>
      </c>
      <c r="P26" s="62"/>
      <c r="Q26" s="62"/>
      <c r="R26" s="65"/>
    </row>
    <row r="27" spans="1:18" s="56" customFormat="1" ht="16.5" customHeight="1">
      <c r="A27" s="54"/>
      <c r="B27" s="60"/>
      <c r="C27" s="61"/>
      <c r="D27" s="61"/>
      <c r="E27" s="61"/>
      <c r="F27" s="61"/>
      <c r="G27" s="61"/>
      <c r="H27" s="61"/>
      <c r="I27" s="61"/>
      <c r="J27" s="61"/>
      <c r="K27" s="61"/>
      <c r="L27" s="61"/>
      <c r="M27" s="61"/>
      <c r="N27" s="61"/>
      <c r="O27" s="62"/>
      <c r="P27" s="62"/>
      <c r="Q27" s="62"/>
      <c r="R27" s="54"/>
    </row>
    <row r="28" spans="1:18" s="56" customFormat="1" ht="15.75" customHeight="1">
      <c r="A28" s="63"/>
      <c r="B28" s="286" t="s">
        <v>51</v>
      </c>
      <c r="C28" s="287"/>
      <c r="D28" s="287"/>
      <c r="E28" s="287"/>
      <c r="F28" s="287"/>
      <c r="G28" s="287"/>
      <c r="H28" s="287"/>
      <c r="I28" s="287"/>
      <c r="J28" s="287"/>
      <c r="K28" s="287"/>
      <c r="L28" s="287"/>
      <c r="M28" s="287"/>
      <c r="N28" s="287"/>
      <c r="O28" s="287"/>
      <c r="P28" s="288"/>
      <c r="Q28" s="62"/>
      <c r="R28" s="54"/>
    </row>
    <row r="29" spans="1:18" s="56" customFormat="1" ht="22.5" customHeight="1">
      <c r="A29" s="54"/>
      <c r="B29" s="124" t="s">
        <v>11</v>
      </c>
      <c r="C29" s="121" t="s">
        <v>40</v>
      </c>
      <c r="D29" s="121" t="s">
        <v>41</v>
      </c>
      <c r="E29" s="121" t="s">
        <v>42</v>
      </c>
      <c r="F29" s="121" t="s">
        <v>43</v>
      </c>
      <c r="G29" s="121" t="s">
        <v>44</v>
      </c>
      <c r="H29" s="121" t="s">
        <v>45</v>
      </c>
      <c r="I29" s="121" t="s">
        <v>46</v>
      </c>
      <c r="J29" s="121" t="s">
        <v>47</v>
      </c>
      <c r="K29" s="121" t="s">
        <v>48</v>
      </c>
      <c r="L29" s="222" t="s">
        <v>73</v>
      </c>
      <c r="M29" s="121" t="s">
        <v>0</v>
      </c>
      <c r="N29" s="121" t="s">
        <v>1</v>
      </c>
      <c r="O29" s="121" t="s">
        <v>32</v>
      </c>
      <c r="P29" s="125" t="s">
        <v>33</v>
      </c>
      <c r="Q29" s="63"/>
      <c r="R29" s="54"/>
    </row>
    <row r="30" spans="1:18" s="56" customFormat="1" ht="11.25" customHeight="1">
      <c r="A30" s="54"/>
      <c r="B30" s="98" t="s">
        <v>34</v>
      </c>
      <c r="C30" s="39">
        <v>65212565</v>
      </c>
      <c r="D30" s="39">
        <v>56136008</v>
      </c>
      <c r="E30" s="39">
        <v>58721495</v>
      </c>
      <c r="F30" s="39">
        <v>64794708</v>
      </c>
      <c r="G30" s="39">
        <v>70584522</v>
      </c>
      <c r="H30" s="39">
        <v>58972726</v>
      </c>
      <c r="I30" s="39">
        <v>67314134</v>
      </c>
      <c r="J30" s="39">
        <v>65697728</v>
      </c>
      <c r="K30" s="39">
        <v>60995612</v>
      </c>
      <c r="L30" s="39"/>
      <c r="M30" s="39"/>
      <c r="N30" s="39"/>
      <c r="O30" s="81">
        <f t="shared" ref="O30:O45" si="2">SUM(C30:N30)</f>
        <v>568429498</v>
      </c>
      <c r="P30" s="81">
        <v>890847.72</v>
      </c>
      <c r="Q30" s="63"/>
      <c r="R30" s="54"/>
    </row>
    <row r="31" spans="1:18" s="56" customFormat="1" ht="9">
      <c r="A31" s="54"/>
      <c r="B31" s="103" t="s">
        <v>3</v>
      </c>
      <c r="C31" s="115">
        <v>142959029</v>
      </c>
      <c r="D31" s="115">
        <v>127273543</v>
      </c>
      <c r="E31" s="115">
        <v>106589855</v>
      </c>
      <c r="F31" s="115">
        <v>126296257</v>
      </c>
      <c r="G31" s="115">
        <v>151129011</v>
      </c>
      <c r="H31" s="115">
        <v>125474798</v>
      </c>
      <c r="I31" s="115">
        <v>140803821</v>
      </c>
      <c r="J31" s="115">
        <v>139369379</v>
      </c>
      <c r="K31" s="115">
        <v>134831427</v>
      </c>
      <c r="L31" s="115"/>
      <c r="M31" s="115"/>
      <c r="N31" s="115"/>
      <c r="O31" s="115">
        <f t="shared" si="2"/>
        <v>1194727120</v>
      </c>
      <c r="P31" s="115">
        <v>1871305.24</v>
      </c>
      <c r="Q31" s="63"/>
      <c r="R31" s="54"/>
    </row>
    <row r="32" spans="1:18" s="55" customFormat="1" ht="9">
      <c r="A32" s="54"/>
      <c r="B32" s="95" t="s">
        <v>76</v>
      </c>
      <c r="C32" s="39">
        <v>53622109</v>
      </c>
      <c r="D32" s="39">
        <v>50013121</v>
      </c>
      <c r="E32" s="39">
        <v>39219013</v>
      </c>
      <c r="F32" s="39">
        <v>34505520</v>
      </c>
      <c r="G32" s="39">
        <v>63364993</v>
      </c>
      <c r="H32" s="39">
        <v>57410494</v>
      </c>
      <c r="I32" s="39">
        <v>66546794</v>
      </c>
      <c r="J32" s="39">
        <v>60811579</v>
      </c>
      <c r="K32" s="39">
        <v>58332183</v>
      </c>
      <c r="L32" s="39"/>
      <c r="M32" s="39"/>
      <c r="N32" s="39"/>
      <c r="O32" s="81">
        <f t="shared" si="2"/>
        <v>483825806</v>
      </c>
      <c r="P32" s="81">
        <v>755566.68</v>
      </c>
      <c r="Q32" s="78"/>
      <c r="R32" s="65"/>
    </row>
    <row r="33" spans="1:18" s="55" customFormat="1" ht="9">
      <c r="A33" s="54"/>
      <c r="B33" s="103" t="s">
        <v>35</v>
      </c>
      <c r="C33" s="115">
        <v>67320195</v>
      </c>
      <c r="D33" s="115">
        <v>73363218</v>
      </c>
      <c r="E33" s="115">
        <v>42577455</v>
      </c>
      <c r="F33" s="115">
        <v>42923051</v>
      </c>
      <c r="G33" s="115">
        <v>50877735</v>
      </c>
      <c r="H33" s="115">
        <v>42664250</v>
      </c>
      <c r="I33" s="115">
        <v>51120191</v>
      </c>
      <c r="J33" s="115">
        <v>45172200</v>
      </c>
      <c r="K33" s="115">
        <v>42816163</v>
      </c>
      <c r="L33" s="115"/>
      <c r="M33" s="115"/>
      <c r="N33" s="115"/>
      <c r="O33" s="115">
        <f t="shared" si="2"/>
        <v>458834458</v>
      </c>
      <c r="P33" s="115">
        <v>721262.23</v>
      </c>
      <c r="Q33" s="78"/>
      <c r="R33" s="65"/>
    </row>
    <row r="34" spans="1:18" s="55" customFormat="1" ht="9">
      <c r="A34" s="54"/>
      <c r="B34" s="102" t="s">
        <v>104</v>
      </c>
      <c r="C34" s="39">
        <v>123325106</v>
      </c>
      <c r="D34" s="39">
        <v>116485455</v>
      </c>
      <c r="E34" s="39">
        <v>102851552</v>
      </c>
      <c r="F34" s="39">
        <v>119361858</v>
      </c>
      <c r="G34" s="39">
        <v>139954118</v>
      </c>
      <c r="H34" s="39">
        <v>128005002</v>
      </c>
      <c r="I34" s="39">
        <v>146927194</v>
      </c>
      <c r="J34" s="39">
        <v>132610823</v>
      </c>
      <c r="K34" s="39">
        <v>123440625</v>
      </c>
      <c r="L34" s="39"/>
      <c r="M34" s="39"/>
      <c r="N34" s="39"/>
      <c r="O34" s="81">
        <f t="shared" si="2"/>
        <v>1132961733</v>
      </c>
      <c r="P34" s="81">
        <v>1773910.34</v>
      </c>
      <c r="Q34" s="78"/>
      <c r="R34" s="65"/>
    </row>
    <row r="35" spans="1:18" s="55" customFormat="1" ht="9">
      <c r="A35" s="54"/>
      <c r="B35" s="103" t="s">
        <v>16</v>
      </c>
      <c r="C35" s="115">
        <v>219562475</v>
      </c>
      <c r="D35" s="115">
        <v>191146737</v>
      </c>
      <c r="E35" s="115">
        <v>179993231</v>
      </c>
      <c r="F35" s="115">
        <v>193730334</v>
      </c>
      <c r="G35" s="115">
        <v>229758238</v>
      </c>
      <c r="H35" s="115">
        <v>200020834</v>
      </c>
      <c r="I35" s="115">
        <v>234035631</v>
      </c>
      <c r="J35" s="115">
        <v>224608618</v>
      </c>
      <c r="K35" s="115">
        <v>202767439</v>
      </c>
      <c r="L35" s="115"/>
      <c r="M35" s="115"/>
      <c r="N35" s="115"/>
      <c r="O35" s="115">
        <f t="shared" si="2"/>
        <v>1875623537</v>
      </c>
      <c r="P35" s="115">
        <v>2936815.56</v>
      </c>
      <c r="Q35" s="78"/>
      <c r="R35" s="65"/>
    </row>
    <row r="36" spans="1:18" s="55" customFormat="1" ht="9">
      <c r="A36" s="54"/>
      <c r="B36" s="98" t="s">
        <v>4</v>
      </c>
      <c r="C36" s="39">
        <v>31185068</v>
      </c>
      <c r="D36" s="39">
        <v>31499893</v>
      </c>
      <c r="E36" s="39">
        <v>29131626</v>
      </c>
      <c r="F36" s="39">
        <v>28170428</v>
      </c>
      <c r="G36" s="39">
        <v>31621598</v>
      </c>
      <c r="H36" s="39">
        <v>26285319</v>
      </c>
      <c r="I36" s="39">
        <v>28363956</v>
      </c>
      <c r="J36" s="39">
        <v>26408031</v>
      </c>
      <c r="K36" s="39">
        <v>28365515</v>
      </c>
      <c r="L36" s="39"/>
      <c r="M36" s="39"/>
      <c r="N36" s="39"/>
      <c r="O36" s="81">
        <f t="shared" si="2"/>
        <v>261031434</v>
      </c>
      <c r="P36" s="81">
        <v>409691.06</v>
      </c>
      <c r="Q36" s="78"/>
      <c r="R36" s="65"/>
    </row>
    <row r="37" spans="1:18" s="55" customFormat="1" ht="9">
      <c r="A37" s="54"/>
      <c r="B37" s="103" t="s">
        <v>5</v>
      </c>
      <c r="C37" s="115">
        <v>61332952</v>
      </c>
      <c r="D37" s="115">
        <v>59735050</v>
      </c>
      <c r="E37" s="115">
        <v>69197786</v>
      </c>
      <c r="F37" s="115">
        <v>76166395</v>
      </c>
      <c r="G37" s="115">
        <v>85547308</v>
      </c>
      <c r="H37" s="115">
        <v>76347197</v>
      </c>
      <c r="I37" s="115">
        <v>78683044</v>
      </c>
      <c r="J37" s="115">
        <v>77835983</v>
      </c>
      <c r="K37" s="115">
        <v>77415959</v>
      </c>
      <c r="L37" s="115"/>
      <c r="M37" s="115"/>
      <c r="N37" s="115"/>
      <c r="O37" s="115">
        <f t="shared" si="2"/>
        <v>662261674</v>
      </c>
      <c r="P37" s="115">
        <v>1036607.71</v>
      </c>
      <c r="Q37" s="78"/>
      <c r="R37" s="65"/>
    </row>
    <row r="38" spans="1:18" s="55" customFormat="1" ht="9">
      <c r="A38" s="54"/>
      <c r="B38" s="235" t="s">
        <v>6</v>
      </c>
      <c r="C38" s="236">
        <v>215156711</v>
      </c>
      <c r="D38" s="236">
        <v>204672507</v>
      </c>
      <c r="E38" s="236">
        <v>190192164</v>
      </c>
      <c r="F38" s="236">
        <v>193336850</v>
      </c>
      <c r="G38" s="236">
        <v>225958165</v>
      </c>
      <c r="H38" s="236">
        <v>195998852</v>
      </c>
      <c r="I38" s="236">
        <v>229238221</v>
      </c>
      <c r="J38" s="236">
        <v>211979897</v>
      </c>
      <c r="K38" s="236">
        <v>201553411</v>
      </c>
      <c r="L38" s="236"/>
      <c r="M38" s="236"/>
      <c r="N38" s="236"/>
      <c r="O38" s="236">
        <f t="shared" si="2"/>
        <v>1868086778</v>
      </c>
      <c r="P38" s="236">
        <v>2926871.32</v>
      </c>
      <c r="Q38" s="78"/>
      <c r="R38" s="65"/>
    </row>
    <row r="39" spans="1:18" s="55" customFormat="1" ht="9">
      <c r="A39" s="54"/>
      <c r="B39" s="99" t="s">
        <v>12</v>
      </c>
      <c r="C39" s="41">
        <v>34795557</v>
      </c>
      <c r="D39" s="41">
        <v>33743647</v>
      </c>
      <c r="E39" s="41">
        <v>29888331</v>
      </c>
      <c r="F39" s="41">
        <v>32483618</v>
      </c>
      <c r="G39" s="41">
        <v>36931956</v>
      </c>
      <c r="H39" s="41">
        <v>34758130</v>
      </c>
      <c r="I39" s="41">
        <v>41258337</v>
      </c>
      <c r="J39" s="41">
        <v>35208652</v>
      </c>
      <c r="K39" s="41">
        <v>32146964</v>
      </c>
      <c r="L39" s="41"/>
      <c r="M39" s="41"/>
      <c r="N39" s="41"/>
      <c r="O39" s="227">
        <f t="shared" si="2"/>
        <v>311215192</v>
      </c>
      <c r="P39" s="227">
        <v>487602.49</v>
      </c>
      <c r="Q39" s="78"/>
      <c r="R39" s="65"/>
    </row>
    <row r="40" spans="1:18" s="55" customFormat="1" ht="9">
      <c r="A40" s="54"/>
      <c r="B40" s="235" t="s">
        <v>13</v>
      </c>
      <c r="C40" s="236">
        <v>123176937</v>
      </c>
      <c r="D40" s="236">
        <v>121490983</v>
      </c>
      <c r="E40" s="236">
        <v>114678456</v>
      </c>
      <c r="F40" s="236">
        <v>115808395</v>
      </c>
      <c r="G40" s="236">
        <v>122881195</v>
      </c>
      <c r="H40" s="236">
        <v>116318894</v>
      </c>
      <c r="I40" s="236">
        <v>129379663</v>
      </c>
      <c r="J40" s="236">
        <v>133462198</v>
      </c>
      <c r="K40" s="236">
        <v>123954728</v>
      </c>
      <c r="L40" s="236"/>
      <c r="M40" s="236"/>
      <c r="N40" s="236"/>
      <c r="O40" s="236">
        <f t="shared" si="2"/>
        <v>1101151449</v>
      </c>
      <c r="P40" s="236">
        <v>1723076.76</v>
      </c>
      <c r="Q40" s="78"/>
      <c r="R40" s="65"/>
    </row>
    <row r="41" spans="1:18" s="55" customFormat="1" ht="9">
      <c r="A41" s="54"/>
      <c r="B41" s="99" t="s">
        <v>14</v>
      </c>
      <c r="C41" s="41">
        <v>75412045</v>
      </c>
      <c r="D41" s="41">
        <v>88458109</v>
      </c>
      <c r="E41" s="41">
        <v>67286428</v>
      </c>
      <c r="F41" s="41">
        <v>64834056</v>
      </c>
      <c r="G41" s="41">
        <v>77743153</v>
      </c>
      <c r="H41" s="41">
        <v>71439950</v>
      </c>
      <c r="I41" s="41">
        <v>81414774</v>
      </c>
      <c r="J41" s="41">
        <v>75846358</v>
      </c>
      <c r="K41" s="41">
        <v>75198500</v>
      </c>
      <c r="L41" s="41"/>
      <c r="M41" s="41"/>
      <c r="N41" s="41"/>
      <c r="O41" s="227">
        <f t="shared" si="2"/>
        <v>677633373</v>
      </c>
      <c r="P41" s="227">
        <v>1061336.6299999999</v>
      </c>
      <c r="Q41" s="78"/>
      <c r="R41" s="65"/>
    </row>
    <row r="42" spans="1:18" s="55" customFormat="1" ht="9">
      <c r="A42" s="54"/>
      <c r="B42" s="235" t="s">
        <v>38</v>
      </c>
      <c r="C42" s="236">
        <v>52878240</v>
      </c>
      <c r="D42" s="236">
        <v>52811036</v>
      </c>
      <c r="E42" s="236">
        <v>44931983</v>
      </c>
      <c r="F42" s="236">
        <v>45946824</v>
      </c>
      <c r="G42" s="236">
        <v>50439265</v>
      </c>
      <c r="H42" s="236">
        <v>45191390</v>
      </c>
      <c r="I42" s="236">
        <v>52338727</v>
      </c>
      <c r="J42" s="236">
        <v>50295870</v>
      </c>
      <c r="K42" s="236">
        <v>47957200</v>
      </c>
      <c r="L42" s="236"/>
      <c r="M42" s="236"/>
      <c r="N42" s="236"/>
      <c r="O42" s="236">
        <f t="shared" si="2"/>
        <v>442790535</v>
      </c>
      <c r="P42" s="236">
        <v>693753.65</v>
      </c>
      <c r="Q42" s="78"/>
      <c r="R42" s="65"/>
    </row>
    <row r="43" spans="1:18" s="55" customFormat="1" ht="9">
      <c r="A43" s="54"/>
      <c r="B43" s="99" t="s">
        <v>120</v>
      </c>
      <c r="C43" s="41">
        <v>27783226</v>
      </c>
      <c r="D43" s="41">
        <v>33014804</v>
      </c>
      <c r="E43" s="41">
        <v>21712302</v>
      </c>
      <c r="F43" s="41">
        <v>20285614</v>
      </c>
      <c r="G43" s="41">
        <v>22836975</v>
      </c>
      <c r="H43" s="41">
        <v>19834220</v>
      </c>
      <c r="I43" s="41">
        <v>23244263</v>
      </c>
      <c r="J43" s="41">
        <v>20800065</v>
      </c>
      <c r="K43" s="41">
        <v>19879707</v>
      </c>
      <c r="L43" s="41"/>
      <c r="M43" s="41"/>
      <c r="N43" s="41"/>
      <c r="O43" s="227">
        <f t="shared" si="2"/>
        <v>209391176</v>
      </c>
      <c r="P43" s="227">
        <v>329020.32</v>
      </c>
      <c r="Q43" s="78"/>
      <c r="R43" s="65"/>
    </row>
    <row r="44" spans="1:18" s="55" customFormat="1" ht="9">
      <c r="A44" s="54"/>
      <c r="B44" s="235" t="s">
        <v>118</v>
      </c>
      <c r="C44" s="236">
        <v>35173540</v>
      </c>
      <c r="D44" s="236">
        <v>33291885</v>
      </c>
      <c r="E44" s="236">
        <v>33487954</v>
      </c>
      <c r="F44" s="236">
        <v>35098773</v>
      </c>
      <c r="G44" s="236">
        <v>38095119</v>
      </c>
      <c r="H44" s="236">
        <v>32690470</v>
      </c>
      <c r="I44" s="236">
        <v>38351653</v>
      </c>
      <c r="J44" s="236">
        <v>38691267</v>
      </c>
      <c r="K44" s="236">
        <v>36331024</v>
      </c>
      <c r="L44" s="236"/>
      <c r="M44" s="236"/>
      <c r="N44" s="236"/>
      <c r="O44" s="236">
        <f t="shared" si="2"/>
        <v>321211685</v>
      </c>
      <c r="P44" s="236">
        <v>502739.52</v>
      </c>
      <c r="Q44" s="78"/>
      <c r="R44" s="65"/>
    </row>
    <row r="45" spans="1:18" s="55" customFormat="1" ht="9">
      <c r="A45" s="54"/>
      <c r="B45" s="99" t="s">
        <v>15</v>
      </c>
      <c r="C45" s="41">
        <v>100422391</v>
      </c>
      <c r="D45" s="41">
        <v>89033354</v>
      </c>
      <c r="E45" s="41">
        <v>103053541</v>
      </c>
      <c r="F45" s="41">
        <v>96763769</v>
      </c>
      <c r="G45" s="41">
        <v>105994013</v>
      </c>
      <c r="H45" s="41">
        <v>90787122</v>
      </c>
      <c r="I45" s="41">
        <v>102995444</v>
      </c>
      <c r="J45" s="41">
        <v>102192695</v>
      </c>
      <c r="K45" s="41">
        <v>100847937</v>
      </c>
      <c r="L45" s="41"/>
      <c r="M45" s="41"/>
      <c r="N45" s="41"/>
      <c r="O45" s="227">
        <f t="shared" si="2"/>
        <v>892090266</v>
      </c>
      <c r="P45" s="227">
        <v>1397156.48</v>
      </c>
      <c r="Q45" s="78"/>
      <c r="R45" s="65"/>
    </row>
    <row r="46" spans="1:18" s="55" customFormat="1" ht="9">
      <c r="A46" s="54"/>
      <c r="B46" s="94" t="s">
        <v>2</v>
      </c>
      <c r="C46" s="94">
        <f t="shared" ref="C46:P46" si="3">SUM(C30:C45)</f>
        <v>1429318146</v>
      </c>
      <c r="D46" s="94">
        <f t="shared" si="3"/>
        <v>1362169350</v>
      </c>
      <c r="E46" s="94">
        <f t="shared" si="3"/>
        <v>1233513172</v>
      </c>
      <c r="F46" s="94">
        <f t="shared" si="3"/>
        <v>1290506450</v>
      </c>
      <c r="G46" s="94">
        <f t="shared" si="3"/>
        <v>1503717364</v>
      </c>
      <c r="H46" s="94">
        <f t="shared" si="3"/>
        <v>1322199648</v>
      </c>
      <c r="I46" s="94">
        <f t="shared" si="3"/>
        <v>1512015847</v>
      </c>
      <c r="J46" s="94">
        <f t="shared" si="3"/>
        <v>1440991343</v>
      </c>
      <c r="K46" s="94">
        <f t="shared" si="3"/>
        <v>1366834394</v>
      </c>
      <c r="L46" s="94">
        <f t="shared" si="3"/>
        <v>0</v>
      </c>
      <c r="M46" s="94">
        <f t="shared" si="3"/>
        <v>0</v>
      </c>
      <c r="N46" s="94">
        <f t="shared" si="3"/>
        <v>0</v>
      </c>
      <c r="O46" s="94">
        <f t="shared" si="3"/>
        <v>12461265714</v>
      </c>
      <c r="P46" s="143">
        <f t="shared" si="3"/>
        <v>19517563.709999997</v>
      </c>
      <c r="Q46" s="78"/>
      <c r="R46" s="65"/>
    </row>
    <row r="47" spans="1:18" s="55" customFormat="1" ht="9">
      <c r="A47" s="54"/>
      <c r="B47" s="94" t="s">
        <v>8</v>
      </c>
      <c r="C47" s="94">
        <f t="shared" ref="C47:N47" si="4">C46/C48</f>
        <v>2301974.9113052278</v>
      </c>
      <c r="D47" s="94">
        <f t="shared" si="4"/>
        <v>2184302.6374340039</v>
      </c>
      <c r="E47" s="94">
        <f t="shared" si="4"/>
        <v>1962620.4093853575</v>
      </c>
      <c r="F47" s="94">
        <f t="shared" si="4"/>
        <v>2099314.2491293084</v>
      </c>
      <c r="G47" s="94">
        <f t="shared" si="4"/>
        <v>2474860.4005079539</v>
      </c>
      <c r="H47" s="94">
        <f t="shared" si="4"/>
        <v>2098747.0498998864</v>
      </c>
      <c r="I47" s="94">
        <f t="shared" si="4"/>
        <v>2325677.311040699</v>
      </c>
      <c r="J47" s="94">
        <f t="shared" si="4"/>
        <v>2094098.9115270593</v>
      </c>
      <c r="K47" s="94">
        <f t="shared" si="4"/>
        <v>1975967.9005886563</v>
      </c>
      <c r="L47" s="94">
        <f t="shared" si="4"/>
        <v>0</v>
      </c>
      <c r="M47" s="94">
        <f t="shared" si="4"/>
        <v>0</v>
      </c>
      <c r="N47" s="94">
        <f t="shared" si="4"/>
        <v>0</v>
      </c>
      <c r="O47" s="94">
        <f>SUM(C47:N47)</f>
        <v>19517563.780818157</v>
      </c>
      <c r="P47" s="94"/>
      <c r="Q47" s="78"/>
      <c r="R47" s="65"/>
    </row>
    <row r="48" spans="1:18" s="56" customFormat="1" ht="18" customHeight="1">
      <c r="A48" s="54"/>
      <c r="B48" s="94" t="s">
        <v>30</v>
      </c>
      <c r="C48" s="106">
        <f>+Impuestos!C28</f>
        <v>620.90952380952388</v>
      </c>
      <c r="D48" s="106">
        <f>+Impuestos!D28</f>
        <v>623.61750000000006</v>
      </c>
      <c r="E48" s="106">
        <f>+Impuestos!E28</f>
        <v>628.50318181818193</v>
      </c>
      <c r="F48" s="106">
        <f>+Impuestos!F28</f>
        <v>614.7276190476191</v>
      </c>
      <c r="G48" s="106">
        <f>+Impuestos!G28</f>
        <v>607.59684210526325</v>
      </c>
      <c r="H48" s="106">
        <f>+Impuestos!H28</f>
        <v>629.99476190476173</v>
      </c>
      <c r="I48" s="106">
        <f>+Impuestos!I28</f>
        <v>650.14</v>
      </c>
      <c r="J48" s="106">
        <f>+Impuestos!J28</f>
        <v>688.12</v>
      </c>
      <c r="K48" s="106">
        <f>+Impuestos!K28</f>
        <v>691.72904761904749</v>
      </c>
      <c r="L48" s="106">
        <f>+Impuestos!L28</f>
        <v>1</v>
      </c>
      <c r="M48" s="106">
        <f>+Impuestos!M28</f>
        <v>1</v>
      </c>
      <c r="N48" s="106">
        <f>+Impuestos!N28</f>
        <v>1</v>
      </c>
      <c r="O48" s="195"/>
      <c r="P48" s="94"/>
      <c r="Q48" s="63"/>
      <c r="R48" s="54"/>
    </row>
    <row r="49" spans="1:20" s="79" customFormat="1" ht="18" customHeight="1">
      <c r="A49" s="54"/>
      <c r="C49" s="61"/>
      <c r="D49" s="61"/>
      <c r="E49" s="61"/>
      <c r="F49" s="61"/>
      <c r="G49" s="61"/>
      <c r="H49" s="61"/>
      <c r="I49" s="61"/>
      <c r="J49" s="61"/>
      <c r="K49" s="61"/>
      <c r="L49" s="61"/>
      <c r="M49" s="61"/>
      <c r="N49" s="61"/>
      <c r="O49" s="62"/>
      <c r="P49" s="62"/>
      <c r="Q49" s="63"/>
      <c r="R49" s="54"/>
    </row>
    <row r="50" spans="1:20" s="56" customFormat="1" ht="16.5" customHeight="1">
      <c r="A50" s="54"/>
      <c r="B50" s="283" t="s">
        <v>52</v>
      </c>
      <c r="C50" s="289"/>
      <c r="D50" s="289"/>
      <c r="E50" s="289"/>
      <c r="F50" s="289"/>
      <c r="G50" s="289"/>
      <c r="H50" s="289"/>
      <c r="I50" s="289"/>
      <c r="J50" s="289"/>
      <c r="K50" s="289"/>
      <c r="L50" s="289"/>
      <c r="M50" s="289"/>
      <c r="N50" s="289"/>
      <c r="O50" s="289"/>
      <c r="P50" s="290"/>
      <c r="Q50" s="74"/>
      <c r="R50" s="54"/>
    </row>
    <row r="51" spans="1:20" s="56" customFormat="1" ht="17.25" customHeight="1">
      <c r="A51" s="63"/>
      <c r="B51" s="75"/>
      <c r="C51" s="76"/>
      <c r="D51" s="76"/>
      <c r="E51" s="76"/>
      <c r="F51" s="76"/>
      <c r="G51" s="76"/>
      <c r="H51" s="76"/>
      <c r="I51" s="76"/>
      <c r="J51" s="76"/>
      <c r="K51" s="76"/>
      <c r="L51" s="76"/>
      <c r="M51" s="76"/>
      <c r="N51" s="76"/>
      <c r="O51" s="281" t="s">
        <v>126</v>
      </c>
      <c r="P51" s="282"/>
      <c r="Q51" s="62"/>
      <c r="R51" s="54"/>
    </row>
    <row r="52" spans="1:20" s="56" customFormat="1" ht="22.5" customHeight="1">
      <c r="A52" s="54"/>
      <c r="B52" s="75" t="s">
        <v>11</v>
      </c>
      <c r="C52" s="76" t="s">
        <v>40</v>
      </c>
      <c r="D52" s="76" t="s">
        <v>41</v>
      </c>
      <c r="E52" s="76" t="s">
        <v>42</v>
      </c>
      <c r="F52" s="76" t="s">
        <v>43</v>
      </c>
      <c r="G52" s="76" t="s">
        <v>44</v>
      </c>
      <c r="H52" s="76" t="s">
        <v>45</v>
      </c>
      <c r="I52" s="76" t="s">
        <v>46</v>
      </c>
      <c r="J52" s="76" t="s">
        <v>47</v>
      </c>
      <c r="K52" s="76" t="s">
        <v>48</v>
      </c>
      <c r="L52" s="76" t="s">
        <v>73</v>
      </c>
      <c r="M52" s="76" t="s">
        <v>0</v>
      </c>
      <c r="N52" s="76" t="s">
        <v>1</v>
      </c>
      <c r="O52" s="76" t="s">
        <v>36</v>
      </c>
      <c r="P52" s="77" t="s">
        <v>37</v>
      </c>
      <c r="Q52" s="63"/>
      <c r="R52" s="54"/>
    </row>
    <row r="53" spans="1:20" s="56" customFormat="1" ht="11.25" customHeight="1">
      <c r="A53" s="54"/>
      <c r="B53" s="102" t="s">
        <v>34</v>
      </c>
      <c r="C53" s="39">
        <v>51042.49</v>
      </c>
      <c r="D53" s="39">
        <v>49072.53</v>
      </c>
      <c r="E53" s="39">
        <v>51974.44</v>
      </c>
      <c r="F53" s="39">
        <v>53370.38</v>
      </c>
      <c r="G53" s="39">
        <v>50718.54</v>
      </c>
      <c r="H53" s="39">
        <v>56355.73</v>
      </c>
      <c r="I53" s="39">
        <v>55708.44</v>
      </c>
      <c r="J53" s="39">
        <v>59091.92</v>
      </c>
      <c r="K53" s="39">
        <v>53169.05</v>
      </c>
      <c r="L53" s="39"/>
      <c r="M53" s="39"/>
      <c r="N53" s="39"/>
      <c r="O53" s="39">
        <v>53411.51</v>
      </c>
      <c r="P53" s="116">
        <v>83.61</v>
      </c>
      <c r="Q53" s="63"/>
      <c r="R53" s="54"/>
    </row>
    <row r="54" spans="1:20" s="56" customFormat="1" ht="11.25" customHeight="1">
      <c r="A54" s="54"/>
      <c r="B54" s="104" t="s">
        <v>3</v>
      </c>
      <c r="C54" s="112">
        <v>47093.38</v>
      </c>
      <c r="D54" s="112">
        <v>48751.32</v>
      </c>
      <c r="E54" s="112">
        <v>55745.59</v>
      </c>
      <c r="F54" s="112">
        <v>55660.05</v>
      </c>
      <c r="G54" s="112">
        <v>52996.72</v>
      </c>
      <c r="H54" s="112">
        <v>53507.12</v>
      </c>
      <c r="I54" s="112">
        <v>55461.93</v>
      </c>
      <c r="J54" s="112">
        <v>53345.46</v>
      </c>
      <c r="K54" s="112">
        <v>50482.8</v>
      </c>
      <c r="L54" s="112"/>
      <c r="M54" s="112"/>
      <c r="N54" s="112"/>
      <c r="O54" s="112">
        <v>52461.06</v>
      </c>
      <c r="P54" s="117">
        <v>82.2</v>
      </c>
      <c r="Q54" s="63"/>
      <c r="R54" s="54"/>
    </row>
    <row r="55" spans="1:20" s="56" customFormat="1" ht="9">
      <c r="A55" s="54"/>
      <c r="B55" s="95" t="s">
        <v>76</v>
      </c>
      <c r="C55" s="39">
        <v>35345.370000000003</v>
      </c>
      <c r="D55" s="39">
        <v>35220.15</v>
      </c>
      <c r="E55" s="39">
        <v>42119.33</v>
      </c>
      <c r="F55" s="39">
        <v>40081.120000000003</v>
      </c>
      <c r="G55" s="39">
        <v>42626.59</v>
      </c>
      <c r="H55" s="39">
        <v>48125.120000000003</v>
      </c>
      <c r="I55" s="39">
        <v>42044.65</v>
      </c>
      <c r="J55" s="39">
        <v>45298.55</v>
      </c>
      <c r="K55" s="39">
        <v>45581.51</v>
      </c>
      <c r="L55" s="39"/>
      <c r="M55" s="39"/>
      <c r="N55" s="39"/>
      <c r="O55" s="39">
        <v>42065.440000000002</v>
      </c>
      <c r="P55" s="116">
        <v>65.569999999999993</v>
      </c>
      <c r="Q55" s="63"/>
      <c r="R55" s="54"/>
    </row>
    <row r="56" spans="1:20" s="55" customFormat="1" ht="9">
      <c r="A56" s="54"/>
      <c r="B56" s="104" t="s">
        <v>35</v>
      </c>
      <c r="C56" s="112">
        <v>25706.94</v>
      </c>
      <c r="D56" s="112">
        <v>23045.49</v>
      </c>
      <c r="E56" s="112">
        <v>32222.79</v>
      </c>
      <c r="F56" s="112">
        <v>31053.03</v>
      </c>
      <c r="G56" s="112">
        <v>29400.46</v>
      </c>
      <c r="H56" s="112">
        <v>31415.85</v>
      </c>
      <c r="I56" s="112">
        <v>29749.06</v>
      </c>
      <c r="J56" s="112">
        <v>33316.04</v>
      </c>
      <c r="K56" s="112">
        <v>33811.99</v>
      </c>
      <c r="L56" s="112"/>
      <c r="M56" s="112"/>
      <c r="N56" s="112"/>
      <c r="O56" s="112">
        <v>29257.58</v>
      </c>
      <c r="P56" s="117">
        <v>45.87</v>
      </c>
      <c r="Q56" s="78"/>
      <c r="R56" s="65"/>
    </row>
    <row r="57" spans="1:20" s="55" customFormat="1" ht="9">
      <c r="A57" s="54"/>
      <c r="B57" s="102" t="s">
        <v>104</v>
      </c>
      <c r="C57" s="39">
        <v>76987.14</v>
      </c>
      <c r="D57" s="39">
        <v>62975</v>
      </c>
      <c r="E57" s="39">
        <v>91273.25</v>
      </c>
      <c r="F57" s="39">
        <v>79260.100000000006</v>
      </c>
      <c r="G57" s="39">
        <v>70060.37</v>
      </c>
      <c r="H57" s="39">
        <v>66686.05</v>
      </c>
      <c r="I57" s="39">
        <v>70697.13</v>
      </c>
      <c r="J57" s="39">
        <v>71531.22</v>
      </c>
      <c r="K57" s="39">
        <v>75562.509999999995</v>
      </c>
      <c r="L57" s="39"/>
      <c r="M57" s="39"/>
      <c r="N57" s="39"/>
      <c r="O57" s="39">
        <v>73470.95</v>
      </c>
      <c r="P57" s="116">
        <v>115.09</v>
      </c>
      <c r="Q57" s="78"/>
      <c r="R57" s="65"/>
    </row>
    <row r="58" spans="1:20" s="55" customFormat="1" ht="9">
      <c r="A58" s="54"/>
      <c r="B58" s="104" t="s">
        <v>16</v>
      </c>
      <c r="C58" s="112">
        <v>93691.92</v>
      </c>
      <c r="D58" s="112">
        <v>79690.58</v>
      </c>
      <c r="E58" s="112">
        <v>108858.41</v>
      </c>
      <c r="F58" s="112">
        <v>102574.99</v>
      </c>
      <c r="G58" s="112">
        <v>93630.37</v>
      </c>
      <c r="H58" s="112">
        <v>103452.63</v>
      </c>
      <c r="I58" s="112">
        <v>85410.4</v>
      </c>
      <c r="J58" s="112">
        <v>106799.5</v>
      </c>
      <c r="K58" s="112">
        <v>98039.55</v>
      </c>
      <c r="L58" s="112"/>
      <c r="M58" s="112"/>
      <c r="N58" s="112"/>
      <c r="O58" s="112">
        <v>96660.26</v>
      </c>
      <c r="P58" s="117">
        <v>151.26</v>
      </c>
      <c r="Q58" s="78"/>
      <c r="R58" s="65"/>
    </row>
    <row r="59" spans="1:20" s="55" customFormat="1" ht="9">
      <c r="A59" s="54"/>
      <c r="B59" s="102" t="s">
        <v>4</v>
      </c>
      <c r="C59" s="39">
        <v>50751.59</v>
      </c>
      <c r="D59" s="39">
        <v>46344.38</v>
      </c>
      <c r="E59" s="39">
        <v>45813.74</v>
      </c>
      <c r="F59" s="39">
        <v>57627.11</v>
      </c>
      <c r="G59" s="39">
        <v>57115.11</v>
      </c>
      <c r="H59" s="39">
        <v>56363.51</v>
      </c>
      <c r="I59" s="39">
        <v>64978.15</v>
      </c>
      <c r="J59" s="39">
        <v>60653.62</v>
      </c>
      <c r="K59" s="39">
        <v>54985.8</v>
      </c>
      <c r="L59" s="39"/>
      <c r="M59" s="39"/>
      <c r="N59" s="39"/>
      <c r="O59" s="39">
        <v>54713.84</v>
      </c>
      <c r="P59" s="116">
        <v>85.76</v>
      </c>
      <c r="Q59" s="78"/>
      <c r="R59" s="65"/>
    </row>
    <row r="60" spans="1:20" s="55" customFormat="1" ht="9">
      <c r="A60" s="54"/>
      <c r="B60" s="104" t="s">
        <v>5</v>
      </c>
      <c r="C60" s="112">
        <v>45513.9</v>
      </c>
      <c r="D60" s="112">
        <v>40801.410000000003</v>
      </c>
      <c r="E60" s="112">
        <v>41118.5</v>
      </c>
      <c r="F60" s="112">
        <v>38267.449999999997</v>
      </c>
      <c r="G60" s="112">
        <v>36756.06</v>
      </c>
      <c r="H60" s="112">
        <v>38564.870000000003</v>
      </c>
      <c r="I60" s="112">
        <v>42514.73</v>
      </c>
      <c r="J60" s="112">
        <v>38522.230000000003</v>
      </c>
      <c r="K60" s="112">
        <v>37794.79</v>
      </c>
      <c r="L60" s="112"/>
      <c r="M60" s="112"/>
      <c r="N60" s="112"/>
      <c r="O60" s="112">
        <v>39792.53</v>
      </c>
      <c r="P60" s="117">
        <v>62.33</v>
      </c>
      <c r="Q60" s="78"/>
      <c r="R60" s="65"/>
    </row>
    <row r="61" spans="1:20" s="55" customFormat="1" ht="9">
      <c r="A61" s="54"/>
      <c r="B61" s="237" t="s">
        <v>6</v>
      </c>
      <c r="C61" s="224">
        <v>37952.58</v>
      </c>
      <c r="D61" s="224">
        <v>37430.71</v>
      </c>
      <c r="E61" s="224">
        <v>43202.53</v>
      </c>
      <c r="F61" s="224">
        <v>42553.73</v>
      </c>
      <c r="G61" s="224">
        <v>45376.81</v>
      </c>
      <c r="H61" s="224">
        <v>45224.68</v>
      </c>
      <c r="I61" s="224">
        <v>41156.800000000003</v>
      </c>
      <c r="J61" s="224">
        <v>44488.08</v>
      </c>
      <c r="K61" s="224">
        <v>43506.53</v>
      </c>
      <c r="L61" s="224"/>
      <c r="M61" s="224"/>
      <c r="N61" s="224"/>
      <c r="O61" s="224">
        <v>42286.73</v>
      </c>
      <c r="P61" s="238">
        <v>66.23</v>
      </c>
      <c r="Q61" s="78"/>
      <c r="R61" s="65"/>
    </row>
    <row r="62" spans="1:20" s="55" customFormat="1" ht="9">
      <c r="A62" s="54"/>
      <c r="B62" s="226" t="s">
        <v>12</v>
      </c>
      <c r="C62" s="41">
        <v>29501.61</v>
      </c>
      <c r="D62" s="41">
        <v>27686.75</v>
      </c>
      <c r="E62" s="41">
        <v>36084.230000000003</v>
      </c>
      <c r="F62" s="41">
        <v>33246.949999999997</v>
      </c>
      <c r="G62" s="41">
        <v>32047.47</v>
      </c>
      <c r="H62" s="41">
        <v>30235.66</v>
      </c>
      <c r="I62" s="41">
        <v>30322.85</v>
      </c>
      <c r="J62" s="41">
        <v>34091.199999999997</v>
      </c>
      <c r="K62" s="41">
        <v>36844.83</v>
      </c>
      <c r="L62" s="41"/>
      <c r="M62" s="41"/>
      <c r="N62" s="41"/>
      <c r="O62" s="41">
        <v>32087.87</v>
      </c>
      <c r="P62" s="239">
        <v>50.2</v>
      </c>
      <c r="Q62" s="78"/>
      <c r="R62" s="65"/>
      <c r="T62" s="80"/>
    </row>
    <row r="63" spans="1:20" s="55" customFormat="1" ht="9">
      <c r="A63" s="54"/>
      <c r="B63" s="237" t="s">
        <v>13</v>
      </c>
      <c r="C63" s="224">
        <v>38751.32</v>
      </c>
      <c r="D63" s="224">
        <v>34024.82</v>
      </c>
      <c r="E63" s="224">
        <v>47070.09</v>
      </c>
      <c r="F63" s="224">
        <v>46598.49</v>
      </c>
      <c r="G63" s="224">
        <v>46640.68</v>
      </c>
      <c r="H63" s="224">
        <v>47385.440000000002</v>
      </c>
      <c r="I63" s="224">
        <v>45218.49</v>
      </c>
      <c r="J63" s="224">
        <v>41256.54</v>
      </c>
      <c r="K63" s="224">
        <v>44028.959999999999</v>
      </c>
      <c r="L63" s="224"/>
      <c r="M63" s="224"/>
      <c r="N63" s="224"/>
      <c r="O63" s="224">
        <v>43360.24</v>
      </c>
      <c r="P63" s="238">
        <v>67.89</v>
      </c>
      <c r="Q63" s="78"/>
      <c r="R63" s="65"/>
    </row>
    <row r="64" spans="1:20" s="55" customFormat="1" ht="9">
      <c r="A64" s="54"/>
      <c r="B64" s="226" t="s">
        <v>14</v>
      </c>
      <c r="C64" s="41">
        <v>38459.120000000003</v>
      </c>
      <c r="D64" s="41">
        <v>36578.93</v>
      </c>
      <c r="E64" s="41">
        <v>45390.91</v>
      </c>
      <c r="F64" s="41">
        <v>46630.38</v>
      </c>
      <c r="G64" s="41">
        <v>39877.760000000002</v>
      </c>
      <c r="H64" s="41">
        <v>40987.51</v>
      </c>
      <c r="I64" s="41">
        <v>36843.519999999997</v>
      </c>
      <c r="J64" s="41">
        <v>37716.14</v>
      </c>
      <c r="K64" s="41">
        <v>38999.75</v>
      </c>
      <c r="L64" s="41"/>
      <c r="M64" s="41"/>
      <c r="N64" s="41"/>
      <c r="O64" s="41">
        <v>39906.32</v>
      </c>
      <c r="P64" s="239">
        <v>62.61</v>
      </c>
      <c r="Q64" s="78"/>
      <c r="R64" s="65"/>
    </row>
    <row r="65" spans="1:18" s="55" customFormat="1" ht="9">
      <c r="A65" s="54"/>
      <c r="B65" s="237" t="s">
        <v>38</v>
      </c>
      <c r="C65" s="224">
        <v>29626.49</v>
      </c>
      <c r="D65" s="224">
        <v>29781.91</v>
      </c>
      <c r="E65" s="224">
        <v>34045.85</v>
      </c>
      <c r="F65" s="224">
        <v>32421.59</v>
      </c>
      <c r="G65" s="224">
        <v>32623.78</v>
      </c>
      <c r="H65" s="224">
        <v>35265.230000000003</v>
      </c>
      <c r="I65" s="224">
        <v>33688</v>
      </c>
      <c r="J65" s="224">
        <v>33168.269999999997</v>
      </c>
      <c r="K65" s="224">
        <v>32497.48</v>
      </c>
      <c r="L65" s="224"/>
      <c r="M65" s="224"/>
      <c r="N65" s="224"/>
      <c r="O65" s="224">
        <v>32485.54</v>
      </c>
      <c r="P65" s="238">
        <v>50.89</v>
      </c>
      <c r="Q65" s="78"/>
      <c r="R65" s="65"/>
    </row>
    <row r="66" spans="1:18" s="55" customFormat="1" ht="9">
      <c r="A66" s="54"/>
      <c r="B66" s="226" t="s">
        <v>120</v>
      </c>
      <c r="C66" s="41">
        <v>29679.16</v>
      </c>
      <c r="D66" s="41">
        <v>25648.639999999999</v>
      </c>
      <c r="E66" s="41">
        <v>32979.370000000003</v>
      </c>
      <c r="F66" s="41">
        <v>35840.050000000003</v>
      </c>
      <c r="G66" s="41">
        <v>31097.88</v>
      </c>
      <c r="H66" s="41">
        <v>39731.699999999997</v>
      </c>
      <c r="I66" s="41">
        <v>32877.83</v>
      </c>
      <c r="J66" s="41">
        <v>41588.400000000001</v>
      </c>
      <c r="K66" s="41">
        <v>38653.660000000003</v>
      </c>
      <c r="L66" s="41"/>
      <c r="M66" s="41"/>
      <c r="N66" s="41"/>
      <c r="O66" s="41">
        <v>33441.9</v>
      </c>
      <c r="P66" s="239">
        <v>52.35</v>
      </c>
      <c r="Q66" s="78"/>
      <c r="R66" s="65"/>
    </row>
    <row r="67" spans="1:18" s="55" customFormat="1" ht="9">
      <c r="A67" s="54"/>
      <c r="B67" s="237" t="s">
        <v>118</v>
      </c>
      <c r="C67" s="224">
        <v>27992.01</v>
      </c>
      <c r="D67" s="224">
        <v>27032.18</v>
      </c>
      <c r="E67" s="224">
        <v>33790.129999999997</v>
      </c>
      <c r="F67" s="224">
        <v>29806.05</v>
      </c>
      <c r="G67" s="224">
        <v>29430.2</v>
      </c>
      <c r="H67" s="224">
        <v>29728.94</v>
      </c>
      <c r="I67" s="224">
        <v>30781.93</v>
      </c>
      <c r="J67" s="224">
        <v>32645.52</v>
      </c>
      <c r="K67" s="224">
        <v>33724.82</v>
      </c>
      <c r="L67" s="224"/>
      <c r="M67" s="224"/>
      <c r="N67" s="224"/>
      <c r="O67" s="224">
        <v>30572.57</v>
      </c>
      <c r="P67" s="238">
        <v>47.76</v>
      </c>
      <c r="Q67" s="78"/>
      <c r="R67" s="65"/>
    </row>
    <row r="68" spans="1:18" s="55" customFormat="1" ht="9">
      <c r="A68" s="54"/>
      <c r="B68" s="226" t="s">
        <v>15</v>
      </c>
      <c r="C68" s="41">
        <v>36074.81</v>
      </c>
      <c r="D68" s="41">
        <v>38368.75</v>
      </c>
      <c r="E68" s="41">
        <v>37603.800000000003</v>
      </c>
      <c r="F68" s="41">
        <v>40863.25</v>
      </c>
      <c r="G68" s="41">
        <v>41245.589999999997</v>
      </c>
      <c r="H68" s="41">
        <v>47115.39</v>
      </c>
      <c r="I68" s="41">
        <v>42596.54</v>
      </c>
      <c r="J68" s="41">
        <v>43665.67</v>
      </c>
      <c r="K68" s="41">
        <v>41644.5</v>
      </c>
      <c r="L68" s="41"/>
      <c r="M68" s="41"/>
      <c r="N68" s="41"/>
      <c r="O68" s="41">
        <v>40968.74</v>
      </c>
      <c r="P68" s="239">
        <v>64.11</v>
      </c>
      <c r="Q68" s="78"/>
      <c r="R68" s="65"/>
    </row>
    <row r="69" spans="1:18" s="55" customFormat="1" ht="9">
      <c r="A69" s="54"/>
      <c r="B69" s="90" t="s">
        <v>28</v>
      </c>
      <c r="C69" s="90">
        <v>50367.44</v>
      </c>
      <c r="D69" s="90">
        <v>45205.38</v>
      </c>
      <c r="E69" s="90">
        <v>56893.64</v>
      </c>
      <c r="F69" s="90">
        <v>55806.11</v>
      </c>
      <c r="G69" s="90">
        <v>53315.3</v>
      </c>
      <c r="H69" s="90">
        <v>55801.78</v>
      </c>
      <c r="I69" s="90">
        <v>52296.74</v>
      </c>
      <c r="J69" s="90">
        <v>56146.77</v>
      </c>
      <c r="K69" s="90">
        <v>54098.9</v>
      </c>
      <c r="L69" s="90"/>
      <c r="M69" s="90"/>
      <c r="N69" s="90"/>
      <c r="O69" s="90">
        <v>53243.06</v>
      </c>
      <c r="P69" s="110">
        <v>83.36</v>
      </c>
      <c r="Q69" s="78"/>
      <c r="R69" s="65"/>
    </row>
    <row r="70" spans="1:18" s="55" customFormat="1" ht="9">
      <c r="A70" s="54"/>
      <c r="B70" s="90" t="s">
        <v>29</v>
      </c>
      <c r="C70" s="110">
        <f t="shared" ref="C70:N70" si="5">C69/C71</f>
        <v>81.118807279643534</v>
      </c>
      <c r="D70" s="110">
        <f t="shared" si="5"/>
        <v>72.488953565286408</v>
      </c>
      <c r="E70" s="110">
        <f t="shared" si="5"/>
        <v>90.522437508452612</v>
      </c>
      <c r="F70" s="110">
        <f t="shared" si="5"/>
        <v>90.781849181364095</v>
      </c>
      <c r="G70" s="110">
        <f t="shared" si="5"/>
        <v>87.747822742573405</v>
      </c>
      <c r="H70" s="110">
        <f t="shared" si="5"/>
        <v>88.574990419421496</v>
      </c>
      <c r="I70" s="110">
        <f t="shared" si="5"/>
        <v>80.439197711262182</v>
      </c>
      <c r="J70" s="110">
        <f t="shared" si="5"/>
        <v>81.594445736208797</v>
      </c>
      <c r="K70" s="110">
        <f t="shared" si="5"/>
        <v>78.208223561248531</v>
      </c>
      <c r="L70" s="110">
        <f t="shared" si="5"/>
        <v>0</v>
      </c>
      <c r="M70" s="110">
        <f t="shared" si="5"/>
        <v>0</v>
      </c>
      <c r="N70" s="110">
        <f t="shared" si="5"/>
        <v>0</v>
      </c>
      <c r="O70" s="110">
        <v>83.36</v>
      </c>
      <c r="P70" s="90"/>
      <c r="Q70" s="78"/>
      <c r="R70" s="65"/>
    </row>
    <row r="71" spans="1:18" s="55" customFormat="1" ht="9">
      <c r="A71" s="54"/>
      <c r="B71" s="90" t="s">
        <v>30</v>
      </c>
      <c r="C71" s="106">
        <f t="shared" ref="C71:N71" si="6">C48</f>
        <v>620.90952380952388</v>
      </c>
      <c r="D71" s="106">
        <f t="shared" si="6"/>
        <v>623.61750000000006</v>
      </c>
      <c r="E71" s="106">
        <f t="shared" si="6"/>
        <v>628.50318181818193</v>
      </c>
      <c r="F71" s="106">
        <f t="shared" si="6"/>
        <v>614.7276190476191</v>
      </c>
      <c r="G71" s="106">
        <f t="shared" si="6"/>
        <v>607.59684210526325</v>
      </c>
      <c r="H71" s="106">
        <f t="shared" si="6"/>
        <v>629.99476190476173</v>
      </c>
      <c r="I71" s="106">
        <f t="shared" si="6"/>
        <v>650.14</v>
      </c>
      <c r="J71" s="106">
        <f t="shared" si="6"/>
        <v>688.12</v>
      </c>
      <c r="K71" s="106">
        <f t="shared" si="6"/>
        <v>691.72904761904749</v>
      </c>
      <c r="L71" s="106">
        <f t="shared" si="6"/>
        <v>1</v>
      </c>
      <c r="M71" s="106">
        <f t="shared" si="6"/>
        <v>1</v>
      </c>
      <c r="N71" s="106">
        <f t="shared" si="6"/>
        <v>1</v>
      </c>
      <c r="O71" s="106"/>
      <c r="P71" s="90"/>
      <c r="Q71" s="78"/>
      <c r="R71" s="82"/>
    </row>
    <row r="72" spans="1:18" s="56" customFormat="1" ht="18" customHeight="1">
      <c r="A72" s="54"/>
      <c r="B72" s="17"/>
      <c r="C72" s="17"/>
      <c r="D72" s="17"/>
      <c r="E72" s="17"/>
      <c r="F72" s="17"/>
      <c r="G72" s="17"/>
      <c r="H72" s="17"/>
      <c r="I72" s="17"/>
      <c r="J72" s="17"/>
      <c r="K72" s="17"/>
      <c r="L72" s="17"/>
      <c r="M72" s="17"/>
      <c r="N72" s="17"/>
      <c r="O72" s="17"/>
      <c r="P72" s="17"/>
      <c r="Q72" s="63"/>
      <c r="R72" s="54"/>
    </row>
    <row r="73" spans="1:18" s="56" customFormat="1" ht="18" customHeight="1">
      <c r="A73" s="54"/>
      <c r="B73" s="17"/>
      <c r="C73" s="17"/>
      <c r="D73" s="17"/>
      <c r="E73" s="17"/>
      <c r="F73" s="17"/>
      <c r="G73" s="17"/>
      <c r="H73" s="17"/>
      <c r="I73" s="17"/>
      <c r="J73" s="17"/>
      <c r="K73" s="17"/>
      <c r="L73" s="17"/>
      <c r="M73" s="17"/>
      <c r="N73" s="17"/>
      <c r="O73" s="17"/>
      <c r="P73" s="17"/>
      <c r="Q73" s="63"/>
      <c r="R73" s="54"/>
    </row>
    <row r="74" spans="1:18" s="56" customFormat="1" ht="16.5" customHeight="1">
      <c r="A74" s="54"/>
      <c r="B74" s="17"/>
      <c r="C74" s="17"/>
      <c r="D74" s="17"/>
      <c r="E74" s="17"/>
      <c r="F74" s="17"/>
      <c r="G74" s="17"/>
      <c r="H74" s="17"/>
      <c r="I74" s="17"/>
      <c r="J74" s="17"/>
      <c r="K74" s="17"/>
      <c r="L74" s="17"/>
      <c r="M74" s="17"/>
      <c r="N74" s="17"/>
      <c r="O74" s="17"/>
      <c r="P74" s="17"/>
      <c r="Q74" s="74"/>
      <c r="R74" s="54"/>
    </row>
  </sheetData>
  <mergeCells count="4">
    <mergeCell ref="O51:P51"/>
    <mergeCell ref="B8:O8"/>
    <mergeCell ref="B28:P28"/>
    <mergeCell ref="B50:P50"/>
  </mergeCells>
  <printOptions horizontalCentered="1"/>
  <pageMargins left="0.39370078740157483" right="0.39370078740157483" top="0.23622047244094491" bottom="0.39370078740157483" header="0.31496062992125984" footer="0.17"/>
  <pageSetup scale="70" fitToWidth="2" orientation="landscape" r:id="rId1"/>
  <headerFooter>
    <oddFooter>&amp;L&amp;9www.scj.cl
&amp;D&amp;R&amp;8División de Estudios</oddFooter>
  </headerFooter>
  <rowBreaks count="1" manualBreakCount="1">
    <brk id="50" max="16383" man="1"/>
  </rowBreaks>
  <colBreaks count="1" manualBreakCount="1">
    <brk id="1" max="68"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66"/>
  <sheetViews>
    <sheetView showGridLines="0" topLeftCell="D10" zoomScale="130" zoomScaleNormal="130" workbookViewId="0">
      <selection activeCell="K48" sqref="K48"/>
    </sheetView>
  </sheetViews>
  <sheetFormatPr baseColWidth="10" defaultColWidth="11.42578125" defaultRowHeight="14.25"/>
  <cols>
    <col min="1" max="1" width="4.140625" style="50" customWidth="1"/>
    <col min="2" max="2" width="21.28515625" style="17" customWidth="1"/>
    <col min="3" max="8" width="11.85546875" style="17" bestFit="1" customWidth="1"/>
    <col min="9" max="10" width="11.85546875" style="17" customWidth="1"/>
    <col min="11" max="11" width="11.7109375" style="17" customWidth="1"/>
    <col min="12" max="14" width="11.85546875" style="17" hidden="1" customWidth="1"/>
    <col min="15" max="15" width="13" style="17" bestFit="1" customWidth="1"/>
    <col min="16" max="16" width="14.28515625" style="17" bestFit="1" customWidth="1"/>
    <col min="17" max="17" width="10.85546875" style="17" customWidth="1"/>
    <col min="18" max="18" width="12.5703125" style="17" bestFit="1" customWidth="1"/>
    <col min="19" max="16384" width="11.42578125" style="17"/>
  </cols>
  <sheetData>
    <row r="1" spans="1:17" s="16" customFormat="1" ht="10.5" customHeight="1">
      <c r="A1" s="50"/>
    </row>
    <row r="2" spans="1:17" s="16" customFormat="1" ht="10.5" customHeight="1">
      <c r="A2" s="50"/>
    </row>
    <row r="3" spans="1:17" s="16" customFormat="1" ht="10.5" customHeight="1">
      <c r="A3" s="50"/>
    </row>
    <row r="4" spans="1:17" s="16" customFormat="1" ht="10.5" customHeight="1">
      <c r="A4" s="50"/>
    </row>
    <row r="5" spans="1:17" s="16" customFormat="1" ht="10.5" customHeight="1">
      <c r="A5" s="50"/>
    </row>
    <row r="6" spans="1:17" s="16" customFormat="1" ht="12.75" customHeight="1">
      <c r="A6" s="50"/>
    </row>
    <row r="7" spans="1:17" s="16" customFormat="1" ht="49.5" customHeight="1">
      <c r="A7" s="50"/>
    </row>
    <row r="8" spans="1:17" s="52" customFormat="1" ht="22.5" customHeight="1">
      <c r="A8" s="51"/>
      <c r="B8" s="291" t="s">
        <v>57</v>
      </c>
      <c r="C8" s="292"/>
      <c r="D8" s="292"/>
      <c r="E8" s="292"/>
      <c r="F8" s="292"/>
      <c r="G8" s="292"/>
      <c r="H8" s="292"/>
      <c r="I8" s="292"/>
      <c r="J8" s="292"/>
      <c r="K8" s="292"/>
      <c r="L8" s="292"/>
      <c r="M8" s="292"/>
      <c r="N8" s="292"/>
      <c r="O8" s="292"/>
      <c r="P8" s="293"/>
      <c r="Q8" s="73"/>
    </row>
    <row r="9" spans="1:17" s="52" customFormat="1" ht="11.25" customHeight="1">
      <c r="A9" s="51"/>
      <c r="B9" s="203" t="s">
        <v>24</v>
      </c>
      <c r="C9" s="45" t="s">
        <v>40</v>
      </c>
      <c r="D9" s="45" t="s">
        <v>41</v>
      </c>
      <c r="E9" s="45" t="s">
        <v>42</v>
      </c>
      <c r="F9" s="45" t="s">
        <v>43</v>
      </c>
      <c r="G9" s="220" t="s">
        <v>44</v>
      </c>
      <c r="H9" s="45" t="s">
        <v>45</v>
      </c>
      <c r="I9" s="45" t="s">
        <v>46</v>
      </c>
      <c r="J9" s="45" t="s">
        <v>47</v>
      </c>
      <c r="K9" s="45" t="s">
        <v>48</v>
      </c>
      <c r="L9" s="45" t="s">
        <v>73</v>
      </c>
      <c r="M9" s="45" t="s">
        <v>0</v>
      </c>
      <c r="N9" s="45" t="s">
        <v>1</v>
      </c>
      <c r="O9" s="45" t="s">
        <v>32</v>
      </c>
      <c r="P9" s="204" t="s">
        <v>33</v>
      </c>
      <c r="Q9" s="73"/>
    </row>
    <row r="10" spans="1:17" s="52" customFormat="1" ht="9" customHeight="1">
      <c r="A10" s="51"/>
      <c r="B10" s="205" t="s">
        <v>34</v>
      </c>
      <c r="C10" s="39">
        <v>12441961068</v>
      </c>
      <c r="D10" s="39">
        <v>10052508173</v>
      </c>
      <c r="E10" s="39">
        <v>11013942973</v>
      </c>
      <c r="F10" s="39">
        <v>12174408166</v>
      </c>
      <c r="G10" s="39">
        <v>13531272547</v>
      </c>
      <c r="H10" s="39">
        <v>12043079611</v>
      </c>
      <c r="I10" s="39">
        <v>13407612879</v>
      </c>
      <c r="J10" s="39">
        <v>13246077010</v>
      </c>
      <c r="K10" s="39">
        <v>12088390207</v>
      </c>
      <c r="L10" s="39"/>
      <c r="M10" s="39"/>
      <c r="N10" s="39"/>
      <c r="O10" s="81">
        <f>SUM(C10:N10)</f>
        <v>109999252634</v>
      </c>
      <c r="P10" s="211">
        <v>172220833.72000003</v>
      </c>
      <c r="Q10" s="73"/>
    </row>
    <row r="11" spans="1:17" s="52" customFormat="1" ht="9" customHeight="1">
      <c r="A11" s="51"/>
      <c r="B11" s="132" t="s">
        <v>3</v>
      </c>
      <c r="C11" s="112">
        <v>28877671810</v>
      </c>
      <c r="D11" s="112">
        <v>25416891920</v>
      </c>
      <c r="E11" s="112">
        <v>25079589855</v>
      </c>
      <c r="F11" s="112">
        <v>29753966075</v>
      </c>
      <c r="G11" s="112">
        <v>32776101850</v>
      </c>
      <c r="H11" s="112">
        <v>28686406110</v>
      </c>
      <c r="I11" s="112">
        <v>30049615625</v>
      </c>
      <c r="J11" s="112">
        <v>30634716410</v>
      </c>
      <c r="K11" s="112">
        <v>28477581545</v>
      </c>
      <c r="L11" s="112"/>
      <c r="M11" s="112"/>
      <c r="N11" s="112"/>
      <c r="O11" s="112">
        <f>SUM(C11:N11)</f>
        <v>259752541200</v>
      </c>
      <c r="P11" s="212">
        <v>406957938.87</v>
      </c>
      <c r="Q11" s="73"/>
    </row>
    <row r="12" spans="1:17" s="52" customFormat="1" ht="9" customHeight="1">
      <c r="A12" s="51"/>
      <c r="B12" s="206" t="s">
        <v>76</v>
      </c>
      <c r="C12" s="39">
        <v>8441251925</v>
      </c>
      <c r="D12" s="39">
        <v>7193379940</v>
      </c>
      <c r="E12" s="39">
        <v>6762915040</v>
      </c>
      <c r="F12" s="39">
        <v>5884796310</v>
      </c>
      <c r="G12" s="39">
        <v>10625164765</v>
      </c>
      <c r="H12" s="39">
        <v>10836219385</v>
      </c>
      <c r="I12" s="39">
        <v>11592488035</v>
      </c>
      <c r="J12" s="39">
        <v>11089284845</v>
      </c>
      <c r="K12" s="39">
        <v>11006577970</v>
      </c>
      <c r="L12" s="39"/>
      <c r="M12" s="39"/>
      <c r="N12" s="39"/>
      <c r="O12" s="81">
        <f t="shared" ref="O12:O25" si="0">SUM(C12:N12)</f>
        <v>83432078215</v>
      </c>
      <c r="P12" s="211">
        <v>130008736.51000002</v>
      </c>
      <c r="Q12" s="73"/>
    </row>
    <row r="13" spans="1:17" s="52" customFormat="1" ht="9" customHeight="1">
      <c r="A13" s="51"/>
      <c r="B13" s="132" t="s">
        <v>35</v>
      </c>
      <c r="C13" s="112">
        <v>6633687801</v>
      </c>
      <c r="D13" s="112">
        <v>6900707797</v>
      </c>
      <c r="E13" s="112">
        <v>5500312144</v>
      </c>
      <c r="F13" s="112">
        <v>5420826414</v>
      </c>
      <c r="G13" s="112">
        <v>6188110516</v>
      </c>
      <c r="H13" s="112">
        <v>5306436581</v>
      </c>
      <c r="I13" s="112">
        <v>5836040411</v>
      </c>
      <c r="J13" s="112">
        <v>5858158365</v>
      </c>
      <c r="K13" s="112">
        <v>5351043654</v>
      </c>
      <c r="L13" s="112"/>
      <c r="M13" s="112"/>
      <c r="N13" s="112"/>
      <c r="O13" s="112">
        <f t="shared" si="0"/>
        <v>52995323683</v>
      </c>
      <c r="P13" s="212">
        <v>83152310.709999993</v>
      </c>
      <c r="Q13" s="73"/>
    </row>
    <row r="14" spans="1:17" s="52" customFormat="1" ht="9" customHeight="1">
      <c r="A14" s="51"/>
      <c r="B14" s="205" t="s">
        <v>104</v>
      </c>
      <c r="C14" s="39">
        <v>34841718886</v>
      </c>
      <c r="D14" s="39">
        <v>30416852298</v>
      </c>
      <c r="E14" s="39">
        <v>32367639330</v>
      </c>
      <c r="F14" s="39">
        <v>39016513671</v>
      </c>
      <c r="G14" s="39">
        <v>42789305738</v>
      </c>
      <c r="H14" s="39">
        <v>39081882799</v>
      </c>
      <c r="I14" s="39">
        <v>40628985240</v>
      </c>
      <c r="J14" s="39">
        <v>38058646541</v>
      </c>
      <c r="K14" s="39">
        <v>35784645400</v>
      </c>
      <c r="L14" s="39"/>
      <c r="M14" s="39"/>
      <c r="N14" s="39"/>
      <c r="O14" s="81">
        <f t="shared" si="0"/>
        <v>332986189903</v>
      </c>
      <c r="P14" s="211">
        <v>521850106.79999995</v>
      </c>
      <c r="Q14" s="73"/>
    </row>
    <row r="15" spans="1:17" s="52" customFormat="1" ht="9" customHeight="1">
      <c r="A15" s="51"/>
      <c r="B15" s="132" t="s">
        <v>16</v>
      </c>
      <c r="C15" s="112">
        <v>81672330758</v>
      </c>
      <c r="D15" s="112">
        <v>70320155227</v>
      </c>
      <c r="E15" s="112">
        <v>77940106340</v>
      </c>
      <c r="F15" s="112">
        <v>77910643934</v>
      </c>
      <c r="G15" s="112">
        <v>87486150809</v>
      </c>
      <c r="H15" s="112">
        <v>80921687565</v>
      </c>
      <c r="I15" s="112">
        <v>86017721407</v>
      </c>
      <c r="J15" s="112">
        <v>87999439540</v>
      </c>
      <c r="K15" s="112">
        <v>83363779741</v>
      </c>
      <c r="L15" s="112"/>
      <c r="M15" s="112"/>
      <c r="N15" s="112"/>
      <c r="O15" s="112">
        <f t="shared" si="0"/>
        <v>733632015321</v>
      </c>
      <c r="P15" s="212">
        <v>1148188232.8600001</v>
      </c>
      <c r="Q15" s="73"/>
    </row>
    <row r="16" spans="1:17" s="52" customFormat="1" ht="9" customHeight="1">
      <c r="A16" s="51"/>
      <c r="B16" s="205" t="s">
        <v>4</v>
      </c>
      <c r="C16" s="39">
        <v>5843501945</v>
      </c>
      <c r="D16" s="39">
        <v>5203185450</v>
      </c>
      <c r="E16" s="39">
        <v>5054044870</v>
      </c>
      <c r="F16" s="39">
        <v>5406346575</v>
      </c>
      <c r="G16" s="39">
        <v>6271221235</v>
      </c>
      <c r="H16" s="39">
        <v>5059200435</v>
      </c>
      <c r="I16" s="39">
        <v>5335922970</v>
      </c>
      <c r="J16" s="39">
        <v>4861336760</v>
      </c>
      <c r="K16" s="39">
        <v>5164352860</v>
      </c>
      <c r="L16" s="39"/>
      <c r="M16" s="39"/>
      <c r="N16" s="39"/>
      <c r="O16" s="81">
        <f t="shared" si="0"/>
        <v>48199113100</v>
      </c>
      <c r="P16" s="211">
        <v>75680617.329999998</v>
      </c>
      <c r="Q16" s="73"/>
    </row>
    <row r="17" spans="1:256" s="52" customFormat="1" ht="9" customHeight="1">
      <c r="A17" s="51"/>
      <c r="B17" s="132" t="s">
        <v>5</v>
      </c>
      <c r="C17" s="112">
        <v>11710485765</v>
      </c>
      <c r="D17" s="112">
        <v>10818130458</v>
      </c>
      <c r="E17" s="112">
        <v>12826400681</v>
      </c>
      <c r="F17" s="112">
        <v>12330588816</v>
      </c>
      <c r="G17" s="112">
        <v>13739594686</v>
      </c>
      <c r="H17" s="112">
        <v>12636518449</v>
      </c>
      <c r="I17" s="112">
        <v>13751721539</v>
      </c>
      <c r="J17" s="112">
        <v>12445436108</v>
      </c>
      <c r="K17" s="112">
        <v>12991025682</v>
      </c>
      <c r="L17" s="112"/>
      <c r="M17" s="112"/>
      <c r="N17" s="112"/>
      <c r="O17" s="112">
        <f t="shared" si="0"/>
        <v>113249902184</v>
      </c>
      <c r="P17" s="212">
        <v>177363806.52999997</v>
      </c>
      <c r="Q17" s="73"/>
    </row>
    <row r="18" spans="1:256" s="52" customFormat="1" ht="9" customHeight="1">
      <c r="A18" s="51"/>
      <c r="B18" s="242" t="s">
        <v>6</v>
      </c>
      <c r="C18" s="224">
        <v>39769910868</v>
      </c>
      <c r="D18" s="224">
        <v>36693778684</v>
      </c>
      <c r="E18" s="224">
        <v>40193857836</v>
      </c>
      <c r="F18" s="224">
        <v>40799798690</v>
      </c>
      <c r="G18" s="224">
        <v>45994510025</v>
      </c>
      <c r="H18" s="224">
        <v>41540617999</v>
      </c>
      <c r="I18" s="224">
        <v>45553946656</v>
      </c>
      <c r="J18" s="224">
        <v>43811591316</v>
      </c>
      <c r="K18" s="224">
        <v>42526519611</v>
      </c>
      <c r="L18" s="224"/>
      <c r="M18" s="224"/>
      <c r="N18" s="224"/>
      <c r="O18" s="224">
        <f t="shared" si="0"/>
        <v>376884531685</v>
      </c>
      <c r="P18" s="243">
        <v>590065619.75999999</v>
      </c>
      <c r="Q18" s="73"/>
    </row>
    <row r="19" spans="1:256" s="52" customFormat="1" ht="9" customHeight="1">
      <c r="A19" s="51"/>
      <c r="B19" s="240" t="s">
        <v>12</v>
      </c>
      <c r="C19" s="41">
        <v>3749230240</v>
      </c>
      <c r="D19" s="41">
        <v>3594741650</v>
      </c>
      <c r="E19" s="41">
        <v>3747329495</v>
      </c>
      <c r="F19" s="41">
        <v>3755208130</v>
      </c>
      <c r="G19" s="41">
        <v>4220151880</v>
      </c>
      <c r="H19" s="41">
        <v>3894702605</v>
      </c>
      <c r="I19" s="41">
        <v>4504610715</v>
      </c>
      <c r="J19" s="41">
        <v>4096985880</v>
      </c>
      <c r="K19" s="41">
        <v>3967423265</v>
      </c>
      <c r="L19" s="41"/>
      <c r="M19" s="41"/>
      <c r="N19" s="41"/>
      <c r="O19" s="227">
        <f t="shared" si="0"/>
        <v>35530383860</v>
      </c>
      <c r="P19" s="241">
        <v>55619508.910000004</v>
      </c>
      <c r="Q19" s="73"/>
    </row>
    <row r="20" spans="1:256" s="52" customFormat="1" ht="9" customHeight="1">
      <c r="A20" s="51"/>
      <c r="B20" s="242" t="s">
        <v>13</v>
      </c>
      <c r="C20" s="224">
        <v>24106373820</v>
      </c>
      <c r="D20" s="224">
        <v>23294987825</v>
      </c>
      <c r="E20" s="224">
        <v>27185048880</v>
      </c>
      <c r="F20" s="224">
        <v>27806714795</v>
      </c>
      <c r="G20" s="224">
        <v>30085762455</v>
      </c>
      <c r="H20" s="224">
        <v>27174449405</v>
      </c>
      <c r="I20" s="224">
        <v>29764271565</v>
      </c>
      <c r="J20" s="224">
        <v>28917576395</v>
      </c>
      <c r="K20" s="224">
        <v>29011790785</v>
      </c>
      <c r="L20" s="224"/>
      <c r="M20" s="224"/>
      <c r="N20" s="224"/>
      <c r="O20" s="224">
        <f t="shared" si="0"/>
        <v>247346975925</v>
      </c>
      <c r="P20" s="243">
        <v>387063478.43000001</v>
      </c>
      <c r="Q20" s="73"/>
    </row>
    <row r="21" spans="1:256" s="52" customFormat="1" ht="9" customHeight="1">
      <c r="A21" s="51"/>
      <c r="B21" s="240" t="s">
        <v>14</v>
      </c>
      <c r="C21" s="41">
        <v>14799969170</v>
      </c>
      <c r="D21" s="41">
        <v>15653296940</v>
      </c>
      <c r="E21" s="41">
        <v>16056703020</v>
      </c>
      <c r="F21" s="41">
        <v>15377600610</v>
      </c>
      <c r="G21" s="41">
        <v>16099090720</v>
      </c>
      <c r="H21" s="41">
        <v>14386869170</v>
      </c>
      <c r="I21" s="41">
        <v>15677171505</v>
      </c>
      <c r="J21" s="41">
        <v>14864915970</v>
      </c>
      <c r="K21" s="41">
        <v>15206672640</v>
      </c>
      <c r="L21" s="41"/>
      <c r="M21" s="41"/>
      <c r="N21" s="41"/>
      <c r="O21" s="227">
        <f t="shared" si="0"/>
        <v>138122289745</v>
      </c>
      <c r="P21" s="241">
        <v>216531727.50000003</v>
      </c>
      <c r="Q21" s="73"/>
    </row>
    <row r="22" spans="1:256" s="52" customFormat="1" ht="9" customHeight="1">
      <c r="A22" s="51"/>
      <c r="B22" s="242" t="s">
        <v>38</v>
      </c>
      <c r="C22" s="224">
        <v>6989807395</v>
      </c>
      <c r="D22" s="224">
        <v>6809763462</v>
      </c>
      <c r="E22" s="224">
        <v>6842711017</v>
      </c>
      <c r="F22" s="224">
        <v>6434405382</v>
      </c>
      <c r="G22" s="224">
        <v>7041350131</v>
      </c>
      <c r="H22" s="224">
        <v>6724556091</v>
      </c>
      <c r="I22" s="224">
        <v>7655704242</v>
      </c>
      <c r="J22" s="224">
        <v>7570018281</v>
      </c>
      <c r="K22" s="224">
        <v>6936884746</v>
      </c>
      <c r="L22" s="224"/>
      <c r="M22" s="224"/>
      <c r="N22" s="224"/>
      <c r="O22" s="224">
        <f t="shared" si="0"/>
        <v>63005200747</v>
      </c>
      <c r="P22" s="243">
        <v>98599192.840000004</v>
      </c>
      <c r="Q22" s="73"/>
    </row>
    <row r="23" spans="1:256" s="52" customFormat="1" ht="9" customHeight="1">
      <c r="A23" s="51"/>
      <c r="B23" s="240" t="s">
        <v>120</v>
      </c>
      <c r="C23" s="41">
        <v>2767702291</v>
      </c>
      <c r="D23" s="41">
        <v>2947365060</v>
      </c>
      <c r="E23" s="41">
        <v>2306460528</v>
      </c>
      <c r="F23" s="41">
        <v>2355746275</v>
      </c>
      <c r="G23" s="41">
        <v>2721159259</v>
      </c>
      <c r="H23" s="41">
        <v>2637760471</v>
      </c>
      <c r="I23" s="41">
        <v>2525835161</v>
      </c>
      <c r="J23" s="41">
        <v>2756652566</v>
      </c>
      <c r="K23" s="41">
        <v>2790873949</v>
      </c>
      <c r="L23" s="41"/>
      <c r="M23" s="41"/>
      <c r="N23" s="41"/>
      <c r="O23" s="227">
        <f t="shared" si="0"/>
        <v>23809555560</v>
      </c>
      <c r="P23" s="241">
        <v>37276960.460000001</v>
      </c>
      <c r="Q23" s="73"/>
    </row>
    <row r="24" spans="1:256" s="52" customFormat="1" ht="9" customHeight="1">
      <c r="A24" s="51"/>
      <c r="B24" s="242" t="s">
        <v>118</v>
      </c>
      <c r="C24" s="224">
        <v>5520466150</v>
      </c>
      <c r="D24" s="224">
        <v>4969606970</v>
      </c>
      <c r="E24" s="224">
        <v>5626043870</v>
      </c>
      <c r="F24" s="224">
        <v>5426584870</v>
      </c>
      <c r="G24" s="224">
        <v>5840691500</v>
      </c>
      <c r="H24" s="224">
        <v>5260969130</v>
      </c>
      <c r="I24" s="224">
        <v>5814833050</v>
      </c>
      <c r="J24" s="224">
        <v>6027935195</v>
      </c>
      <c r="K24" s="224">
        <v>5695828360</v>
      </c>
      <c r="L24" s="224"/>
      <c r="M24" s="224"/>
      <c r="N24" s="224"/>
      <c r="O24" s="224">
        <f t="shared" si="0"/>
        <v>50182959095</v>
      </c>
      <c r="P24" s="243">
        <v>78540809.709999979</v>
      </c>
      <c r="Q24" s="73"/>
    </row>
    <row r="25" spans="1:256" s="52" customFormat="1" ht="9" customHeight="1">
      <c r="A25" s="51"/>
      <c r="B25" s="240" t="s">
        <v>15</v>
      </c>
      <c r="C25" s="41">
        <v>16624049730</v>
      </c>
      <c r="D25" s="41">
        <v>15390918525</v>
      </c>
      <c r="E25" s="41">
        <v>17544287695</v>
      </c>
      <c r="F25" s="41">
        <v>18440517630</v>
      </c>
      <c r="G25" s="41">
        <v>19493333065</v>
      </c>
      <c r="H25" s="41">
        <v>18677321865</v>
      </c>
      <c r="I25" s="41">
        <v>19539464890</v>
      </c>
      <c r="J25" s="41">
        <v>19383472635</v>
      </c>
      <c r="K25" s="41">
        <v>17676612985</v>
      </c>
      <c r="L25" s="41"/>
      <c r="M25" s="41"/>
      <c r="N25" s="41"/>
      <c r="O25" s="227">
        <f t="shared" si="0"/>
        <v>162769979020</v>
      </c>
      <c r="P25" s="241">
        <v>254872725.03000003</v>
      </c>
      <c r="Q25" s="73"/>
    </row>
    <row r="26" spans="1:256" s="52" customFormat="1" ht="9" customHeight="1">
      <c r="A26" s="51"/>
      <c r="B26" s="213" t="s">
        <v>7</v>
      </c>
      <c r="C26" s="143">
        <f t="shared" ref="C26:N26" si="1">SUM(C10:C25)</f>
        <v>304790119622</v>
      </c>
      <c r="D26" s="143">
        <f t="shared" si="1"/>
        <v>275676270379</v>
      </c>
      <c r="E26" s="143">
        <f t="shared" si="1"/>
        <v>296047393574</v>
      </c>
      <c r="F26" s="143">
        <f t="shared" si="1"/>
        <v>308294666343</v>
      </c>
      <c r="G26" s="143">
        <f t="shared" si="1"/>
        <v>344902971181</v>
      </c>
      <c r="H26" s="143">
        <f t="shared" si="1"/>
        <v>314868677671</v>
      </c>
      <c r="I26" s="143">
        <f t="shared" si="1"/>
        <v>337655945890</v>
      </c>
      <c r="J26" s="143">
        <f t="shared" si="1"/>
        <v>331622243817</v>
      </c>
      <c r="K26" s="143">
        <f t="shared" si="1"/>
        <v>318040003400</v>
      </c>
      <c r="L26" s="143">
        <f t="shared" si="1"/>
        <v>0</v>
      </c>
      <c r="M26" s="143">
        <f t="shared" si="1"/>
        <v>0</v>
      </c>
      <c r="N26" s="143">
        <f t="shared" si="1"/>
        <v>0</v>
      </c>
      <c r="O26" s="143">
        <f>SUM(C26:N26)</f>
        <v>2831898291877</v>
      </c>
      <c r="P26" s="214">
        <f>SUM(P10:P25)</f>
        <v>4433992605.9700003</v>
      </c>
      <c r="Q26" s="73"/>
    </row>
    <row r="27" spans="1:256" s="55" customFormat="1" ht="18" customHeight="1">
      <c r="A27" s="54"/>
      <c r="B27" s="213" t="s">
        <v>8</v>
      </c>
      <c r="C27" s="143">
        <f t="shared" ref="C27:N27" si="2">ROUND(C26/C28,2)</f>
        <v>490876863.58999997</v>
      </c>
      <c r="D27" s="143">
        <f t="shared" si="2"/>
        <v>442059869.04000002</v>
      </c>
      <c r="E27" s="143">
        <f t="shared" si="2"/>
        <v>471035632.18000001</v>
      </c>
      <c r="F27" s="143">
        <f t="shared" si="2"/>
        <v>501514258.98000002</v>
      </c>
      <c r="G27" s="143">
        <f t="shared" si="2"/>
        <v>567651026.60000002</v>
      </c>
      <c r="H27" s="143">
        <f t="shared" si="2"/>
        <v>499795707.38</v>
      </c>
      <c r="I27" s="143">
        <f t="shared" si="2"/>
        <v>519358824.07999998</v>
      </c>
      <c r="J27" s="143">
        <f t="shared" si="2"/>
        <v>481925018.63</v>
      </c>
      <c r="K27" s="143">
        <f t="shared" si="2"/>
        <v>459775405.55000001</v>
      </c>
      <c r="L27" s="143">
        <f t="shared" si="2"/>
        <v>0</v>
      </c>
      <c r="M27" s="143">
        <f t="shared" si="2"/>
        <v>0</v>
      </c>
      <c r="N27" s="143">
        <f t="shared" si="2"/>
        <v>0</v>
      </c>
      <c r="O27" s="143">
        <f>SUM(C27:N27)</f>
        <v>4433992606.0299997</v>
      </c>
      <c r="P27" s="214"/>
      <c r="Q27" s="63"/>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52"/>
      <c r="FE27" s="52"/>
      <c r="FF27" s="52"/>
      <c r="FG27" s="52"/>
      <c r="FH27" s="52"/>
      <c r="FI27" s="52"/>
      <c r="FJ27" s="52"/>
      <c r="FK27" s="52"/>
      <c r="FL27" s="52"/>
      <c r="FM27" s="52"/>
      <c r="FN27" s="52"/>
      <c r="FO27" s="52"/>
      <c r="FP27" s="52"/>
      <c r="FQ27" s="52"/>
      <c r="FR27" s="52"/>
      <c r="FS27" s="52"/>
      <c r="FT27" s="52"/>
      <c r="FU27" s="52"/>
      <c r="FV27" s="52"/>
      <c r="FW27" s="52"/>
      <c r="FX27" s="52"/>
      <c r="FY27" s="52"/>
      <c r="FZ27" s="52"/>
      <c r="GA27" s="52"/>
      <c r="GB27" s="52"/>
      <c r="GC27" s="52"/>
      <c r="GD27" s="52"/>
      <c r="GE27" s="52"/>
      <c r="GF27" s="52"/>
      <c r="GG27" s="52"/>
      <c r="GH27" s="52"/>
      <c r="GI27" s="52"/>
      <c r="GJ27" s="52"/>
      <c r="GK27" s="52"/>
      <c r="GL27" s="52"/>
      <c r="GM27" s="52"/>
      <c r="GN27" s="52"/>
      <c r="GO27" s="52"/>
      <c r="GP27" s="52"/>
      <c r="GQ27" s="52"/>
      <c r="GR27" s="52"/>
      <c r="GS27" s="52"/>
      <c r="GT27" s="52"/>
      <c r="GU27" s="52"/>
      <c r="GV27" s="52"/>
      <c r="GW27" s="52"/>
      <c r="GX27" s="52"/>
      <c r="GY27" s="52"/>
      <c r="GZ27" s="52"/>
      <c r="HA27" s="52"/>
      <c r="HB27" s="52"/>
      <c r="HC27" s="52"/>
      <c r="HD27" s="52"/>
      <c r="HE27" s="52"/>
      <c r="HF27" s="52"/>
      <c r="HG27" s="52"/>
      <c r="HH27" s="52"/>
      <c r="HI27" s="52"/>
      <c r="HJ27" s="52"/>
      <c r="HK27" s="52"/>
      <c r="HL27" s="52"/>
      <c r="HM27" s="52"/>
      <c r="HN27" s="52"/>
      <c r="HO27" s="52"/>
      <c r="HP27" s="52"/>
      <c r="HQ27" s="52"/>
      <c r="HR27" s="52"/>
      <c r="HS27" s="52"/>
      <c r="HT27" s="52"/>
      <c r="HU27" s="52"/>
      <c r="HV27" s="52"/>
      <c r="HW27" s="52"/>
      <c r="HX27" s="52"/>
      <c r="HY27" s="52"/>
      <c r="HZ27" s="52"/>
      <c r="IA27" s="52"/>
      <c r="IB27" s="52"/>
      <c r="IC27" s="52"/>
      <c r="ID27" s="52"/>
      <c r="IE27" s="52"/>
      <c r="IF27" s="52"/>
      <c r="IG27" s="52"/>
      <c r="IH27" s="52"/>
      <c r="II27" s="52"/>
      <c r="IJ27" s="52"/>
      <c r="IK27" s="52"/>
      <c r="IL27" s="52"/>
      <c r="IM27" s="52"/>
      <c r="IN27" s="52"/>
      <c r="IO27" s="52"/>
      <c r="IP27" s="52"/>
      <c r="IQ27" s="52"/>
      <c r="IR27" s="52"/>
      <c r="IS27" s="52"/>
      <c r="IT27" s="52"/>
      <c r="IU27" s="52"/>
      <c r="IV27" s="52"/>
    </row>
    <row r="28" spans="1:256" s="56" customFormat="1" ht="18" customHeight="1">
      <c r="A28" s="54"/>
      <c r="B28" s="215" t="s">
        <v>30</v>
      </c>
      <c r="C28" s="216">
        <f>Visitas!C48</f>
        <v>620.90952380952388</v>
      </c>
      <c r="D28" s="216">
        <f>Visitas!D48</f>
        <v>623.61750000000006</v>
      </c>
      <c r="E28" s="216">
        <f>Visitas!E48</f>
        <v>628.50318181818193</v>
      </c>
      <c r="F28" s="216">
        <f>Visitas!F48</f>
        <v>614.7276190476191</v>
      </c>
      <c r="G28" s="216">
        <f>Visitas!G48</f>
        <v>607.59684210526325</v>
      </c>
      <c r="H28" s="216">
        <f>Visitas!H48</f>
        <v>629.99476190476173</v>
      </c>
      <c r="I28" s="216">
        <f>Visitas!I48</f>
        <v>650.14</v>
      </c>
      <c r="J28" s="216">
        <f>Visitas!J48</f>
        <v>688.12</v>
      </c>
      <c r="K28" s="216">
        <f>Visitas!K48</f>
        <v>691.72904761904749</v>
      </c>
      <c r="L28" s="216">
        <f>Visitas!L48</f>
        <v>1</v>
      </c>
      <c r="M28" s="216">
        <f>Visitas!M48</f>
        <v>1</v>
      </c>
      <c r="N28" s="216">
        <f>Visitas!N48</f>
        <v>1</v>
      </c>
      <c r="O28" s="217"/>
      <c r="P28" s="218"/>
      <c r="Q28" s="63"/>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c r="BB28" s="52"/>
      <c r="BC28" s="52"/>
      <c r="BD28" s="52"/>
      <c r="BE28" s="52"/>
      <c r="BF28" s="52"/>
      <c r="BG28" s="52"/>
      <c r="BH28" s="52"/>
      <c r="BI28" s="52"/>
      <c r="BJ28" s="52"/>
      <c r="BK28" s="52"/>
      <c r="BL28" s="52"/>
      <c r="BM28" s="52"/>
      <c r="BN28" s="52"/>
      <c r="BO28" s="52"/>
      <c r="BP28" s="52"/>
      <c r="BQ28" s="52"/>
      <c r="BR28" s="52"/>
      <c r="BS28" s="52"/>
      <c r="BT28" s="52"/>
      <c r="BU28" s="52"/>
      <c r="BV28" s="52"/>
      <c r="BW28" s="52"/>
      <c r="BX28" s="52"/>
      <c r="BY28" s="52"/>
      <c r="BZ28" s="52"/>
      <c r="CA28" s="52"/>
      <c r="CB28" s="52"/>
      <c r="CC28" s="52"/>
      <c r="CD28" s="52"/>
      <c r="CE28" s="52"/>
      <c r="CF28" s="52"/>
      <c r="CG28" s="52"/>
      <c r="CH28" s="52"/>
      <c r="CI28" s="52"/>
      <c r="CJ28" s="52"/>
      <c r="CK28" s="52"/>
      <c r="CL28" s="52"/>
      <c r="CM28" s="52"/>
      <c r="CN28" s="52"/>
      <c r="CO28" s="52"/>
      <c r="CP28" s="52"/>
      <c r="CQ28" s="52"/>
      <c r="CR28" s="52"/>
      <c r="CS28" s="52"/>
      <c r="CT28" s="52"/>
      <c r="CU28" s="52"/>
      <c r="CV28" s="52"/>
      <c r="CW28" s="52"/>
      <c r="CX28" s="52"/>
      <c r="CY28" s="52"/>
      <c r="CZ28" s="52"/>
      <c r="DA28" s="52"/>
      <c r="DB28" s="52"/>
      <c r="DC28" s="52"/>
      <c r="DD28" s="52"/>
      <c r="DE28" s="52"/>
      <c r="DF28" s="52"/>
      <c r="DG28" s="52"/>
      <c r="DH28" s="52"/>
      <c r="DI28" s="52"/>
      <c r="DJ28" s="52"/>
      <c r="DK28" s="52"/>
      <c r="DL28" s="52"/>
      <c r="DM28" s="52"/>
      <c r="DN28" s="52"/>
      <c r="DO28" s="52"/>
      <c r="DP28" s="52"/>
      <c r="DQ28" s="52"/>
      <c r="DR28" s="52"/>
      <c r="DS28" s="52"/>
      <c r="DT28" s="52"/>
      <c r="DU28" s="52"/>
      <c r="DV28" s="52"/>
      <c r="DW28" s="52"/>
      <c r="DX28" s="52"/>
      <c r="DY28" s="52"/>
      <c r="DZ28" s="52"/>
      <c r="EA28" s="52"/>
      <c r="EB28" s="52"/>
      <c r="EC28" s="52"/>
      <c r="ED28" s="52"/>
      <c r="EE28" s="52"/>
      <c r="EF28" s="52"/>
      <c r="EG28" s="52"/>
      <c r="EH28" s="52"/>
      <c r="EI28" s="52"/>
      <c r="EJ28" s="52"/>
      <c r="EK28" s="52"/>
      <c r="EL28" s="52"/>
      <c r="EM28" s="52"/>
      <c r="EN28" s="52"/>
      <c r="EO28" s="52"/>
      <c r="EP28" s="52"/>
      <c r="EQ28" s="52"/>
      <c r="ER28" s="52"/>
      <c r="ES28" s="52"/>
      <c r="ET28" s="52"/>
      <c r="EU28" s="52"/>
      <c r="EV28" s="52"/>
      <c r="EW28" s="52"/>
      <c r="EX28" s="52"/>
      <c r="EY28" s="52"/>
      <c r="EZ28" s="52"/>
      <c r="FA28" s="52"/>
      <c r="FB28" s="52"/>
      <c r="FC28" s="52"/>
      <c r="FD28" s="52"/>
      <c r="FE28" s="52"/>
      <c r="FF28" s="52"/>
      <c r="FG28" s="52"/>
      <c r="FH28" s="52"/>
      <c r="FI28" s="52"/>
      <c r="FJ28" s="52"/>
      <c r="FK28" s="52"/>
      <c r="FL28" s="52"/>
      <c r="FM28" s="52"/>
      <c r="FN28" s="52"/>
      <c r="FO28" s="52"/>
      <c r="FP28" s="52"/>
      <c r="FQ28" s="52"/>
      <c r="FR28" s="52"/>
      <c r="FS28" s="52"/>
      <c r="FT28" s="52"/>
      <c r="FU28" s="52"/>
      <c r="FV28" s="52"/>
      <c r="FW28" s="52"/>
      <c r="FX28" s="52"/>
      <c r="FY28" s="52"/>
      <c r="FZ28" s="52"/>
      <c r="GA28" s="52"/>
      <c r="GB28" s="52"/>
      <c r="GC28" s="52"/>
      <c r="GD28" s="52"/>
      <c r="GE28" s="52"/>
      <c r="GF28" s="52"/>
      <c r="GG28" s="52"/>
      <c r="GH28" s="52"/>
      <c r="GI28" s="52"/>
      <c r="GJ28" s="52"/>
      <c r="GK28" s="52"/>
      <c r="GL28" s="52"/>
      <c r="GM28" s="52"/>
      <c r="GN28" s="52"/>
      <c r="GO28" s="52"/>
      <c r="GP28" s="52"/>
      <c r="GQ28" s="52"/>
      <c r="GR28" s="52"/>
      <c r="GS28" s="52"/>
      <c r="GT28" s="52"/>
      <c r="GU28" s="52"/>
      <c r="GV28" s="52"/>
      <c r="GW28" s="52"/>
      <c r="GX28" s="52"/>
      <c r="GY28" s="52"/>
      <c r="GZ28" s="52"/>
      <c r="HA28" s="52"/>
      <c r="HB28" s="52"/>
      <c r="HC28" s="52"/>
      <c r="HD28" s="52"/>
      <c r="HE28" s="52"/>
      <c r="HF28" s="52"/>
      <c r="HG28" s="52"/>
      <c r="HH28" s="52"/>
      <c r="HI28" s="52"/>
      <c r="HJ28" s="52"/>
      <c r="HK28" s="52"/>
      <c r="HL28" s="52"/>
      <c r="HM28" s="52"/>
      <c r="HN28" s="52"/>
      <c r="HO28" s="52"/>
      <c r="HP28" s="52"/>
      <c r="HQ28" s="52"/>
      <c r="HR28" s="52"/>
      <c r="HS28" s="52"/>
      <c r="HT28" s="52"/>
      <c r="HU28" s="52"/>
      <c r="HV28" s="52"/>
      <c r="HW28" s="52"/>
      <c r="HX28" s="52"/>
      <c r="HY28" s="52"/>
      <c r="HZ28" s="52"/>
      <c r="IA28" s="52"/>
      <c r="IB28" s="52"/>
      <c r="IC28" s="52"/>
      <c r="ID28" s="52"/>
      <c r="IE28" s="52"/>
      <c r="IF28" s="52"/>
      <c r="IG28" s="52"/>
      <c r="IH28" s="52"/>
      <c r="II28" s="52"/>
      <c r="IJ28" s="52"/>
      <c r="IK28" s="52"/>
      <c r="IL28" s="52"/>
      <c r="IM28" s="52"/>
      <c r="IN28" s="52"/>
      <c r="IO28" s="52"/>
      <c r="IP28" s="52"/>
      <c r="IQ28" s="52"/>
      <c r="IR28" s="52"/>
      <c r="IS28" s="52"/>
      <c r="IT28" s="52"/>
      <c r="IU28" s="52"/>
      <c r="IV28" s="52"/>
    </row>
    <row r="29" spans="1:256" s="56" customFormat="1" ht="16.5" customHeight="1">
      <c r="A29" s="54"/>
      <c r="B29" s="16"/>
      <c r="C29" s="16"/>
      <c r="D29" s="16"/>
      <c r="E29" s="16"/>
      <c r="F29" s="16"/>
      <c r="G29" s="16"/>
      <c r="H29" s="16"/>
      <c r="I29" s="16"/>
      <c r="J29" s="16"/>
      <c r="K29" s="16"/>
      <c r="L29" s="16"/>
      <c r="M29" s="16"/>
      <c r="N29" s="16"/>
      <c r="O29" s="16"/>
      <c r="P29" s="16"/>
      <c r="Q29" s="74"/>
      <c r="R29" s="52"/>
      <c r="S29" s="52"/>
      <c r="T29" s="52"/>
      <c r="U29" s="52"/>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52"/>
      <c r="AW29" s="52"/>
      <c r="AX29" s="52"/>
      <c r="AY29" s="52"/>
      <c r="AZ29" s="52"/>
      <c r="BA29" s="52"/>
      <c r="BB29" s="52"/>
      <c r="BC29" s="52"/>
      <c r="BD29" s="52"/>
      <c r="BE29" s="52"/>
      <c r="BF29" s="52"/>
      <c r="BG29" s="52"/>
      <c r="BH29" s="52"/>
      <c r="BI29" s="52"/>
      <c r="BJ29" s="52"/>
      <c r="BK29" s="52"/>
      <c r="BL29" s="52"/>
      <c r="BM29" s="52"/>
      <c r="BN29" s="52"/>
      <c r="BO29" s="52"/>
      <c r="BP29" s="52"/>
      <c r="BQ29" s="52"/>
      <c r="BR29" s="52"/>
      <c r="BS29" s="52"/>
      <c r="BT29" s="52"/>
      <c r="BU29" s="52"/>
      <c r="BV29" s="52"/>
      <c r="BW29" s="52"/>
      <c r="BX29" s="52"/>
      <c r="BY29" s="52"/>
      <c r="BZ29" s="52"/>
      <c r="CA29" s="52"/>
      <c r="CB29" s="52"/>
      <c r="CC29" s="52"/>
      <c r="CD29" s="52"/>
      <c r="CE29" s="52"/>
      <c r="CF29" s="52"/>
      <c r="CG29" s="52"/>
      <c r="CH29" s="52"/>
      <c r="CI29" s="52"/>
      <c r="CJ29" s="52"/>
      <c r="CK29" s="52"/>
      <c r="CL29" s="52"/>
      <c r="CM29" s="52"/>
      <c r="CN29" s="52"/>
      <c r="CO29" s="52"/>
      <c r="CP29" s="52"/>
      <c r="CQ29" s="52"/>
      <c r="CR29" s="52"/>
      <c r="CS29" s="52"/>
      <c r="CT29" s="52"/>
      <c r="CU29" s="52"/>
      <c r="CV29" s="52"/>
      <c r="CW29" s="52"/>
      <c r="CX29" s="52"/>
      <c r="CY29" s="52"/>
      <c r="CZ29" s="52"/>
      <c r="DA29" s="52"/>
      <c r="DB29" s="52"/>
      <c r="DC29" s="52"/>
      <c r="DD29" s="52"/>
      <c r="DE29" s="52"/>
      <c r="DF29" s="52"/>
      <c r="DG29" s="52"/>
      <c r="DH29" s="52"/>
      <c r="DI29" s="52"/>
      <c r="DJ29" s="52"/>
      <c r="DK29" s="52"/>
      <c r="DL29" s="52"/>
      <c r="DM29" s="52"/>
      <c r="DN29" s="52"/>
      <c r="DO29" s="52"/>
      <c r="DP29" s="52"/>
      <c r="DQ29" s="52"/>
      <c r="DR29" s="52"/>
      <c r="DS29" s="52"/>
      <c r="DT29" s="52"/>
      <c r="DU29" s="52"/>
      <c r="DV29" s="52"/>
      <c r="DW29" s="52"/>
      <c r="DX29" s="52"/>
      <c r="DY29" s="52"/>
      <c r="DZ29" s="52"/>
      <c r="EA29" s="52"/>
      <c r="EB29" s="52"/>
      <c r="EC29" s="52"/>
      <c r="ED29" s="52"/>
      <c r="EE29" s="52"/>
      <c r="EF29" s="52"/>
      <c r="EG29" s="52"/>
      <c r="EH29" s="52"/>
      <c r="EI29" s="52"/>
      <c r="EJ29" s="52"/>
      <c r="EK29" s="52"/>
      <c r="EL29" s="52"/>
      <c r="EM29" s="52"/>
      <c r="EN29" s="52"/>
      <c r="EO29" s="52"/>
      <c r="EP29" s="52"/>
      <c r="EQ29" s="52"/>
      <c r="ER29" s="52"/>
      <c r="ES29" s="52"/>
      <c r="ET29" s="52"/>
      <c r="EU29" s="52"/>
      <c r="EV29" s="52"/>
      <c r="EW29" s="52"/>
      <c r="EX29" s="52"/>
      <c r="EY29" s="52"/>
      <c r="EZ29" s="52"/>
      <c r="FA29" s="52"/>
      <c r="FB29" s="52"/>
      <c r="FC29" s="52"/>
      <c r="FD29" s="52"/>
      <c r="FE29" s="52"/>
      <c r="FF29" s="52"/>
      <c r="FG29" s="52"/>
      <c r="FH29" s="52"/>
      <c r="FI29" s="52"/>
      <c r="FJ29" s="52"/>
      <c r="FK29" s="52"/>
      <c r="FL29" s="52"/>
      <c r="FM29" s="52"/>
      <c r="FN29" s="52"/>
      <c r="FO29" s="52"/>
      <c r="FP29" s="52"/>
      <c r="FQ29" s="52"/>
      <c r="FR29" s="52"/>
      <c r="FS29" s="52"/>
      <c r="FT29" s="52"/>
      <c r="FU29" s="52"/>
      <c r="FV29" s="52"/>
      <c r="FW29" s="52"/>
      <c r="FX29" s="52"/>
      <c r="FY29" s="52"/>
      <c r="FZ29" s="52"/>
      <c r="GA29" s="52"/>
      <c r="GB29" s="52"/>
      <c r="GC29" s="52"/>
      <c r="GD29" s="52"/>
      <c r="GE29" s="52"/>
      <c r="GF29" s="52"/>
      <c r="GG29" s="52"/>
      <c r="GH29" s="52"/>
      <c r="GI29" s="52"/>
      <c r="GJ29" s="52"/>
      <c r="GK29" s="52"/>
      <c r="GL29" s="52"/>
      <c r="GM29" s="52"/>
      <c r="GN29" s="52"/>
      <c r="GO29" s="52"/>
      <c r="GP29" s="52"/>
      <c r="GQ29" s="52"/>
      <c r="GR29" s="52"/>
      <c r="GS29" s="52"/>
      <c r="GT29" s="52"/>
      <c r="GU29" s="52"/>
      <c r="GV29" s="52"/>
      <c r="GW29" s="52"/>
      <c r="GX29" s="52"/>
      <c r="GY29" s="52"/>
      <c r="GZ29" s="52"/>
      <c r="HA29" s="52"/>
      <c r="HB29" s="52"/>
      <c r="HC29" s="52"/>
      <c r="HD29" s="52"/>
      <c r="HE29" s="52"/>
      <c r="HF29" s="52"/>
      <c r="HG29" s="52"/>
      <c r="HH29" s="52"/>
      <c r="HI29" s="52"/>
      <c r="HJ29" s="52"/>
      <c r="HK29" s="52"/>
      <c r="HL29" s="52"/>
      <c r="HM29" s="52"/>
      <c r="HN29" s="52"/>
      <c r="HO29" s="52"/>
      <c r="HP29" s="52"/>
      <c r="HQ29" s="52"/>
      <c r="HR29" s="52"/>
      <c r="HS29" s="52"/>
      <c r="HT29" s="52"/>
      <c r="HU29" s="52"/>
      <c r="HV29" s="52"/>
      <c r="HW29" s="52"/>
      <c r="HX29" s="52"/>
      <c r="HY29" s="52"/>
      <c r="HZ29" s="52"/>
      <c r="IA29" s="52"/>
      <c r="IB29" s="52"/>
      <c r="IC29" s="52"/>
      <c r="ID29" s="52"/>
      <c r="IE29" s="52"/>
      <c r="IF29" s="52"/>
      <c r="IG29" s="52"/>
      <c r="IH29" s="52"/>
      <c r="II29" s="52"/>
      <c r="IJ29" s="52"/>
      <c r="IK29" s="52"/>
      <c r="IL29" s="52"/>
      <c r="IM29" s="52"/>
      <c r="IN29" s="52"/>
      <c r="IO29" s="52"/>
      <c r="IP29" s="52"/>
      <c r="IQ29" s="52"/>
      <c r="IR29" s="52"/>
      <c r="IS29" s="52"/>
      <c r="IT29" s="52"/>
      <c r="IU29" s="52"/>
      <c r="IV29" s="52"/>
    </row>
    <row r="30" spans="1:256" s="16" customFormat="1" ht="22.5" customHeight="1">
      <c r="A30" s="50"/>
      <c r="B30" s="291" t="s">
        <v>122</v>
      </c>
      <c r="C30" s="292"/>
      <c r="D30" s="292"/>
      <c r="E30" s="292"/>
      <c r="F30" s="292"/>
      <c r="G30" s="292"/>
      <c r="H30" s="292"/>
      <c r="I30" s="292"/>
      <c r="J30" s="292"/>
      <c r="K30" s="292"/>
      <c r="L30" s="292"/>
      <c r="M30" s="292"/>
      <c r="N30" s="292"/>
      <c r="O30" s="292"/>
      <c r="P30" s="293"/>
      <c r="R30" s="57"/>
    </row>
    <row r="31" spans="1:256" s="52" customFormat="1" ht="22.5" customHeight="1">
      <c r="A31" s="51"/>
      <c r="B31" s="203" t="s">
        <v>24</v>
      </c>
      <c r="C31" s="45" t="s">
        <v>40</v>
      </c>
      <c r="D31" s="45" t="s">
        <v>41</v>
      </c>
      <c r="E31" s="45" t="s">
        <v>42</v>
      </c>
      <c r="F31" s="45" t="s">
        <v>43</v>
      </c>
      <c r="G31" s="220" t="s">
        <v>44</v>
      </c>
      <c r="H31" s="45" t="s">
        <v>45</v>
      </c>
      <c r="I31" s="45" t="s">
        <v>46</v>
      </c>
      <c r="J31" s="45" t="s">
        <v>47</v>
      </c>
      <c r="K31" s="45" t="s">
        <v>48</v>
      </c>
      <c r="L31" s="45" t="s">
        <v>73</v>
      </c>
      <c r="M31" s="45" t="s">
        <v>0</v>
      </c>
      <c r="N31" s="45" t="s">
        <v>1</v>
      </c>
      <c r="O31" s="220" t="s">
        <v>25</v>
      </c>
      <c r="P31" s="220" t="s">
        <v>124</v>
      </c>
      <c r="Q31" s="16"/>
      <c r="R31" s="202"/>
    </row>
    <row r="32" spans="1:256" s="52" customFormat="1" ht="9" customHeight="1">
      <c r="A32" s="51"/>
      <c r="B32" s="205" t="s">
        <v>34</v>
      </c>
      <c r="C32" s="107">
        <v>0.92759999999999998</v>
      </c>
      <c r="D32" s="107">
        <v>0.92789999999999995</v>
      </c>
      <c r="E32" s="107">
        <v>0.93089999999999995</v>
      </c>
      <c r="F32" s="107">
        <v>0.92979999999999996</v>
      </c>
      <c r="G32" s="107">
        <v>0.93</v>
      </c>
      <c r="H32" s="107">
        <v>0.92810000000000004</v>
      </c>
      <c r="I32" s="107">
        <v>0.92910000000000004</v>
      </c>
      <c r="J32" s="107">
        <v>0.92500000000000004</v>
      </c>
      <c r="K32" s="107">
        <v>0.93079999999999996</v>
      </c>
      <c r="L32" s="107"/>
      <c r="M32" s="107"/>
      <c r="N32" s="107"/>
      <c r="O32" s="107">
        <v>0.92879999999999996</v>
      </c>
      <c r="P32" s="107">
        <v>0.92969999999999997</v>
      </c>
      <c r="Q32" s="16"/>
      <c r="R32" s="201"/>
    </row>
    <row r="33" spans="1:19" s="52" customFormat="1" ht="9" customHeight="1">
      <c r="A33" s="51"/>
      <c r="B33" s="132" t="s">
        <v>3</v>
      </c>
      <c r="C33" s="108">
        <v>0.93579999999999997</v>
      </c>
      <c r="D33" s="108">
        <v>0.93200000000000005</v>
      </c>
      <c r="E33" s="108">
        <v>0.93320000000000003</v>
      </c>
      <c r="F33" s="108">
        <v>0.93689999999999996</v>
      </c>
      <c r="G33" s="108">
        <v>0.93300000000000005</v>
      </c>
      <c r="H33" s="108">
        <v>0.93669999999999998</v>
      </c>
      <c r="I33" s="108">
        <v>0.93410000000000004</v>
      </c>
      <c r="J33" s="108">
        <v>0.93459999999999999</v>
      </c>
      <c r="K33" s="108">
        <v>0.93469999999999998</v>
      </c>
      <c r="L33" s="108"/>
      <c r="M33" s="108"/>
      <c r="N33" s="108"/>
      <c r="O33" s="108">
        <v>0.93459999999999999</v>
      </c>
      <c r="P33" s="108">
        <v>0.9345</v>
      </c>
      <c r="R33" s="109"/>
      <c r="S33" s="109"/>
    </row>
    <row r="34" spans="1:19" s="52" customFormat="1" ht="9" customHeight="1">
      <c r="A34" s="51"/>
      <c r="B34" s="206" t="s">
        <v>76</v>
      </c>
      <c r="C34" s="107">
        <v>0.93969999999999998</v>
      </c>
      <c r="D34" s="107">
        <v>0.93159999999999998</v>
      </c>
      <c r="E34" s="107">
        <v>0.93220000000000003</v>
      </c>
      <c r="F34" s="107">
        <v>0.92959999999999998</v>
      </c>
      <c r="G34" s="107">
        <v>0.93289999999999995</v>
      </c>
      <c r="H34" s="107">
        <v>0.93320000000000003</v>
      </c>
      <c r="I34" s="107">
        <v>0.93510000000000004</v>
      </c>
      <c r="J34" s="107">
        <v>0.93389999999999995</v>
      </c>
      <c r="K34" s="107">
        <v>0.93589999999999995</v>
      </c>
      <c r="L34" s="107"/>
      <c r="M34" s="107"/>
      <c r="N34" s="107"/>
      <c r="O34" s="107">
        <v>0.93410000000000004</v>
      </c>
      <c r="P34" s="107">
        <v>0.93169999999999997</v>
      </c>
      <c r="R34" s="109"/>
      <c r="S34" s="109"/>
    </row>
    <row r="35" spans="1:19" s="52" customFormat="1" ht="9" customHeight="1">
      <c r="A35" s="51"/>
      <c r="B35" s="132" t="s">
        <v>35</v>
      </c>
      <c r="C35" s="108">
        <v>0.92730000000000001</v>
      </c>
      <c r="D35" s="108">
        <v>0.92959999999999998</v>
      </c>
      <c r="E35" s="108">
        <v>0.93149999999999999</v>
      </c>
      <c r="F35" s="108">
        <v>0.92949999999999999</v>
      </c>
      <c r="G35" s="108">
        <v>0.9304</v>
      </c>
      <c r="H35" s="108">
        <v>0.9274</v>
      </c>
      <c r="I35" s="108">
        <v>0.92749999999999999</v>
      </c>
      <c r="J35" s="108">
        <v>0.93059999999999998</v>
      </c>
      <c r="K35" s="108">
        <v>0.92859999999999998</v>
      </c>
      <c r="L35" s="108"/>
      <c r="M35" s="108"/>
      <c r="N35" s="108"/>
      <c r="O35" s="108">
        <v>0.92910000000000004</v>
      </c>
      <c r="P35" s="108">
        <v>0.92859999999999998</v>
      </c>
      <c r="R35" s="109"/>
      <c r="S35" s="109"/>
    </row>
    <row r="36" spans="1:19" s="52" customFormat="1" ht="9" customHeight="1">
      <c r="A36" s="51"/>
      <c r="B36" s="205" t="s">
        <v>104</v>
      </c>
      <c r="C36" s="107">
        <v>0.9375</v>
      </c>
      <c r="D36" s="107">
        <v>0.93730000000000002</v>
      </c>
      <c r="E36" s="167">
        <v>0.93679999999999997</v>
      </c>
      <c r="F36" s="107">
        <v>0.94110000000000005</v>
      </c>
      <c r="G36" s="107">
        <v>0.94279999999999997</v>
      </c>
      <c r="H36" s="107">
        <v>0.94359999999999999</v>
      </c>
      <c r="I36" s="107">
        <v>0.94130000000000003</v>
      </c>
      <c r="J36" s="107">
        <v>0.94530000000000003</v>
      </c>
      <c r="K36" s="107">
        <v>0.94259999999999999</v>
      </c>
      <c r="L36" s="107"/>
      <c r="M36" s="107"/>
      <c r="N36" s="107"/>
      <c r="O36" s="107">
        <v>0.94110000000000005</v>
      </c>
      <c r="P36" s="107">
        <v>0.94030000000000002</v>
      </c>
      <c r="R36" s="109"/>
      <c r="S36" s="109"/>
    </row>
    <row r="37" spans="1:19" s="52" customFormat="1" ht="9" customHeight="1">
      <c r="A37" s="51"/>
      <c r="B37" s="132" t="s">
        <v>16</v>
      </c>
      <c r="C37" s="108">
        <v>0.94169999999999998</v>
      </c>
      <c r="D37" s="108">
        <v>0.94240000000000002</v>
      </c>
      <c r="E37" s="144">
        <v>0.94269999999999998</v>
      </c>
      <c r="F37" s="144">
        <v>0.94040000000000001</v>
      </c>
      <c r="G37" s="144">
        <v>0.93979999999999997</v>
      </c>
      <c r="H37" s="108">
        <v>0.9405</v>
      </c>
      <c r="I37" s="108">
        <v>0.94079999999999997</v>
      </c>
      <c r="J37" s="108">
        <v>0.94359999999999999</v>
      </c>
      <c r="K37" s="108">
        <v>0.94330000000000003</v>
      </c>
      <c r="L37" s="108"/>
      <c r="M37" s="108"/>
      <c r="N37" s="108"/>
      <c r="O37" s="108">
        <v>0.94169999999999998</v>
      </c>
      <c r="P37" s="108">
        <v>0.94030000000000002</v>
      </c>
      <c r="R37" s="109"/>
      <c r="S37" s="109"/>
    </row>
    <row r="38" spans="1:19" s="52" customFormat="1" ht="9" customHeight="1">
      <c r="A38" s="51"/>
      <c r="B38" s="205" t="s">
        <v>4</v>
      </c>
      <c r="C38" s="107">
        <v>0.92490000000000006</v>
      </c>
      <c r="D38" s="107">
        <v>0.9204</v>
      </c>
      <c r="E38" s="107">
        <v>0.92610000000000003</v>
      </c>
      <c r="F38" s="107">
        <v>0.93120000000000003</v>
      </c>
      <c r="G38" s="107">
        <v>0.92530000000000001</v>
      </c>
      <c r="H38" s="107">
        <v>0.92300000000000004</v>
      </c>
      <c r="I38" s="107">
        <v>0.92</v>
      </c>
      <c r="J38" s="107">
        <v>0.91890000000000005</v>
      </c>
      <c r="K38" s="107">
        <v>0.92330000000000001</v>
      </c>
      <c r="L38" s="107"/>
      <c r="M38" s="107"/>
      <c r="N38" s="107"/>
      <c r="O38" s="107">
        <v>0.92379999999999995</v>
      </c>
      <c r="P38" s="107">
        <v>0.92569999999999997</v>
      </c>
      <c r="R38" s="109"/>
      <c r="S38" s="109"/>
    </row>
    <row r="39" spans="1:19" s="52" customFormat="1" ht="9" customHeight="1">
      <c r="A39" s="51"/>
      <c r="B39" s="132" t="s">
        <v>5</v>
      </c>
      <c r="C39" s="108">
        <v>0.9304</v>
      </c>
      <c r="D39" s="108">
        <v>0.93510000000000004</v>
      </c>
      <c r="E39" s="144">
        <v>0.93400000000000005</v>
      </c>
      <c r="F39" s="144">
        <v>0.9325</v>
      </c>
      <c r="G39" s="144">
        <v>0.93240000000000001</v>
      </c>
      <c r="H39" s="144">
        <v>0.93200000000000005</v>
      </c>
      <c r="I39" s="108">
        <v>0.93010000000000004</v>
      </c>
      <c r="J39" s="108">
        <v>0.93220000000000003</v>
      </c>
      <c r="K39" s="108">
        <v>0.93489999999999995</v>
      </c>
      <c r="L39" s="108"/>
      <c r="M39" s="108"/>
      <c r="N39" s="108"/>
      <c r="O39" s="108">
        <v>0.93259999999999998</v>
      </c>
      <c r="P39" s="108">
        <v>0.93359999999999999</v>
      </c>
      <c r="R39" s="109"/>
      <c r="S39" s="109"/>
    </row>
    <row r="40" spans="1:19" s="52" customFormat="1" ht="9" customHeight="1">
      <c r="A40" s="51"/>
      <c r="B40" s="242" t="s">
        <v>6</v>
      </c>
      <c r="C40" s="107">
        <v>0.93679999999999997</v>
      </c>
      <c r="D40" s="107">
        <v>0.93710000000000004</v>
      </c>
      <c r="E40" s="225">
        <v>0.93830000000000002</v>
      </c>
      <c r="F40" s="225">
        <v>0.93940000000000001</v>
      </c>
      <c r="G40" s="225">
        <v>0.93389999999999995</v>
      </c>
      <c r="H40" s="107">
        <v>0.93710000000000004</v>
      </c>
      <c r="I40" s="107">
        <v>0.93879999999999997</v>
      </c>
      <c r="J40" s="107">
        <v>0.93640000000000001</v>
      </c>
      <c r="K40" s="107">
        <v>0.93869999999999998</v>
      </c>
      <c r="L40" s="107"/>
      <c r="M40" s="107"/>
      <c r="N40" s="107"/>
      <c r="O40" s="107">
        <v>0.93740000000000001</v>
      </c>
      <c r="P40" s="107">
        <v>0.93759999999999999</v>
      </c>
      <c r="R40" s="109"/>
      <c r="S40" s="109"/>
    </row>
    <row r="41" spans="1:19" s="52" customFormat="1" ht="9" customHeight="1">
      <c r="A41" s="51"/>
      <c r="B41" s="240" t="s">
        <v>12</v>
      </c>
      <c r="C41" s="108">
        <v>0.93310000000000004</v>
      </c>
      <c r="D41" s="108">
        <v>0.93149999999999999</v>
      </c>
      <c r="E41" s="108">
        <v>0.93049999999999999</v>
      </c>
      <c r="F41" s="108">
        <v>0.93010000000000004</v>
      </c>
      <c r="G41" s="108">
        <v>0.93369999999999997</v>
      </c>
      <c r="H41" s="108">
        <v>0.9335</v>
      </c>
      <c r="I41" s="108">
        <v>0.92569999999999997</v>
      </c>
      <c r="J41" s="108">
        <v>0.92889999999999995</v>
      </c>
      <c r="K41" s="108">
        <v>0.9284</v>
      </c>
      <c r="L41" s="108"/>
      <c r="M41" s="108"/>
      <c r="N41" s="108"/>
      <c r="O41" s="108">
        <v>0.93049999999999999</v>
      </c>
      <c r="P41" s="108">
        <v>0.93200000000000005</v>
      </c>
      <c r="R41" s="109"/>
      <c r="S41" s="109"/>
    </row>
    <row r="42" spans="1:19" s="52" customFormat="1" ht="9" customHeight="1">
      <c r="A42" s="51"/>
      <c r="B42" s="242" t="s">
        <v>13</v>
      </c>
      <c r="C42" s="107">
        <v>0.93969999999999998</v>
      </c>
      <c r="D42" s="107">
        <v>0.94520000000000004</v>
      </c>
      <c r="E42" s="107">
        <v>0.93910000000000005</v>
      </c>
      <c r="F42" s="107">
        <v>0.94040000000000001</v>
      </c>
      <c r="G42" s="107">
        <v>0.94179999999999997</v>
      </c>
      <c r="H42" s="107">
        <v>0.93820000000000003</v>
      </c>
      <c r="I42" s="107">
        <v>0.94040000000000001</v>
      </c>
      <c r="J42" s="107">
        <v>0.94410000000000005</v>
      </c>
      <c r="K42" s="107">
        <v>0.94369999999999998</v>
      </c>
      <c r="L42" s="107"/>
      <c r="M42" s="107"/>
      <c r="N42" s="107"/>
      <c r="O42" s="107">
        <v>0.94140000000000001</v>
      </c>
      <c r="P42" s="107">
        <v>0.94140000000000001</v>
      </c>
      <c r="R42" s="109"/>
      <c r="S42" s="109"/>
    </row>
    <row r="43" spans="1:19" s="52" customFormat="1" ht="9" customHeight="1">
      <c r="A43" s="51"/>
      <c r="B43" s="240" t="s">
        <v>14</v>
      </c>
      <c r="C43" s="108">
        <v>0.94179999999999997</v>
      </c>
      <c r="D43" s="108">
        <v>0.9395</v>
      </c>
      <c r="E43" s="108">
        <v>0.94230000000000003</v>
      </c>
      <c r="F43" s="108">
        <v>0.93959999999999999</v>
      </c>
      <c r="G43" s="108">
        <v>0.94120000000000004</v>
      </c>
      <c r="H43" s="108">
        <v>0.93710000000000004</v>
      </c>
      <c r="I43" s="108">
        <v>0.94199999999999995</v>
      </c>
      <c r="J43" s="108">
        <v>0.94220000000000004</v>
      </c>
      <c r="K43" s="108">
        <v>0.94069999999999998</v>
      </c>
      <c r="L43" s="108"/>
      <c r="M43" s="108"/>
      <c r="N43" s="108"/>
      <c r="O43" s="108">
        <v>0.94069999999999998</v>
      </c>
      <c r="P43" s="108">
        <v>0.94120000000000004</v>
      </c>
      <c r="R43" s="109"/>
      <c r="S43" s="109"/>
    </row>
    <row r="44" spans="1:19" s="52" customFormat="1" ht="9" customHeight="1">
      <c r="A44" s="51"/>
      <c r="B44" s="242" t="s">
        <v>38</v>
      </c>
      <c r="C44" s="107">
        <v>0.93510000000000004</v>
      </c>
      <c r="D44" s="107">
        <v>0.93330000000000002</v>
      </c>
      <c r="E44" s="107">
        <v>0.93669999999999998</v>
      </c>
      <c r="F44" s="107">
        <v>0.93069999999999997</v>
      </c>
      <c r="G44" s="107">
        <v>0.93359999999999999</v>
      </c>
      <c r="H44" s="107">
        <v>0.92979999999999996</v>
      </c>
      <c r="I44" s="107">
        <v>0.93459999999999999</v>
      </c>
      <c r="J44" s="107">
        <v>0.93810000000000004</v>
      </c>
      <c r="K44" s="107">
        <v>0.9335</v>
      </c>
      <c r="L44" s="107"/>
      <c r="M44" s="107"/>
      <c r="N44" s="107"/>
      <c r="O44" s="107">
        <v>0.93400000000000005</v>
      </c>
      <c r="P44" s="107">
        <v>0.93379999999999996</v>
      </c>
      <c r="R44" s="109"/>
      <c r="S44" s="109"/>
    </row>
    <row r="45" spans="1:19" s="52" customFormat="1" ht="9" customHeight="1">
      <c r="A45" s="51"/>
      <c r="B45" s="240" t="s">
        <v>120</v>
      </c>
      <c r="C45" s="108">
        <v>0.93210000000000004</v>
      </c>
      <c r="D45" s="108">
        <v>0.93110000000000004</v>
      </c>
      <c r="E45" s="108">
        <v>0.92500000000000004</v>
      </c>
      <c r="F45" s="108">
        <v>0.92269999999999996</v>
      </c>
      <c r="G45" s="108">
        <v>0.93640000000000001</v>
      </c>
      <c r="H45" s="108">
        <v>0.93020000000000003</v>
      </c>
      <c r="I45" s="108">
        <v>0.9214</v>
      </c>
      <c r="J45" s="108">
        <v>0.92110000000000003</v>
      </c>
      <c r="K45" s="108">
        <v>0.93620000000000003</v>
      </c>
      <c r="L45" s="108"/>
      <c r="M45" s="108"/>
      <c r="N45" s="108"/>
      <c r="O45" s="108">
        <v>0.92869999999999997</v>
      </c>
      <c r="P45" s="108">
        <v>0.92869999999999997</v>
      </c>
      <c r="R45" s="109"/>
      <c r="S45" s="109"/>
    </row>
    <row r="46" spans="1:19" s="52" customFormat="1" ht="9" customHeight="1">
      <c r="A46" s="51"/>
      <c r="B46" s="242" t="s">
        <v>118</v>
      </c>
      <c r="C46" s="107">
        <v>0.94540000000000002</v>
      </c>
      <c r="D46" s="107">
        <v>0.94730000000000003</v>
      </c>
      <c r="E46" s="107">
        <v>0.94320000000000004</v>
      </c>
      <c r="F46" s="107">
        <v>0.94359999999999999</v>
      </c>
      <c r="G46" s="107">
        <v>0.94340000000000002</v>
      </c>
      <c r="H46" s="107">
        <v>0.94340000000000002</v>
      </c>
      <c r="I46" s="107">
        <v>0.94430000000000003</v>
      </c>
      <c r="J46" s="107">
        <v>0.93869999999999998</v>
      </c>
      <c r="K46" s="107">
        <v>0.93899999999999995</v>
      </c>
      <c r="L46" s="107"/>
      <c r="M46" s="107"/>
      <c r="N46" s="107"/>
      <c r="O46" s="107">
        <v>0.94299999999999995</v>
      </c>
      <c r="P46" s="107">
        <v>0.94410000000000005</v>
      </c>
      <c r="R46" s="109"/>
      <c r="S46" s="109"/>
    </row>
    <row r="47" spans="1:19" s="52" customFormat="1" ht="9" customHeight="1">
      <c r="A47" s="51"/>
      <c r="B47" s="240" t="s">
        <v>15</v>
      </c>
      <c r="C47" s="108">
        <v>0.93200000000000005</v>
      </c>
      <c r="D47" s="108">
        <v>0.93410000000000004</v>
      </c>
      <c r="E47" s="108">
        <v>0.93220000000000003</v>
      </c>
      <c r="F47" s="108">
        <v>0.93420000000000003</v>
      </c>
      <c r="G47" s="108">
        <v>0.93379999999999996</v>
      </c>
      <c r="H47" s="108">
        <v>0.93220000000000003</v>
      </c>
      <c r="I47" s="108">
        <v>0.93189999999999995</v>
      </c>
      <c r="J47" s="108">
        <v>0.93079999999999996</v>
      </c>
      <c r="K47" s="108">
        <v>0.92679999999999996</v>
      </c>
      <c r="L47" s="108"/>
      <c r="M47" s="108"/>
      <c r="N47" s="108"/>
      <c r="O47" s="108">
        <v>0.93200000000000005</v>
      </c>
      <c r="P47" s="108">
        <v>0.93159999999999998</v>
      </c>
      <c r="R47" s="109"/>
      <c r="S47" s="109"/>
    </row>
    <row r="48" spans="1:19" s="52" customFormat="1" ht="9" customHeight="1">
      <c r="A48" s="51"/>
      <c r="B48" s="207" t="s">
        <v>2</v>
      </c>
      <c r="C48" s="111">
        <v>0.93740000000000001</v>
      </c>
      <c r="D48" s="111">
        <v>0.9375</v>
      </c>
      <c r="E48" s="129">
        <v>0.93769999999999998</v>
      </c>
      <c r="F48" s="129">
        <v>0.93789999999999996</v>
      </c>
      <c r="G48" s="129">
        <v>0.93710000000000004</v>
      </c>
      <c r="H48" s="129">
        <v>0.93730000000000002</v>
      </c>
      <c r="I48" s="111">
        <v>0.93740000000000001</v>
      </c>
      <c r="J48" s="111">
        <v>0.93859999999999999</v>
      </c>
      <c r="K48" s="111">
        <v>0.93869999999999998</v>
      </c>
      <c r="L48" s="111"/>
      <c r="M48" s="111"/>
      <c r="N48" s="111"/>
      <c r="O48" s="111">
        <v>0.93769999999999998</v>
      </c>
      <c r="P48" s="111">
        <v>0.93730000000000002</v>
      </c>
      <c r="R48" s="109"/>
      <c r="S48" s="109"/>
    </row>
    <row r="49" spans="1:23" s="52" customFormat="1" ht="9" customHeight="1">
      <c r="A49" s="51"/>
      <c r="B49" s="208" t="s">
        <v>26</v>
      </c>
      <c r="C49" s="209">
        <f t="shared" ref="C49:P49" si="3">MAX(C32:C47)</f>
        <v>0.94540000000000002</v>
      </c>
      <c r="D49" s="209">
        <f t="shared" si="3"/>
        <v>0.94730000000000003</v>
      </c>
      <c r="E49" s="209">
        <f t="shared" si="3"/>
        <v>0.94320000000000004</v>
      </c>
      <c r="F49" s="209">
        <f t="shared" si="3"/>
        <v>0.94359999999999999</v>
      </c>
      <c r="G49" s="209">
        <f t="shared" si="3"/>
        <v>0.94340000000000002</v>
      </c>
      <c r="H49" s="209">
        <f t="shared" si="3"/>
        <v>0.94359999999999999</v>
      </c>
      <c r="I49" s="209">
        <f t="shared" si="3"/>
        <v>0.94430000000000003</v>
      </c>
      <c r="J49" s="209">
        <f t="shared" si="3"/>
        <v>0.94530000000000003</v>
      </c>
      <c r="K49" s="209">
        <f t="shared" si="3"/>
        <v>0.94369999999999998</v>
      </c>
      <c r="L49" s="209">
        <f t="shared" si="3"/>
        <v>0</v>
      </c>
      <c r="M49" s="209">
        <f t="shared" si="3"/>
        <v>0</v>
      </c>
      <c r="N49" s="209">
        <f t="shared" si="3"/>
        <v>0</v>
      </c>
      <c r="O49" s="209">
        <f t="shared" si="3"/>
        <v>0.94299999999999995</v>
      </c>
      <c r="P49" s="210">
        <f t="shared" si="3"/>
        <v>0.94410000000000005</v>
      </c>
      <c r="R49" s="109"/>
      <c r="S49" s="109"/>
    </row>
    <row r="50" spans="1:23" s="52" customFormat="1" ht="18" customHeight="1">
      <c r="A50" s="51"/>
      <c r="B50" s="200" t="s">
        <v>123</v>
      </c>
      <c r="C50" s="16"/>
      <c r="D50" s="16"/>
      <c r="E50" s="16"/>
      <c r="F50" s="16"/>
      <c r="G50" s="16"/>
      <c r="H50" s="16"/>
      <c r="I50" s="16"/>
      <c r="J50" s="16"/>
      <c r="K50" s="16"/>
      <c r="L50" s="16"/>
      <c r="M50" s="16"/>
      <c r="N50" s="16"/>
      <c r="O50" s="58"/>
      <c r="P50" s="16"/>
      <c r="R50" s="109"/>
      <c r="S50" s="109"/>
      <c r="T50" s="109"/>
      <c r="U50" s="109"/>
      <c r="V50" s="109"/>
      <c r="W50" s="109"/>
    </row>
    <row r="51" spans="1:23" s="52" customFormat="1" ht="16.5" customHeight="1">
      <c r="A51" s="51"/>
      <c r="B51" s="17"/>
      <c r="C51" s="17"/>
      <c r="D51" s="17"/>
      <c r="E51" s="17"/>
      <c r="F51" s="17"/>
      <c r="G51" s="17"/>
      <c r="H51" s="17"/>
      <c r="I51" s="17"/>
      <c r="J51" s="17"/>
      <c r="K51" s="17"/>
      <c r="L51" s="17"/>
      <c r="M51" s="17"/>
      <c r="N51" s="17"/>
      <c r="O51" s="17"/>
      <c r="P51" s="17"/>
      <c r="Q51" s="16"/>
    </row>
    <row r="52" spans="1:23" s="16" customFormat="1">
      <c r="A52" s="50"/>
      <c r="B52" s="17"/>
      <c r="C52" s="17"/>
      <c r="D52" s="17"/>
      <c r="E52" s="17"/>
      <c r="F52" s="17"/>
      <c r="G52" s="17"/>
      <c r="H52" s="17"/>
      <c r="I52" s="17"/>
      <c r="J52" s="17"/>
      <c r="K52" s="17"/>
      <c r="L52" s="17"/>
      <c r="M52" s="17"/>
      <c r="N52" s="17"/>
      <c r="O52" s="17"/>
      <c r="P52" s="17"/>
    </row>
    <row r="62" spans="1:23" ht="15">
      <c r="B62" s="199"/>
    </row>
    <row r="63" spans="1:23" ht="15">
      <c r="B63" s="199"/>
    </row>
    <row r="64" spans="1:23" ht="15">
      <c r="B64" s="294"/>
      <c r="C64" s="294"/>
      <c r="D64" s="294"/>
      <c r="E64" s="294"/>
      <c r="F64" s="294"/>
    </row>
    <row r="66" ht="158.44999999999999" customHeight="1"/>
  </sheetData>
  <mergeCells count="3">
    <mergeCell ref="B8:P8"/>
    <mergeCell ref="B64:F64"/>
    <mergeCell ref="B30:P30"/>
  </mergeCells>
  <printOptions horizontalCentered="1"/>
  <pageMargins left="0.39370078740157483" right="0.39370078740157483" top="0.39370078740157483" bottom="0.78740157480314965" header="0.31496062992125984" footer="0.31496062992125984"/>
  <pageSetup scale="71" orientation="landscape" r:id="rId1"/>
  <headerFooter>
    <oddFooter>&amp;L&amp;8www.scj.cl
&amp;D&amp;R&amp;8División de Estudios</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6"/>
  <sheetViews>
    <sheetView showGridLines="0" topLeftCell="A4" zoomScale="115" zoomScaleNormal="115" workbookViewId="0">
      <selection activeCell="K52" sqref="K52"/>
    </sheetView>
  </sheetViews>
  <sheetFormatPr baseColWidth="10" defaultColWidth="11.42578125" defaultRowHeight="14.25"/>
  <cols>
    <col min="1" max="1" width="4.140625" style="50" customWidth="1"/>
    <col min="2" max="2" width="25.7109375" style="17" customWidth="1"/>
    <col min="3" max="8" width="11.140625" style="17" bestFit="1" customWidth="1"/>
    <col min="9" max="11" width="11.140625" style="17" customWidth="1"/>
    <col min="12" max="14" width="11.140625" style="17" hidden="1" customWidth="1"/>
    <col min="15" max="15" width="12" style="17" bestFit="1" customWidth="1"/>
    <col min="16" max="16" width="10.7109375" style="50" customWidth="1"/>
    <col min="17" max="17" width="3.140625" style="17" customWidth="1"/>
    <col min="18" max="16384" width="11.42578125" style="17"/>
  </cols>
  <sheetData>
    <row r="1" spans="1:18" ht="10.5" customHeight="1"/>
    <row r="2" spans="1:18" ht="10.5" customHeight="1"/>
    <row r="3" spans="1:18" ht="10.5" customHeight="1"/>
    <row r="4" spans="1:18" ht="10.5" customHeight="1"/>
    <row r="5" spans="1:18" ht="10.5" customHeight="1"/>
    <row r="6" spans="1:18" ht="10.5" customHeight="1"/>
    <row r="7" spans="1:18" ht="51.75" customHeight="1"/>
    <row r="8" spans="1:18" s="56" customFormat="1" ht="22.5" customHeight="1">
      <c r="A8" s="54"/>
      <c r="B8" s="258" t="s">
        <v>53</v>
      </c>
      <c r="C8" s="258"/>
      <c r="D8" s="258"/>
      <c r="E8" s="258"/>
      <c r="F8" s="258"/>
      <c r="G8" s="258"/>
      <c r="H8" s="258"/>
      <c r="I8" s="258"/>
      <c r="J8" s="258"/>
      <c r="K8" s="258"/>
      <c r="L8" s="258"/>
      <c r="M8" s="258"/>
      <c r="N8" s="258"/>
      <c r="O8" s="259"/>
      <c r="P8" s="54"/>
      <c r="Q8" s="54"/>
    </row>
    <row r="9" spans="1:18" s="56" customFormat="1" ht="11.25">
      <c r="A9" s="54"/>
      <c r="B9" s="67"/>
      <c r="C9" s="59" t="s">
        <v>40</v>
      </c>
      <c r="D9" s="59" t="s">
        <v>41</v>
      </c>
      <c r="E9" s="59" t="s">
        <v>42</v>
      </c>
      <c r="F9" s="59" t="s">
        <v>43</v>
      </c>
      <c r="G9" s="59" t="s">
        <v>44</v>
      </c>
      <c r="H9" s="59" t="s">
        <v>45</v>
      </c>
      <c r="I9" s="59" t="s">
        <v>46</v>
      </c>
      <c r="J9" s="59" t="s">
        <v>47</v>
      </c>
      <c r="K9" s="59" t="s">
        <v>48</v>
      </c>
      <c r="L9" s="59" t="s">
        <v>73</v>
      </c>
      <c r="M9" s="59" t="s">
        <v>74</v>
      </c>
      <c r="N9" s="59" t="s">
        <v>75</v>
      </c>
      <c r="O9" s="68" t="s">
        <v>2</v>
      </c>
      <c r="P9" s="54"/>
      <c r="Q9" s="54"/>
    </row>
    <row r="10" spans="1:18" s="56" customFormat="1" ht="11.25" customHeight="1">
      <c r="A10" s="54"/>
      <c r="B10" s="138" t="s">
        <v>59</v>
      </c>
      <c r="C10" s="69">
        <f>+'Ingresos Brutos del Juego'!C26</f>
        <v>23807682278</v>
      </c>
      <c r="D10" s="69">
        <f>+'Ingresos Brutos del Juego'!D26</f>
        <v>20445716084</v>
      </c>
      <c r="E10" s="69">
        <f>+'Ingresos Brutos del Juego'!E26</f>
        <v>23278487698</v>
      </c>
      <c r="F10" s="69">
        <f>+'Ingresos Brutos del Juego'!F26</f>
        <v>23793491319</v>
      </c>
      <c r="G10" s="69">
        <f>+'Ingresos Brutos del Juego'!G26</f>
        <v>26329387436</v>
      </c>
      <c r="H10" s="69">
        <f>+'Ingresos Brutos del Juego'!H26</f>
        <v>24086279790</v>
      </c>
      <c r="I10" s="69">
        <f>+'Ingresos Brutos del Juego'!I26</f>
        <v>25762212093</v>
      </c>
      <c r="J10" s="69">
        <f>+'Ingresos Brutos del Juego'!J26</f>
        <v>26228569388</v>
      </c>
      <c r="K10" s="69">
        <f>+'Ingresos Brutos del Juego'!K26</f>
        <v>23876009048</v>
      </c>
      <c r="L10" s="69">
        <f>+'Ingresos Brutos del Juego'!L26</f>
        <v>0</v>
      </c>
      <c r="M10" s="69">
        <f>+'Ingresos Brutos del Juego'!M26</f>
        <v>0</v>
      </c>
      <c r="N10" s="69">
        <f>+'Ingresos Brutos del Juego'!N26</f>
        <v>0</v>
      </c>
      <c r="O10" s="69">
        <f>SUM(C10:N10)</f>
        <v>217607835134</v>
      </c>
      <c r="P10" s="54"/>
      <c r="Q10" s="54"/>
      <c r="R10" s="55"/>
    </row>
    <row r="11" spans="1:18" s="56" customFormat="1" ht="11.25" customHeight="1">
      <c r="A11" s="54"/>
      <c r="B11" s="103" t="s">
        <v>17</v>
      </c>
      <c r="C11" s="115">
        <f>+Impuestos!C26</f>
        <v>3976197628</v>
      </c>
      <c r="D11" s="115">
        <f>+Impuestos!D26</f>
        <v>3405181210</v>
      </c>
      <c r="E11" s="115">
        <f>+Impuestos!E26</f>
        <v>3876808202</v>
      </c>
      <c r="F11" s="115">
        <f>+Impuestos!F26</f>
        <v>3940743034</v>
      </c>
      <c r="G11" s="115">
        <f>+Impuestos!G26</f>
        <v>4357663156</v>
      </c>
      <c r="H11" s="115">
        <f>+Impuestos!H26</f>
        <v>3986221088</v>
      </c>
      <c r="I11" s="115">
        <f>+Impuestos!I26</f>
        <v>4263219973</v>
      </c>
      <c r="J11" s="115">
        <f>+Impuestos!J26</f>
        <v>4340936272</v>
      </c>
      <c r="K11" s="115">
        <f>+Impuestos!K26</f>
        <v>3949718121</v>
      </c>
      <c r="L11" s="115">
        <f>+Impuestos!L26</f>
        <v>0</v>
      </c>
      <c r="M11" s="115">
        <f>+Impuestos!M26</f>
        <v>0</v>
      </c>
      <c r="N11" s="115">
        <f>+Impuestos!N26</f>
        <v>0</v>
      </c>
      <c r="O11" s="115">
        <f>SUM(C11:N11)</f>
        <v>36096688684</v>
      </c>
      <c r="P11" s="54"/>
      <c r="Q11" s="54"/>
      <c r="R11" s="55"/>
    </row>
    <row r="12" spans="1:18" s="56" customFormat="1" ht="11.25" customHeight="1">
      <c r="A12" s="54"/>
      <c r="B12" s="98" t="s">
        <v>18</v>
      </c>
      <c r="C12" s="39">
        <f>+Impuestos!C48</f>
        <v>3801226582</v>
      </c>
      <c r="D12" s="39">
        <f>+Impuestos!D48</f>
        <v>3264442063</v>
      </c>
      <c r="E12" s="39">
        <f>+Impuestos!E48</f>
        <v>3716733330</v>
      </c>
      <c r="F12" s="39">
        <f>+Impuestos!F48</f>
        <v>3798960800</v>
      </c>
      <c r="G12" s="39">
        <f>+Impuestos!G48</f>
        <v>4203851773</v>
      </c>
      <c r="H12" s="39">
        <f>+Impuestos!H48</f>
        <v>3845708538</v>
      </c>
      <c r="I12" s="39">
        <f>+Impuestos!I48</f>
        <v>4113294369</v>
      </c>
      <c r="J12" s="39">
        <f>+Impuestos!J48</f>
        <v>4187754775</v>
      </c>
      <c r="K12" s="39">
        <f>+Impuestos!K48</f>
        <v>3812135898</v>
      </c>
      <c r="L12" s="39">
        <f>+Impuestos!L48</f>
        <v>0</v>
      </c>
      <c r="M12" s="39">
        <f>+Impuestos!M48</f>
        <v>0</v>
      </c>
      <c r="N12" s="39">
        <f>+Impuestos!N48</f>
        <v>0</v>
      </c>
      <c r="O12" s="39">
        <f>SUM(C12:N12)</f>
        <v>34744108128</v>
      </c>
      <c r="P12" s="54"/>
      <c r="Q12" s="54"/>
      <c r="R12" s="55"/>
    </row>
    <row r="13" spans="1:18" s="56" customFormat="1" ht="11.25" customHeight="1">
      <c r="A13" s="54"/>
      <c r="B13" s="128" t="s">
        <v>27</v>
      </c>
      <c r="C13" s="169">
        <f>+Visitas!C26</f>
        <v>472680</v>
      </c>
      <c r="D13" s="169">
        <f>+Visitas!D26</f>
        <v>452285</v>
      </c>
      <c r="E13" s="169">
        <f>+Visitas!E26</f>
        <v>409158</v>
      </c>
      <c r="F13" s="169">
        <f>+Visitas!F26</f>
        <v>426360</v>
      </c>
      <c r="G13" s="169">
        <f>+Visitas!G26</f>
        <v>493843</v>
      </c>
      <c r="H13" s="169">
        <f>+Visitas!H26</f>
        <v>431640</v>
      </c>
      <c r="I13" s="169">
        <f>+Visitas!I26</f>
        <v>492616</v>
      </c>
      <c r="J13" s="169">
        <f>+Visitas!J26</f>
        <v>467143</v>
      </c>
      <c r="K13" s="169">
        <f>+Visitas!K26</f>
        <v>441340</v>
      </c>
      <c r="L13" s="169">
        <f>+Visitas!L26</f>
        <v>0</v>
      </c>
      <c r="M13" s="169">
        <f>+Visitas!M26</f>
        <v>0</v>
      </c>
      <c r="N13" s="169">
        <f>+Visitas!N26</f>
        <v>0</v>
      </c>
      <c r="O13" s="126">
        <f>SUM(C13:N13)</f>
        <v>4087065</v>
      </c>
      <c r="P13" s="54"/>
      <c r="Q13" s="54"/>
      <c r="R13" s="55"/>
    </row>
    <row r="14" spans="1:18" s="56" customFormat="1" ht="11.25" customHeight="1">
      <c r="A14" s="54"/>
      <c r="B14" s="139" t="s">
        <v>9</v>
      </c>
      <c r="C14" s="170">
        <f>+Visitas!C46</f>
        <v>1429318146</v>
      </c>
      <c r="D14" s="170">
        <f>+Visitas!D46</f>
        <v>1362169350</v>
      </c>
      <c r="E14" s="170">
        <f>+Visitas!E46</f>
        <v>1233513172</v>
      </c>
      <c r="F14" s="170">
        <f>+Visitas!F46</f>
        <v>1290506450</v>
      </c>
      <c r="G14" s="170">
        <f>+Visitas!G46</f>
        <v>1503717364</v>
      </c>
      <c r="H14" s="170">
        <f>+Visitas!H46</f>
        <v>1322199648</v>
      </c>
      <c r="I14" s="170">
        <f>+Visitas!I46</f>
        <v>1512015847</v>
      </c>
      <c r="J14" s="170">
        <f>+Visitas!J46</f>
        <v>1440991343</v>
      </c>
      <c r="K14" s="170">
        <f>+Visitas!K46</f>
        <v>1366834394</v>
      </c>
      <c r="L14" s="170">
        <f>+Visitas!L46</f>
        <v>0</v>
      </c>
      <c r="M14" s="170">
        <f>+Visitas!M46</f>
        <v>0</v>
      </c>
      <c r="N14" s="170">
        <f>+Visitas!N46</f>
        <v>0</v>
      </c>
      <c r="O14" s="127">
        <f>SUM(C14:N14)</f>
        <v>12461265714</v>
      </c>
      <c r="P14" s="54"/>
      <c r="Q14" s="54"/>
      <c r="R14" s="55"/>
    </row>
    <row r="15" spans="1:18" s="56" customFormat="1" ht="11.25" customHeight="1">
      <c r="A15" s="54"/>
      <c r="B15" s="145" t="s">
        <v>10</v>
      </c>
      <c r="C15" s="168">
        <f>+Visitas!C69</f>
        <v>50367.44</v>
      </c>
      <c r="D15" s="168">
        <f>+Visitas!D69</f>
        <v>45205.38</v>
      </c>
      <c r="E15" s="168">
        <f>+Visitas!E69</f>
        <v>56893.64</v>
      </c>
      <c r="F15" s="168">
        <f>+Visitas!F69</f>
        <v>55806.11</v>
      </c>
      <c r="G15" s="168">
        <f>+Visitas!G69</f>
        <v>53315.3</v>
      </c>
      <c r="H15" s="168">
        <f>+Visitas!H69</f>
        <v>55801.78</v>
      </c>
      <c r="I15" s="168">
        <f>+Visitas!I69</f>
        <v>52296.74</v>
      </c>
      <c r="J15" s="168">
        <f>+Visitas!J69</f>
        <v>56146.77</v>
      </c>
      <c r="K15" s="168">
        <f>+Visitas!K69</f>
        <v>54098.9</v>
      </c>
      <c r="L15" s="168">
        <f>+Visitas!L69</f>
        <v>0</v>
      </c>
      <c r="M15" s="168">
        <f>+Visitas!M69</f>
        <v>0</v>
      </c>
      <c r="N15" s="168">
        <f>+Visitas!N69</f>
        <v>0</v>
      </c>
      <c r="O15" s="133">
        <f>+O10/O13</f>
        <v>53243.057092069736</v>
      </c>
      <c r="P15" s="54"/>
      <c r="Q15" s="54"/>
      <c r="R15" s="55"/>
    </row>
    <row r="16" spans="1:18" s="56" customFormat="1" ht="11.25" customHeight="1">
      <c r="A16" s="54"/>
      <c r="B16" s="172" t="s">
        <v>85</v>
      </c>
      <c r="C16" s="171">
        <f>+'Retorno Máquinas'!C48</f>
        <v>0.93740000000000001</v>
      </c>
      <c r="D16" s="171">
        <v>0.9375</v>
      </c>
      <c r="E16" s="171">
        <v>0.93769999999999998</v>
      </c>
      <c r="F16" s="171">
        <v>0.93789999999999996</v>
      </c>
      <c r="G16" s="171">
        <v>0.93710000000000004</v>
      </c>
      <c r="H16" s="171">
        <v>0.93730000000000002</v>
      </c>
      <c r="I16" s="171">
        <v>0.93740000000000001</v>
      </c>
      <c r="J16" s="171">
        <v>0.93859999999999999</v>
      </c>
      <c r="K16" s="171">
        <v>0.93869999999999998</v>
      </c>
      <c r="L16" s="171"/>
      <c r="M16" s="171"/>
      <c r="N16" s="171"/>
      <c r="O16" s="171">
        <v>0.93759999999999999</v>
      </c>
      <c r="P16" s="54"/>
      <c r="Q16" s="54"/>
      <c r="R16" s="55"/>
    </row>
    <row r="17" spans="1:18" s="56" customFormat="1" ht="30" customHeight="1">
      <c r="A17" s="64"/>
      <c r="B17" s="60"/>
      <c r="C17" s="49"/>
      <c r="D17" s="61"/>
      <c r="E17" s="61"/>
      <c r="F17" s="61"/>
      <c r="G17" s="61"/>
      <c r="H17" s="61"/>
      <c r="I17" s="61"/>
      <c r="J17" s="61"/>
      <c r="K17" s="61"/>
      <c r="L17" s="61"/>
      <c r="M17" s="61"/>
      <c r="N17" s="61"/>
      <c r="O17" s="62"/>
      <c r="P17" s="64"/>
      <c r="Q17" s="54"/>
      <c r="R17" s="55"/>
    </row>
    <row r="18" spans="1:18" s="56" customFormat="1" ht="22.5" customHeight="1">
      <c r="A18" s="54"/>
      <c r="B18" s="258" t="s">
        <v>54</v>
      </c>
      <c r="C18" s="258"/>
      <c r="D18" s="258"/>
      <c r="E18" s="258"/>
      <c r="F18" s="258"/>
      <c r="G18" s="258"/>
      <c r="H18" s="258"/>
      <c r="I18" s="258"/>
      <c r="J18" s="258"/>
      <c r="K18" s="258"/>
      <c r="L18" s="258"/>
      <c r="M18" s="258"/>
      <c r="N18" s="258"/>
      <c r="O18" s="259"/>
      <c r="P18" s="54"/>
      <c r="Q18" s="54"/>
      <c r="R18" s="55"/>
    </row>
    <row r="19" spans="1:18" s="56" customFormat="1" ht="11.25">
      <c r="A19" s="54"/>
      <c r="B19" s="67"/>
      <c r="C19" s="59" t="s">
        <v>40</v>
      </c>
      <c r="D19" s="59" t="s">
        <v>41</v>
      </c>
      <c r="E19" s="59" t="s">
        <v>42</v>
      </c>
      <c r="F19" s="59" t="s">
        <v>43</v>
      </c>
      <c r="G19" s="59" t="s">
        <v>44</v>
      </c>
      <c r="H19" s="59" t="s">
        <v>45</v>
      </c>
      <c r="I19" s="59" t="s">
        <v>46</v>
      </c>
      <c r="J19" s="59" t="s">
        <v>47</v>
      </c>
      <c r="K19" s="59" t="s">
        <v>48</v>
      </c>
      <c r="L19" s="59" t="s">
        <v>73</v>
      </c>
      <c r="M19" s="59" t="s">
        <v>74</v>
      </c>
      <c r="N19" s="59" t="s">
        <v>75</v>
      </c>
      <c r="O19" s="68" t="s">
        <v>2</v>
      </c>
      <c r="P19" s="54"/>
      <c r="Q19" s="54"/>
      <c r="R19" s="55"/>
    </row>
    <row r="20" spans="1:18" s="56" customFormat="1" ht="11.25" customHeight="1">
      <c r="A20" s="54"/>
      <c r="B20" s="140" t="s">
        <v>59</v>
      </c>
      <c r="C20" s="130">
        <f>+'Ingresos Brutos del Juego'!C27</f>
        <v>38343239.014809303</v>
      </c>
      <c r="D20" s="130">
        <f>+'Ingresos Brutos del Juego'!D27</f>
        <v>32785667.631200213</v>
      </c>
      <c r="E20" s="130">
        <f>+'Ingresos Brutos del Juego'!E27</f>
        <v>37037979.076984487</v>
      </c>
      <c r="F20" s="130">
        <f>+'Ingresos Brutos del Juego'!F27</f>
        <v>38705746.385468438</v>
      </c>
      <c r="G20" s="130">
        <f>+'Ingresos Brutos del Juego'!G27</f>
        <v>43333647.595618278</v>
      </c>
      <c r="H20" s="130">
        <f>+'Ingresos Brutos del Juego'!H27</f>
        <v>38232508.024632111</v>
      </c>
      <c r="I20" s="130">
        <f>+'Ingresos Brutos del Juego'!I27</f>
        <v>39625637.698034272</v>
      </c>
      <c r="J20" s="130">
        <f>+'Ingresos Brutos del Juego'!J27</f>
        <v>38116272.435040399</v>
      </c>
      <c r="K20" s="130">
        <f>+'Ingresos Brutos del Juego'!K27</f>
        <v>34516418.141152166</v>
      </c>
      <c r="L20" s="130">
        <f>+'Ingresos Brutos del Juego'!L27</f>
        <v>0</v>
      </c>
      <c r="M20" s="130">
        <f>+'Ingresos Brutos del Juego'!M27</f>
        <v>0</v>
      </c>
      <c r="N20" s="130">
        <f>+'Ingresos Brutos del Juego'!N27</f>
        <v>0</v>
      </c>
      <c r="O20" s="131">
        <f>SUM(C20:N20)</f>
        <v>340697116.0029397</v>
      </c>
      <c r="P20" s="54"/>
      <c r="Q20" s="65"/>
      <c r="R20" s="55"/>
    </row>
    <row r="21" spans="1:18" s="56" customFormat="1" ht="11.25" customHeight="1">
      <c r="A21" s="54"/>
      <c r="B21" s="132" t="s">
        <v>17</v>
      </c>
      <c r="C21" s="112">
        <f>+Impuestos!C27</f>
        <v>6403827.7325889049</v>
      </c>
      <c r="D21" s="112">
        <f>+Impuestos!D27</f>
        <v>5460368.2706145989</v>
      </c>
      <c r="E21" s="112">
        <f>+Impuestos!E27</f>
        <v>6168319.1336993296</v>
      </c>
      <c r="F21" s="112">
        <f>+Impuestos!F27</f>
        <v>6410551.4570913324</v>
      </c>
      <c r="G21" s="112">
        <f>+Impuestos!G27</f>
        <v>7171964.7865534099</v>
      </c>
      <c r="H21" s="112">
        <f>+Impuestos!H27</f>
        <v>6327387.6689828886</v>
      </c>
      <c r="I21" s="112">
        <f>+Impuestos!I27</f>
        <v>6557387.5980558032</v>
      </c>
      <c r="J21" s="112">
        <f>+Impuestos!J27</f>
        <v>6308400.0930070337</v>
      </c>
      <c r="K21" s="112">
        <f>+Impuestos!K27</f>
        <v>5709920.8636604901</v>
      </c>
      <c r="L21" s="112">
        <f>+Impuestos!L27</f>
        <v>0</v>
      </c>
      <c r="M21" s="112">
        <f>+Impuestos!M27</f>
        <v>0</v>
      </c>
      <c r="N21" s="112">
        <f>+Impuestos!N27</f>
        <v>0</v>
      </c>
      <c r="O21" s="133">
        <f>SUM(C21:N21)</f>
        <v>56518127.604253791</v>
      </c>
      <c r="P21" s="54"/>
      <c r="Q21" s="54"/>
      <c r="R21" s="55"/>
    </row>
    <row r="22" spans="1:18" s="56" customFormat="1" ht="11.25" customHeight="1">
      <c r="A22" s="54"/>
      <c r="B22" s="134" t="s">
        <v>18</v>
      </c>
      <c r="C22" s="135">
        <f>+Impuestos!C49</f>
        <v>6122029.7583422158</v>
      </c>
      <c r="D22" s="135">
        <f>+Impuestos!D49</f>
        <v>5234686.4271769151</v>
      </c>
      <c r="E22" s="135">
        <f>+Impuestos!E49</f>
        <v>5913626.9115582686</v>
      </c>
      <c r="F22" s="135">
        <f>+Impuestos!F49</f>
        <v>6179909.0886556022</v>
      </c>
      <c r="G22" s="135">
        <f>+Impuestos!G49</f>
        <v>6918817.6792263556</v>
      </c>
      <c r="H22" s="135">
        <f>+Impuestos!H49</f>
        <v>6104350.020899646</v>
      </c>
      <c r="I22" s="135">
        <f>+Impuestos!I49</f>
        <v>6326782.4914633771</v>
      </c>
      <c r="J22" s="135">
        <f>+Impuestos!J49</f>
        <v>6085791.3953961516</v>
      </c>
      <c r="K22" s="135">
        <f>+Impuestos!K49</f>
        <v>5511024.7446185583</v>
      </c>
      <c r="L22" s="135">
        <f>+Impuestos!L49</f>
        <v>0</v>
      </c>
      <c r="M22" s="135">
        <f>+Impuestos!M49</f>
        <v>0</v>
      </c>
      <c r="N22" s="135">
        <f>+Impuestos!N49</f>
        <v>0</v>
      </c>
      <c r="O22" s="142">
        <f>SUM(C22:N22)</f>
        <v>54397018.517337091</v>
      </c>
      <c r="P22" s="54"/>
      <c r="Q22" s="54"/>
      <c r="R22" s="55"/>
    </row>
    <row r="23" spans="1:18" s="56" customFormat="1" ht="11.25" customHeight="1">
      <c r="A23" s="54"/>
      <c r="B23" s="132" t="s">
        <v>27</v>
      </c>
      <c r="C23" s="169">
        <f t="shared" ref="C23:H23" si="0">+C13</f>
        <v>472680</v>
      </c>
      <c r="D23" s="169">
        <f t="shared" si="0"/>
        <v>452285</v>
      </c>
      <c r="E23" s="169">
        <f t="shared" si="0"/>
        <v>409158</v>
      </c>
      <c r="F23" s="169">
        <f t="shared" si="0"/>
        <v>426360</v>
      </c>
      <c r="G23" s="169">
        <f t="shared" si="0"/>
        <v>493843</v>
      </c>
      <c r="H23" s="169">
        <f t="shared" si="0"/>
        <v>431640</v>
      </c>
      <c r="I23" s="169">
        <f t="shared" ref="I23:J23" si="1">+I13</f>
        <v>492616</v>
      </c>
      <c r="J23" s="169">
        <f t="shared" si="1"/>
        <v>467143</v>
      </c>
      <c r="K23" s="169">
        <f t="shared" ref="K23:L23" si="2">+K13</f>
        <v>441340</v>
      </c>
      <c r="L23" s="169">
        <f t="shared" si="2"/>
        <v>0</v>
      </c>
      <c r="M23" s="169">
        <f t="shared" ref="M23:N23" si="3">+M13</f>
        <v>0</v>
      </c>
      <c r="N23" s="169">
        <f t="shared" si="3"/>
        <v>0</v>
      </c>
      <c r="O23" s="133">
        <f>SUM(C23:N23)</f>
        <v>4087065</v>
      </c>
      <c r="P23" s="54"/>
      <c r="Q23" s="54"/>
      <c r="R23" s="55"/>
    </row>
    <row r="24" spans="1:18" s="56" customFormat="1" ht="11.25" customHeight="1">
      <c r="A24" s="54"/>
      <c r="B24" s="141" t="s">
        <v>9</v>
      </c>
      <c r="C24" s="70">
        <f>+Visitas!C47</f>
        <v>2301974.9113052278</v>
      </c>
      <c r="D24" s="70">
        <f>+Visitas!D47</f>
        <v>2184302.6374340039</v>
      </c>
      <c r="E24" s="70">
        <f>+Visitas!E47</f>
        <v>1962620.4093853575</v>
      </c>
      <c r="F24" s="70">
        <f>+Visitas!F47</f>
        <v>2099314.2491293084</v>
      </c>
      <c r="G24" s="70">
        <f>+Visitas!G47</f>
        <v>2474860.4005079539</v>
      </c>
      <c r="H24" s="70">
        <f>+Visitas!H47</f>
        <v>2098747.0498998864</v>
      </c>
      <c r="I24" s="70">
        <f>+Visitas!I47</f>
        <v>2325677.311040699</v>
      </c>
      <c r="J24" s="70">
        <f>+Visitas!J47</f>
        <v>2094098.9115270593</v>
      </c>
      <c r="K24" s="70">
        <f>+Visitas!K47</f>
        <v>1975967.9005886563</v>
      </c>
      <c r="L24" s="70">
        <f>+Visitas!L47</f>
        <v>0</v>
      </c>
      <c r="M24" s="70">
        <f>+Visitas!M47</f>
        <v>0</v>
      </c>
      <c r="N24" s="70">
        <f>+Visitas!N47</f>
        <v>0</v>
      </c>
      <c r="O24" s="127">
        <f>SUM(C24:N24)</f>
        <v>19517563.780818157</v>
      </c>
      <c r="P24" s="54"/>
      <c r="Q24" s="54"/>
      <c r="R24" s="55"/>
    </row>
    <row r="25" spans="1:18" s="56" customFormat="1" ht="11.25" customHeight="1">
      <c r="A25" s="54"/>
      <c r="B25" s="132" t="s">
        <v>10</v>
      </c>
      <c r="C25" s="136">
        <f>+Visitas!C70</f>
        <v>81.118807279643534</v>
      </c>
      <c r="D25" s="136">
        <f>+Visitas!D70</f>
        <v>72.488953565286408</v>
      </c>
      <c r="E25" s="136">
        <f>+Visitas!E70</f>
        <v>90.522437508452612</v>
      </c>
      <c r="F25" s="136">
        <f>+Visitas!F70</f>
        <v>90.781849181364095</v>
      </c>
      <c r="G25" s="136">
        <f>+Visitas!G70</f>
        <v>87.747822742573405</v>
      </c>
      <c r="H25" s="136">
        <f>+Visitas!H70</f>
        <v>88.574990419421496</v>
      </c>
      <c r="I25" s="136">
        <f>+Visitas!I70</f>
        <v>80.439197711262182</v>
      </c>
      <c r="J25" s="136">
        <f>+Visitas!J70</f>
        <v>81.594445736208797</v>
      </c>
      <c r="K25" s="136">
        <f>+Visitas!K70</f>
        <v>78.208223561248531</v>
      </c>
      <c r="L25" s="136">
        <f>+Visitas!L70</f>
        <v>0</v>
      </c>
      <c r="M25" s="136">
        <f>+Visitas!M70</f>
        <v>0</v>
      </c>
      <c r="N25" s="136">
        <f>+Visitas!N70</f>
        <v>0</v>
      </c>
      <c r="O25" s="137">
        <f>ROUND(+O20/O23,2)</f>
        <v>83.36</v>
      </c>
      <c r="P25" s="54"/>
      <c r="Q25" s="54"/>
      <c r="R25" s="55"/>
    </row>
    <row r="26" spans="1:18" s="56" customFormat="1" ht="11.25" customHeight="1">
      <c r="A26" s="54"/>
      <c r="B26" s="146" t="s">
        <v>85</v>
      </c>
      <c r="C26" s="149">
        <f t="shared" ref="C26" si="4">+C16</f>
        <v>0.93740000000000001</v>
      </c>
      <c r="D26" s="149">
        <v>0.9375</v>
      </c>
      <c r="E26" s="149">
        <v>0.93769999999999998</v>
      </c>
      <c r="F26" s="149">
        <v>0.93789999999999996</v>
      </c>
      <c r="G26" s="149">
        <v>0.93710000000000004</v>
      </c>
      <c r="H26" s="149">
        <v>0.93730000000000002</v>
      </c>
      <c r="I26" s="149">
        <v>0.93740000000000001</v>
      </c>
      <c r="J26" s="149">
        <v>0.93859999999999999</v>
      </c>
      <c r="K26" s="149">
        <v>0.93869999999999998</v>
      </c>
      <c r="L26" s="149"/>
      <c r="M26" s="149"/>
      <c r="N26" s="149"/>
      <c r="O26" s="149">
        <v>0.93759999999999999</v>
      </c>
      <c r="P26" s="54"/>
      <c r="Q26" s="54"/>
      <c r="R26" s="55"/>
    </row>
    <row r="27" spans="1:18" s="56" customFormat="1" ht="11.25" customHeight="1">
      <c r="A27" s="54"/>
      <c r="B27" s="147" t="s">
        <v>31</v>
      </c>
      <c r="C27" s="148">
        <f>+C38</f>
        <v>620.90952380952388</v>
      </c>
      <c r="D27" s="148">
        <f t="shared" ref="D27:N27" si="5">+D38</f>
        <v>623.61750000000006</v>
      </c>
      <c r="E27" s="148">
        <f t="shared" si="5"/>
        <v>628.50318181818193</v>
      </c>
      <c r="F27" s="148">
        <f t="shared" si="5"/>
        <v>614.7276190476191</v>
      </c>
      <c r="G27" s="148">
        <f t="shared" si="5"/>
        <v>607.59684210526325</v>
      </c>
      <c r="H27" s="148">
        <f t="shared" si="5"/>
        <v>629.99476190476173</v>
      </c>
      <c r="I27" s="148">
        <f t="shared" si="5"/>
        <v>650.14</v>
      </c>
      <c r="J27" s="148">
        <f t="shared" si="5"/>
        <v>688.12</v>
      </c>
      <c r="K27" s="148">
        <f t="shared" si="5"/>
        <v>691.72904761904749</v>
      </c>
      <c r="L27" s="148">
        <f t="shared" si="5"/>
        <v>1</v>
      </c>
      <c r="M27" s="148">
        <f t="shared" si="5"/>
        <v>1</v>
      </c>
      <c r="N27" s="148">
        <f t="shared" si="5"/>
        <v>1</v>
      </c>
      <c r="O27" s="179"/>
      <c r="P27" s="54"/>
      <c r="Q27" s="54"/>
    </row>
    <row r="28" spans="1:18" ht="28.5" customHeight="1"/>
    <row r="29" spans="1:18" s="1" customFormat="1" ht="22.5" customHeight="1">
      <c r="A29" s="6"/>
      <c r="B29" s="295" t="s">
        <v>116</v>
      </c>
      <c r="C29" s="296"/>
      <c r="D29" s="296"/>
      <c r="E29" s="296"/>
      <c r="F29" s="296"/>
      <c r="G29" s="296"/>
      <c r="H29" s="296"/>
      <c r="I29" s="296"/>
      <c r="J29" s="296"/>
      <c r="K29" s="296"/>
      <c r="L29" s="296"/>
      <c r="M29" s="296"/>
      <c r="N29" s="296"/>
      <c r="O29" s="296"/>
      <c r="P29" s="296"/>
      <c r="Q29" s="6"/>
      <c r="R29" s="6"/>
    </row>
    <row r="30" spans="1:18" s="1" customFormat="1" ht="11.25">
      <c r="A30" s="6"/>
      <c r="B30" s="162" t="s">
        <v>78</v>
      </c>
      <c r="C30" s="25" t="s">
        <v>40</v>
      </c>
      <c r="D30" s="25" t="s">
        <v>41</v>
      </c>
      <c r="E30" s="25" t="s">
        <v>42</v>
      </c>
      <c r="F30" s="25" t="s">
        <v>43</v>
      </c>
      <c r="G30" s="25" t="s">
        <v>44</v>
      </c>
      <c r="H30" s="25" t="s">
        <v>45</v>
      </c>
      <c r="I30" s="25" t="s">
        <v>46</v>
      </c>
      <c r="J30" s="25" t="s">
        <v>47</v>
      </c>
      <c r="K30" s="25" t="s">
        <v>48</v>
      </c>
      <c r="L30" s="25" t="s">
        <v>73</v>
      </c>
      <c r="M30" s="25" t="s">
        <v>74</v>
      </c>
      <c r="N30" s="25" t="s">
        <v>75</v>
      </c>
      <c r="O30" s="25" t="s">
        <v>32</v>
      </c>
      <c r="P30" s="123" t="s">
        <v>33</v>
      </c>
      <c r="Q30" s="6"/>
      <c r="R30" s="6"/>
    </row>
    <row r="31" spans="1:18" s="1" customFormat="1" ht="12" customHeight="1">
      <c r="A31" s="6"/>
      <c r="B31" s="95" t="s">
        <v>79</v>
      </c>
      <c r="C31" s="173">
        <v>1430334900</v>
      </c>
      <c r="D31" s="173">
        <v>939424350</v>
      </c>
      <c r="E31" s="173">
        <v>1731976700</v>
      </c>
      <c r="F31" s="173">
        <v>1323289300</v>
      </c>
      <c r="G31" s="173">
        <v>1610126650</v>
      </c>
      <c r="H31" s="173">
        <v>1831196650</v>
      </c>
      <c r="I31" s="173">
        <v>1405171500</v>
      </c>
      <c r="J31" s="173">
        <v>2563137350</v>
      </c>
      <c r="K31" s="173">
        <v>1430684550</v>
      </c>
      <c r="L31" s="173"/>
      <c r="M31" s="173"/>
      <c r="N31" s="174"/>
      <c r="O31" s="175">
        <f t="shared" ref="O31:O35" si="6">SUM(C31:N31)</f>
        <v>14265341950</v>
      </c>
      <c r="P31" s="175">
        <v>22229511.379999999</v>
      </c>
      <c r="Q31" s="6"/>
      <c r="R31" s="6"/>
    </row>
    <row r="32" spans="1:18" s="1" customFormat="1" ht="12" customHeight="1">
      <c r="A32" s="6"/>
      <c r="B32" s="96" t="s">
        <v>80</v>
      </c>
      <c r="C32" s="176">
        <v>3140603350</v>
      </c>
      <c r="D32" s="176">
        <v>2195775100</v>
      </c>
      <c r="E32" s="176">
        <v>3022736550</v>
      </c>
      <c r="F32" s="176">
        <v>3191789500</v>
      </c>
      <c r="G32" s="176">
        <v>2881285950</v>
      </c>
      <c r="H32" s="176">
        <v>2434422895</v>
      </c>
      <c r="I32" s="176">
        <v>3080854950</v>
      </c>
      <c r="J32" s="176">
        <v>3184071100</v>
      </c>
      <c r="K32" s="176">
        <v>2791679150</v>
      </c>
      <c r="L32" s="176"/>
      <c r="M32" s="176"/>
      <c r="N32" s="177"/>
      <c r="O32" s="178">
        <f t="shared" si="6"/>
        <v>25923218545</v>
      </c>
      <c r="P32" s="178">
        <v>40588775.490000002</v>
      </c>
      <c r="Q32" s="6"/>
      <c r="R32" s="6"/>
    </row>
    <row r="33" spans="2:17" s="6" customFormat="1" ht="12" customHeight="1">
      <c r="B33" s="95" t="s">
        <v>81</v>
      </c>
      <c r="C33" s="173">
        <v>119465750</v>
      </c>
      <c r="D33" s="173">
        <v>70081650</v>
      </c>
      <c r="E33" s="173">
        <v>61446350</v>
      </c>
      <c r="F33" s="173">
        <v>111772300</v>
      </c>
      <c r="G33" s="173">
        <v>126487650</v>
      </c>
      <c r="H33" s="173">
        <v>63721700</v>
      </c>
      <c r="I33" s="173">
        <v>117860650</v>
      </c>
      <c r="J33" s="173">
        <v>82789200</v>
      </c>
      <c r="K33" s="173">
        <v>124463500</v>
      </c>
      <c r="L33" s="173"/>
      <c r="M33" s="173"/>
      <c r="N33" s="174"/>
      <c r="O33" s="175">
        <f t="shared" si="6"/>
        <v>878088750</v>
      </c>
      <c r="P33" s="175">
        <v>1375225.4599999997</v>
      </c>
    </row>
    <row r="34" spans="2:17" s="6" customFormat="1" ht="12" customHeight="1">
      <c r="B34" s="97" t="s">
        <v>82</v>
      </c>
      <c r="C34" s="176">
        <v>19094198668</v>
      </c>
      <c r="D34" s="176">
        <v>17221920649</v>
      </c>
      <c r="E34" s="176">
        <v>18444225493</v>
      </c>
      <c r="F34" s="176">
        <v>19147484174</v>
      </c>
      <c r="G34" s="176">
        <v>21683261781</v>
      </c>
      <c r="H34" s="176">
        <v>19735842070</v>
      </c>
      <c r="I34" s="176">
        <v>21135300943</v>
      </c>
      <c r="J34" s="176">
        <v>20375748593</v>
      </c>
      <c r="K34" s="176">
        <v>19509145648</v>
      </c>
      <c r="L34" s="176"/>
      <c r="M34" s="176"/>
      <c r="N34" s="177"/>
      <c r="O34" s="178">
        <f t="shared" si="6"/>
        <v>176347128019</v>
      </c>
      <c r="P34" s="178">
        <v>276199292.15999997</v>
      </c>
    </row>
    <row r="35" spans="2:17" s="6" customFormat="1" ht="12" customHeight="1">
      <c r="B35" s="95" t="s">
        <v>83</v>
      </c>
      <c r="C35" s="173">
        <v>23079610</v>
      </c>
      <c r="D35" s="173">
        <v>18514335</v>
      </c>
      <c r="E35" s="173">
        <v>18102605</v>
      </c>
      <c r="F35" s="173">
        <v>19156045</v>
      </c>
      <c r="G35" s="173">
        <v>28225405</v>
      </c>
      <c r="H35" s="173">
        <v>21096475</v>
      </c>
      <c r="I35" s="173">
        <v>23024050</v>
      </c>
      <c r="J35" s="173">
        <v>22823145</v>
      </c>
      <c r="K35" s="173">
        <v>20036200</v>
      </c>
      <c r="L35" s="173"/>
      <c r="M35" s="173"/>
      <c r="N35" s="174"/>
      <c r="O35" s="175">
        <f t="shared" si="6"/>
        <v>194057870</v>
      </c>
      <c r="P35" s="175">
        <v>304311.52</v>
      </c>
    </row>
    <row r="36" spans="2:17" s="6" customFormat="1" ht="18" customHeight="1">
      <c r="B36" s="180" t="s">
        <v>2</v>
      </c>
      <c r="C36" s="181">
        <f t="shared" ref="C36:D36" si="7">SUM(C31:C35)</f>
        <v>23807682278</v>
      </c>
      <c r="D36" s="181">
        <f t="shared" si="7"/>
        <v>20445716084</v>
      </c>
      <c r="E36" s="181">
        <f t="shared" ref="E36:J36" si="8">SUM(E31:E35)</f>
        <v>23278487698</v>
      </c>
      <c r="F36" s="181">
        <f t="shared" si="8"/>
        <v>23793491319</v>
      </c>
      <c r="G36" s="181">
        <f t="shared" si="8"/>
        <v>26329387436</v>
      </c>
      <c r="H36" s="181">
        <f t="shared" si="8"/>
        <v>24086279790</v>
      </c>
      <c r="I36" s="181">
        <f t="shared" si="8"/>
        <v>25762212093</v>
      </c>
      <c r="J36" s="181">
        <f t="shared" si="8"/>
        <v>26228569388</v>
      </c>
      <c r="K36" s="181">
        <f t="shared" ref="K36:L36" si="9">SUM(K31:K35)</f>
        <v>23876009048</v>
      </c>
      <c r="L36" s="181">
        <f t="shared" si="9"/>
        <v>0</v>
      </c>
      <c r="M36" s="181">
        <f t="shared" ref="M36:N36" si="10">SUM(M31:M35)</f>
        <v>0</v>
      </c>
      <c r="N36" s="181">
        <f t="shared" si="10"/>
        <v>0</v>
      </c>
      <c r="O36" s="181">
        <f>SUM(C36:N36)</f>
        <v>217607835134</v>
      </c>
      <c r="P36" s="181">
        <f>SUM(P31:P35)</f>
        <v>340697116.00999993</v>
      </c>
    </row>
    <row r="37" spans="2:17" s="6" customFormat="1" ht="18" customHeight="1">
      <c r="B37" s="88" t="s">
        <v>8</v>
      </c>
      <c r="C37" s="88">
        <f t="shared" ref="C37:D37" si="11">C36/C38</f>
        <v>38343239.014809303</v>
      </c>
      <c r="D37" s="88">
        <f t="shared" si="11"/>
        <v>32785667.631200213</v>
      </c>
      <c r="E37" s="88">
        <f t="shared" ref="E37:N37" si="12">E36/E38</f>
        <v>37037979.076984487</v>
      </c>
      <c r="F37" s="88">
        <f t="shared" si="12"/>
        <v>38705746.385468438</v>
      </c>
      <c r="G37" s="88">
        <f t="shared" si="12"/>
        <v>43333647.595618278</v>
      </c>
      <c r="H37" s="88">
        <f t="shared" si="12"/>
        <v>38232508.024632111</v>
      </c>
      <c r="I37" s="88">
        <f t="shared" si="12"/>
        <v>39625637.698034272</v>
      </c>
      <c r="J37" s="88">
        <f t="shared" si="12"/>
        <v>38116272.435040399</v>
      </c>
      <c r="K37" s="88">
        <f t="shared" si="12"/>
        <v>34516418.141152166</v>
      </c>
      <c r="L37" s="88">
        <f t="shared" si="12"/>
        <v>0</v>
      </c>
      <c r="M37" s="88">
        <f t="shared" si="12"/>
        <v>0</v>
      </c>
      <c r="N37" s="88">
        <f t="shared" si="12"/>
        <v>0</v>
      </c>
      <c r="O37" s="181">
        <f>SUM(C37:N37)</f>
        <v>340697116.0029397</v>
      </c>
      <c r="P37" s="88"/>
    </row>
    <row r="38" spans="2:17" s="6" customFormat="1" ht="16.5" customHeight="1">
      <c r="B38" s="88" t="s">
        <v>30</v>
      </c>
      <c r="C38" s="106">
        <f>+'Retorno Máquinas'!C28</f>
        <v>620.90952380952388</v>
      </c>
      <c r="D38" s="106">
        <f>+'Retorno Máquinas'!D28</f>
        <v>623.61750000000006</v>
      </c>
      <c r="E38" s="106">
        <f>+'Retorno Máquinas'!E28</f>
        <v>628.50318181818193</v>
      </c>
      <c r="F38" s="106">
        <f>+'Retorno Máquinas'!F28</f>
        <v>614.7276190476191</v>
      </c>
      <c r="G38" s="106">
        <f>+'Retorno Máquinas'!G28</f>
        <v>607.59684210526325</v>
      </c>
      <c r="H38" s="106">
        <f>+'Retorno Máquinas'!H28</f>
        <v>629.99476190476173</v>
      </c>
      <c r="I38" s="106">
        <f>+'Retorno Máquinas'!I28</f>
        <v>650.14</v>
      </c>
      <c r="J38" s="106">
        <f>+'Retorno Máquinas'!J28</f>
        <v>688.12</v>
      </c>
      <c r="K38" s="106">
        <f>+'Retorno Máquinas'!K28</f>
        <v>691.72904761904749</v>
      </c>
      <c r="L38" s="106">
        <f>+'Retorno Máquinas'!L28</f>
        <v>1</v>
      </c>
      <c r="M38" s="106">
        <f>+'Retorno Máquinas'!M28</f>
        <v>1</v>
      </c>
      <c r="N38" s="106">
        <f>+'Retorno Máquinas'!N28</f>
        <v>1</v>
      </c>
      <c r="O38" s="89"/>
      <c r="P38" s="89"/>
    </row>
    <row r="39" spans="2:17" s="6" customFormat="1" ht="22.5" customHeight="1">
      <c r="B39" s="1"/>
      <c r="C39" s="1"/>
      <c r="D39" s="1"/>
      <c r="E39" s="1"/>
      <c r="F39" s="1"/>
      <c r="G39" s="1"/>
      <c r="H39" s="1"/>
      <c r="I39" s="1"/>
      <c r="J39" s="1"/>
      <c r="K39" s="1"/>
      <c r="L39" s="1"/>
      <c r="M39" s="1"/>
      <c r="N39" s="1"/>
      <c r="O39" s="1"/>
      <c r="P39" s="1"/>
    </row>
    <row r="40" spans="2:17" s="6" customFormat="1" ht="22.5" customHeight="1">
      <c r="B40" s="297" t="s">
        <v>84</v>
      </c>
      <c r="C40" s="298"/>
      <c r="D40" s="298"/>
      <c r="E40" s="298"/>
      <c r="F40" s="298"/>
      <c r="G40" s="298"/>
      <c r="H40" s="298"/>
      <c r="I40" s="298"/>
      <c r="J40" s="298"/>
      <c r="K40" s="298"/>
      <c r="L40" s="298"/>
      <c r="M40" s="298"/>
      <c r="N40" s="298"/>
      <c r="O40" s="299"/>
      <c r="P40" s="1"/>
    </row>
    <row r="41" spans="2:17" s="6" customFormat="1" ht="11.25">
      <c r="B41" s="162" t="s">
        <v>78</v>
      </c>
      <c r="C41" s="25" t="s">
        <v>40</v>
      </c>
      <c r="D41" s="25" t="s">
        <v>41</v>
      </c>
      <c r="E41" s="25" t="s">
        <v>42</v>
      </c>
      <c r="F41" s="25" t="s">
        <v>43</v>
      </c>
      <c r="G41" s="25" t="s">
        <v>44</v>
      </c>
      <c r="H41" s="25" t="s">
        <v>45</v>
      </c>
      <c r="I41" s="25" t="s">
        <v>46</v>
      </c>
      <c r="J41" s="25" t="s">
        <v>47</v>
      </c>
      <c r="K41" s="25" t="s">
        <v>48</v>
      </c>
      <c r="L41" s="25" t="s">
        <v>73</v>
      </c>
      <c r="M41" s="25" t="s">
        <v>74</v>
      </c>
      <c r="N41" s="25" t="s">
        <v>75</v>
      </c>
      <c r="O41" s="163" t="s">
        <v>2</v>
      </c>
      <c r="P41" s="1"/>
    </row>
    <row r="42" spans="2:17" s="6" customFormat="1" ht="12" customHeight="1">
      <c r="B42" s="95" t="s">
        <v>79</v>
      </c>
      <c r="C42" s="107">
        <v>6.0080000000000001E-2</v>
      </c>
      <c r="D42" s="107">
        <v>4.5949999999999998E-2</v>
      </c>
      <c r="E42" s="107">
        <v>7.4399999999999994E-2</v>
      </c>
      <c r="F42" s="107">
        <v>5.5620000000000003E-2</v>
      </c>
      <c r="G42" s="107">
        <v>6.1150000000000003E-2</v>
      </c>
      <c r="H42" s="107">
        <v>7.603E-2</v>
      </c>
      <c r="I42" s="107">
        <v>5.4539999999999998E-2</v>
      </c>
      <c r="J42" s="107">
        <v>9.7720000000000001E-2</v>
      </c>
      <c r="K42" s="107">
        <v>5.9920000000000001E-2</v>
      </c>
      <c r="L42" s="107"/>
      <c r="M42" s="107"/>
      <c r="N42" s="107"/>
      <c r="O42" s="107">
        <v>6.5555277185748356E-2</v>
      </c>
      <c r="P42" s="1"/>
      <c r="Q42" s="221"/>
    </row>
    <row r="43" spans="2:17" s="6" customFormat="1" ht="12" customHeight="1">
      <c r="B43" s="96" t="s">
        <v>80</v>
      </c>
      <c r="C43" s="108">
        <v>0.13192000000000001</v>
      </c>
      <c r="D43" s="108">
        <v>0.1074</v>
      </c>
      <c r="E43" s="108">
        <v>0.12984999999999999</v>
      </c>
      <c r="F43" s="108">
        <v>0.13414999999999999</v>
      </c>
      <c r="G43" s="108">
        <v>0.10943</v>
      </c>
      <c r="H43" s="108">
        <v>0.10106999999999999</v>
      </c>
      <c r="I43" s="108">
        <v>0.11959</v>
      </c>
      <c r="J43" s="108">
        <v>0.12139999999999999</v>
      </c>
      <c r="K43" s="108">
        <v>0.11692</v>
      </c>
      <c r="L43" s="108"/>
      <c r="M43" s="108"/>
      <c r="N43" s="108"/>
      <c r="O43" s="108">
        <v>0.11912814871319696</v>
      </c>
      <c r="P43" s="1"/>
    </row>
    <row r="44" spans="2:17" s="6" customFormat="1" ht="12" customHeight="1">
      <c r="B44" s="95" t="s">
        <v>81</v>
      </c>
      <c r="C44" s="107">
        <v>5.0000000000000001E-3</v>
      </c>
      <c r="D44" s="107">
        <v>3.3999999999999998E-3</v>
      </c>
      <c r="E44" s="107">
        <v>2.5999999999999999E-3</v>
      </c>
      <c r="F44" s="107">
        <v>4.7000000000000002E-3</v>
      </c>
      <c r="G44" s="107">
        <v>4.7999999999999996E-3</v>
      </c>
      <c r="H44" s="107">
        <v>2.5999999999999999E-3</v>
      </c>
      <c r="I44" s="107">
        <v>4.5999999999999999E-3</v>
      </c>
      <c r="J44" s="107">
        <v>3.2000000000000002E-3</v>
      </c>
      <c r="K44" s="107">
        <v>5.1999999999999998E-3</v>
      </c>
      <c r="L44" s="107"/>
      <c r="M44" s="107"/>
      <c r="N44" s="107"/>
      <c r="O44" s="107">
        <v>4.0351890337923021E-3</v>
      </c>
      <c r="P44" s="1"/>
    </row>
    <row r="45" spans="2:17" s="6" customFormat="1" ht="12" customHeight="1">
      <c r="B45" s="97" t="s">
        <v>82</v>
      </c>
      <c r="C45" s="108">
        <v>0.80201999999999996</v>
      </c>
      <c r="D45" s="108">
        <v>0.84231999999999996</v>
      </c>
      <c r="E45" s="108">
        <v>0.79232999999999998</v>
      </c>
      <c r="F45" s="108">
        <v>0.80474000000000001</v>
      </c>
      <c r="G45" s="108">
        <v>0.82354000000000005</v>
      </c>
      <c r="H45" s="108">
        <v>0.81938</v>
      </c>
      <c r="I45" s="108">
        <v>0.82040000000000002</v>
      </c>
      <c r="J45" s="108">
        <v>0.77685000000000004</v>
      </c>
      <c r="K45" s="108">
        <v>0.81710000000000005</v>
      </c>
      <c r="L45" s="108"/>
      <c r="M45" s="108"/>
      <c r="N45" s="108"/>
      <c r="O45" s="108">
        <v>0.81038960711321717</v>
      </c>
      <c r="P45" s="1"/>
    </row>
    <row r="46" spans="2:17" s="6" customFormat="1" ht="12" customHeight="1">
      <c r="B46" s="95" t="s">
        <v>83</v>
      </c>
      <c r="C46" s="107">
        <v>9.7000000000000005E-4</v>
      </c>
      <c r="D46" s="107">
        <v>9.1E-4</v>
      </c>
      <c r="E46" s="107">
        <v>7.7999999999999999E-4</v>
      </c>
      <c r="F46" s="107">
        <v>8.0999999999999996E-4</v>
      </c>
      <c r="G46" s="107">
        <v>1.07E-3</v>
      </c>
      <c r="H46" s="107">
        <v>8.8000000000000003E-4</v>
      </c>
      <c r="I46" s="107">
        <v>8.8999999999999995E-4</v>
      </c>
      <c r="J46" s="107">
        <v>8.7000000000000001E-4</v>
      </c>
      <c r="K46" s="107">
        <v>8.4000000000000003E-4</v>
      </c>
      <c r="L46" s="107"/>
      <c r="M46" s="107"/>
      <c r="N46" s="107"/>
      <c r="O46" s="107">
        <v>8.9177795404518298E-4</v>
      </c>
      <c r="P46" s="1"/>
    </row>
    <row r="47" spans="2:17" s="6" customFormat="1" ht="18" customHeight="1">
      <c r="B47" s="164" t="s">
        <v>2</v>
      </c>
      <c r="C47" s="165">
        <f t="shared" ref="C47:N47" si="13">SUM(C42:C46)</f>
        <v>0.99999000000000005</v>
      </c>
      <c r="D47" s="165">
        <f t="shared" si="13"/>
        <v>0.99997999999999987</v>
      </c>
      <c r="E47" s="165">
        <f t="shared" si="13"/>
        <v>0.99995999999999996</v>
      </c>
      <c r="F47" s="165">
        <f t="shared" si="13"/>
        <v>1.0000200000000001</v>
      </c>
      <c r="G47" s="165">
        <f t="shared" si="13"/>
        <v>0.99999000000000005</v>
      </c>
      <c r="H47" s="165">
        <f t="shared" si="13"/>
        <v>0.99995999999999996</v>
      </c>
      <c r="I47" s="165">
        <f t="shared" si="13"/>
        <v>1.0000200000000001</v>
      </c>
      <c r="J47" s="165">
        <f t="shared" si="13"/>
        <v>1.00004</v>
      </c>
      <c r="K47" s="165">
        <f t="shared" si="13"/>
        <v>0.99997999999999998</v>
      </c>
      <c r="L47" s="165">
        <f t="shared" si="13"/>
        <v>0</v>
      </c>
      <c r="M47" s="165">
        <f t="shared" si="13"/>
        <v>0</v>
      </c>
      <c r="N47" s="165">
        <f t="shared" si="13"/>
        <v>0</v>
      </c>
      <c r="O47" s="166">
        <v>1</v>
      </c>
      <c r="P47" s="1"/>
    </row>
    <row r="49" spans="3:16">
      <c r="C49" s="120"/>
      <c r="D49" s="120"/>
      <c r="J49" s="120"/>
      <c r="K49" s="120"/>
      <c r="L49" s="120"/>
      <c r="M49" s="120"/>
      <c r="N49" s="120"/>
      <c r="O49" s="196"/>
      <c r="P49" s="196"/>
    </row>
    <row r="50" spans="3:16">
      <c r="O50" s="196"/>
      <c r="P50" s="196"/>
    </row>
    <row r="51" spans="3:16">
      <c r="O51" s="196"/>
      <c r="P51" s="196"/>
    </row>
    <row r="52" spans="3:16">
      <c r="O52" s="196"/>
      <c r="P52" s="196"/>
    </row>
    <row r="53" spans="3:16">
      <c r="O53" s="196"/>
      <c r="P53" s="196"/>
    </row>
    <row r="54" spans="3:16">
      <c r="C54" s="66"/>
    </row>
    <row r="59" spans="3:16">
      <c r="L59" s="120"/>
      <c r="M59" s="120"/>
      <c r="N59" s="120"/>
      <c r="O59" s="120"/>
      <c r="P59" s="120"/>
    </row>
    <row r="60" spans="3:16">
      <c r="P60" s="17"/>
    </row>
    <row r="61" spans="3:16">
      <c r="P61" s="17"/>
    </row>
    <row r="62" spans="3:16">
      <c r="P62" s="17"/>
    </row>
    <row r="63" spans="3:16">
      <c r="P63" s="17"/>
    </row>
    <row r="64" spans="3:16">
      <c r="P64" s="17"/>
    </row>
    <row r="65" spans="16:16">
      <c r="P65" s="17"/>
    </row>
    <row r="66" spans="16:16">
      <c r="P66" s="17"/>
    </row>
  </sheetData>
  <mergeCells count="4">
    <mergeCell ref="B8:O8"/>
    <mergeCell ref="B18:O18"/>
    <mergeCell ref="B29:P29"/>
    <mergeCell ref="B40:O40"/>
  </mergeCells>
  <printOptions horizontalCentered="1"/>
  <pageMargins left="0.39370078740157483" right="0.39370078740157483" top="0.39370078740157483" bottom="0.78740157480314965" header="0.31496062992125984" footer="0.31496062992125984"/>
  <pageSetup scale="77" orientation="landscape" r:id="rId1"/>
  <headerFooter>
    <oddFooter>&amp;L&amp;9www.scj.cl
&amp;D&amp;R&amp;8División de Estudios</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Indice</vt:lpstr>
      <vt:lpstr>Oferta de Juegos</vt:lpstr>
      <vt:lpstr>Parque de Máquinas</vt:lpstr>
      <vt:lpstr>Posiciones de Juego</vt:lpstr>
      <vt:lpstr>Ingresos Brutos del Juego</vt:lpstr>
      <vt:lpstr>Impuestos</vt:lpstr>
      <vt:lpstr>Visitas</vt:lpstr>
      <vt:lpstr>Retorno Máquinas</vt:lpstr>
      <vt:lpstr>Resumen Industria</vt:lpstr>
      <vt:lpstr>Glosario</vt:lpstr>
      <vt:lpstr>Glosario!Área_de_impresión</vt:lpstr>
      <vt:lpstr>Impuestos!Área_de_impresión</vt:lpstr>
      <vt:lpstr>Indice!Área_de_impresión</vt:lpstr>
      <vt:lpstr>'Ingresos Brutos del Juego'!Área_de_impresión</vt:lpstr>
      <vt:lpstr>'Oferta de Juegos'!Área_de_impresión</vt:lpstr>
      <vt:lpstr>'Parque de Máquinas'!Área_de_impresión</vt:lpstr>
      <vt:lpstr>'Posiciones de Juego'!Área_de_impresión</vt:lpstr>
      <vt:lpstr>'Resumen Industria'!Área_de_impresión</vt:lpstr>
      <vt:lpstr>'Retorno Máquinas'!Área_de_impresión</vt:lpstr>
      <vt:lpstr>Visitas!Área_de_impresión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eschiaffino</dc:creator>
  <cp:lastModifiedBy>Pamela Riquelme Illanes</cp:lastModifiedBy>
  <cp:lastPrinted>2015-09-28T14:51:30Z</cp:lastPrinted>
  <dcterms:created xsi:type="dcterms:W3CDTF">2009-04-09T13:46:36Z</dcterms:created>
  <dcterms:modified xsi:type="dcterms:W3CDTF">2015-10-30T18:17:41Z</dcterms:modified>
</cp:coreProperties>
</file>