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O43" i="4"/>
  <c r="O44"/>
  <c r="O45"/>
  <c r="O46"/>
  <c r="O42"/>
  <c r="C43"/>
  <c r="C44"/>
  <c r="C45"/>
  <c r="C46"/>
  <c r="C42"/>
  <c r="O16"/>
  <c r="O26" s="1"/>
  <c r="C16"/>
  <c r="C26" s="1"/>
  <c r="C25"/>
  <c r="C15"/>
  <c r="C24"/>
  <c r="C14"/>
  <c r="C23"/>
  <c r="C13"/>
  <c r="E27"/>
  <c r="F27"/>
  <c r="G27"/>
  <c r="H27"/>
  <c r="I27"/>
  <c r="J27"/>
  <c r="K27"/>
  <c r="L27"/>
  <c r="M27"/>
  <c r="N27"/>
  <c r="D27"/>
  <c r="C27"/>
  <c r="D38"/>
  <c r="E38"/>
  <c r="F38"/>
  <c r="G38"/>
  <c r="H38"/>
  <c r="I38"/>
  <c r="J38"/>
  <c r="K38"/>
  <c r="L38"/>
  <c r="M38"/>
  <c r="N38"/>
  <c r="C38"/>
  <c r="C22"/>
  <c r="C12"/>
  <c r="C21"/>
  <c r="C11"/>
  <c r="C20"/>
  <c r="C10"/>
  <c r="O47" i="7"/>
  <c r="C47"/>
  <c r="D27"/>
  <c r="E27"/>
  <c r="F27"/>
  <c r="G27"/>
  <c r="H27"/>
  <c r="I27"/>
  <c r="J27"/>
  <c r="K27"/>
  <c r="L27"/>
  <c r="M27"/>
  <c r="N27"/>
  <c r="C27"/>
  <c r="D68" i="3" l="1"/>
  <c r="E68"/>
  <c r="F68"/>
  <c r="G68"/>
  <c r="H68"/>
  <c r="I68"/>
  <c r="J68"/>
  <c r="K68"/>
  <c r="L68"/>
  <c r="M68"/>
  <c r="N68"/>
  <c r="C68"/>
  <c r="D46"/>
  <c r="E46"/>
  <c r="F46"/>
  <c r="G46"/>
  <c r="H46"/>
  <c r="I46"/>
  <c r="J46"/>
  <c r="K46"/>
  <c r="L46"/>
  <c r="M46"/>
  <c r="N46"/>
  <c r="C46"/>
  <c r="D48" i="2"/>
  <c r="E48"/>
  <c r="F48"/>
  <c r="G48"/>
  <c r="H48"/>
  <c r="I48"/>
  <c r="J48"/>
  <c r="K48"/>
  <c r="L48"/>
  <c r="M48"/>
  <c r="N48"/>
  <c r="E27"/>
  <c r="F27"/>
  <c r="G27"/>
  <c r="H27"/>
  <c r="I27"/>
  <c r="J27"/>
  <c r="K27"/>
  <c r="L27"/>
  <c r="M27"/>
  <c r="N27"/>
  <c r="D27"/>
  <c r="C48"/>
  <c r="C27"/>
  <c r="O11" i="8"/>
  <c r="O12"/>
  <c r="O13"/>
  <c r="O14"/>
  <c r="O15"/>
  <c r="O16"/>
  <c r="O17"/>
  <c r="O18"/>
  <c r="O19"/>
  <c r="O20"/>
  <c r="O21"/>
  <c r="O22"/>
  <c r="O23"/>
  <c r="O24"/>
  <c r="O25"/>
  <c r="N36" i="4"/>
  <c r="G26" i="8"/>
  <c r="M36" i="4" l="1"/>
  <c r="L36" l="1"/>
  <c r="H36" l="1"/>
  <c r="I36"/>
  <c r="J36"/>
  <c r="K36"/>
  <c r="G36" l="1"/>
  <c r="F36" l="1"/>
  <c r="E36"/>
  <c r="D36" l="1"/>
  <c r="B67" i="12" l="1"/>
  <c r="O47" i="4" l="1"/>
  <c r="C47"/>
  <c r="C36"/>
  <c r="C37" s="1"/>
  <c r="O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L26"/>
  <c r="K26"/>
  <c r="J26"/>
  <c r="I26"/>
  <c r="H26"/>
  <c r="F26"/>
  <c r="E26"/>
  <c r="D26"/>
  <c r="C26"/>
  <c r="O26" l="1"/>
  <c r="G27" s="1"/>
  <c r="P12" l="1"/>
  <c r="P23"/>
  <c r="F27"/>
  <c r="C27"/>
  <c r="P19"/>
  <c r="J27"/>
  <c r="K27"/>
  <c r="N27"/>
  <c r="P17"/>
  <c r="P25"/>
  <c r="P21"/>
  <c r="M27"/>
  <c r="I27"/>
  <c r="D27"/>
  <c r="L27"/>
  <c r="H27"/>
  <c r="P13"/>
  <c r="E27"/>
  <c r="P15"/>
  <c r="P11"/>
  <c r="P24"/>
  <c r="P14"/>
  <c r="P18"/>
  <c r="P22"/>
  <c r="P20"/>
  <c r="P16"/>
  <c r="N25" i="7"/>
  <c r="O27" i="8" l="1"/>
  <c r="P26"/>
  <c r="N44" i="3"/>
  <c r="N25"/>
  <c r="N46" i="2"/>
  <c r="N47" s="1"/>
  <c r="N25"/>
  <c r="M25" i="7" l="1"/>
  <c r="M44" i="3"/>
  <c r="M25"/>
  <c r="M46" i="2"/>
  <c r="M47" s="1"/>
  <c r="M25"/>
  <c r="L44" i="3" l="1"/>
  <c r="L25"/>
  <c r="L25" i="7" l="1"/>
  <c r="L46" i="2"/>
  <c r="L47" s="1"/>
  <c r="P46"/>
  <c r="L25"/>
  <c r="O24" i="1"/>
  <c r="O23"/>
  <c r="O22"/>
  <c r="O21"/>
  <c r="O20"/>
  <c r="O19"/>
  <c r="O18"/>
  <c r="O17"/>
  <c r="O16"/>
  <c r="O15"/>
  <c r="O14"/>
  <c r="O13"/>
  <c r="O12"/>
  <c r="O11"/>
  <c r="O10"/>
  <c r="K25" i="7"/>
  <c r="K44" i="3"/>
  <c r="K25"/>
  <c r="P25" i="2"/>
  <c r="K46"/>
  <c r="K47" s="1"/>
  <c r="K25"/>
  <c r="K25" i="1"/>
  <c r="J25" i="7"/>
  <c r="J44" i="3"/>
  <c r="J25"/>
  <c r="O13"/>
  <c r="O14"/>
  <c r="J46" i="2"/>
  <c r="J47" s="1"/>
  <c r="J25"/>
  <c r="I25" i="7"/>
  <c r="I44" i="3"/>
  <c r="I25"/>
  <c r="I46" i="2"/>
  <c r="I47" s="1"/>
  <c r="I25"/>
  <c r="I25" i="1"/>
  <c r="J25"/>
  <c r="L25"/>
  <c r="M25"/>
  <c r="N25"/>
  <c r="H25" i="7"/>
  <c r="H44" i="3"/>
  <c r="H25"/>
  <c r="H25" i="2"/>
  <c r="H46"/>
  <c r="H47" s="1"/>
  <c r="H25" i="1"/>
  <c r="G25" i="7"/>
  <c r="F25"/>
  <c r="E25"/>
  <c r="D25"/>
  <c r="C25"/>
  <c r="C26" s="1"/>
  <c r="D44" i="3"/>
  <c r="E44"/>
  <c r="F44"/>
  <c r="G44"/>
  <c r="C44"/>
  <c r="C45" s="1"/>
  <c r="D25"/>
  <c r="E25"/>
  <c r="F25"/>
  <c r="G25"/>
  <c r="C25"/>
  <c r="D46" i="2"/>
  <c r="D47" s="1"/>
  <c r="E46"/>
  <c r="E47" s="1"/>
  <c r="F46"/>
  <c r="F47" s="1"/>
  <c r="G46"/>
  <c r="G47" s="1"/>
  <c r="C46"/>
  <c r="C47" s="1"/>
  <c r="D25"/>
  <c r="E25"/>
  <c r="F25"/>
  <c r="G25"/>
  <c r="C25"/>
  <c r="C26" s="1"/>
  <c r="D25" i="1"/>
  <c r="E25"/>
  <c r="F25"/>
  <c r="G25"/>
  <c r="C25"/>
  <c r="C26" s="1"/>
  <c r="O10" i="3"/>
  <c r="O24" i="4"/>
  <c r="O23"/>
  <c r="O22"/>
  <c r="O21"/>
  <c r="O20"/>
  <c r="O14"/>
  <c r="O13"/>
  <c r="O12"/>
  <c r="O11"/>
  <c r="O10"/>
  <c r="O24" i="3"/>
  <c r="O15"/>
  <c r="O16"/>
  <c r="O17"/>
  <c r="O18"/>
  <c r="O19"/>
  <c r="O20"/>
  <c r="O21"/>
  <c r="O22"/>
  <c r="O23"/>
  <c r="O12"/>
  <c r="O11"/>
  <c r="P25" i="1"/>
  <c r="O26" l="1"/>
  <c r="O47" i="2"/>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<sst xmlns="http://schemas.openxmlformats.org/spreadsheetml/2006/main" count="593" uniqueCount="156">
  <si>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</si>
  <si>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</si>
  <si>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</si>
  <si>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</si>
  <si>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</si>
  <si>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</si>
  <si>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</si>
  <si>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</si>
  <si>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</si>
  <si>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</si>
  <si>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</si>
  <si>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</si>
  <si>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</si>
  <si>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</si>
  <si>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</si>
  <si>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</si>
  <si>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</si>
  <si>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</si>
  <si>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</si>
  <si>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</si>
  <si>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</si>
  <si>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</si>
  <si>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</si>
  <si>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</si>
  <si>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</si>
  <si>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</si>
  <si>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</si>
  <si>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</si>
  <si>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</si>
  <si>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</si>
  <si>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</si>
  <si>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</si>
  <si>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</si>
  <si>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</si>
  <si>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</si>
  <si>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</si>
  <si>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</si>
  <si>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</si>
  <si>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</si>
  <si>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</si>
  <si>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</si>
  <si>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</si>
  <si>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</si>
  <si>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</si>
  <si>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</si>
  <si>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</si>
  <si>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</si>
  <si>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</si>
  <si>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</si>
  <si>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</si>
  <si>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</si>
  <si>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</si>
  <si>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</si>
  <si>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</si>
  <si>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</si>
  <si>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</si>
  <si>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</si>
  <si>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</si>
  <si>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</si>
  <si>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</si>
  <si>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</si>
  <si>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</si>
  <si>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</si>
  <si>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</si>
  <si>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</si>
  <si>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</si>
  <si>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</si>
  <si>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</si>
  <si>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</si>
  <si>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</si>
  <si>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</si>
  <si>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</si>
  <si>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</si>
  <si>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</si>
  <si>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</si>
  <si>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</si>
  <si>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</si>
  <si>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</si>
  <si>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</si>
  <si>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</si>
  <si>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</si>
  <si>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</si>
  <si>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</si>
  <si>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</si>
  <si>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</si>
  <si>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</si>
  <si>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</si>
  <si>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</si>
  <si>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</si>
  <si>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</si>
  <si>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</si>
  <si>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</si>
  <si>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</si>
  <si>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</si>
  <si>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</si>
  <si>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</si>
  <si>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</si>
  <si>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</si>
  <si>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</si>
  <si>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</si>
  <si>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</si>
  <si>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</si>
  <si>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</si>
  <si>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</si>
  <si>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</si>
  <si>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</si>
  <si>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</si>
  <si>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</si>
  <si>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</si>
  <si>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</si>
  <si>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</si>
  <si>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</si>
  <si>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</si>
  <si>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</si>
  <si>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</si>
  <si>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</si>
  <si>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</si>
  <si>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</si>
  <si>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</si>
  <si>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</si>
  <si>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</si>
  <si>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</si>
  <si>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</si>
  <si>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</si>
  <si>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</si>
  <si>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</si>
  <si>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</si>
  <si>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</si>
  <si>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</si>
  <si>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</si>
  <si>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</si>
  <si>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</si>
  <si>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</si>
  <si>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</si>
  <si>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</si>
  <si>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</si>
  <si>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</si>
  <si>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</si>
  <si>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</si>
  <si>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</si>
  <si>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</si>
  <si>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</si>
  <si>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</si>
  <si>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</si>
  <si>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</si>
  <si>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</si>
  <si>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</si>
  <si>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OFERTA DE JUEGOS POR CATEGORIA,  EN LOS CASINOS EN OPERACIÓN - Enero 2012</t>
  </si>
  <si>
    <t>Al 31-01-2012</t>
  </si>
  <si>
    <t>NUMERO DE MAQUINAS DE AZAR POR FABRICANTE Y PROCEDENCIA - Enero 2012</t>
  </si>
  <si>
    <t>POSICIONES DE JUEGO, POR CATEGORIA DE JUEGO - Enero 2012</t>
  </si>
  <si>
    <t>WIN DIARIO POR POSICION DE JUEGO ($), SEGUN CATEGORIA - Enero 2012</t>
  </si>
  <si>
    <t>Win Enero 2012 y posiciones de juego al 31-01-2012</t>
  </si>
  <si>
    <t>WIN DIARIO POR POSICION DE JUEGO (US$), SEGUN CATEGORIA - Enero 2012</t>
  </si>
  <si>
    <t>Gasto Promedio Año 2012</t>
  </si>
  <si>
    <t xml:space="preserve">   Win y Participación por Categoría de Juego</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</si>
</sst>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3">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4" fontId="23" fillId="2" borderId="2" xfId="1" applyNumberFormat="1" applyFont="1" applyBorder="1" applyAlignment="1">
      <alignment horizontal="center"/>
    </xf>
    <xf numFmtId="166" fontId="24" fillId="0" borderId="0" xfId="5" applyNumberFormat="1" applyFont="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2012</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709613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661988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619125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180667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155</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1" t="s">
        <v>59</v>
      </c>
      <c r="C8" s="261"/>
      <c r="D8" s="262"/>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06" t="s">
        <v>137</v>
      </c>
    </row>
    <row r="14" spans="1:5" ht="39.75" customHeight="1">
      <c r="A14" s="67"/>
      <c r="B14" s="87" t="s">
        <v>140</v>
      </c>
      <c r="C14" s="88"/>
      <c r="D14" s="89" t="s">
        <v>142</v>
      </c>
    </row>
    <row r="15" spans="1:5" ht="39.75" customHeight="1">
      <c r="A15" s="67"/>
      <c r="B15" s="87" t="s">
        <v>141</v>
      </c>
      <c r="C15" s="88"/>
      <c r="D15" s="89" t="s">
        <v>143</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3" t="s">
        <v>147</v>
      </c>
      <c r="C8" s="223"/>
      <c r="D8" s="223"/>
      <c r="E8" s="223"/>
      <c r="F8" s="223"/>
      <c r="G8" s="223"/>
      <c r="H8" s="224"/>
      <c r="I8" s="169"/>
      <c r="J8" s="60"/>
    </row>
    <row r="9" spans="2:10" s="54" customFormat="1" ht="15" customHeight="1">
      <c r="B9" s="225" t="s">
        <v>13</v>
      </c>
      <c r="C9" s="226" t="s">
        <v>112</v>
      </c>
      <c r="D9" s="227" t="s">
        <v>113</v>
      </c>
      <c r="E9" s="228"/>
      <c r="F9" s="229"/>
      <c r="G9" s="230" t="s">
        <v>114</v>
      </c>
      <c r="H9" s="231" t="s">
        <v>115</v>
      </c>
      <c r="I9" s="169"/>
      <c r="J9" s="60"/>
    </row>
    <row r="10" spans="2:10" s="54" customFormat="1" ht="24" customHeight="1">
      <c r="B10" s="225"/>
      <c r="C10" s="226"/>
      <c r="D10" s="171" t="s">
        <v>105</v>
      </c>
      <c r="E10" s="173" t="s">
        <v>106</v>
      </c>
      <c r="F10" s="172" t="s">
        <v>107</v>
      </c>
      <c r="G10" s="230"/>
      <c r="H10" s="231"/>
      <c r="I10" s="169"/>
    </row>
    <row r="11" spans="2:10" s="54" customFormat="1" ht="9" customHeight="1">
      <c r="B11" s="105" t="s">
        <v>36</v>
      </c>
      <c r="C11" s="39" t="s">
        <v>116</v>
      </c>
      <c r="D11" s="174">
        <v>6</v>
      </c>
      <c r="E11" s="174">
        <v>14</v>
      </c>
      <c r="F11" s="174">
        <v>1</v>
      </c>
      <c r="G11" s="174">
        <v>408</v>
      </c>
      <c r="H11" s="174">
        <v>136</v>
      </c>
      <c r="I11" s="169"/>
    </row>
    <row r="12" spans="2:10" s="54" customFormat="1" ht="9" customHeight="1">
      <c r="B12" s="104" t="s">
        <v>4</v>
      </c>
      <c r="C12" s="120" t="s">
        <v>117</v>
      </c>
      <c r="D12" s="176">
        <v>10</v>
      </c>
      <c r="E12" s="176">
        <v>30</v>
      </c>
      <c r="F12" s="176">
        <v>3</v>
      </c>
      <c r="G12" s="176">
        <v>798</v>
      </c>
      <c r="H12" s="176">
        <v>248</v>
      </c>
      <c r="I12" s="169"/>
    </row>
    <row r="13" spans="2:10" s="54" customFormat="1" ht="9" customHeight="1">
      <c r="B13" s="177" t="s">
        <v>80</v>
      </c>
      <c r="C13" s="39" t="s">
        <v>118</v>
      </c>
      <c r="D13" s="174">
        <v>4</v>
      </c>
      <c r="E13" s="174">
        <v>10</v>
      </c>
      <c r="F13" s="174">
        <v>1</v>
      </c>
      <c r="G13" s="174">
        <v>310</v>
      </c>
      <c r="H13" s="174">
        <v>179</v>
      </c>
      <c r="I13" s="169"/>
    </row>
    <row r="14" spans="2:10" s="54" customFormat="1" ht="9" customHeight="1">
      <c r="B14" s="104" t="s">
        <v>37</v>
      </c>
      <c r="C14" s="120" t="s">
        <v>119</v>
      </c>
      <c r="D14" s="176">
        <v>7</v>
      </c>
      <c r="E14" s="176">
        <v>10</v>
      </c>
      <c r="F14" s="176">
        <v>1</v>
      </c>
      <c r="G14" s="176">
        <v>304</v>
      </c>
      <c r="H14" s="176">
        <v>148</v>
      </c>
      <c r="I14" s="169"/>
      <c r="J14" s="55"/>
    </row>
    <row r="15" spans="2:10" s="54" customFormat="1" ht="9" customHeight="1">
      <c r="B15" s="105" t="s">
        <v>131</v>
      </c>
      <c r="C15" s="39" t="s">
        <v>120</v>
      </c>
      <c r="D15" s="174">
        <v>11</v>
      </c>
      <c r="E15" s="174">
        <v>42</v>
      </c>
      <c r="F15" s="174">
        <v>1</v>
      </c>
      <c r="G15" s="174">
        <v>1424</v>
      </c>
      <c r="H15" s="174">
        <v>160</v>
      </c>
      <c r="I15" s="169"/>
      <c r="J15" s="55"/>
    </row>
    <row r="16" spans="2:10" s="54" customFormat="1" ht="9" customHeight="1">
      <c r="B16" s="104" t="s">
        <v>18</v>
      </c>
      <c r="C16" s="120" t="s">
        <v>121</v>
      </c>
      <c r="D16" s="176">
        <v>30</v>
      </c>
      <c r="E16" s="176">
        <v>52</v>
      </c>
      <c r="F16" s="176">
        <v>2</v>
      </c>
      <c r="G16" s="176">
        <v>1608</v>
      </c>
      <c r="H16" s="176">
        <v>300</v>
      </c>
      <c r="I16" s="169"/>
      <c r="J16" s="55"/>
    </row>
    <row r="17" spans="1:248" s="54" customFormat="1" ht="9" customHeight="1">
      <c r="B17" s="105" t="s">
        <v>5</v>
      </c>
      <c r="C17" s="39" t="s">
        <v>122</v>
      </c>
      <c r="D17" s="174">
        <v>5</v>
      </c>
      <c r="E17" s="174">
        <v>13</v>
      </c>
      <c r="F17" s="174">
        <v>1</v>
      </c>
      <c r="G17" s="174">
        <v>230</v>
      </c>
      <c r="H17" s="174">
        <v>60</v>
      </c>
      <c r="I17" s="169"/>
    </row>
    <row r="18" spans="1:248" s="54" customFormat="1" ht="9" customHeight="1">
      <c r="B18" s="104" t="s">
        <v>6</v>
      </c>
      <c r="C18" s="120" t="s">
        <v>123</v>
      </c>
      <c r="D18" s="176">
        <v>4</v>
      </c>
      <c r="E18" s="176">
        <v>12</v>
      </c>
      <c r="F18" s="176">
        <v>1</v>
      </c>
      <c r="G18" s="176">
        <v>459</v>
      </c>
      <c r="H18" s="176">
        <v>30</v>
      </c>
      <c r="I18" s="169"/>
    </row>
    <row r="19" spans="1:248" s="54" customFormat="1" ht="9" customHeight="1">
      <c r="B19" s="105" t="s">
        <v>7</v>
      </c>
      <c r="C19" s="39" t="s">
        <v>124</v>
      </c>
      <c r="D19" s="174">
        <v>3</v>
      </c>
      <c r="E19" s="174">
        <v>10</v>
      </c>
      <c r="F19" s="174">
        <v>1</v>
      </c>
      <c r="G19" s="174">
        <v>100</v>
      </c>
      <c r="H19" s="174">
        <v>80</v>
      </c>
      <c r="I19" s="169"/>
    </row>
    <row r="20" spans="1:248" s="54" customFormat="1" ht="9" customHeight="1">
      <c r="B20" s="104" t="s">
        <v>8</v>
      </c>
      <c r="C20" s="120" t="s">
        <v>125</v>
      </c>
      <c r="D20" s="176">
        <v>11</v>
      </c>
      <c r="E20" s="176">
        <v>38</v>
      </c>
      <c r="F20" s="176">
        <v>1</v>
      </c>
      <c r="G20" s="176">
        <v>1273</v>
      </c>
      <c r="H20" s="176">
        <v>168</v>
      </c>
      <c r="I20" s="169"/>
    </row>
    <row r="21" spans="1:248" s="54" customFormat="1" ht="9" customHeight="1">
      <c r="B21" s="105" t="s">
        <v>14</v>
      </c>
      <c r="C21" s="61" t="s">
        <v>126</v>
      </c>
      <c r="D21" s="175">
        <v>4</v>
      </c>
      <c r="E21" s="175">
        <v>5</v>
      </c>
      <c r="F21" s="175">
        <v>1</v>
      </c>
      <c r="G21" s="175">
        <v>200</v>
      </c>
      <c r="H21" s="175">
        <v>40</v>
      </c>
      <c r="I21" s="169"/>
    </row>
    <row r="22" spans="1:248" s="54" customFormat="1" ht="9" customHeight="1">
      <c r="B22" s="104" t="s">
        <v>15</v>
      </c>
      <c r="C22" s="120" t="s">
        <v>127</v>
      </c>
      <c r="D22" s="176">
        <v>7</v>
      </c>
      <c r="E22" s="176">
        <v>26</v>
      </c>
      <c r="F22" s="176">
        <v>3</v>
      </c>
      <c r="G22" s="176">
        <v>583</v>
      </c>
      <c r="H22" s="176">
        <v>312</v>
      </c>
      <c r="I22" s="169"/>
    </row>
    <row r="23" spans="1:248" s="54" customFormat="1" ht="9" customHeight="1">
      <c r="B23" s="105" t="s">
        <v>16</v>
      </c>
      <c r="C23" s="39" t="s">
        <v>128</v>
      </c>
      <c r="D23" s="174">
        <v>5</v>
      </c>
      <c r="E23" s="174">
        <v>15</v>
      </c>
      <c r="F23" s="174">
        <v>2</v>
      </c>
      <c r="G23" s="174">
        <v>380</v>
      </c>
      <c r="H23" s="174">
        <v>200</v>
      </c>
      <c r="I23" s="169"/>
    </row>
    <row r="24" spans="1:248" s="54" customFormat="1" ht="9" customHeight="1">
      <c r="B24" s="104" t="s">
        <v>41</v>
      </c>
      <c r="C24" s="120" t="s">
        <v>129</v>
      </c>
      <c r="D24" s="176">
        <v>6</v>
      </c>
      <c r="E24" s="176">
        <v>14</v>
      </c>
      <c r="F24" s="176">
        <v>1</v>
      </c>
      <c r="G24" s="176">
        <v>308</v>
      </c>
      <c r="H24" s="176">
        <v>60</v>
      </c>
      <c r="I24" s="169"/>
    </row>
    <row r="25" spans="1:248" s="54" customFormat="1" ht="9" customHeight="1">
      <c r="B25" s="105" t="s">
        <v>17</v>
      </c>
      <c r="C25" s="39" t="s">
        <v>130</v>
      </c>
      <c r="D25" s="174">
        <v>5</v>
      </c>
      <c r="E25" s="174">
        <v>13</v>
      </c>
      <c r="F25" s="174">
        <v>2</v>
      </c>
      <c r="G25" s="174">
        <v>386</v>
      </c>
      <c r="H25" s="174">
        <v>150</v>
      </c>
      <c r="I25" s="169"/>
    </row>
    <row r="26" spans="1:248" s="170" customFormat="1" ht="18" customHeight="1">
      <c r="A26" s="82"/>
      <c r="B26" s="178" t="s">
        <v>3</v>
      </c>
      <c r="C26" s="179"/>
      <c r="D26" s="180">
        <f t="shared" ref="D26:H26" si="0">SUM(D11:D25)</f>
        <v>118</v>
      </c>
      <c r="E26" s="180">
        <f t="shared" si="0"/>
        <v>304</v>
      </c>
      <c r="F26" s="180">
        <f t="shared" si="0"/>
        <v>22</v>
      </c>
      <c r="G26" s="180">
        <f t="shared" si="0"/>
        <v>8771</v>
      </c>
      <c r="H26" s="181">
        <f t="shared" si="0"/>
        <v>2271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5" t="s">
        <v>148</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7" width="10" style="16" customWidth="1"/>
    <col min="8" max="8" width="10.85546875" style="16" customWidth="1"/>
    <col min="9" max="9" width="10.5703125" style="16" customWidth="1"/>
    <col min="10" max="10" width="11" style="16" customWidth="1"/>
    <col min="11" max="11" width="11.42578125" style="16" customWidth="1"/>
    <col min="12"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2" t="s">
        <v>149</v>
      </c>
      <c r="C8" s="233"/>
      <c r="D8" s="233"/>
      <c r="E8" s="233"/>
      <c r="F8" s="233"/>
      <c r="G8" s="233"/>
      <c r="H8" s="233"/>
      <c r="I8" s="233"/>
      <c r="J8" s="233"/>
      <c r="K8" s="233"/>
      <c r="L8" s="233"/>
      <c r="M8" s="233"/>
      <c r="N8" s="233"/>
      <c r="O8" s="233"/>
      <c r="P8" s="234"/>
    </row>
    <row r="9" spans="2:16" ht="11.25" customHeight="1">
      <c r="B9" s="225" t="s">
        <v>26</v>
      </c>
      <c r="C9" s="49" t="s">
        <v>83</v>
      </c>
      <c r="D9" s="49" t="s">
        <v>84</v>
      </c>
      <c r="E9" s="49" t="s">
        <v>85</v>
      </c>
      <c r="F9" s="49" t="s">
        <v>86</v>
      </c>
      <c r="G9" s="49" t="s">
        <v>145</v>
      </c>
      <c r="H9" s="49" t="s">
        <v>87</v>
      </c>
      <c r="I9" s="49" t="s">
        <v>88</v>
      </c>
      <c r="J9" s="49" t="s">
        <v>89</v>
      </c>
      <c r="K9" s="49" t="s">
        <v>90</v>
      </c>
      <c r="L9" s="49" t="s">
        <v>91</v>
      </c>
      <c r="M9" s="49" t="s">
        <v>92</v>
      </c>
      <c r="N9" s="49" t="s">
        <v>93</v>
      </c>
      <c r="O9" s="235" t="s">
        <v>103</v>
      </c>
      <c r="P9" s="236"/>
    </row>
    <row r="10" spans="2:16" ht="11.25" customHeight="1">
      <c r="B10" s="225"/>
      <c r="C10" s="49" t="s">
        <v>94</v>
      </c>
      <c r="D10" s="49" t="s">
        <v>95</v>
      </c>
      <c r="E10" s="49" t="s">
        <v>96</v>
      </c>
      <c r="F10" s="49" t="s">
        <v>97</v>
      </c>
      <c r="G10" s="49" t="s">
        <v>146</v>
      </c>
      <c r="H10" s="49" t="s">
        <v>97</v>
      </c>
      <c r="I10" s="49" t="s">
        <v>97</v>
      </c>
      <c r="J10" s="49" t="s">
        <v>98</v>
      </c>
      <c r="K10" s="49" t="s">
        <v>99</v>
      </c>
      <c r="L10" s="49" t="s">
        <v>100</v>
      </c>
      <c r="M10" s="49" t="s">
        <v>101</v>
      </c>
      <c r="N10" s="49" t="s">
        <v>97</v>
      </c>
      <c r="O10" s="235"/>
      <c r="P10" s="236"/>
    </row>
    <row r="11" spans="2:16" ht="9" customHeight="1">
      <c r="B11" s="105" t="s">
        <v>36</v>
      </c>
      <c r="C11" s="39"/>
      <c r="D11" s="39"/>
      <c r="E11" s="39">
        <v>96</v>
      </c>
      <c r="F11" s="39">
        <v>106</v>
      </c>
      <c r="G11" s="39"/>
      <c r="H11" s="39"/>
      <c r="I11" s="39">
        <v>64</v>
      </c>
      <c r="J11" s="39">
        <v>46</v>
      </c>
      <c r="K11" s="39"/>
      <c r="L11" s="39">
        <v>24</v>
      </c>
      <c r="M11" s="39"/>
      <c r="N11" s="39">
        <v>72</v>
      </c>
      <c r="O11" s="84">
        <f t="shared" ref="O11:O27" si="0">SUM(C11:N11)</f>
        <v>408</v>
      </c>
      <c r="P11" s="158">
        <f>O11/$O$26</f>
        <v>4.6516930794664235E-2</v>
      </c>
    </row>
    <row r="12" spans="2:16" ht="9" customHeight="1">
      <c r="B12" s="104" t="s">
        <v>4</v>
      </c>
      <c r="C12" s="120"/>
      <c r="D12" s="120">
        <v>92</v>
      </c>
      <c r="E12" s="120">
        <v>164</v>
      </c>
      <c r="F12" s="120">
        <v>158</v>
      </c>
      <c r="G12" s="120"/>
      <c r="H12" s="120"/>
      <c r="I12" s="120">
        <v>122</v>
      </c>
      <c r="J12" s="120">
        <v>50</v>
      </c>
      <c r="K12" s="120"/>
      <c r="L12" s="120">
        <v>8</v>
      </c>
      <c r="M12" s="120"/>
      <c r="N12" s="120">
        <v>204</v>
      </c>
      <c r="O12" s="120">
        <f t="shared" si="0"/>
        <v>798</v>
      </c>
      <c r="P12" s="159">
        <f>O12/$O$26</f>
        <v>9.0981644054269756E-2</v>
      </c>
    </row>
    <row r="13" spans="2:16" ht="9" customHeight="1">
      <c r="B13" s="98" t="s">
        <v>80</v>
      </c>
      <c r="C13" s="39">
        <v>10</v>
      </c>
      <c r="D13" s="39">
        <v>20</v>
      </c>
      <c r="E13" s="39">
        <v>36</v>
      </c>
      <c r="F13" s="39">
        <v>52</v>
      </c>
      <c r="G13" s="39">
        <v>8</v>
      </c>
      <c r="H13" s="39"/>
      <c r="I13" s="39">
        <v>50</v>
      </c>
      <c r="J13" s="39">
        <v>32</v>
      </c>
      <c r="K13" s="39"/>
      <c r="L13" s="39">
        <v>28</v>
      </c>
      <c r="M13" s="39">
        <v>18</v>
      </c>
      <c r="N13" s="39">
        <v>56</v>
      </c>
      <c r="O13" s="84">
        <f t="shared" si="0"/>
        <v>310</v>
      </c>
      <c r="P13" s="158">
        <f t="shared" ref="P13:P25" si="1">O13/$O$26</f>
        <v>3.5343746437122334E-2</v>
      </c>
    </row>
    <row r="14" spans="2:16" ht="9" customHeight="1">
      <c r="B14" s="104" t="s">
        <v>37</v>
      </c>
      <c r="C14" s="120"/>
      <c r="D14" s="120"/>
      <c r="E14" s="120">
        <v>76</v>
      </c>
      <c r="F14" s="120">
        <v>104</v>
      </c>
      <c r="G14" s="120"/>
      <c r="H14" s="120"/>
      <c r="I14" s="120"/>
      <c r="J14" s="120"/>
      <c r="K14" s="120"/>
      <c r="L14" s="120"/>
      <c r="M14" s="120"/>
      <c r="N14" s="120">
        <v>124</v>
      </c>
      <c r="O14" s="120">
        <f t="shared" si="0"/>
        <v>304</v>
      </c>
      <c r="P14" s="159">
        <f t="shared" si="1"/>
        <v>3.4659673925436098E-2</v>
      </c>
    </row>
    <row r="15" spans="2:16" ht="9" customHeight="1">
      <c r="B15" s="105" t="s">
        <v>131</v>
      </c>
      <c r="C15" s="39">
        <v>50</v>
      </c>
      <c r="D15" s="39">
        <v>122</v>
      </c>
      <c r="E15" s="39">
        <v>150</v>
      </c>
      <c r="F15" s="39">
        <v>348</v>
      </c>
      <c r="G15" s="39"/>
      <c r="H15" s="39"/>
      <c r="I15" s="39">
        <v>318</v>
      </c>
      <c r="J15" s="39">
        <v>186</v>
      </c>
      <c r="K15" s="39"/>
      <c r="L15" s="39">
        <v>26</v>
      </c>
      <c r="M15" s="39"/>
      <c r="N15" s="39">
        <v>224</v>
      </c>
      <c r="O15" s="84">
        <f t="shared" si="0"/>
        <v>1424</v>
      </c>
      <c r="P15" s="158">
        <f t="shared" si="1"/>
        <v>0.16235320944020065</v>
      </c>
    </row>
    <row r="16" spans="2:16" ht="9" customHeight="1">
      <c r="B16" s="104" t="s">
        <v>18</v>
      </c>
      <c r="C16" s="120"/>
      <c r="D16" s="120">
        <v>177</v>
      </c>
      <c r="E16" s="120">
        <v>77</v>
      </c>
      <c r="F16" s="120">
        <v>114</v>
      </c>
      <c r="G16" s="120"/>
      <c r="H16" s="120"/>
      <c r="I16" s="120">
        <v>391</v>
      </c>
      <c r="J16" s="120">
        <v>26</v>
      </c>
      <c r="K16" s="120"/>
      <c r="L16" s="120">
        <v>626</v>
      </c>
      <c r="M16" s="120"/>
      <c r="N16" s="120">
        <v>197</v>
      </c>
      <c r="O16" s="120">
        <f t="shared" si="0"/>
        <v>1608</v>
      </c>
      <c r="P16" s="159">
        <f t="shared" si="1"/>
        <v>0.18333143313191197</v>
      </c>
    </row>
    <row r="17" spans="2:16" ht="9" customHeight="1">
      <c r="B17" s="105" t="s">
        <v>5</v>
      </c>
      <c r="C17" s="39"/>
      <c r="D17" s="39">
        <v>62</v>
      </c>
      <c r="E17" s="39">
        <v>36</v>
      </c>
      <c r="F17" s="39">
        <v>54</v>
      </c>
      <c r="G17" s="39"/>
      <c r="H17" s="39"/>
      <c r="I17" s="39">
        <v>20</v>
      </c>
      <c r="J17" s="39"/>
      <c r="K17" s="39"/>
      <c r="L17" s="39"/>
      <c r="M17" s="39"/>
      <c r="N17" s="39">
        <v>58</v>
      </c>
      <c r="O17" s="84">
        <f t="shared" si="0"/>
        <v>230</v>
      </c>
      <c r="P17" s="158">
        <f t="shared" si="1"/>
        <v>2.622277961463915E-2</v>
      </c>
    </row>
    <row r="18" spans="2:16" ht="9" customHeight="1">
      <c r="B18" s="104" t="s">
        <v>6</v>
      </c>
      <c r="C18" s="120"/>
      <c r="D18" s="120"/>
      <c r="E18" s="120">
        <v>279</v>
      </c>
      <c r="F18" s="120">
        <v>60</v>
      </c>
      <c r="G18" s="120"/>
      <c r="H18" s="120"/>
      <c r="I18" s="120"/>
      <c r="J18" s="120"/>
      <c r="K18" s="120">
        <v>20</v>
      </c>
      <c r="L18" s="120">
        <v>50</v>
      </c>
      <c r="M18" s="120"/>
      <c r="N18" s="120">
        <v>50</v>
      </c>
      <c r="O18" s="120">
        <f t="shared" si="0"/>
        <v>459</v>
      </c>
      <c r="P18" s="159">
        <f t="shared" si="1"/>
        <v>5.2331547143997265E-2</v>
      </c>
    </row>
    <row r="19" spans="2:16" ht="9" customHeight="1">
      <c r="B19" s="105" t="s">
        <v>7</v>
      </c>
      <c r="C19" s="39"/>
      <c r="D19" s="39"/>
      <c r="E19" s="39">
        <v>52</v>
      </c>
      <c r="F19" s="39">
        <v>48</v>
      </c>
      <c r="G19" s="39"/>
      <c r="H19" s="39"/>
      <c r="I19" s="39"/>
      <c r="J19" s="39"/>
      <c r="K19" s="39"/>
      <c r="L19" s="39"/>
      <c r="M19" s="39"/>
      <c r="N19" s="39"/>
      <c r="O19" s="84">
        <f t="shared" si="0"/>
        <v>100</v>
      </c>
      <c r="P19" s="158">
        <f t="shared" si="1"/>
        <v>1.1401208528103978E-2</v>
      </c>
    </row>
    <row r="20" spans="2:16" ht="9" customHeight="1">
      <c r="B20" s="104" t="s">
        <v>8</v>
      </c>
      <c r="C20" s="120"/>
      <c r="D20" s="120">
        <v>144</v>
      </c>
      <c r="E20" s="120">
        <v>170</v>
      </c>
      <c r="F20" s="120">
        <v>265</v>
      </c>
      <c r="G20" s="120"/>
      <c r="H20" s="120"/>
      <c r="I20" s="120">
        <v>270</v>
      </c>
      <c r="J20" s="120">
        <v>88</v>
      </c>
      <c r="K20" s="120"/>
      <c r="L20" s="120">
        <v>24</v>
      </c>
      <c r="M20" s="120"/>
      <c r="N20" s="120">
        <v>312</v>
      </c>
      <c r="O20" s="120">
        <f t="shared" si="0"/>
        <v>1273</v>
      </c>
      <c r="P20" s="159">
        <f t="shared" si="1"/>
        <v>0.14513738456276365</v>
      </c>
    </row>
    <row r="21" spans="2:16" ht="9" customHeight="1">
      <c r="B21" s="105" t="s">
        <v>14</v>
      </c>
      <c r="C21" s="61"/>
      <c r="D21" s="61"/>
      <c r="E21" s="61">
        <v>56</v>
      </c>
      <c r="F21" s="61">
        <v>44</v>
      </c>
      <c r="G21" s="61"/>
      <c r="H21" s="61"/>
      <c r="I21" s="61"/>
      <c r="J21" s="61"/>
      <c r="K21" s="61"/>
      <c r="L21" s="61">
        <v>50</v>
      </c>
      <c r="M21" s="61"/>
      <c r="N21" s="61">
        <v>50</v>
      </c>
      <c r="O21" s="84">
        <f t="shared" si="0"/>
        <v>200</v>
      </c>
      <c r="P21" s="158">
        <f t="shared" si="1"/>
        <v>2.2802417056207957E-2</v>
      </c>
    </row>
    <row r="22" spans="2:16" ht="9" customHeight="1">
      <c r="B22" s="104" t="s">
        <v>15</v>
      </c>
      <c r="C22" s="120"/>
      <c r="D22" s="120">
        <v>144</v>
      </c>
      <c r="E22" s="120">
        <v>156</v>
      </c>
      <c r="F22" s="120">
        <v>75</v>
      </c>
      <c r="G22" s="120"/>
      <c r="H22" s="120">
        <v>6</v>
      </c>
      <c r="I22" s="120">
        <v>92</v>
      </c>
      <c r="J22" s="120"/>
      <c r="K22" s="120"/>
      <c r="L22" s="120">
        <v>12</v>
      </c>
      <c r="M22" s="120"/>
      <c r="N22" s="120">
        <v>98</v>
      </c>
      <c r="O22" s="120">
        <f t="shared" si="0"/>
        <v>583</v>
      </c>
      <c r="P22" s="159">
        <f t="shared" si="1"/>
        <v>6.6469045718846195E-2</v>
      </c>
    </row>
    <row r="23" spans="2:16" ht="9" customHeight="1">
      <c r="B23" s="105" t="s">
        <v>16</v>
      </c>
      <c r="C23" s="39"/>
      <c r="D23" s="39">
        <v>84</v>
      </c>
      <c r="E23" s="39">
        <v>84</v>
      </c>
      <c r="F23" s="39">
        <v>56</v>
      </c>
      <c r="G23" s="39"/>
      <c r="H23" s="39">
        <v>12</v>
      </c>
      <c r="I23" s="39">
        <v>68</v>
      </c>
      <c r="J23" s="39"/>
      <c r="K23" s="39"/>
      <c r="L23" s="39">
        <v>12</v>
      </c>
      <c r="M23" s="39"/>
      <c r="N23" s="39">
        <v>64</v>
      </c>
      <c r="O23" s="84">
        <f t="shared" si="0"/>
        <v>380</v>
      </c>
      <c r="P23" s="158">
        <f t="shared" si="1"/>
        <v>4.332459240679512E-2</v>
      </c>
    </row>
    <row r="24" spans="2:16" ht="9" customHeight="1">
      <c r="B24" s="104" t="s">
        <v>41</v>
      </c>
      <c r="C24" s="120"/>
      <c r="D24" s="120"/>
      <c r="E24" s="120">
        <v>80</v>
      </c>
      <c r="F24" s="120">
        <v>90</v>
      </c>
      <c r="G24" s="120"/>
      <c r="H24" s="120"/>
      <c r="I24" s="120">
        <v>74</v>
      </c>
      <c r="J24" s="120"/>
      <c r="K24" s="120"/>
      <c r="L24" s="120"/>
      <c r="M24" s="120"/>
      <c r="N24" s="120">
        <v>64</v>
      </c>
      <c r="O24" s="120">
        <f t="shared" si="0"/>
        <v>308</v>
      </c>
      <c r="P24" s="159">
        <f t="shared" si="1"/>
        <v>3.5115722266560255E-2</v>
      </c>
    </row>
    <row r="25" spans="2:16" ht="9" customHeight="1">
      <c r="B25" s="105" t="s">
        <v>17</v>
      </c>
      <c r="C25" s="39"/>
      <c r="D25" s="39">
        <v>81</v>
      </c>
      <c r="E25" s="39">
        <v>86</v>
      </c>
      <c r="F25" s="39">
        <v>81</v>
      </c>
      <c r="G25" s="39"/>
      <c r="H25" s="39"/>
      <c r="I25" s="39">
        <v>56</v>
      </c>
      <c r="J25" s="39">
        <v>12</v>
      </c>
      <c r="K25" s="39"/>
      <c r="L25" s="39">
        <v>24</v>
      </c>
      <c r="M25" s="39"/>
      <c r="N25" s="39">
        <v>46</v>
      </c>
      <c r="O25" s="84">
        <f t="shared" si="0"/>
        <v>386</v>
      </c>
      <c r="P25" s="158">
        <f t="shared" si="1"/>
        <v>4.4008664918481356E-2</v>
      </c>
    </row>
    <row r="26" spans="2:16" ht="18" customHeight="1">
      <c r="B26" s="160" t="s">
        <v>81</v>
      </c>
      <c r="C26" s="156">
        <f t="shared" ref="C26:K26" si="2">SUM(C11:C25)</f>
        <v>60</v>
      </c>
      <c r="D26" s="156">
        <f t="shared" si="2"/>
        <v>926</v>
      </c>
      <c r="E26" s="156">
        <f t="shared" si="2"/>
        <v>1598</v>
      </c>
      <c r="F26" s="156">
        <f t="shared" si="2"/>
        <v>1655</v>
      </c>
      <c r="G26" s="156">
        <f t="shared" ref="G26" si="3">SUM(G11:G25)</f>
        <v>8</v>
      </c>
      <c r="H26" s="156">
        <f t="shared" si="2"/>
        <v>18</v>
      </c>
      <c r="I26" s="156">
        <f t="shared" si="2"/>
        <v>1525</v>
      </c>
      <c r="J26" s="156">
        <f t="shared" si="2"/>
        <v>440</v>
      </c>
      <c r="K26" s="156">
        <f t="shared" si="2"/>
        <v>20</v>
      </c>
      <c r="L26" s="156">
        <f>SUM(L11:L25)</f>
        <v>884</v>
      </c>
      <c r="M26" s="156">
        <f>SUM(M11:M25)</f>
        <v>18</v>
      </c>
      <c r="N26" s="156">
        <f>SUM(N11:N25)</f>
        <v>1619</v>
      </c>
      <c r="O26" s="156">
        <f t="shared" si="0"/>
        <v>8771</v>
      </c>
      <c r="P26" s="220">
        <f>SUM(P11:P25)</f>
        <v>0.99999999999999978</v>
      </c>
    </row>
    <row r="27" spans="2:16" ht="12.75" customHeight="1">
      <c r="B27" s="161" t="s">
        <v>82</v>
      </c>
      <c r="C27" s="119">
        <f>C26/$O$26</f>
        <v>6.8407251168623876E-3</v>
      </c>
      <c r="D27" s="119">
        <f>D26/$O$26</f>
        <v>0.10557519097024284</v>
      </c>
      <c r="E27" s="119">
        <f>E26/$O$26</f>
        <v>0.1821913122791016</v>
      </c>
      <c r="F27" s="119">
        <f>F26/$O$26</f>
        <v>0.18869000114012086</v>
      </c>
      <c r="G27" s="119">
        <f t="shared" ref="G27" si="4">G26/$O$26</f>
        <v>9.1209668224831832E-4</v>
      </c>
      <c r="H27" s="119">
        <f t="shared" ref="H27:N27" si="5">H26/$O$26</f>
        <v>2.0522175350587164E-3</v>
      </c>
      <c r="I27" s="119">
        <f t="shared" si="5"/>
        <v>0.17386843005358568</v>
      </c>
      <c r="J27" s="119">
        <f t="shared" si="5"/>
        <v>5.0165317523657507E-2</v>
      </c>
      <c r="K27" s="119">
        <f t="shared" si="5"/>
        <v>2.2802417056207959E-3</v>
      </c>
      <c r="L27" s="119">
        <f t="shared" si="5"/>
        <v>0.10078668338843917</v>
      </c>
      <c r="M27" s="119">
        <f t="shared" si="5"/>
        <v>2.0522175350587164E-3</v>
      </c>
      <c r="N27" s="119">
        <f t="shared" si="5"/>
        <v>0.18458556607000343</v>
      </c>
      <c r="O27" s="155">
        <f t="shared" si="0"/>
        <v>1</v>
      </c>
      <c r="P27" s="157"/>
    </row>
    <row r="28" spans="2:16" ht="15" customHeight="1">
      <c r="B28" s="204" t="str">
        <f>'Oferta de Juegos'!B27</f>
        <v>Al 31-01-2012</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8" t="s">
        <v>150</v>
      </c>
      <c r="C8" s="239"/>
      <c r="D8" s="239"/>
      <c r="E8" s="239"/>
      <c r="F8" s="239"/>
      <c r="G8" s="239"/>
      <c r="H8" s="239"/>
      <c r="I8" s="239"/>
      <c r="K8" s="60"/>
    </row>
    <row r="9" spans="2:11" s="54" customFormat="1" ht="15" customHeight="1">
      <c r="B9" s="225" t="s">
        <v>13</v>
      </c>
      <c r="C9" s="226" t="s">
        <v>112</v>
      </c>
      <c r="D9" s="227" t="s">
        <v>133</v>
      </c>
      <c r="E9" s="228"/>
      <c r="F9" s="229"/>
      <c r="G9" s="230" t="s">
        <v>134</v>
      </c>
      <c r="H9" s="226" t="s">
        <v>109</v>
      </c>
      <c r="I9" s="230" t="s">
        <v>135</v>
      </c>
      <c r="K9" s="60"/>
    </row>
    <row r="10" spans="2:11" s="54" customFormat="1" ht="24" customHeight="1">
      <c r="B10" s="225"/>
      <c r="C10" s="226"/>
      <c r="D10" s="171" t="s">
        <v>105</v>
      </c>
      <c r="E10" s="173" t="s">
        <v>106</v>
      </c>
      <c r="F10" s="172" t="s">
        <v>107</v>
      </c>
      <c r="G10" s="230"/>
      <c r="H10" s="226"/>
      <c r="I10" s="230"/>
    </row>
    <row r="11" spans="2:11" s="54" customFormat="1" ht="9" customHeight="1">
      <c r="B11" s="105" t="s">
        <v>36</v>
      </c>
      <c r="C11" s="39" t="s">
        <v>116</v>
      </c>
      <c r="D11" s="174">
        <v>42</v>
      </c>
      <c r="E11" s="174">
        <v>98</v>
      </c>
      <c r="F11" s="174">
        <v>10</v>
      </c>
      <c r="G11" s="174">
        <v>408</v>
      </c>
      <c r="H11" s="174">
        <v>136</v>
      </c>
      <c r="I11" s="174">
        <f>SUM(D11:H11)</f>
        <v>694</v>
      </c>
    </row>
    <row r="12" spans="2:11" s="54" customFormat="1" ht="9" customHeight="1">
      <c r="B12" s="104" t="s">
        <v>4</v>
      </c>
      <c r="C12" s="120" t="s">
        <v>117</v>
      </c>
      <c r="D12" s="176">
        <v>70</v>
      </c>
      <c r="E12" s="176">
        <v>238</v>
      </c>
      <c r="F12" s="176">
        <v>24</v>
      </c>
      <c r="G12" s="176">
        <v>798</v>
      </c>
      <c r="H12" s="176">
        <v>248</v>
      </c>
      <c r="I12" s="176">
        <f>SUM(D12:H12)</f>
        <v>1378</v>
      </c>
    </row>
    <row r="13" spans="2:11" s="54" customFormat="1" ht="9" customHeight="1">
      <c r="B13" s="177" t="s">
        <v>80</v>
      </c>
      <c r="C13" s="39" t="s">
        <v>118</v>
      </c>
      <c r="D13" s="174">
        <v>28</v>
      </c>
      <c r="E13" s="174">
        <v>67</v>
      </c>
      <c r="F13" s="174">
        <v>10</v>
      </c>
      <c r="G13" s="174">
        <v>310</v>
      </c>
      <c r="H13" s="174">
        <v>179</v>
      </c>
      <c r="I13" s="174">
        <f t="shared" ref="I13:I25" si="0">SUM(D13:H13)</f>
        <v>594</v>
      </c>
    </row>
    <row r="14" spans="2:11" s="54" customFormat="1" ht="9" customHeight="1">
      <c r="B14" s="104" t="s">
        <v>37</v>
      </c>
      <c r="C14" s="120" t="s">
        <v>119</v>
      </c>
      <c r="D14" s="176">
        <v>49</v>
      </c>
      <c r="E14" s="176">
        <v>72</v>
      </c>
      <c r="F14" s="176">
        <v>10</v>
      </c>
      <c r="G14" s="176">
        <v>304</v>
      </c>
      <c r="H14" s="176">
        <v>148</v>
      </c>
      <c r="I14" s="176">
        <f t="shared" si="0"/>
        <v>583</v>
      </c>
    </row>
    <row r="15" spans="2:11" s="54" customFormat="1" ht="9" customHeight="1">
      <c r="B15" s="105" t="s">
        <v>131</v>
      </c>
      <c r="C15" s="39" t="s">
        <v>120</v>
      </c>
      <c r="D15" s="174">
        <v>77</v>
      </c>
      <c r="E15" s="174">
        <v>331</v>
      </c>
      <c r="F15" s="174">
        <v>10</v>
      </c>
      <c r="G15" s="174">
        <v>1424</v>
      </c>
      <c r="H15" s="174">
        <v>160</v>
      </c>
      <c r="I15" s="174">
        <f t="shared" si="0"/>
        <v>2002</v>
      </c>
    </row>
    <row r="16" spans="2:11" s="54" customFormat="1" ht="9" customHeight="1">
      <c r="B16" s="104" t="s">
        <v>18</v>
      </c>
      <c r="C16" s="120" t="s">
        <v>121</v>
      </c>
      <c r="D16" s="176">
        <v>210</v>
      </c>
      <c r="E16" s="176">
        <v>358</v>
      </c>
      <c r="F16" s="176">
        <v>17</v>
      </c>
      <c r="G16" s="176">
        <v>1608</v>
      </c>
      <c r="H16" s="176">
        <v>300</v>
      </c>
      <c r="I16" s="176">
        <f t="shared" si="0"/>
        <v>2493</v>
      </c>
    </row>
    <row r="17" spans="1:247" s="54" customFormat="1" ht="9" customHeight="1">
      <c r="B17" s="105" t="s">
        <v>5</v>
      </c>
      <c r="C17" s="39" t="s">
        <v>122</v>
      </c>
      <c r="D17" s="174">
        <v>35</v>
      </c>
      <c r="E17" s="174">
        <v>92</v>
      </c>
      <c r="F17" s="174">
        <v>7</v>
      </c>
      <c r="G17" s="174">
        <v>230</v>
      </c>
      <c r="H17" s="174">
        <v>60</v>
      </c>
      <c r="I17" s="174">
        <f t="shared" si="0"/>
        <v>424</v>
      </c>
    </row>
    <row r="18" spans="1:247" s="54" customFormat="1" ht="9" customHeight="1">
      <c r="B18" s="104" t="s">
        <v>6</v>
      </c>
      <c r="C18" s="120" t="s">
        <v>123</v>
      </c>
      <c r="D18" s="176">
        <v>28</v>
      </c>
      <c r="E18" s="176">
        <v>86</v>
      </c>
      <c r="F18" s="176">
        <v>10</v>
      </c>
      <c r="G18" s="176">
        <v>459</v>
      </c>
      <c r="H18" s="176">
        <v>30</v>
      </c>
      <c r="I18" s="176">
        <f t="shared" si="0"/>
        <v>613</v>
      </c>
    </row>
    <row r="19" spans="1:247" s="54" customFormat="1" ht="9" customHeight="1">
      <c r="B19" s="105" t="s">
        <v>7</v>
      </c>
      <c r="C19" s="39" t="s">
        <v>124</v>
      </c>
      <c r="D19" s="174">
        <v>21</v>
      </c>
      <c r="E19" s="174">
        <v>72</v>
      </c>
      <c r="F19" s="174">
        <v>10</v>
      </c>
      <c r="G19" s="174">
        <v>100</v>
      </c>
      <c r="H19" s="174">
        <v>80</v>
      </c>
      <c r="I19" s="174">
        <f t="shared" si="0"/>
        <v>283</v>
      </c>
    </row>
    <row r="20" spans="1:247" s="54" customFormat="1" ht="9" customHeight="1">
      <c r="B20" s="104" t="s">
        <v>8</v>
      </c>
      <c r="C20" s="120" t="s">
        <v>125</v>
      </c>
      <c r="D20" s="176">
        <v>77</v>
      </c>
      <c r="E20" s="176">
        <v>276</v>
      </c>
      <c r="F20" s="176">
        <v>10</v>
      </c>
      <c r="G20" s="176">
        <v>1273</v>
      </c>
      <c r="H20" s="176">
        <v>168</v>
      </c>
      <c r="I20" s="176">
        <f t="shared" si="0"/>
        <v>1804</v>
      </c>
    </row>
    <row r="21" spans="1:247" s="54" customFormat="1" ht="9" customHeight="1">
      <c r="B21" s="105" t="s">
        <v>14</v>
      </c>
      <c r="C21" s="61" t="s">
        <v>126</v>
      </c>
      <c r="D21" s="175">
        <v>28</v>
      </c>
      <c r="E21" s="175">
        <v>41</v>
      </c>
      <c r="F21" s="175">
        <v>7</v>
      </c>
      <c r="G21" s="175">
        <v>200</v>
      </c>
      <c r="H21" s="175">
        <v>40</v>
      </c>
      <c r="I21" s="174">
        <f t="shared" si="0"/>
        <v>316</v>
      </c>
    </row>
    <row r="22" spans="1:247" s="54" customFormat="1" ht="9" customHeight="1">
      <c r="B22" s="104" t="s">
        <v>15</v>
      </c>
      <c r="C22" s="120" t="s">
        <v>127</v>
      </c>
      <c r="D22" s="176">
        <v>49</v>
      </c>
      <c r="E22" s="176">
        <v>185</v>
      </c>
      <c r="F22" s="176">
        <v>24</v>
      </c>
      <c r="G22" s="176">
        <v>583</v>
      </c>
      <c r="H22" s="176">
        <v>312</v>
      </c>
      <c r="I22" s="176">
        <f t="shared" si="0"/>
        <v>1153</v>
      </c>
    </row>
    <row r="23" spans="1:247" s="54" customFormat="1" ht="9" customHeight="1">
      <c r="B23" s="105" t="s">
        <v>16</v>
      </c>
      <c r="C23" s="39" t="s">
        <v>128</v>
      </c>
      <c r="D23" s="174">
        <v>35</v>
      </c>
      <c r="E23" s="174">
        <v>118</v>
      </c>
      <c r="F23" s="174">
        <v>17</v>
      </c>
      <c r="G23" s="174">
        <v>380</v>
      </c>
      <c r="H23" s="174">
        <v>200</v>
      </c>
      <c r="I23" s="174">
        <f t="shared" si="0"/>
        <v>750</v>
      </c>
    </row>
    <row r="24" spans="1:247" s="54" customFormat="1" ht="9" customHeight="1">
      <c r="B24" s="104" t="s">
        <v>41</v>
      </c>
      <c r="C24" s="120" t="s">
        <v>129</v>
      </c>
      <c r="D24" s="176">
        <v>42</v>
      </c>
      <c r="E24" s="176">
        <v>101</v>
      </c>
      <c r="F24" s="176">
        <v>10</v>
      </c>
      <c r="G24" s="176">
        <v>308</v>
      </c>
      <c r="H24" s="176">
        <v>60</v>
      </c>
      <c r="I24" s="176">
        <f t="shared" si="0"/>
        <v>521</v>
      </c>
    </row>
    <row r="25" spans="1:247" s="54" customFormat="1" ht="9" customHeight="1">
      <c r="B25" s="105" t="s">
        <v>17</v>
      </c>
      <c r="C25" s="39" t="s">
        <v>130</v>
      </c>
      <c r="D25" s="174">
        <v>35</v>
      </c>
      <c r="E25" s="174">
        <v>99</v>
      </c>
      <c r="F25" s="174">
        <v>17</v>
      </c>
      <c r="G25" s="174">
        <v>386</v>
      </c>
      <c r="H25" s="174">
        <v>150</v>
      </c>
      <c r="I25" s="174">
        <f t="shared" si="0"/>
        <v>687</v>
      </c>
    </row>
    <row r="26" spans="1:247" s="170" customFormat="1" ht="18" customHeight="1">
      <c r="A26" s="82"/>
      <c r="B26" s="178" t="s">
        <v>3</v>
      </c>
      <c r="C26" s="179"/>
      <c r="D26" s="180">
        <f t="shared" ref="D26:H26" si="1">SUM(D11:D25)</f>
        <v>826</v>
      </c>
      <c r="E26" s="180">
        <f t="shared" si="1"/>
        <v>2234</v>
      </c>
      <c r="F26" s="180">
        <f t="shared" si="1"/>
        <v>193</v>
      </c>
      <c r="G26" s="180">
        <f t="shared" si="1"/>
        <v>8771</v>
      </c>
      <c r="H26" s="181">
        <f t="shared" si="1"/>
        <v>2271</v>
      </c>
      <c r="I26" s="181">
        <f t="shared" ref="I26" si="2">SUM(I11:I25)</f>
        <v>14295</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5" t="str">
        <f>'Oferta de Juegos'!B27</f>
        <v>Al 31-01-2012</v>
      </c>
      <c r="I27" s="59"/>
    </row>
    <row r="28" spans="1:247" s="54" customFormat="1" ht="22.5" customHeight="1">
      <c r="B28" s="238" t="s">
        <v>151</v>
      </c>
      <c r="C28" s="239"/>
      <c r="D28" s="239"/>
      <c r="E28" s="239"/>
      <c r="F28" s="239"/>
      <c r="G28" s="239"/>
      <c r="H28" s="239"/>
      <c r="I28" s="213"/>
      <c r="J28" s="60"/>
    </row>
    <row r="29" spans="1:247" s="54" customFormat="1" ht="15" customHeight="1">
      <c r="B29" s="240" t="s">
        <v>13</v>
      </c>
      <c r="C29" s="226" t="s">
        <v>112</v>
      </c>
      <c r="D29" s="227" t="s">
        <v>133</v>
      </c>
      <c r="E29" s="228"/>
      <c r="F29" s="229"/>
      <c r="G29" s="226" t="s">
        <v>134</v>
      </c>
      <c r="H29" s="226" t="s">
        <v>109</v>
      </c>
      <c r="I29" s="237"/>
      <c r="J29" s="60"/>
    </row>
    <row r="30" spans="1:247" s="54" customFormat="1" ht="24" customHeight="1">
      <c r="B30" s="240"/>
      <c r="C30" s="226"/>
      <c r="D30" s="171" t="s">
        <v>105</v>
      </c>
      <c r="E30" s="173" t="s">
        <v>106</v>
      </c>
      <c r="F30" s="172" t="s">
        <v>107</v>
      </c>
      <c r="G30" s="226"/>
      <c r="H30" s="226"/>
      <c r="I30" s="237"/>
      <c r="J30" s="60"/>
    </row>
    <row r="31" spans="1:247" s="54" customFormat="1" ht="9" customHeight="1">
      <c r="B31" s="105" t="s">
        <v>36</v>
      </c>
      <c r="C31" s="39" t="s">
        <v>116</v>
      </c>
      <c r="D31" s="174">
        <v>51946.04</v>
      </c>
      <c r="E31" s="174">
        <v>42588.71</v>
      </c>
      <c r="F31" s="174">
        <v>15704.84</v>
      </c>
      <c r="G31" s="174">
        <v>65838.62</v>
      </c>
      <c r="H31" s="174">
        <v>273.58999999999997</v>
      </c>
      <c r="I31" s="212"/>
    </row>
    <row r="32" spans="1:247" s="54" customFormat="1" ht="9" customHeight="1">
      <c r="B32" s="104" t="s">
        <v>4</v>
      </c>
      <c r="C32" s="120" t="s">
        <v>117</v>
      </c>
      <c r="D32" s="176">
        <v>50021.2</v>
      </c>
      <c r="E32" s="176">
        <v>39373.24</v>
      </c>
      <c r="F32" s="176">
        <v>3668.41</v>
      </c>
      <c r="G32" s="176">
        <v>72221</v>
      </c>
      <c r="H32" s="176">
        <v>1793.48</v>
      </c>
      <c r="I32" s="214"/>
    </row>
    <row r="33" spans="1:247" s="54" customFormat="1" ht="9" customHeight="1">
      <c r="B33" s="177" t="s">
        <v>80</v>
      </c>
      <c r="C33" s="39" t="s">
        <v>118</v>
      </c>
      <c r="D33" s="174">
        <v>48127.59</v>
      </c>
      <c r="E33" s="174">
        <v>30757.7</v>
      </c>
      <c r="F33" s="174">
        <v>27288.06</v>
      </c>
      <c r="G33" s="174">
        <v>82095.649999999994</v>
      </c>
      <c r="H33" s="174">
        <v>0</v>
      </c>
      <c r="I33" s="212"/>
    </row>
    <row r="34" spans="1:247" s="54" customFormat="1" ht="9" customHeight="1">
      <c r="B34" s="104" t="s">
        <v>37</v>
      </c>
      <c r="C34" s="120" t="s">
        <v>119</v>
      </c>
      <c r="D34" s="176">
        <v>12408</v>
      </c>
      <c r="E34" s="176">
        <v>26373.07</v>
      </c>
      <c r="F34" s="176">
        <v>5437.74</v>
      </c>
      <c r="G34" s="176">
        <v>56135.38</v>
      </c>
      <c r="H34" s="176">
        <v>196.79</v>
      </c>
      <c r="I34" s="214"/>
    </row>
    <row r="35" spans="1:247" s="54" customFormat="1" ht="9" customHeight="1">
      <c r="B35" s="105" t="s">
        <v>131</v>
      </c>
      <c r="C35" s="39" t="s">
        <v>120</v>
      </c>
      <c r="D35" s="174">
        <v>46682.99</v>
      </c>
      <c r="E35" s="174">
        <v>55691.71</v>
      </c>
      <c r="F35" s="174">
        <v>34863.550000000003</v>
      </c>
      <c r="G35" s="174">
        <v>42623.39</v>
      </c>
      <c r="H35" s="174">
        <v>297.04000000000002</v>
      </c>
      <c r="I35" s="212"/>
    </row>
    <row r="36" spans="1:247" s="54" customFormat="1" ht="9" customHeight="1">
      <c r="B36" s="104" t="s">
        <v>18</v>
      </c>
      <c r="C36" s="120" t="s">
        <v>121</v>
      </c>
      <c r="D36" s="176">
        <v>148582.68</v>
      </c>
      <c r="E36" s="176">
        <v>75625.789999999994</v>
      </c>
      <c r="F36" s="176">
        <v>31205.5</v>
      </c>
      <c r="G36" s="176">
        <v>94274.7</v>
      </c>
      <c r="H36" s="176">
        <v>797.94</v>
      </c>
      <c r="I36" s="214"/>
    </row>
    <row r="37" spans="1:247" s="54" customFormat="1" ht="9" customHeight="1">
      <c r="B37" s="105" t="s">
        <v>5</v>
      </c>
      <c r="C37" s="39" t="s">
        <v>122</v>
      </c>
      <c r="D37" s="174">
        <v>43279.26</v>
      </c>
      <c r="E37" s="174">
        <v>40790.71</v>
      </c>
      <c r="F37" s="174">
        <v>22235.02</v>
      </c>
      <c r="G37" s="174">
        <v>50329.599999999999</v>
      </c>
      <c r="H37" s="174">
        <v>2704.19</v>
      </c>
      <c r="I37" s="212"/>
    </row>
    <row r="38" spans="1:247" s="54" customFormat="1" ht="9" customHeight="1">
      <c r="B38" s="104" t="s">
        <v>6</v>
      </c>
      <c r="C38" s="120" t="s">
        <v>123</v>
      </c>
      <c r="D38" s="176">
        <v>39904.379999999997</v>
      </c>
      <c r="E38" s="176">
        <v>22758.63</v>
      </c>
      <c r="F38" s="176">
        <v>26222.58</v>
      </c>
      <c r="G38" s="176">
        <v>47443.4</v>
      </c>
      <c r="H38" s="176">
        <v>0</v>
      </c>
      <c r="I38" s="214"/>
    </row>
    <row r="39" spans="1:247" s="54" customFormat="1" ht="9" customHeight="1">
      <c r="B39" s="105" t="s">
        <v>7</v>
      </c>
      <c r="C39" s="39" t="s">
        <v>124</v>
      </c>
      <c r="D39" s="174">
        <v>5152.07</v>
      </c>
      <c r="E39" s="174">
        <v>3010.53</v>
      </c>
      <c r="F39" s="174">
        <v>88.71</v>
      </c>
      <c r="G39" s="174">
        <v>6532.12</v>
      </c>
      <c r="H39" s="174">
        <v>0</v>
      </c>
      <c r="I39" s="212"/>
    </row>
    <row r="40" spans="1:247" s="54" customFormat="1" ht="9" customHeight="1">
      <c r="B40" s="104" t="s">
        <v>8</v>
      </c>
      <c r="C40" s="120" t="s">
        <v>125</v>
      </c>
      <c r="D40" s="176">
        <v>35784.04</v>
      </c>
      <c r="E40" s="176">
        <v>24206.75</v>
      </c>
      <c r="F40" s="176">
        <v>23060.97</v>
      </c>
      <c r="G40" s="176">
        <v>60307.83</v>
      </c>
      <c r="H40" s="176">
        <v>1731.95</v>
      </c>
      <c r="I40" s="214"/>
    </row>
    <row r="41" spans="1:247" s="54" customFormat="1" ht="9" customHeight="1">
      <c r="B41" s="105" t="s">
        <v>14</v>
      </c>
      <c r="C41" s="61" t="s">
        <v>126</v>
      </c>
      <c r="D41" s="175">
        <v>41753.46</v>
      </c>
      <c r="E41" s="175">
        <v>38619.199999999997</v>
      </c>
      <c r="F41" s="175">
        <v>5130.18</v>
      </c>
      <c r="G41" s="175">
        <v>30283.89</v>
      </c>
      <c r="H41" s="175">
        <v>5583.99</v>
      </c>
      <c r="I41" s="212"/>
    </row>
    <row r="42" spans="1:247" s="54" customFormat="1" ht="9" customHeight="1">
      <c r="B42" s="104" t="s">
        <v>15</v>
      </c>
      <c r="C42" s="120" t="s">
        <v>127</v>
      </c>
      <c r="D42" s="176">
        <v>40054.31</v>
      </c>
      <c r="E42" s="176">
        <v>28363.42</v>
      </c>
      <c r="F42" s="176">
        <v>8198.7900000000009</v>
      </c>
      <c r="G42" s="176">
        <v>75299.759999999995</v>
      </c>
      <c r="H42" s="176">
        <v>207.51</v>
      </c>
      <c r="I42" s="214"/>
    </row>
    <row r="43" spans="1:247" s="54" customFormat="1" ht="9" customHeight="1">
      <c r="B43" s="105" t="s">
        <v>16</v>
      </c>
      <c r="C43" s="39" t="s">
        <v>128</v>
      </c>
      <c r="D43" s="174">
        <v>27486.73</v>
      </c>
      <c r="E43" s="174">
        <v>11107.6</v>
      </c>
      <c r="F43" s="174">
        <v>3411.01</v>
      </c>
      <c r="G43" s="174">
        <v>64745.39</v>
      </c>
      <c r="H43" s="174">
        <v>82.84</v>
      </c>
      <c r="I43" s="212"/>
    </row>
    <row r="44" spans="1:247" s="54" customFormat="1" ht="9" customHeight="1">
      <c r="B44" s="104" t="s">
        <v>41</v>
      </c>
      <c r="C44" s="120" t="s">
        <v>129</v>
      </c>
      <c r="D44" s="176">
        <v>24037.63</v>
      </c>
      <c r="E44" s="176">
        <v>12419.99</v>
      </c>
      <c r="F44" s="176">
        <v>7261.29</v>
      </c>
      <c r="G44" s="176">
        <v>55738</v>
      </c>
      <c r="H44" s="176">
        <v>566.78</v>
      </c>
      <c r="I44" s="214"/>
    </row>
    <row r="45" spans="1:247" s="54" customFormat="1" ht="9" customHeight="1">
      <c r="B45" s="105" t="s">
        <v>17</v>
      </c>
      <c r="C45" s="39" t="s">
        <v>130</v>
      </c>
      <c r="D45" s="174">
        <v>11087.19</v>
      </c>
      <c r="E45" s="174">
        <v>18307.87</v>
      </c>
      <c r="F45" s="174">
        <v>6242.13</v>
      </c>
      <c r="G45" s="174">
        <v>94024.71</v>
      </c>
      <c r="H45" s="174">
        <v>1094.6099999999999</v>
      </c>
      <c r="I45" s="212"/>
    </row>
    <row r="46" spans="1:247" s="170" customFormat="1" ht="18" customHeight="1">
      <c r="A46" s="82"/>
      <c r="B46" s="178" t="s">
        <v>3</v>
      </c>
      <c r="C46" s="179"/>
      <c r="D46" s="180">
        <v>64676.54</v>
      </c>
      <c r="E46" s="180">
        <v>38866.68</v>
      </c>
      <c r="F46" s="180">
        <v>13317.32</v>
      </c>
      <c r="G46" s="181">
        <v>65910.02</v>
      </c>
      <c r="H46" s="180">
        <v>772.4</v>
      </c>
      <c r="I46" s="215"/>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5" t="s">
        <v>152</v>
      </c>
    </row>
    <row r="48" spans="1:247" s="54" customFormat="1" ht="22.5" customHeight="1">
      <c r="B48" s="238" t="s">
        <v>153</v>
      </c>
      <c r="C48" s="239"/>
      <c r="D48" s="239"/>
      <c r="E48" s="239"/>
      <c r="F48" s="239"/>
      <c r="G48" s="239"/>
      <c r="H48" s="239"/>
      <c r="I48" s="213"/>
    </row>
    <row r="49" spans="2:10" s="54" customFormat="1" ht="15" customHeight="1">
      <c r="B49" s="240" t="s">
        <v>13</v>
      </c>
      <c r="C49" s="226" t="s">
        <v>112</v>
      </c>
      <c r="D49" s="227" t="s">
        <v>133</v>
      </c>
      <c r="E49" s="228"/>
      <c r="F49" s="229"/>
      <c r="G49" s="226" t="s">
        <v>134</v>
      </c>
      <c r="H49" s="226" t="s">
        <v>109</v>
      </c>
      <c r="I49" s="237"/>
      <c r="J49" s="60"/>
    </row>
    <row r="50" spans="2:10" s="54" customFormat="1" ht="24" customHeight="1">
      <c r="B50" s="240"/>
      <c r="C50" s="226"/>
      <c r="D50" s="171" t="s">
        <v>105</v>
      </c>
      <c r="E50" s="173" t="s">
        <v>106</v>
      </c>
      <c r="F50" s="172" t="s">
        <v>107</v>
      </c>
      <c r="G50" s="226"/>
      <c r="H50" s="226"/>
      <c r="I50" s="237"/>
    </row>
    <row r="51" spans="2:10" s="54" customFormat="1" ht="9" customHeight="1">
      <c r="B51" s="105" t="s">
        <v>36</v>
      </c>
      <c r="C51" s="39" t="s">
        <v>116</v>
      </c>
      <c r="D51" s="207">
        <v>103.61</v>
      </c>
      <c r="E51" s="207">
        <v>84.95</v>
      </c>
      <c r="F51" s="207">
        <v>31.33</v>
      </c>
      <c r="G51" s="207">
        <v>131.33000000000001</v>
      </c>
      <c r="H51" s="207">
        <v>0.55000000000000004</v>
      </c>
      <c r="I51" s="217"/>
    </row>
    <row r="52" spans="2:10" s="54" customFormat="1" ht="9" customHeight="1">
      <c r="B52" s="104" t="s">
        <v>4</v>
      </c>
      <c r="C52" s="120" t="s">
        <v>117</v>
      </c>
      <c r="D52" s="208">
        <v>99.78</v>
      </c>
      <c r="E52" s="208">
        <v>78.540000000000006</v>
      </c>
      <c r="F52" s="208">
        <v>7.32</v>
      </c>
      <c r="G52" s="208">
        <v>144.06</v>
      </c>
      <c r="H52" s="208">
        <v>3.58</v>
      </c>
      <c r="I52" s="216"/>
    </row>
    <row r="53" spans="2:10" s="54" customFormat="1" ht="9" customHeight="1">
      <c r="B53" s="177" t="s">
        <v>80</v>
      </c>
      <c r="C53" s="39" t="s">
        <v>118</v>
      </c>
      <c r="D53" s="207">
        <v>96</v>
      </c>
      <c r="E53" s="207">
        <v>61.35</v>
      </c>
      <c r="F53" s="207">
        <v>54.43</v>
      </c>
      <c r="G53" s="207">
        <v>163.75</v>
      </c>
      <c r="H53" s="207">
        <v>0</v>
      </c>
      <c r="I53" s="217"/>
    </row>
    <row r="54" spans="2:10" s="54" customFormat="1" ht="9" customHeight="1">
      <c r="B54" s="104" t="s">
        <v>37</v>
      </c>
      <c r="C54" s="120" t="s">
        <v>119</v>
      </c>
      <c r="D54" s="208">
        <v>24.75</v>
      </c>
      <c r="E54" s="208">
        <v>52.61</v>
      </c>
      <c r="F54" s="208">
        <v>10.85</v>
      </c>
      <c r="G54" s="208">
        <v>111.97</v>
      </c>
      <c r="H54" s="208">
        <v>0.39</v>
      </c>
      <c r="I54" s="216"/>
    </row>
    <row r="55" spans="2:10" s="54" customFormat="1" ht="9" customHeight="1">
      <c r="B55" s="105" t="s">
        <v>131</v>
      </c>
      <c r="C55" s="39" t="s">
        <v>120</v>
      </c>
      <c r="D55" s="207">
        <v>93.12</v>
      </c>
      <c r="E55" s="207">
        <v>111.09</v>
      </c>
      <c r="F55" s="207">
        <v>69.540000000000006</v>
      </c>
      <c r="G55" s="207">
        <v>85.02</v>
      </c>
      <c r="H55" s="207">
        <v>0.59</v>
      </c>
      <c r="I55" s="217"/>
    </row>
    <row r="56" spans="2:10" s="54" customFormat="1" ht="9" customHeight="1">
      <c r="B56" s="104" t="s">
        <v>18</v>
      </c>
      <c r="C56" s="120" t="s">
        <v>121</v>
      </c>
      <c r="D56" s="208">
        <v>296.37</v>
      </c>
      <c r="E56" s="208">
        <v>150.85</v>
      </c>
      <c r="F56" s="208">
        <v>62.24</v>
      </c>
      <c r="G56" s="208">
        <v>188.05</v>
      </c>
      <c r="H56" s="208">
        <v>1.59</v>
      </c>
      <c r="I56" s="216"/>
    </row>
    <row r="57" spans="2:10" s="54" customFormat="1" ht="9" customHeight="1">
      <c r="B57" s="105" t="s">
        <v>5</v>
      </c>
      <c r="C57" s="39" t="s">
        <v>122</v>
      </c>
      <c r="D57" s="207">
        <v>86.33</v>
      </c>
      <c r="E57" s="207">
        <v>81.36</v>
      </c>
      <c r="F57" s="207">
        <v>44.35</v>
      </c>
      <c r="G57" s="207">
        <v>100.39</v>
      </c>
      <c r="H57" s="207">
        <v>5.39</v>
      </c>
      <c r="I57" s="217"/>
    </row>
    <row r="58" spans="2:10" s="54" customFormat="1" ht="9" customHeight="1">
      <c r="B58" s="104" t="s">
        <v>6</v>
      </c>
      <c r="C58" s="120" t="s">
        <v>123</v>
      </c>
      <c r="D58" s="208">
        <v>79.599999999999994</v>
      </c>
      <c r="E58" s="208">
        <v>45.4</v>
      </c>
      <c r="F58" s="208">
        <v>52.3</v>
      </c>
      <c r="G58" s="208">
        <v>94.63</v>
      </c>
      <c r="H58" s="221">
        <v>0</v>
      </c>
      <c r="I58" s="216"/>
    </row>
    <row r="59" spans="2:10" s="54" customFormat="1" ht="9" customHeight="1">
      <c r="B59" s="105" t="s">
        <v>7</v>
      </c>
      <c r="C59" s="39" t="s">
        <v>124</v>
      </c>
      <c r="D59" s="207">
        <v>10.28</v>
      </c>
      <c r="E59" s="207">
        <v>6</v>
      </c>
      <c r="F59" s="207">
        <v>0.18</v>
      </c>
      <c r="G59" s="207">
        <v>13.03</v>
      </c>
      <c r="H59" s="207">
        <v>0</v>
      </c>
      <c r="I59" s="217"/>
    </row>
    <row r="60" spans="2:10" s="54" customFormat="1" ht="9" customHeight="1">
      <c r="B60" s="104" t="s">
        <v>8</v>
      </c>
      <c r="C60" s="120" t="s">
        <v>125</v>
      </c>
      <c r="D60" s="208">
        <v>71.38</v>
      </c>
      <c r="E60" s="208">
        <v>48.28</v>
      </c>
      <c r="F60" s="208">
        <v>46</v>
      </c>
      <c r="G60" s="208">
        <v>120.29</v>
      </c>
      <c r="H60" s="208">
        <v>3.45</v>
      </c>
      <c r="I60" s="216"/>
    </row>
    <row r="61" spans="2:10" s="54" customFormat="1" ht="9" customHeight="1">
      <c r="B61" s="105" t="s">
        <v>14</v>
      </c>
      <c r="C61" s="61" t="s">
        <v>126</v>
      </c>
      <c r="D61" s="209">
        <v>83.28</v>
      </c>
      <c r="E61" s="209">
        <v>77.03</v>
      </c>
      <c r="F61" s="209">
        <v>10.23</v>
      </c>
      <c r="G61" s="209">
        <v>60.41</v>
      </c>
      <c r="H61" s="209">
        <v>11.14</v>
      </c>
      <c r="I61" s="217"/>
    </row>
    <row r="62" spans="2:10" s="54" customFormat="1" ht="9" customHeight="1">
      <c r="B62" s="104" t="s">
        <v>15</v>
      </c>
      <c r="C62" s="120" t="s">
        <v>127</v>
      </c>
      <c r="D62" s="208">
        <v>79.89</v>
      </c>
      <c r="E62" s="208">
        <v>56.58</v>
      </c>
      <c r="F62" s="208">
        <v>16.350000000000001</v>
      </c>
      <c r="G62" s="208">
        <v>150.19999999999999</v>
      </c>
      <c r="H62" s="208">
        <v>0.41</v>
      </c>
      <c r="I62" s="216"/>
    </row>
    <row r="63" spans="2:10" s="54" customFormat="1" ht="9" customHeight="1">
      <c r="B63" s="105" t="s">
        <v>16</v>
      </c>
      <c r="C63" s="39" t="s">
        <v>128</v>
      </c>
      <c r="D63" s="207">
        <v>54.83</v>
      </c>
      <c r="E63" s="207">
        <v>22.16</v>
      </c>
      <c r="F63" s="207">
        <v>6.8</v>
      </c>
      <c r="G63" s="207">
        <v>129.13999999999999</v>
      </c>
      <c r="H63" s="207">
        <v>0.17</v>
      </c>
      <c r="I63" s="217"/>
    </row>
    <row r="64" spans="2:10" s="54" customFormat="1" ht="9" customHeight="1">
      <c r="B64" s="104" t="s">
        <v>41</v>
      </c>
      <c r="C64" s="120" t="s">
        <v>129</v>
      </c>
      <c r="D64" s="208">
        <v>47.95</v>
      </c>
      <c r="E64" s="208">
        <v>24.77</v>
      </c>
      <c r="F64" s="208">
        <v>14.48</v>
      </c>
      <c r="G64" s="208">
        <v>111.18</v>
      </c>
      <c r="H64" s="208">
        <v>1.1299999999999999</v>
      </c>
      <c r="I64" s="216"/>
    </row>
    <row r="65" spans="1:247" s="54" customFormat="1" ht="9" customHeight="1">
      <c r="B65" s="105" t="s">
        <v>17</v>
      </c>
      <c r="C65" s="39" t="s">
        <v>130</v>
      </c>
      <c r="D65" s="207">
        <v>22.12</v>
      </c>
      <c r="E65" s="207">
        <v>36.520000000000003</v>
      </c>
      <c r="F65" s="207">
        <v>12.45</v>
      </c>
      <c r="G65" s="207">
        <v>187.55</v>
      </c>
      <c r="H65" s="207">
        <v>2.1800000000000002</v>
      </c>
      <c r="I65" s="217"/>
    </row>
    <row r="66" spans="1:247" s="170" customFormat="1" ht="18" customHeight="1">
      <c r="A66" s="82"/>
      <c r="B66" s="178" t="s">
        <v>3</v>
      </c>
      <c r="C66" s="179"/>
      <c r="D66" s="210">
        <v>129.01</v>
      </c>
      <c r="E66" s="210">
        <v>77.53</v>
      </c>
      <c r="F66" s="210">
        <v>26.56</v>
      </c>
      <c r="G66" s="211">
        <v>131.47</v>
      </c>
      <c r="H66" s="210">
        <v>1.54</v>
      </c>
      <c r="I66" s="218"/>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5" t="str">
        <f>B47</f>
        <v>Win Enero 2012 y posiciones de juego al 31-01-2012</v>
      </c>
    </row>
  </sheetData>
  <mergeCells count="21">
    <mergeCell ref="I49:I50"/>
    <mergeCell ref="B48:H48"/>
    <mergeCell ref="B49:B50"/>
    <mergeCell ref="C49:C50"/>
    <mergeCell ref="D49:F49"/>
    <mergeCell ref="G49:G50"/>
    <mergeCell ref="H49:H50"/>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1" t="s">
        <v>62</v>
      </c>
      <c r="C8" s="242"/>
      <c r="D8" s="242"/>
      <c r="E8" s="242"/>
      <c r="F8" s="242"/>
      <c r="G8" s="242"/>
      <c r="H8" s="242"/>
      <c r="I8" s="242"/>
      <c r="J8" s="242"/>
      <c r="K8" s="242"/>
      <c r="L8" s="242"/>
      <c r="M8" s="242"/>
      <c r="N8" s="242"/>
      <c r="O8" s="242"/>
      <c r="P8" s="243"/>
      <c r="Q8" s="23"/>
      <c r="S8" s="2"/>
    </row>
    <row r="9" spans="1:21" ht="11.25">
      <c r="A9" s="21"/>
      <c r="B9" s="131"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2" t="s">
        <v>35</v>
      </c>
      <c r="Q9" s="23"/>
    </row>
    <row r="10" spans="1:21">
      <c r="A10" s="21"/>
      <c r="B10" s="98" t="s">
        <v>36</v>
      </c>
      <c r="C10" s="27">
        <v>1035767085</v>
      </c>
      <c r="D10" s="27"/>
      <c r="E10" s="27"/>
      <c r="F10" s="27"/>
      <c r="G10" s="27"/>
      <c r="H10" s="27"/>
      <c r="I10" s="27"/>
      <c r="J10" s="27"/>
      <c r="K10" s="27"/>
      <c r="L10" s="27"/>
      <c r="M10" s="27"/>
      <c r="N10" s="27"/>
      <c r="O10" s="27">
        <f>SUM(C10:N10)</f>
        <v>1035767085</v>
      </c>
      <c r="P10" s="31">
        <v>2065997.2972433877</v>
      </c>
      <c r="Q10" s="23"/>
      <c r="T10" s="128"/>
      <c r="U10" s="108"/>
    </row>
    <row r="11" spans="1:21" s="3" customFormat="1">
      <c r="A11" s="21"/>
      <c r="B11" s="99" t="s">
        <v>4</v>
      </c>
      <c r="C11" s="26">
        <v>2202162439</v>
      </c>
      <c r="D11" s="26"/>
      <c r="E11" s="26"/>
      <c r="F11" s="26"/>
      <c r="G11" s="26"/>
      <c r="H11" s="26"/>
      <c r="I11" s="26"/>
      <c r="J11" s="26"/>
      <c r="K11" s="26"/>
      <c r="L11" s="26"/>
      <c r="M11" s="26"/>
      <c r="N11" s="26"/>
      <c r="O11" s="26">
        <f t="shared" ref="O11:O24" si="0">SUM(C11:N11)</f>
        <v>2202162439</v>
      </c>
      <c r="P11" s="32">
        <v>4392552.8363984516</v>
      </c>
      <c r="Q11" s="22"/>
      <c r="R11" s="4"/>
      <c r="T11" s="128"/>
      <c r="U11" s="108"/>
    </row>
    <row r="12" spans="1:21" s="3" customFormat="1">
      <c r="A12" s="21"/>
      <c r="B12" s="98" t="s">
        <v>80</v>
      </c>
      <c r="C12" s="27">
        <v>903056986</v>
      </c>
      <c r="D12" s="27"/>
      <c r="E12" s="27"/>
      <c r="F12" s="27"/>
      <c r="G12" s="27"/>
      <c r="H12" s="27"/>
      <c r="I12" s="27"/>
      <c r="J12" s="27"/>
      <c r="K12" s="27"/>
      <c r="L12" s="27"/>
      <c r="M12" s="27"/>
      <c r="N12" s="27"/>
      <c r="O12" s="27">
        <f t="shared" si="0"/>
        <v>903056986</v>
      </c>
      <c r="P12" s="31">
        <v>1801286.5241153708</v>
      </c>
      <c r="Q12" s="22"/>
      <c r="R12" s="4"/>
      <c r="T12" s="128"/>
      <c r="U12" s="108"/>
    </row>
    <row r="13" spans="1:21" s="3" customFormat="1">
      <c r="A13" s="21"/>
      <c r="B13" s="100" t="s">
        <v>37</v>
      </c>
      <c r="C13" s="28">
        <v>609320866</v>
      </c>
      <c r="D13" s="28"/>
      <c r="E13" s="28"/>
      <c r="F13" s="28"/>
      <c r="G13" s="28"/>
      <c r="H13" s="28"/>
      <c r="I13" s="28"/>
      <c r="J13" s="28"/>
      <c r="K13" s="28"/>
      <c r="L13" s="28"/>
      <c r="M13" s="28"/>
      <c r="N13" s="28"/>
      <c r="O13" s="28">
        <f t="shared" si="0"/>
        <v>609320866</v>
      </c>
      <c r="P13" s="32">
        <v>1215384.5015358839</v>
      </c>
      <c r="Q13" s="22"/>
      <c r="R13" s="4"/>
      <c r="T13" s="128"/>
      <c r="U13" s="108"/>
    </row>
    <row r="14" spans="1:21" s="3" customFormat="1">
      <c r="A14" s="21"/>
      <c r="B14" s="98" t="s">
        <v>40</v>
      </c>
      <c r="C14" s="29">
        <v>2576732673</v>
      </c>
      <c r="D14" s="29"/>
      <c r="E14" s="29"/>
      <c r="F14" s="29"/>
      <c r="G14" s="29"/>
      <c r="H14" s="29"/>
      <c r="I14" s="29"/>
      <c r="J14" s="29"/>
      <c r="K14" s="29"/>
      <c r="L14" s="29"/>
      <c r="M14" s="29"/>
      <c r="N14" s="29"/>
      <c r="O14" s="29">
        <f t="shared" si="0"/>
        <v>2576732673</v>
      </c>
      <c r="P14" s="31">
        <v>5139690.9741891734</v>
      </c>
      <c r="Q14" s="22"/>
      <c r="R14" s="4"/>
      <c r="T14" s="128"/>
      <c r="U14" s="108"/>
    </row>
    <row r="15" spans="1:21" s="3" customFormat="1">
      <c r="A15" s="21"/>
      <c r="B15" s="100" t="s">
        <v>18</v>
      </c>
      <c r="C15" s="30">
        <v>6529839805</v>
      </c>
      <c r="D15" s="30"/>
      <c r="E15" s="30"/>
      <c r="F15" s="30"/>
      <c r="G15" s="30"/>
      <c r="H15" s="30"/>
      <c r="I15" s="30"/>
      <c r="J15" s="30"/>
      <c r="K15" s="30"/>
      <c r="L15" s="30"/>
      <c r="M15" s="30"/>
      <c r="N15" s="30"/>
      <c r="O15" s="30">
        <f t="shared" si="0"/>
        <v>6529839805</v>
      </c>
      <c r="P15" s="32">
        <v>13024773.21777636</v>
      </c>
      <c r="Q15" s="22"/>
      <c r="R15" s="4"/>
      <c r="T15" s="128"/>
      <c r="U15" s="108"/>
    </row>
    <row r="16" spans="1:21" s="3" customFormat="1">
      <c r="A16" s="21"/>
      <c r="B16" s="98" t="s">
        <v>5</v>
      </c>
      <c r="C16" s="27">
        <v>531997959</v>
      </c>
      <c r="D16" s="27"/>
      <c r="E16" s="27"/>
      <c r="F16" s="27"/>
      <c r="G16" s="27"/>
      <c r="H16" s="27"/>
      <c r="I16" s="27"/>
      <c r="J16" s="27"/>
      <c r="K16" s="27"/>
      <c r="L16" s="27"/>
      <c r="M16" s="27"/>
      <c r="N16" s="27"/>
      <c r="O16" s="27">
        <f t="shared" si="0"/>
        <v>531997959</v>
      </c>
      <c r="P16" s="31">
        <v>1061152.0305581044</v>
      </c>
      <c r="Q16" s="22"/>
      <c r="R16" s="4"/>
      <c r="T16" s="128"/>
      <c r="U16" s="108"/>
    </row>
    <row r="17" spans="1:21" s="3" customFormat="1">
      <c r="A17" s="21"/>
      <c r="B17" s="100" t="s">
        <v>6</v>
      </c>
      <c r="C17" s="30">
        <v>778512672</v>
      </c>
      <c r="D17" s="30"/>
      <c r="E17" s="30"/>
      <c r="F17" s="30"/>
      <c r="G17" s="30"/>
      <c r="H17" s="30"/>
      <c r="I17" s="30"/>
      <c r="J17" s="30"/>
      <c r="K17" s="30"/>
      <c r="L17" s="30"/>
      <c r="M17" s="30"/>
      <c r="N17" s="30"/>
      <c r="O17" s="30">
        <f t="shared" si="0"/>
        <v>778512672</v>
      </c>
      <c r="P17" s="32">
        <v>1552863.6693660989</v>
      </c>
      <c r="Q17" s="22"/>
      <c r="R17" s="4"/>
      <c r="T17" s="128"/>
      <c r="U17" s="108"/>
    </row>
    <row r="18" spans="1:21" s="3" customFormat="1">
      <c r="A18" s="21"/>
      <c r="B18" s="98" t="s">
        <v>7</v>
      </c>
      <c r="C18" s="27">
        <v>30350563</v>
      </c>
      <c r="D18" s="27"/>
      <c r="E18" s="27"/>
      <c r="F18" s="27"/>
      <c r="G18" s="27"/>
      <c r="H18" s="27"/>
      <c r="I18" s="27"/>
      <c r="J18" s="27"/>
      <c r="K18" s="27"/>
      <c r="L18" s="27"/>
      <c r="M18" s="27"/>
      <c r="N18" s="27"/>
      <c r="O18" s="27">
        <f t="shared" si="0"/>
        <v>30350563</v>
      </c>
      <c r="P18" s="31">
        <v>60538.881796784626</v>
      </c>
      <c r="Q18" s="22"/>
      <c r="R18" s="4"/>
      <c r="T18" s="128"/>
      <c r="U18" s="108"/>
    </row>
    <row r="19" spans="1:21" s="3" customFormat="1">
      <c r="A19" s="21"/>
      <c r="B19" s="100" t="s">
        <v>8</v>
      </c>
      <c r="C19" s="30">
        <v>2688626284</v>
      </c>
      <c r="D19" s="30"/>
      <c r="E19" s="30"/>
      <c r="F19" s="30"/>
      <c r="G19" s="30"/>
      <c r="H19" s="30"/>
      <c r="I19" s="30"/>
      <c r="J19" s="30"/>
      <c r="K19" s="30"/>
      <c r="L19" s="30"/>
      <c r="M19" s="30"/>
      <c r="N19" s="30"/>
      <c r="O19" s="30">
        <f t="shared" si="0"/>
        <v>2688626284</v>
      </c>
      <c r="P19" s="32">
        <v>5362880.0494674267</v>
      </c>
      <c r="Q19" s="22"/>
      <c r="R19" s="4"/>
      <c r="T19" s="128"/>
      <c r="U19" s="108"/>
    </row>
    <row r="20" spans="1:21" s="3" customFormat="1">
      <c r="A20" s="21"/>
      <c r="B20" s="98" t="s">
        <v>42</v>
      </c>
      <c r="C20" s="27">
        <v>281124492</v>
      </c>
      <c r="D20" s="27"/>
      <c r="E20" s="27"/>
      <c r="F20" s="27"/>
      <c r="G20" s="27"/>
      <c r="H20" s="27"/>
      <c r="I20" s="27"/>
      <c r="J20" s="27"/>
      <c r="K20" s="27"/>
      <c r="L20" s="27"/>
      <c r="M20" s="27"/>
      <c r="N20" s="27"/>
      <c r="O20" s="27">
        <f t="shared" si="0"/>
        <v>281124492</v>
      </c>
      <c r="P20" s="31">
        <v>560746.18422627356</v>
      </c>
      <c r="Q20" s="22"/>
      <c r="R20" s="4"/>
      <c r="T20" s="128"/>
      <c r="U20" s="108"/>
    </row>
    <row r="21" spans="1:21" s="3" customFormat="1">
      <c r="A21" s="21"/>
      <c r="B21" s="100" t="s">
        <v>15</v>
      </c>
      <c r="C21" s="30">
        <v>1592506103</v>
      </c>
      <c r="D21" s="30"/>
      <c r="E21" s="30"/>
      <c r="F21" s="30"/>
      <c r="G21" s="30"/>
      <c r="H21" s="30"/>
      <c r="I21" s="30"/>
      <c r="J21" s="30"/>
      <c r="K21" s="30"/>
      <c r="L21" s="30"/>
      <c r="M21" s="30"/>
      <c r="N21" s="30"/>
      <c r="O21" s="30">
        <f t="shared" si="0"/>
        <v>1592506103</v>
      </c>
      <c r="P21" s="32">
        <v>3176499.1881756894</v>
      </c>
      <c r="Q21" s="22"/>
      <c r="R21" s="4"/>
      <c r="T21" s="128"/>
      <c r="U21" s="108"/>
    </row>
    <row r="22" spans="1:21" s="3" customFormat="1">
      <c r="A22" s="21"/>
      <c r="B22" s="98" t="s">
        <v>16</v>
      </c>
      <c r="C22" s="27">
        <v>835466608</v>
      </c>
      <c r="D22" s="27"/>
      <c r="E22" s="27"/>
      <c r="F22" s="27"/>
      <c r="G22" s="27"/>
      <c r="H22" s="27"/>
      <c r="I22" s="27"/>
      <c r="J22" s="27"/>
      <c r="K22" s="27"/>
      <c r="L22" s="27"/>
      <c r="M22" s="27"/>
      <c r="N22" s="27"/>
      <c r="O22" s="27">
        <f t="shared" si="0"/>
        <v>835466608</v>
      </c>
      <c r="P22" s="31">
        <v>1666467.0842143057</v>
      </c>
      <c r="Q22" s="22"/>
      <c r="R22" s="4"/>
      <c r="T22" s="128"/>
      <c r="U22" s="108"/>
    </row>
    <row r="23" spans="1:21" s="3" customFormat="1">
      <c r="A23" s="21"/>
      <c r="B23" s="100" t="s">
        <v>41</v>
      </c>
      <c r="C23" s="30">
        <v>605675649</v>
      </c>
      <c r="D23" s="30"/>
      <c r="E23" s="30"/>
      <c r="F23" s="30"/>
      <c r="G23" s="30"/>
      <c r="H23" s="30"/>
      <c r="I23" s="30"/>
      <c r="J23" s="30"/>
      <c r="K23" s="30"/>
      <c r="L23" s="30"/>
      <c r="M23" s="30"/>
      <c r="N23" s="30"/>
      <c r="O23" s="30">
        <f t="shared" si="0"/>
        <v>605675649</v>
      </c>
      <c r="P23" s="32">
        <v>1208113.5536761479</v>
      </c>
      <c r="Q23" s="22"/>
      <c r="R23" s="4"/>
      <c r="T23" s="128"/>
      <c r="U23" s="108"/>
    </row>
    <row r="24" spans="1:21" s="3" customFormat="1">
      <c r="A24" s="21"/>
      <c r="B24" s="98" t="s">
        <v>17</v>
      </c>
      <c r="C24" s="27">
        <v>1201695625</v>
      </c>
      <c r="D24" s="27"/>
      <c r="E24" s="27"/>
      <c r="F24" s="27"/>
      <c r="G24" s="27"/>
      <c r="H24" s="27"/>
      <c r="I24" s="27"/>
      <c r="J24" s="27"/>
      <c r="K24" s="27"/>
      <c r="L24" s="27"/>
      <c r="M24" s="27"/>
      <c r="N24" s="27"/>
      <c r="O24" s="27">
        <f t="shared" si="0"/>
        <v>1201695625</v>
      </c>
      <c r="P24" s="31">
        <v>2396967.3774284916</v>
      </c>
      <c r="Q24" s="22"/>
      <c r="R24" s="4"/>
      <c r="T24" s="128"/>
      <c r="U24" s="108"/>
    </row>
    <row r="25" spans="1:21" s="3" customFormat="1" ht="18" customHeight="1">
      <c r="A25" s="21"/>
      <c r="B25" s="91" t="s">
        <v>9</v>
      </c>
      <c r="C25" s="91">
        <f t="shared" ref="C25:N25" si="1">SUM(C10:C24)</f>
        <v>22402835809</v>
      </c>
      <c r="D25" s="91">
        <f t="shared" si="1"/>
        <v>0</v>
      </c>
      <c r="E25" s="91">
        <f t="shared" si="1"/>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22402835809</v>
      </c>
      <c r="P25" s="91">
        <f>SUM(P10:P24)</f>
        <v>44685913.370167963</v>
      </c>
      <c r="Q25" s="22"/>
      <c r="R25" s="4"/>
      <c r="U25" s="108"/>
    </row>
    <row r="26" spans="1:21" ht="18" customHeight="1">
      <c r="A26" s="21"/>
      <c r="B26" s="91" t="s">
        <v>10</v>
      </c>
      <c r="C26" s="91">
        <f t="shared" ref="C26" si="3">C25/C27</f>
        <v>44685913.370167956</v>
      </c>
      <c r="D26" s="91"/>
      <c r="E26" s="91"/>
      <c r="F26" s="91"/>
      <c r="G26" s="91"/>
      <c r="H26" s="91"/>
      <c r="I26" s="91"/>
      <c r="J26" s="91"/>
      <c r="K26" s="91"/>
      <c r="L26" s="91"/>
      <c r="M26" s="91"/>
      <c r="N26" s="91"/>
      <c r="O26" s="91">
        <f t="shared" si="2"/>
        <v>44685913.370167956</v>
      </c>
      <c r="P26" s="91"/>
      <c r="Q26" s="23"/>
    </row>
    <row r="27" spans="1:21" ht="16.5" customHeight="1">
      <c r="A27" s="21"/>
      <c r="B27" s="91" t="s">
        <v>32</v>
      </c>
      <c r="C27" s="109">
        <v>501.34</v>
      </c>
      <c r="D27" s="109"/>
      <c r="E27" s="109"/>
      <c r="F27" s="92"/>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4" t="s">
        <v>60</v>
      </c>
      <c r="C8" s="245"/>
      <c r="D8" s="245"/>
      <c r="E8" s="245"/>
      <c r="F8" s="245"/>
      <c r="G8" s="245"/>
      <c r="H8" s="245"/>
      <c r="I8" s="245"/>
      <c r="J8" s="245"/>
      <c r="K8" s="245"/>
      <c r="L8" s="245"/>
      <c r="M8" s="245"/>
      <c r="N8" s="245"/>
      <c r="O8" s="245"/>
      <c r="P8" s="246"/>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172337717</v>
      </c>
      <c r="D10" s="39"/>
      <c r="E10" s="39"/>
      <c r="F10" s="39"/>
      <c r="G10" s="39"/>
      <c r="H10" s="39"/>
      <c r="I10" s="39"/>
      <c r="J10" s="39"/>
      <c r="K10" s="39"/>
      <c r="L10" s="39"/>
      <c r="M10" s="39"/>
      <c r="N10" s="39"/>
      <c r="O10" s="39">
        <f>SUM(C10:N10)</f>
        <v>172337717</v>
      </c>
      <c r="P10" s="39">
        <v>343754.17</v>
      </c>
      <c r="Q10" s="23"/>
      <c r="R10" s="6"/>
    </row>
    <row r="11" spans="1:19" s="3" customFormat="1" ht="9">
      <c r="A11" s="6"/>
      <c r="B11" s="102" t="s">
        <v>4</v>
      </c>
      <c r="C11" s="41">
        <v>370111334</v>
      </c>
      <c r="D11" s="41"/>
      <c r="E11" s="41"/>
      <c r="F11" s="41"/>
      <c r="G11" s="41"/>
      <c r="H11" s="41"/>
      <c r="I11" s="41"/>
      <c r="J11" s="41"/>
      <c r="K11" s="41"/>
      <c r="L11" s="41"/>
      <c r="M11" s="41"/>
      <c r="N11" s="41"/>
      <c r="O11" s="41">
        <f t="shared" ref="O11:O24" si="0">SUM(C11:N11)</f>
        <v>370111334</v>
      </c>
      <c r="P11" s="41">
        <v>738244.17</v>
      </c>
      <c r="Q11" s="22"/>
      <c r="R11" s="6"/>
      <c r="S11" s="1"/>
    </row>
    <row r="12" spans="1:19" s="3" customFormat="1" ht="9">
      <c r="A12" s="6"/>
      <c r="B12" s="98" t="s">
        <v>80</v>
      </c>
      <c r="C12" s="39">
        <v>148435249</v>
      </c>
      <c r="D12" s="39"/>
      <c r="E12" s="39"/>
      <c r="F12" s="39"/>
      <c r="G12" s="39"/>
      <c r="H12" s="39"/>
      <c r="I12" s="39"/>
      <c r="J12" s="39"/>
      <c r="K12" s="39"/>
      <c r="L12" s="39"/>
      <c r="M12" s="39"/>
      <c r="N12" s="39"/>
      <c r="O12" s="39">
        <f t="shared" si="0"/>
        <v>148435249</v>
      </c>
      <c r="P12" s="39">
        <v>296077.01</v>
      </c>
      <c r="Q12" s="22"/>
      <c r="R12" s="6"/>
      <c r="S12" s="1"/>
    </row>
    <row r="13" spans="1:19" s="3" customFormat="1" ht="9">
      <c r="A13" s="6"/>
      <c r="B13" s="102" t="s">
        <v>37</v>
      </c>
      <c r="C13" s="41">
        <v>102406868</v>
      </c>
      <c r="D13" s="41"/>
      <c r="E13" s="41"/>
      <c r="F13" s="41"/>
      <c r="G13" s="41"/>
      <c r="H13" s="41"/>
      <c r="I13" s="41"/>
      <c r="J13" s="41"/>
      <c r="K13" s="41"/>
      <c r="L13" s="41"/>
      <c r="M13" s="41"/>
      <c r="N13" s="41"/>
      <c r="O13" s="41">
        <f t="shared" si="0"/>
        <v>102406868</v>
      </c>
      <c r="P13" s="41">
        <v>204266.3</v>
      </c>
      <c r="Q13" s="22"/>
      <c r="R13" s="6"/>
      <c r="S13" s="1"/>
    </row>
    <row r="14" spans="1:19" s="3" customFormat="1" ht="9">
      <c r="A14" s="6"/>
      <c r="B14" s="105" t="s">
        <v>131</v>
      </c>
      <c r="C14" s="39">
        <v>433064315</v>
      </c>
      <c r="D14" s="39"/>
      <c r="E14" s="39"/>
      <c r="F14" s="39"/>
      <c r="G14" s="39"/>
      <c r="H14" s="39"/>
      <c r="I14" s="39"/>
      <c r="J14" s="39"/>
      <c r="K14" s="39"/>
      <c r="L14" s="39"/>
      <c r="M14" s="39"/>
      <c r="N14" s="39"/>
      <c r="O14" s="39">
        <f t="shared" si="0"/>
        <v>433064315</v>
      </c>
      <c r="P14" s="39">
        <v>863813.61</v>
      </c>
      <c r="Q14" s="22"/>
      <c r="R14" s="6"/>
      <c r="S14" s="1"/>
    </row>
    <row r="15" spans="1:19" s="3" customFormat="1" ht="9">
      <c r="A15" s="6"/>
      <c r="B15" s="102" t="s">
        <v>18</v>
      </c>
      <c r="C15" s="41">
        <v>1097452068</v>
      </c>
      <c r="D15" s="41"/>
      <c r="E15" s="41"/>
      <c r="F15" s="41"/>
      <c r="G15" s="41"/>
      <c r="H15" s="41"/>
      <c r="I15" s="41"/>
      <c r="J15" s="41"/>
      <c r="K15" s="41"/>
      <c r="L15" s="41"/>
      <c r="M15" s="41"/>
      <c r="N15" s="41"/>
      <c r="O15" s="41">
        <f t="shared" si="0"/>
        <v>1097452068</v>
      </c>
      <c r="P15" s="41">
        <v>2189037.52</v>
      </c>
      <c r="Q15" s="22"/>
      <c r="R15" s="6"/>
      <c r="S15" s="1"/>
    </row>
    <row r="16" spans="1:19" s="3" customFormat="1" ht="9">
      <c r="A16" s="6"/>
      <c r="B16" s="101" t="s">
        <v>5</v>
      </c>
      <c r="C16" s="39">
        <v>89411422</v>
      </c>
      <c r="D16" s="39"/>
      <c r="E16" s="39"/>
      <c r="F16" s="39"/>
      <c r="G16" s="39"/>
      <c r="H16" s="39"/>
      <c r="I16" s="39"/>
      <c r="J16" s="39"/>
      <c r="K16" s="39"/>
      <c r="L16" s="39"/>
      <c r="M16" s="39"/>
      <c r="N16" s="39"/>
      <c r="O16" s="39">
        <f t="shared" si="0"/>
        <v>89411422</v>
      </c>
      <c r="P16" s="39">
        <v>178344.88</v>
      </c>
      <c r="Q16" s="22"/>
      <c r="R16" s="6"/>
      <c r="S16" s="1"/>
    </row>
    <row r="17" spans="1:19" s="3" customFormat="1" ht="9">
      <c r="A17" s="6"/>
      <c r="B17" s="102" t="s">
        <v>6</v>
      </c>
      <c r="C17" s="41">
        <v>130842466</v>
      </c>
      <c r="D17" s="41"/>
      <c r="E17" s="41"/>
      <c r="F17" s="41"/>
      <c r="G17" s="41"/>
      <c r="H17" s="41"/>
      <c r="I17" s="41"/>
      <c r="J17" s="41"/>
      <c r="K17" s="41"/>
      <c r="L17" s="41"/>
      <c r="M17" s="41"/>
      <c r="N17" s="41"/>
      <c r="O17" s="41">
        <f t="shared" si="0"/>
        <v>130842466</v>
      </c>
      <c r="P17" s="41">
        <v>260985.49</v>
      </c>
      <c r="Q17" s="22"/>
      <c r="R17" s="6"/>
      <c r="S17" s="1"/>
    </row>
    <row r="18" spans="1:19" s="3" customFormat="1" ht="9">
      <c r="A18" s="6"/>
      <c r="B18" s="101" t="s">
        <v>7</v>
      </c>
      <c r="C18" s="39">
        <v>5100935</v>
      </c>
      <c r="D18" s="39"/>
      <c r="E18" s="39"/>
      <c r="F18" s="39"/>
      <c r="G18" s="39"/>
      <c r="H18" s="39"/>
      <c r="I18" s="39"/>
      <c r="J18" s="39"/>
      <c r="K18" s="39"/>
      <c r="L18" s="39"/>
      <c r="M18" s="39"/>
      <c r="N18" s="39"/>
      <c r="O18" s="39">
        <f t="shared" si="0"/>
        <v>5100935</v>
      </c>
      <c r="P18" s="39">
        <v>10174.6</v>
      </c>
      <c r="Q18" s="22"/>
      <c r="R18" s="6"/>
      <c r="S18" s="1"/>
    </row>
    <row r="19" spans="1:19" s="3" customFormat="1" ht="9">
      <c r="A19" s="6"/>
      <c r="B19" s="102" t="s">
        <v>8</v>
      </c>
      <c r="C19" s="41">
        <v>447667573</v>
      </c>
      <c r="D19" s="41"/>
      <c r="E19" s="41"/>
      <c r="F19" s="41"/>
      <c r="G19" s="41"/>
      <c r="H19" s="41"/>
      <c r="I19" s="41"/>
      <c r="J19" s="41"/>
      <c r="K19" s="41"/>
      <c r="L19" s="41"/>
      <c r="M19" s="41"/>
      <c r="N19" s="41"/>
      <c r="O19" s="41">
        <f t="shared" si="0"/>
        <v>447667573</v>
      </c>
      <c r="P19" s="41">
        <v>892942.06</v>
      </c>
      <c r="Q19" s="22"/>
      <c r="R19" s="6"/>
      <c r="S19" s="1"/>
    </row>
    <row r="20" spans="1:19" s="3" customFormat="1" ht="9">
      <c r="A20" s="6"/>
      <c r="B20" s="101" t="s">
        <v>14</v>
      </c>
      <c r="C20" s="39">
        <v>46775336</v>
      </c>
      <c r="D20" s="39"/>
      <c r="E20" s="39"/>
      <c r="F20" s="39"/>
      <c r="G20" s="39"/>
      <c r="H20" s="39"/>
      <c r="I20" s="39"/>
      <c r="J20" s="39"/>
      <c r="K20" s="39"/>
      <c r="L20" s="39"/>
      <c r="M20" s="39"/>
      <c r="N20" s="39"/>
      <c r="O20" s="39">
        <f t="shared" si="0"/>
        <v>46775336</v>
      </c>
      <c r="P20" s="39">
        <v>93300.63</v>
      </c>
      <c r="Q20" s="22"/>
      <c r="R20" s="6"/>
      <c r="S20" s="1"/>
    </row>
    <row r="21" spans="1:19" s="3" customFormat="1" ht="9">
      <c r="A21" s="6"/>
      <c r="B21" s="102" t="s">
        <v>15</v>
      </c>
      <c r="C21" s="41">
        <v>265239252</v>
      </c>
      <c r="D21" s="41"/>
      <c r="E21" s="41"/>
      <c r="F21" s="41"/>
      <c r="G21" s="41"/>
      <c r="H21" s="41"/>
      <c r="I21" s="41"/>
      <c r="J21" s="41"/>
      <c r="K21" s="41"/>
      <c r="L21" s="41"/>
      <c r="M21" s="41"/>
      <c r="N21" s="41"/>
      <c r="O21" s="41">
        <f t="shared" si="0"/>
        <v>265239252</v>
      </c>
      <c r="P21" s="41">
        <v>529060.62</v>
      </c>
      <c r="Q21" s="22"/>
      <c r="R21" s="6"/>
      <c r="S21" s="1"/>
    </row>
    <row r="22" spans="1:19" s="3" customFormat="1" ht="9">
      <c r="A22" s="6"/>
      <c r="B22" s="101" t="s">
        <v>16</v>
      </c>
      <c r="C22" s="39">
        <v>139712483</v>
      </c>
      <c r="D22" s="39"/>
      <c r="E22" s="39"/>
      <c r="F22" s="39"/>
      <c r="G22" s="39"/>
      <c r="H22" s="39"/>
      <c r="I22" s="39"/>
      <c r="J22" s="39"/>
      <c r="K22" s="39"/>
      <c r="L22" s="39"/>
      <c r="M22" s="39"/>
      <c r="N22" s="39"/>
      <c r="O22" s="39">
        <f t="shared" si="0"/>
        <v>139712483</v>
      </c>
      <c r="P22" s="39">
        <v>278678.11</v>
      </c>
      <c r="Q22" s="22"/>
      <c r="R22" s="6"/>
      <c r="S22" s="1"/>
    </row>
    <row r="23" spans="1:19" s="3" customFormat="1" ht="9">
      <c r="A23" s="6"/>
      <c r="B23" s="102" t="s">
        <v>41</v>
      </c>
      <c r="C23" s="41">
        <v>101794227</v>
      </c>
      <c r="D23" s="41"/>
      <c r="E23" s="41"/>
      <c r="F23" s="41"/>
      <c r="G23" s="41"/>
      <c r="H23" s="41"/>
      <c r="I23" s="41"/>
      <c r="J23" s="41"/>
      <c r="K23" s="41"/>
      <c r="L23" s="41"/>
      <c r="M23" s="41"/>
      <c r="N23" s="41"/>
      <c r="O23" s="41">
        <f t="shared" si="0"/>
        <v>101794227</v>
      </c>
      <c r="P23" s="41">
        <v>203044.3</v>
      </c>
      <c r="Q23" s="22"/>
      <c r="R23" s="6"/>
      <c r="S23" s="1"/>
    </row>
    <row r="24" spans="1:19" s="3" customFormat="1" ht="9">
      <c r="A24" s="6"/>
      <c r="B24" s="101" t="s">
        <v>17</v>
      </c>
      <c r="C24" s="39">
        <v>199744029</v>
      </c>
      <c r="D24" s="39"/>
      <c r="E24" s="39"/>
      <c r="F24" s="39"/>
      <c r="G24" s="39"/>
      <c r="H24" s="39"/>
      <c r="I24" s="39"/>
      <c r="J24" s="39"/>
      <c r="K24" s="39"/>
      <c r="L24" s="39"/>
      <c r="M24" s="39"/>
      <c r="N24" s="39"/>
      <c r="O24" s="39">
        <f t="shared" si="0"/>
        <v>199744029</v>
      </c>
      <c r="P24" s="39">
        <v>398420.29</v>
      </c>
      <c r="Q24" s="22"/>
      <c r="R24" s="6"/>
      <c r="S24" s="1"/>
    </row>
    <row r="25" spans="1:19" s="3" customFormat="1" ht="18" customHeight="1">
      <c r="A25" s="6"/>
      <c r="B25" s="93" t="s">
        <v>3</v>
      </c>
      <c r="C25" s="93">
        <f t="shared" ref="C25:K25" si="1">SUM(C10:C24)</f>
        <v>3750095274</v>
      </c>
      <c r="D25" s="93">
        <f t="shared" si="1"/>
        <v>0</v>
      </c>
      <c r="E25" s="93">
        <f t="shared" si="1"/>
        <v>0</v>
      </c>
      <c r="F25" s="93">
        <f t="shared" si="1"/>
        <v>0</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3750095274</v>
      </c>
      <c r="P25" s="93">
        <f>SUM(P10:P24)</f>
        <v>7480143.7600000007</v>
      </c>
      <c r="Q25" s="22"/>
      <c r="R25" s="6"/>
      <c r="S25" s="1"/>
    </row>
    <row r="26" spans="1:19" s="1" customFormat="1" ht="18" customHeight="1">
      <c r="A26" s="6"/>
      <c r="B26" s="93" t="s">
        <v>10</v>
      </c>
      <c r="C26" s="93">
        <f t="shared" ref="C26" si="4">C25/C27</f>
        <v>7480143.7627159217</v>
      </c>
      <c r="D26" s="93"/>
      <c r="E26" s="93"/>
      <c r="F26" s="93"/>
      <c r="G26" s="93"/>
      <c r="H26" s="93"/>
      <c r="I26" s="93"/>
      <c r="J26" s="93"/>
      <c r="K26" s="93"/>
      <c r="L26" s="93"/>
      <c r="M26" s="93"/>
      <c r="N26" s="93"/>
      <c r="O26" s="93">
        <f t="shared" si="3"/>
        <v>7480143.7627159217</v>
      </c>
      <c r="P26" s="93"/>
      <c r="Q26" s="23"/>
      <c r="R26" s="6"/>
    </row>
    <row r="27" spans="1:19" s="1" customFormat="1" ht="16.5" customHeight="1">
      <c r="A27" s="6"/>
      <c r="B27" s="93" t="s">
        <v>32</v>
      </c>
      <c r="C27" s="109">
        <f>'Ingresos Brutos del Juego'!C27</f>
        <v>501.34</v>
      </c>
      <c r="D27" s="109">
        <f>'Ingresos Brutos del Juego'!D27</f>
        <v>0</v>
      </c>
      <c r="E27" s="109">
        <f>'Ingresos Brutos del Juego'!E27</f>
        <v>0</v>
      </c>
      <c r="F27" s="109">
        <f>'Ingresos Brutos del Juego'!F27</f>
        <v>0</v>
      </c>
      <c r="G27" s="109">
        <f>'Ingresos Brutos del Juego'!G27</f>
        <v>0</v>
      </c>
      <c r="H27" s="109">
        <f>'Ingresos Brutos del Juego'!H27</f>
        <v>0</v>
      </c>
      <c r="I27" s="109">
        <f>'Ingresos Brutos del Juego'!I27</f>
        <v>0</v>
      </c>
      <c r="J27" s="109">
        <f>'Ingresos Brutos del Juego'!J27</f>
        <v>0</v>
      </c>
      <c r="K27" s="109">
        <f>'Ingresos Brutos del Juego'!K27</f>
        <v>0</v>
      </c>
      <c r="L27" s="109">
        <f>'Ingresos Brutos del Juego'!L27</f>
        <v>0</v>
      </c>
      <c r="M27" s="109">
        <f>'Ingresos Brutos del Juego'!M27</f>
        <v>0</v>
      </c>
      <c r="N27" s="109">
        <f>'Ingresos Brutos del Juego'!N27</f>
        <v>0</v>
      </c>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7" t="s">
        <v>52</v>
      </c>
      <c r="C29" s="247"/>
      <c r="D29" s="247"/>
      <c r="E29" s="247"/>
      <c r="F29" s="247"/>
      <c r="G29" s="247"/>
      <c r="H29" s="247"/>
      <c r="I29" s="247"/>
      <c r="J29" s="247"/>
      <c r="K29" s="247"/>
      <c r="L29" s="247"/>
      <c r="M29" s="247"/>
      <c r="N29" s="247"/>
      <c r="O29" s="247"/>
      <c r="P29" s="247"/>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165374577</v>
      </c>
      <c r="D31" s="38"/>
      <c r="E31" s="38"/>
      <c r="F31" s="38"/>
      <c r="G31" s="38"/>
      <c r="H31" s="38"/>
      <c r="I31" s="38"/>
      <c r="J31" s="38"/>
      <c r="K31" s="38"/>
      <c r="L31" s="38"/>
      <c r="M31" s="38"/>
      <c r="N31" s="38"/>
      <c r="O31" s="122">
        <f>SUM(C31:N31)</f>
        <v>165374577</v>
      </c>
      <c r="P31" s="121">
        <v>329865.12</v>
      </c>
      <c r="Q31" s="23"/>
      <c r="R31" s="6"/>
    </row>
    <row r="32" spans="1:19" s="3" customFormat="1" ht="9">
      <c r="A32" s="6"/>
      <c r="B32" s="104" t="s">
        <v>4</v>
      </c>
      <c r="C32" s="120">
        <v>351605768</v>
      </c>
      <c r="D32" s="120"/>
      <c r="E32" s="120"/>
      <c r="F32" s="120"/>
      <c r="G32" s="120"/>
      <c r="H32" s="120"/>
      <c r="I32" s="120"/>
      <c r="J32" s="120"/>
      <c r="K32" s="120"/>
      <c r="L32" s="120"/>
      <c r="M32" s="120"/>
      <c r="N32" s="120"/>
      <c r="O32" s="120">
        <f t="shared" ref="O32:O45" si="5">SUM(C32:N32)</f>
        <v>351605768</v>
      </c>
      <c r="P32" s="120">
        <v>701331.97</v>
      </c>
      <c r="Q32" s="22"/>
      <c r="R32" s="6"/>
      <c r="S32" s="1"/>
    </row>
    <row r="33" spans="1:19" s="3" customFormat="1" ht="9">
      <c r="A33" s="6"/>
      <c r="B33" s="98" t="s">
        <v>80</v>
      </c>
      <c r="C33" s="38">
        <v>144185569</v>
      </c>
      <c r="D33" s="38"/>
      <c r="E33" s="38"/>
      <c r="F33" s="38"/>
      <c r="G33" s="38"/>
      <c r="H33" s="38"/>
      <c r="I33" s="38"/>
      <c r="J33" s="38"/>
      <c r="K33" s="38"/>
      <c r="L33" s="38"/>
      <c r="M33" s="38"/>
      <c r="N33" s="38"/>
      <c r="O33" s="122">
        <f t="shared" si="5"/>
        <v>144185569</v>
      </c>
      <c r="P33" s="121">
        <v>287600.37</v>
      </c>
      <c r="Q33" s="22"/>
      <c r="R33" s="6"/>
      <c r="S33" s="1"/>
    </row>
    <row r="34" spans="1:19" s="3" customFormat="1" ht="9">
      <c r="A34" s="6"/>
      <c r="B34" s="104" t="s">
        <v>37</v>
      </c>
      <c r="C34" s="120">
        <v>97286524.853865504</v>
      </c>
      <c r="D34" s="120"/>
      <c r="E34" s="120"/>
      <c r="F34" s="120"/>
      <c r="G34" s="120"/>
      <c r="H34" s="120"/>
      <c r="I34" s="120"/>
      <c r="J34" s="120"/>
      <c r="K34" s="120"/>
      <c r="L34" s="120"/>
      <c r="M34" s="120"/>
      <c r="N34" s="120"/>
      <c r="O34" s="120">
        <f t="shared" si="5"/>
        <v>97286524.853865504</v>
      </c>
      <c r="P34" s="120">
        <v>194052.99</v>
      </c>
      <c r="Q34" s="22"/>
      <c r="R34" s="6"/>
      <c r="S34" s="1"/>
    </row>
    <row r="35" spans="1:19" s="3" customFormat="1" ht="9">
      <c r="A35" s="6"/>
      <c r="B35" s="105" t="s">
        <v>131</v>
      </c>
      <c r="C35" s="37">
        <v>411411099</v>
      </c>
      <c r="D35" s="37"/>
      <c r="E35" s="37"/>
      <c r="F35" s="37"/>
      <c r="G35" s="37"/>
      <c r="H35" s="37"/>
      <c r="I35" s="37"/>
      <c r="J35" s="37"/>
      <c r="K35" s="37"/>
      <c r="L35" s="37"/>
      <c r="M35" s="37"/>
      <c r="N35" s="37"/>
      <c r="O35" s="122">
        <f t="shared" si="5"/>
        <v>411411099</v>
      </c>
      <c r="P35" s="121">
        <v>820622.93</v>
      </c>
      <c r="Q35" s="22"/>
      <c r="R35" s="6"/>
      <c r="S35" s="1"/>
    </row>
    <row r="36" spans="1:19" s="3" customFormat="1" ht="9">
      <c r="A36" s="6"/>
      <c r="B36" s="104" t="s">
        <v>18</v>
      </c>
      <c r="C36" s="120">
        <v>1042579465</v>
      </c>
      <c r="D36" s="120"/>
      <c r="E36" s="120"/>
      <c r="F36" s="120"/>
      <c r="G36" s="120"/>
      <c r="H36" s="120"/>
      <c r="I36" s="120"/>
      <c r="J36" s="120"/>
      <c r="K36" s="120"/>
      <c r="L36" s="120"/>
      <c r="M36" s="120"/>
      <c r="N36" s="120"/>
      <c r="O36" s="120">
        <f t="shared" si="5"/>
        <v>1042579465</v>
      </c>
      <c r="P36" s="120">
        <v>2079585.64</v>
      </c>
      <c r="Q36" s="22"/>
      <c r="R36" s="6"/>
      <c r="S36" s="1"/>
    </row>
    <row r="37" spans="1:19" s="3" customFormat="1" ht="9">
      <c r="A37" s="6"/>
      <c r="B37" s="105" t="s">
        <v>5</v>
      </c>
      <c r="C37" s="38">
        <v>84940851</v>
      </c>
      <c r="D37" s="38"/>
      <c r="E37" s="38"/>
      <c r="F37" s="38"/>
      <c r="G37" s="38"/>
      <c r="H37" s="38"/>
      <c r="I37" s="38"/>
      <c r="J37" s="38"/>
      <c r="K37" s="38"/>
      <c r="L37" s="38"/>
      <c r="M37" s="38"/>
      <c r="N37" s="38"/>
      <c r="O37" s="122">
        <f t="shared" si="5"/>
        <v>84940851</v>
      </c>
      <c r="P37" s="121">
        <v>169427.64</v>
      </c>
      <c r="Q37" s="22"/>
      <c r="R37" s="6"/>
      <c r="S37" s="1"/>
    </row>
    <row r="38" spans="1:19" s="3" customFormat="1" ht="9">
      <c r="A38" s="6"/>
      <c r="B38" s="104" t="s">
        <v>6</v>
      </c>
      <c r="C38" s="120">
        <v>124300343</v>
      </c>
      <c r="D38" s="120"/>
      <c r="E38" s="120"/>
      <c r="F38" s="120"/>
      <c r="G38" s="120"/>
      <c r="H38" s="120"/>
      <c r="I38" s="120"/>
      <c r="J38" s="120"/>
      <c r="K38" s="120"/>
      <c r="L38" s="120"/>
      <c r="M38" s="120"/>
      <c r="N38" s="120"/>
      <c r="O38" s="120">
        <f t="shared" si="5"/>
        <v>124300343</v>
      </c>
      <c r="P38" s="120">
        <v>247936.22</v>
      </c>
      <c r="Q38" s="22"/>
      <c r="R38" s="6"/>
      <c r="S38" s="1"/>
    </row>
    <row r="39" spans="1:19" s="3" customFormat="1" ht="9">
      <c r="A39" s="6"/>
      <c r="B39" s="105" t="s">
        <v>7</v>
      </c>
      <c r="C39" s="38">
        <v>4845888</v>
      </c>
      <c r="D39" s="38"/>
      <c r="E39" s="38"/>
      <c r="F39" s="38"/>
      <c r="G39" s="38"/>
      <c r="H39" s="38"/>
      <c r="I39" s="38"/>
      <c r="J39" s="38"/>
      <c r="K39" s="38"/>
      <c r="L39" s="38"/>
      <c r="M39" s="38"/>
      <c r="N39" s="38"/>
      <c r="O39" s="122">
        <f t="shared" si="5"/>
        <v>4845888</v>
      </c>
      <c r="P39" s="121">
        <v>9665.8700000000008</v>
      </c>
      <c r="Q39" s="22"/>
      <c r="R39" s="6"/>
      <c r="S39" s="1"/>
    </row>
    <row r="40" spans="1:19" s="3" customFormat="1" ht="9">
      <c r="A40" s="6"/>
      <c r="B40" s="104" t="s">
        <v>8</v>
      </c>
      <c r="C40" s="120">
        <v>429276466</v>
      </c>
      <c r="D40" s="120"/>
      <c r="E40" s="120"/>
      <c r="F40" s="120"/>
      <c r="G40" s="120"/>
      <c r="H40" s="120"/>
      <c r="I40" s="120"/>
      <c r="J40" s="120"/>
      <c r="K40" s="120"/>
      <c r="L40" s="120"/>
      <c r="M40" s="120"/>
      <c r="N40" s="120"/>
      <c r="O40" s="120">
        <f t="shared" si="5"/>
        <v>429276466</v>
      </c>
      <c r="P40" s="120">
        <v>856258.16</v>
      </c>
      <c r="Q40" s="22"/>
      <c r="R40" s="6"/>
      <c r="S40" s="1"/>
    </row>
    <row r="41" spans="1:19" s="3" customFormat="1" ht="9">
      <c r="A41" s="6"/>
      <c r="B41" s="103" t="s">
        <v>14</v>
      </c>
      <c r="C41" s="38">
        <v>44885423</v>
      </c>
      <c r="D41" s="38"/>
      <c r="E41" s="38"/>
      <c r="F41" s="38"/>
      <c r="G41" s="38"/>
      <c r="H41" s="38"/>
      <c r="I41" s="38"/>
      <c r="J41" s="38"/>
      <c r="K41" s="38"/>
      <c r="L41" s="38"/>
      <c r="M41" s="38"/>
      <c r="N41" s="38"/>
      <c r="O41" s="122">
        <f t="shared" si="5"/>
        <v>44885423</v>
      </c>
      <c r="P41" s="121">
        <v>89530.9</v>
      </c>
      <c r="Q41" s="22"/>
      <c r="R41" s="6"/>
      <c r="S41" s="1"/>
    </row>
    <row r="42" spans="1:19" s="3" customFormat="1" ht="9">
      <c r="A42" s="6"/>
      <c r="B42" s="104" t="s">
        <v>15</v>
      </c>
      <c r="C42" s="120">
        <v>254265680</v>
      </c>
      <c r="D42" s="120"/>
      <c r="E42" s="120"/>
      <c r="F42" s="120"/>
      <c r="G42" s="120"/>
      <c r="H42" s="120"/>
      <c r="I42" s="120"/>
      <c r="J42" s="120"/>
      <c r="K42" s="120"/>
      <c r="L42" s="120"/>
      <c r="M42" s="120"/>
      <c r="N42" s="120"/>
      <c r="O42" s="120">
        <f t="shared" si="5"/>
        <v>254265680</v>
      </c>
      <c r="P42" s="120">
        <v>507172.14</v>
      </c>
      <c r="Q42" s="22"/>
      <c r="R42" s="6"/>
      <c r="S42" s="1"/>
    </row>
    <row r="43" spans="1:19" s="3" customFormat="1" ht="9">
      <c r="A43" s="6"/>
      <c r="B43" s="103" t="s">
        <v>16</v>
      </c>
      <c r="C43" s="38">
        <v>133393828</v>
      </c>
      <c r="D43" s="38"/>
      <c r="E43" s="38"/>
      <c r="F43" s="38"/>
      <c r="G43" s="38"/>
      <c r="H43" s="38"/>
      <c r="I43" s="38"/>
      <c r="J43" s="38"/>
      <c r="K43" s="38"/>
      <c r="L43" s="38"/>
      <c r="M43" s="38"/>
      <c r="N43" s="38"/>
      <c r="O43" s="122">
        <f t="shared" si="5"/>
        <v>133393828</v>
      </c>
      <c r="P43" s="121">
        <v>266074.58</v>
      </c>
      <c r="Q43" s="22"/>
      <c r="R43" s="6"/>
      <c r="S43" s="1"/>
    </row>
    <row r="44" spans="1:19" s="3" customFormat="1" ht="9">
      <c r="A44" s="6"/>
      <c r="B44" s="104" t="s">
        <v>41</v>
      </c>
      <c r="C44" s="120">
        <v>96704515</v>
      </c>
      <c r="D44" s="120"/>
      <c r="E44" s="120"/>
      <c r="F44" s="120"/>
      <c r="G44" s="120"/>
      <c r="H44" s="120"/>
      <c r="I44" s="120"/>
      <c r="J44" s="120"/>
      <c r="K44" s="120"/>
      <c r="L44" s="120"/>
      <c r="M44" s="120"/>
      <c r="N44" s="120"/>
      <c r="O44" s="120">
        <f t="shared" si="5"/>
        <v>96704515</v>
      </c>
      <c r="P44" s="120">
        <v>192892.08</v>
      </c>
      <c r="Q44" s="22"/>
      <c r="R44" s="6"/>
      <c r="S44" s="1"/>
    </row>
    <row r="45" spans="1:19" s="3" customFormat="1" ht="9">
      <c r="A45" s="6"/>
      <c r="B45" s="103" t="s">
        <v>17</v>
      </c>
      <c r="C45" s="38">
        <v>191867369</v>
      </c>
      <c r="D45" s="38"/>
      <c r="E45" s="38"/>
      <c r="F45" s="38"/>
      <c r="G45" s="38"/>
      <c r="H45" s="38"/>
      <c r="I45" s="38"/>
      <c r="J45" s="38"/>
      <c r="K45" s="38"/>
      <c r="L45" s="38"/>
      <c r="M45" s="38"/>
      <c r="N45" s="38"/>
      <c r="O45" s="122">
        <f t="shared" si="5"/>
        <v>191867369</v>
      </c>
      <c r="P45" s="121">
        <v>382709.08</v>
      </c>
      <c r="Q45" s="22"/>
      <c r="R45" s="6"/>
      <c r="S45" s="1"/>
    </row>
    <row r="46" spans="1:19" s="1" customFormat="1" ht="18" customHeight="1">
      <c r="A46" s="6"/>
      <c r="B46" s="93" t="s">
        <v>3</v>
      </c>
      <c r="C46" s="93">
        <f t="shared" ref="C46:K46" si="6">SUM(C31:C45)</f>
        <v>3576923365.8538656</v>
      </c>
      <c r="D46" s="93">
        <f t="shared" si="6"/>
        <v>0</v>
      </c>
      <c r="E46" s="93">
        <f t="shared" si="6"/>
        <v>0</v>
      </c>
      <c r="F46" s="93">
        <f t="shared" si="6"/>
        <v>0</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3576923365.8538656</v>
      </c>
      <c r="P46" s="93">
        <f>SUM(P31:P45)</f>
        <v>7134725.6899999995</v>
      </c>
      <c r="Q46" s="23"/>
      <c r="R46" s="6"/>
    </row>
    <row r="47" spans="1:19" s="1" customFormat="1" ht="18" customHeight="1">
      <c r="A47" s="6"/>
      <c r="B47" s="93" t="s">
        <v>10</v>
      </c>
      <c r="C47" s="93">
        <f t="shared" ref="C47:N47" si="9">C46/C48</f>
        <v>7134725.6669203853</v>
      </c>
      <c r="D47" s="93" t="e">
        <f t="shared" si="9"/>
        <v>#DIV/0!</v>
      </c>
      <c r="E47" s="93" t="e">
        <f t="shared" si="9"/>
        <v>#DIV/0!</v>
      </c>
      <c r="F47" s="93" t="e">
        <f t="shared" si="9"/>
        <v>#DIV/0!</v>
      </c>
      <c r="G47" s="93" t="e">
        <f t="shared" si="9"/>
        <v>#DIV/0!</v>
      </c>
      <c r="H47" s="93" t="e">
        <f t="shared" si="9"/>
        <v>#DIV/0!</v>
      </c>
      <c r="I47" s="93" t="e">
        <f t="shared" si="9"/>
        <v>#DIV/0!</v>
      </c>
      <c r="J47" s="93" t="e">
        <f t="shared" si="9"/>
        <v>#DIV/0!</v>
      </c>
      <c r="K47" s="93" t="e">
        <f t="shared" si="9"/>
        <v>#DIV/0!</v>
      </c>
      <c r="L47" s="93" t="e">
        <f t="shared" si="9"/>
        <v>#DIV/0!</v>
      </c>
      <c r="M47" s="93" t="e">
        <f t="shared" si="9"/>
        <v>#DIV/0!</v>
      </c>
      <c r="N47" s="93" t="e">
        <f t="shared" si="9"/>
        <v>#DIV/0!</v>
      </c>
      <c r="O47" s="93" t="e">
        <f t="shared" si="8"/>
        <v>#DIV/0!</v>
      </c>
      <c r="P47" s="93"/>
      <c r="Q47" s="23"/>
      <c r="R47" s="6"/>
    </row>
    <row r="48" spans="1:19" s="1" customFormat="1" ht="16.5" customHeight="1">
      <c r="A48" s="6"/>
      <c r="B48" s="93" t="s">
        <v>32</v>
      </c>
      <c r="C48" s="109">
        <f>C27</f>
        <v>501.34</v>
      </c>
      <c r="D48" s="109">
        <f t="shared" ref="D48:N48" si="10">D27</f>
        <v>0</v>
      </c>
      <c r="E48" s="109">
        <f t="shared" si="10"/>
        <v>0</v>
      </c>
      <c r="F48" s="109">
        <f t="shared" si="10"/>
        <v>0</v>
      </c>
      <c r="G48" s="109">
        <f t="shared" si="10"/>
        <v>0</v>
      </c>
      <c r="H48" s="109">
        <f t="shared" si="10"/>
        <v>0</v>
      </c>
      <c r="I48" s="109">
        <f t="shared" si="10"/>
        <v>0</v>
      </c>
      <c r="J48" s="109">
        <f t="shared" si="10"/>
        <v>0</v>
      </c>
      <c r="K48" s="109">
        <f t="shared" si="10"/>
        <v>0</v>
      </c>
      <c r="L48" s="109">
        <f t="shared" si="10"/>
        <v>0</v>
      </c>
      <c r="M48" s="109">
        <f t="shared" si="10"/>
        <v>0</v>
      </c>
      <c r="N48" s="109">
        <f t="shared" si="10"/>
        <v>0</v>
      </c>
      <c r="O48" s="93"/>
      <c r="P48" s="93"/>
      <c r="Q48" s="24"/>
      <c r="R48" s="6"/>
    </row>
    <row r="50" spans="11:11">
      <c r="K50" s="127"/>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0" t="s">
        <v>53</v>
      </c>
      <c r="C8" s="251"/>
      <c r="D8" s="251"/>
      <c r="E8" s="251"/>
      <c r="F8" s="251"/>
      <c r="G8" s="251"/>
      <c r="H8" s="251"/>
      <c r="I8" s="251"/>
      <c r="J8" s="251"/>
      <c r="K8" s="251"/>
      <c r="L8" s="251"/>
      <c r="M8" s="251"/>
      <c r="N8" s="251"/>
      <c r="O8" s="252"/>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24107</v>
      </c>
      <c r="D10" s="39"/>
      <c r="E10" s="39"/>
      <c r="F10" s="39"/>
      <c r="G10" s="39"/>
      <c r="H10" s="39"/>
      <c r="I10" s="39"/>
      <c r="J10" s="39"/>
      <c r="K10" s="39"/>
      <c r="L10" s="39"/>
      <c r="M10" s="39"/>
      <c r="N10" s="39"/>
      <c r="O10" s="84">
        <f>SUM(C10:N10)</f>
        <v>24107</v>
      </c>
      <c r="P10" s="65"/>
      <c r="Q10" s="65"/>
      <c r="R10" s="56"/>
    </row>
    <row r="11" spans="1:18" s="57" customFormat="1" ht="9">
      <c r="A11" s="56"/>
      <c r="B11" s="106" t="s">
        <v>4</v>
      </c>
      <c r="C11" s="123">
        <v>54686</v>
      </c>
      <c r="D11" s="123"/>
      <c r="E11" s="123"/>
      <c r="F11" s="123"/>
      <c r="G11" s="123"/>
      <c r="H11" s="123"/>
      <c r="I11" s="123"/>
      <c r="J11" s="123"/>
      <c r="K11" s="123"/>
      <c r="L11" s="123"/>
      <c r="M11" s="123"/>
      <c r="N11" s="123"/>
      <c r="O11" s="123">
        <f>SUM(C11:N11)</f>
        <v>54686</v>
      </c>
      <c r="P11" s="65"/>
      <c r="Q11" s="65"/>
      <c r="R11" s="68"/>
    </row>
    <row r="12" spans="1:18" s="57" customFormat="1" ht="9">
      <c r="A12" s="56"/>
      <c r="B12" s="98" t="s">
        <v>80</v>
      </c>
      <c r="C12" s="39">
        <v>23019</v>
      </c>
      <c r="D12" s="39"/>
      <c r="E12" s="39"/>
      <c r="F12" s="39"/>
      <c r="G12" s="39"/>
      <c r="H12" s="39"/>
      <c r="I12" s="39"/>
      <c r="J12" s="39"/>
      <c r="K12" s="39"/>
      <c r="L12" s="39"/>
      <c r="M12" s="39"/>
      <c r="N12" s="39"/>
      <c r="O12" s="84">
        <f>SUM(C12:N12)</f>
        <v>23019</v>
      </c>
      <c r="P12" s="65"/>
      <c r="Q12" s="65"/>
      <c r="R12" s="68"/>
    </row>
    <row r="13" spans="1:18" s="57" customFormat="1" ht="9">
      <c r="A13" s="56"/>
      <c r="B13" s="106" t="s">
        <v>37</v>
      </c>
      <c r="C13" s="123">
        <v>28212</v>
      </c>
      <c r="D13" s="123"/>
      <c r="E13" s="123"/>
      <c r="F13" s="123"/>
      <c r="G13" s="123"/>
      <c r="H13" s="123"/>
      <c r="I13" s="123"/>
      <c r="J13" s="123"/>
      <c r="K13" s="123"/>
      <c r="L13" s="123"/>
      <c r="M13" s="123"/>
      <c r="N13" s="123"/>
      <c r="O13" s="123">
        <f>SUM(C13:N13)</f>
        <v>28212</v>
      </c>
      <c r="P13" s="65"/>
      <c r="Q13" s="65"/>
      <c r="R13" s="68"/>
    </row>
    <row r="14" spans="1:18" s="57" customFormat="1" ht="9">
      <c r="A14" s="56"/>
      <c r="B14" s="105" t="s">
        <v>131</v>
      </c>
      <c r="C14" s="39">
        <v>48444</v>
      </c>
      <c r="D14" s="39"/>
      <c r="E14" s="39"/>
      <c r="F14" s="39"/>
      <c r="G14" s="39"/>
      <c r="H14" s="39"/>
      <c r="I14" s="39"/>
      <c r="J14" s="39"/>
      <c r="K14" s="39"/>
      <c r="L14" s="39"/>
      <c r="M14" s="39"/>
      <c r="N14" s="39"/>
      <c r="O14" s="84">
        <f>SUM(C14:N14)</f>
        <v>48444</v>
      </c>
      <c r="P14" s="65"/>
      <c r="Q14" s="65"/>
      <c r="R14" s="68"/>
    </row>
    <row r="15" spans="1:18" s="57" customFormat="1" ht="9">
      <c r="A15" s="56"/>
      <c r="B15" s="106" t="s">
        <v>18</v>
      </c>
      <c r="C15" s="123">
        <v>104770</v>
      </c>
      <c r="D15" s="123"/>
      <c r="E15" s="123"/>
      <c r="F15" s="123"/>
      <c r="G15" s="123"/>
      <c r="H15" s="123"/>
      <c r="I15" s="123"/>
      <c r="J15" s="123"/>
      <c r="K15" s="123"/>
      <c r="L15" s="123"/>
      <c r="M15" s="123"/>
      <c r="N15" s="123"/>
      <c r="O15" s="123">
        <f t="shared" ref="O15:O23" si="0">SUM(C15:N15)</f>
        <v>104770</v>
      </c>
      <c r="P15" s="65"/>
      <c r="Q15" s="65"/>
      <c r="R15" s="68"/>
    </row>
    <row r="16" spans="1:18" s="57" customFormat="1" ht="9">
      <c r="A16" s="56"/>
      <c r="B16" s="105" t="s">
        <v>5</v>
      </c>
      <c r="C16" s="39">
        <v>14956</v>
      </c>
      <c r="D16" s="39"/>
      <c r="E16" s="39"/>
      <c r="F16" s="39"/>
      <c r="G16" s="39"/>
      <c r="H16" s="39"/>
      <c r="I16" s="39"/>
      <c r="J16" s="39"/>
      <c r="K16" s="39"/>
      <c r="L16" s="39"/>
      <c r="M16" s="39"/>
      <c r="N16" s="39"/>
      <c r="O16" s="84">
        <f t="shared" si="0"/>
        <v>14956</v>
      </c>
      <c r="P16" s="65"/>
      <c r="Q16" s="65"/>
      <c r="R16" s="68"/>
    </row>
    <row r="17" spans="1:18" s="57" customFormat="1" ht="9">
      <c r="A17" s="56"/>
      <c r="B17" s="106" t="s">
        <v>6</v>
      </c>
      <c r="C17" s="123">
        <v>28677</v>
      </c>
      <c r="D17" s="123"/>
      <c r="E17" s="123"/>
      <c r="F17" s="123"/>
      <c r="G17" s="123"/>
      <c r="H17" s="123"/>
      <c r="I17" s="123"/>
      <c r="J17" s="123"/>
      <c r="K17" s="123"/>
      <c r="L17" s="123"/>
      <c r="M17" s="123"/>
      <c r="N17" s="123"/>
      <c r="O17" s="123">
        <f t="shared" si="0"/>
        <v>28677</v>
      </c>
      <c r="P17" s="65"/>
      <c r="Q17" s="65"/>
      <c r="R17" s="68"/>
    </row>
    <row r="18" spans="1:18" s="57" customFormat="1" ht="9">
      <c r="A18" s="56"/>
      <c r="B18" s="105" t="s">
        <v>7</v>
      </c>
      <c r="C18" s="39">
        <v>831</v>
      </c>
      <c r="D18" s="39"/>
      <c r="E18" s="39"/>
      <c r="F18" s="39"/>
      <c r="G18" s="39"/>
      <c r="H18" s="39"/>
      <c r="I18" s="39"/>
      <c r="J18" s="39"/>
      <c r="K18" s="39"/>
      <c r="L18" s="39"/>
      <c r="M18" s="39"/>
      <c r="N18" s="39"/>
      <c r="O18" s="84">
        <f t="shared" si="0"/>
        <v>831</v>
      </c>
      <c r="P18" s="65"/>
      <c r="Q18" s="65"/>
      <c r="R18" s="68"/>
    </row>
    <row r="19" spans="1:18" s="57" customFormat="1" ht="9">
      <c r="A19" s="56"/>
      <c r="B19" s="106" t="s">
        <v>8</v>
      </c>
      <c r="C19" s="123">
        <v>81120</v>
      </c>
      <c r="D19" s="123"/>
      <c r="E19" s="123"/>
      <c r="F19" s="123"/>
      <c r="G19" s="123"/>
      <c r="H19" s="123"/>
      <c r="I19" s="123"/>
      <c r="J19" s="123"/>
      <c r="K19" s="123"/>
      <c r="L19" s="123"/>
      <c r="M19" s="123"/>
      <c r="N19" s="123"/>
      <c r="O19" s="123">
        <f t="shared" si="0"/>
        <v>81120</v>
      </c>
      <c r="P19" s="65"/>
      <c r="Q19" s="65"/>
      <c r="R19" s="68"/>
    </row>
    <row r="20" spans="1:18" s="57" customFormat="1" ht="9">
      <c r="A20" s="56"/>
      <c r="B20" s="105" t="s">
        <v>14</v>
      </c>
      <c r="C20" s="39">
        <v>14350</v>
      </c>
      <c r="D20" s="39"/>
      <c r="E20" s="39"/>
      <c r="F20" s="39"/>
      <c r="G20" s="39"/>
      <c r="H20" s="39"/>
      <c r="I20" s="39"/>
      <c r="J20" s="39"/>
      <c r="K20" s="39"/>
      <c r="L20" s="39"/>
      <c r="M20" s="39"/>
      <c r="N20" s="39"/>
      <c r="O20" s="84">
        <f t="shared" si="0"/>
        <v>14350</v>
      </c>
      <c r="P20" s="65"/>
      <c r="Q20" s="65"/>
      <c r="R20" s="68"/>
    </row>
    <row r="21" spans="1:18" s="57" customFormat="1" ht="9">
      <c r="A21" s="56"/>
      <c r="B21" s="106" t="s">
        <v>15</v>
      </c>
      <c r="C21" s="123">
        <v>53744</v>
      </c>
      <c r="D21" s="123"/>
      <c r="E21" s="123"/>
      <c r="F21" s="123"/>
      <c r="G21" s="123"/>
      <c r="H21" s="123"/>
      <c r="I21" s="123"/>
      <c r="J21" s="123"/>
      <c r="K21" s="123"/>
      <c r="L21" s="123"/>
      <c r="M21" s="123"/>
      <c r="N21" s="123"/>
      <c r="O21" s="123">
        <f t="shared" si="0"/>
        <v>53744</v>
      </c>
      <c r="P21" s="65"/>
      <c r="Q21" s="65"/>
      <c r="R21" s="68"/>
    </row>
    <row r="22" spans="1:18" s="57" customFormat="1" ht="9">
      <c r="A22" s="56"/>
      <c r="B22" s="105" t="s">
        <v>16</v>
      </c>
      <c r="C22" s="39">
        <v>33548</v>
      </c>
      <c r="D22" s="39"/>
      <c r="E22" s="39"/>
      <c r="F22" s="39"/>
      <c r="G22" s="39"/>
      <c r="H22" s="39"/>
      <c r="I22" s="39"/>
      <c r="J22" s="39"/>
      <c r="K22" s="39"/>
      <c r="L22" s="39"/>
      <c r="M22" s="39"/>
      <c r="N22" s="39"/>
      <c r="O22" s="84">
        <f t="shared" si="0"/>
        <v>33548</v>
      </c>
      <c r="P22" s="65"/>
      <c r="Q22" s="65"/>
      <c r="R22" s="68"/>
    </row>
    <row r="23" spans="1:18" s="57" customFormat="1" ht="9">
      <c r="A23" s="56"/>
      <c r="B23" s="106" t="s">
        <v>41</v>
      </c>
      <c r="C23" s="123">
        <v>23692</v>
      </c>
      <c r="D23" s="123"/>
      <c r="E23" s="123"/>
      <c r="F23" s="123"/>
      <c r="G23" s="123"/>
      <c r="H23" s="123"/>
      <c r="I23" s="123"/>
      <c r="J23" s="123"/>
      <c r="K23" s="123"/>
      <c r="L23" s="123"/>
      <c r="M23" s="123"/>
      <c r="N23" s="123"/>
      <c r="O23" s="123">
        <f t="shared" si="0"/>
        <v>23692</v>
      </c>
      <c r="P23" s="65"/>
      <c r="Q23" s="65"/>
      <c r="R23" s="68"/>
    </row>
    <row r="24" spans="1:18" s="57" customFormat="1" ht="9">
      <c r="A24" s="56"/>
      <c r="B24" s="105" t="s">
        <v>17</v>
      </c>
      <c r="C24" s="39">
        <v>38640</v>
      </c>
      <c r="D24" s="39"/>
      <c r="E24" s="39"/>
      <c r="F24" s="39"/>
      <c r="G24" s="39"/>
      <c r="H24" s="39"/>
      <c r="I24" s="39"/>
      <c r="J24" s="39"/>
      <c r="K24" s="39"/>
      <c r="L24" s="39"/>
      <c r="M24" s="39"/>
      <c r="N24" s="39"/>
      <c r="O24" s="39">
        <f>SUM(C24:N24)</f>
        <v>38640</v>
      </c>
      <c r="P24" s="65"/>
      <c r="Q24" s="65"/>
      <c r="R24" s="68"/>
    </row>
    <row r="25" spans="1:18" s="58" customFormat="1" ht="16.5" customHeight="1">
      <c r="A25" s="56"/>
      <c r="B25" s="94" t="s">
        <v>3</v>
      </c>
      <c r="C25" s="95">
        <f t="shared" ref="C25:N25" si="1">SUM(C10:C24)</f>
        <v>572796</v>
      </c>
      <c r="D25" s="95">
        <f t="shared" si="1"/>
        <v>0</v>
      </c>
      <c r="E25" s="95">
        <f t="shared" si="1"/>
        <v>0</v>
      </c>
      <c r="F25" s="95">
        <f t="shared" si="1"/>
        <v>0</v>
      </c>
      <c r="G25" s="95">
        <f t="shared" si="1"/>
        <v>0</v>
      </c>
      <c r="H25" s="95">
        <f t="shared" si="1"/>
        <v>0</v>
      </c>
      <c r="I25" s="95">
        <f t="shared" si="1"/>
        <v>0</v>
      </c>
      <c r="J25" s="95">
        <f t="shared" si="1"/>
        <v>0</v>
      </c>
      <c r="K25" s="95">
        <f t="shared" si="1"/>
        <v>0</v>
      </c>
      <c r="L25" s="95">
        <f t="shared" si="1"/>
        <v>0</v>
      </c>
      <c r="M25" s="95">
        <f t="shared" si="1"/>
        <v>0</v>
      </c>
      <c r="N25" s="95">
        <f t="shared" si="1"/>
        <v>0</v>
      </c>
      <c r="O25" s="96">
        <f>SUM(C25:N25)</f>
        <v>572796</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3" t="s">
        <v>54</v>
      </c>
      <c r="C27" s="254"/>
      <c r="D27" s="254"/>
      <c r="E27" s="254"/>
      <c r="F27" s="254"/>
      <c r="G27" s="254"/>
      <c r="H27" s="254"/>
      <c r="I27" s="254"/>
      <c r="J27" s="254"/>
      <c r="K27" s="254"/>
      <c r="L27" s="254"/>
      <c r="M27" s="254"/>
      <c r="N27" s="254"/>
      <c r="O27" s="254"/>
      <c r="P27" s="255"/>
      <c r="Q27" s="66"/>
      <c r="R27" s="56"/>
    </row>
    <row r="28" spans="1:18" s="58" customFormat="1" ht="11.25" customHeight="1">
      <c r="A28" s="56"/>
      <c r="B28" s="133" t="s">
        <v>13</v>
      </c>
      <c r="C28" s="130" t="s">
        <v>43</v>
      </c>
      <c r="D28" s="130" t="s">
        <v>44</v>
      </c>
      <c r="E28" s="130" t="s">
        <v>45</v>
      </c>
      <c r="F28" s="130" t="s">
        <v>46</v>
      </c>
      <c r="G28" s="130" t="s">
        <v>47</v>
      </c>
      <c r="H28" s="130" t="s">
        <v>48</v>
      </c>
      <c r="I28" s="130" t="s">
        <v>49</v>
      </c>
      <c r="J28" s="130" t="s">
        <v>50</v>
      </c>
      <c r="K28" s="130" t="s">
        <v>51</v>
      </c>
      <c r="L28" s="130" t="s">
        <v>0</v>
      </c>
      <c r="M28" s="130" t="s">
        <v>1</v>
      </c>
      <c r="N28" s="130" t="s">
        <v>2</v>
      </c>
      <c r="O28" s="130" t="s">
        <v>34</v>
      </c>
      <c r="P28" s="134" t="s">
        <v>35</v>
      </c>
      <c r="Q28" s="66"/>
      <c r="R28" s="56"/>
    </row>
    <row r="29" spans="1:18" s="58" customFormat="1" ht="9">
      <c r="A29" s="56"/>
      <c r="B29" s="101" t="s">
        <v>36</v>
      </c>
      <c r="C29" s="39">
        <v>66044983.619999997</v>
      </c>
      <c r="D29" s="39"/>
      <c r="E29" s="39"/>
      <c r="F29" s="39"/>
      <c r="G29" s="39"/>
      <c r="H29" s="39"/>
      <c r="I29" s="39"/>
      <c r="J29" s="39"/>
      <c r="K29" s="39"/>
      <c r="L29" s="39"/>
      <c r="M29" s="39"/>
      <c r="N29" s="39"/>
      <c r="O29" s="84">
        <f>SUM(C29:N29)</f>
        <v>66044983.619999997</v>
      </c>
      <c r="P29" s="84">
        <v>131736.91</v>
      </c>
      <c r="Q29" s="66"/>
      <c r="R29" s="56"/>
    </row>
    <row r="30" spans="1:18" s="57" customFormat="1" ht="9">
      <c r="A30" s="56"/>
      <c r="B30" s="106" t="s">
        <v>4</v>
      </c>
      <c r="C30" s="123">
        <v>149821047</v>
      </c>
      <c r="D30" s="123"/>
      <c r="E30" s="123"/>
      <c r="F30" s="123"/>
      <c r="G30" s="123"/>
      <c r="H30" s="123"/>
      <c r="I30" s="123"/>
      <c r="J30" s="123"/>
      <c r="K30" s="123"/>
      <c r="L30" s="123"/>
      <c r="M30" s="123"/>
      <c r="N30" s="123"/>
      <c r="O30" s="123">
        <f>SUM(C30:N30)</f>
        <v>149821047</v>
      </c>
      <c r="P30" s="123">
        <v>298841.2</v>
      </c>
      <c r="Q30" s="81"/>
      <c r="R30" s="68"/>
    </row>
    <row r="31" spans="1:18" s="57" customFormat="1" ht="9">
      <c r="A31" s="56"/>
      <c r="B31" s="98" t="s">
        <v>80</v>
      </c>
      <c r="C31" s="39">
        <v>63064234</v>
      </c>
      <c r="D31" s="39"/>
      <c r="E31" s="39"/>
      <c r="F31" s="39"/>
      <c r="G31" s="39"/>
      <c r="H31" s="39"/>
      <c r="I31" s="39"/>
      <c r="J31" s="39"/>
      <c r="K31" s="39"/>
      <c r="L31" s="39"/>
      <c r="M31" s="39"/>
      <c r="N31" s="39"/>
      <c r="O31" s="84">
        <f>SUM(C31:N31)</f>
        <v>63064234</v>
      </c>
      <c r="P31" s="84">
        <v>125791.35</v>
      </c>
      <c r="Q31" s="81"/>
      <c r="R31" s="68"/>
    </row>
    <row r="32" spans="1:18" s="57" customFormat="1" ht="9">
      <c r="A32" s="56"/>
      <c r="B32" s="106" t="s">
        <v>37</v>
      </c>
      <c r="C32" s="123">
        <v>77291287.920000002</v>
      </c>
      <c r="D32" s="123"/>
      <c r="E32" s="123"/>
      <c r="F32" s="123"/>
      <c r="G32" s="123"/>
      <c r="H32" s="123"/>
      <c r="I32" s="123"/>
      <c r="J32" s="123"/>
      <c r="K32" s="123"/>
      <c r="L32" s="123"/>
      <c r="M32" s="123"/>
      <c r="N32" s="123"/>
      <c r="O32" s="123">
        <f>SUM(C32:N32)</f>
        <v>77291287.920000002</v>
      </c>
      <c r="P32" s="123">
        <v>154169.4</v>
      </c>
      <c r="Q32" s="81"/>
      <c r="R32" s="68"/>
    </row>
    <row r="33" spans="1:18" s="57" customFormat="1" ht="9">
      <c r="A33" s="56"/>
      <c r="B33" s="105" t="s">
        <v>131</v>
      </c>
      <c r="C33" s="39">
        <v>132720089</v>
      </c>
      <c r="D33" s="39"/>
      <c r="E33" s="39"/>
      <c r="F33" s="39"/>
      <c r="G33" s="39"/>
      <c r="H33" s="39"/>
      <c r="I33" s="39"/>
      <c r="J33" s="39"/>
      <c r="K33" s="39"/>
      <c r="L33" s="39"/>
      <c r="M33" s="39"/>
      <c r="N33" s="39"/>
      <c r="O33" s="84">
        <f>SUM(C33:N33)</f>
        <v>132720089</v>
      </c>
      <c r="P33" s="84">
        <v>264730.7</v>
      </c>
      <c r="Q33" s="81"/>
      <c r="R33" s="68"/>
    </row>
    <row r="34" spans="1:18" s="57" customFormat="1" ht="9">
      <c r="A34" s="56"/>
      <c r="B34" s="106" t="s">
        <v>18</v>
      </c>
      <c r="C34" s="123">
        <v>287034178</v>
      </c>
      <c r="D34" s="123"/>
      <c r="E34" s="123"/>
      <c r="F34" s="123"/>
      <c r="G34" s="123"/>
      <c r="H34" s="123"/>
      <c r="I34" s="123"/>
      <c r="J34" s="123"/>
      <c r="K34" s="123"/>
      <c r="L34" s="123"/>
      <c r="M34" s="123"/>
      <c r="N34" s="123"/>
      <c r="O34" s="123">
        <f t="shared" ref="O34:O42" si="2">SUM(C34:N34)</f>
        <v>287034178</v>
      </c>
      <c r="P34" s="123">
        <v>572533.96</v>
      </c>
      <c r="Q34" s="81"/>
      <c r="R34" s="68"/>
    </row>
    <row r="35" spans="1:18" s="57" customFormat="1" ht="9">
      <c r="A35" s="56"/>
      <c r="B35" s="101" t="s">
        <v>5</v>
      </c>
      <c r="C35" s="39">
        <v>40974355</v>
      </c>
      <c r="D35" s="39"/>
      <c r="E35" s="39"/>
      <c r="F35" s="39"/>
      <c r="G35" s="39"/>
      <c r="H35" s="39"/>
      <c r="I35" s="39"/>
      <c r="J35" s="39"/>
      <c r="K35" s="39"/>
      <c r="L35" s="39"/>
      <c r="M35" s="39"/>
      <c r="N35" s="39"/>
      <c r="O35" s="84">
        <f t="shared" si="2"/>
        <v>40974355</v>
      </c>
      <c r="P35" s="84">
        <v>81729.67</v>
      </c>
      <c r="Q35" s="81"/>
      <c r="R35" s="68"/>
    </row>
    <row r="36" spans="1:18" s="57" customFormat="1" ht="9">
      <c r="A36" s="56"/>
      <c r="B36" s="106" t="s">
        <v>6</v>
      </c>
      <c r="C36" s="123">
        <v>78565230</v>
      </c>
      <c r="D36" s="123"/>
      <c r="E36" s="123"/>
      <c r="F36" s="123"/>
      <c r="G36" s="123"/>
      <c r="H36" s="123"/>
      <c r="I36" s="123"/>
      <c r="J36" s="123"/>
      <c r="K36" s="123"/>
      <c r="L36" s="123"/>
      <c r="M36" s="123"/>
      <c r="N36" s="123"/>
      <c r="O36" s="123">
        <f t="shared" si="2"/>
        <v>78565230</v>
      </c>
      <c r="P36" s="123">
        <v>156710.48000000001</v>
      </c>
      <c r="Q36" s="81"/>
      <c r="R36" s="68"/>
    </row>
    <row r="37" spans="1:18" s="57" customFormat="1" ht="9">
      <c r="A37" s="56"/>
      <c r="B37" s="101" t="s">
        <v>7</v>
      </c>
      <c r="C37" s="39">
        <v>2276657</v>
      </c>
      <c r="D37" s="39"/>
      <c r="E37" s="39"/>
      <c r="F37" s="39"/>
      <c r="G37" s="39"/>
      <c r="H37" s="39"/>
      <c r="I37" s="39"/>
      <c r="J37" s="39"/>
      <c r="K37" s="39"/>
      <c r="L37" s="39"/>
      <c r="M37" s="39"/>
      <c r="N37" s="39"/>
      <c r="O37" s="84">
        <f t="shared" si="2"/>
        <v>2276657</v>
      </c>
      <c r="P37" s="84">
        <v>4541.1400000000003</v>
      </c>
      <c r="Q37" s="81"/>
      <c r="R37" s="68"/>
    </row>
    <row r="38" spans="1:18" s="57" customFormat="1" ht="9">
      <c r="A38" s="56"/>
      <c r="B38" s="106" t="s">
        <v>8</v>
      </c>
      <c r="C38" s="123">
        <v>222241219</v>
      </c>
      <c r="D38" s="123"/>
      <c r="E38" s="123"/>
      <c r="F38" s="123"/>
      <c r="G38" s="123"/>
      <c r="H38" s="123"/>
      <c r="I38" s="123"/>
      <c r="J38" s="123"/>
      <c r="K38" s="123"/>
      <c r="L38" s="123"/>
      <c r="M38" s="123"/>
      <c r="N38" s="123"/>
      <c r="O38" s="123">
        <f t="shared" si="2"/>
        <v>222241219</v>
      </c>
      <c r="P38" s="123">
        <v>443294.41</v>
      </c>
      <c r="Q38" s="81"/>
      <c r="R38" s="68"/>
    </row>
    <row r="39" spans="1:18" s="57" customFormat="1" ht="9">
      <c r="A39" s="56"/>
      <c r="B39" s="101" t="s">
        <v>14</v>
      </c>
      <c r="C39" s="39">
        <v>39314121</v>
      </c>
      <c r="D39" s="39"/>
      <c r="E39" s="39"/>
      <c r="F39" s="39"/>
      <c r="G39" s="39"/>
      <c r="H39" s="39"/>
      <c r="I39" s="39"/>
      <c r="J39" s="39"/>
      <c r="K39" s="39"/>
      <c r="L39" s="39"/>
      <c r="M39" s="39"/>
      <c r="N39" s="39"/>
      <c r="O39" s="84">
        <f t="shared" si="2"/>
        <v>39314121</v>
      </c>
      <c r="P39" s="84">
        <v>78418.080000000002</v>
      </c>
      <c r="Q39" s="81"/>
      <c r="R39" s="68"/>
    </row>
    <row r="40" spans="1:18" s="57" customFormat="1" ht="9">
      <c r="A40" s="56"/>
      <c r="B40" s="106" t="s">
        <v>15</v>
      </c>
      <c r="C40" s="123">
        <v>147240287</v>
      </c>
      <c r="D40" s="123"/>
      <c r="E40" s="123"/>
      <c r="F40" s="123"/>
      <c r="G40" s="123"/>
      <c r="H40" s="123"/>
      <c r="I40" s="123"/>
      <c r="J40" s="123"/>
      <c r="K40" s="123"/>
      <c r="L40" s="123"/>
      <c r="M40" s="123"/>
      <c r="N40" s="123"/>
      <c r="O40" s="123">
        <f t="shared" si="2"/>
        <v>147240287</v>
      </c>
      <c r="P40" s="123">
        <v>293693.48</v>
      </c>
      <c r="Q40" s="81"/>
      <c r="R40" s="68"/>
    </row>
    <row r="41" spans="1:18" s="57" customFormat="1" ht="9">
      <c r="A41" s="56"/>
      <c r="B41" s="101" t="s">
        <v>16</v>
      </c>
      <c r="C41" s="39">
        <v>91910114</v>
      </c>
      <c r="D41" s="39"/>
      <c r="E41" s="39"/>
      <c r="F41" s="39"/>
      <c r="G41" s="39"/>
      <c r="H41" s="39"/>
      <c r="I41" s="39"/>
      <c r="J41" s="39"/>
      <c r="K41" s="39"/>
      <c r="L41" s="39"/>
      <c r="M41" s="39"/>
      <c r="N41" s="39"/>
      <c r="O41" s="84">
        <f t="shared" si="2"/>
        <v>91910114</v>
      </c>
      <c r="P41" s="84">
        <v>183328.91</v>
      </c>
      <c r="Q41" s="81"/>
      <c r="R41" s="68"/>
    </row>
    <row r="42" spans="1:18" s="57" customFormat="1" ht="9">
      <c r="A42" s="56"/>
      <c r="B42" s="106" t="s">
        <v>41</v>
      </c>
      <c r="C42" s="123">
        <v>64908025</v>
      </c>
      <c r="D42" s="123"/>
      <c r="E42" s="123"/>
      <c r="F42" s="123"/>
      <c r="G42" s="123"/>
      <c r="H42" s="123"/>
      <c r="I42" s="123"/>
      <c r="J42" s="123"/>
      <c r="K42" s="123"/>
      <c r="L42" s="123"/>
      <c r="M42" s="123"/>
      <c r="N42" s="123"/>
      <c r="O42" s="123">
        <f t="shared" si="2"/>
        <v>64908025</v>
      </c>
      <c r="P42" s="123">
        <v>129469.07</v>
      </c>
      <c r="Q42" s="81"/>
      <c r="R42" s="68"/>
    </row>
    <row r="43" spans="1:18" s="57" customFormat="1" ht="9">
      <c r="A43" s="56"/>
      <c r="B43" s="101" t="s">
        <v>17</v>
      </c>
      <c r="C43" s="39">
        <v>105860462</v>
      </c>
      <c r="D43" s="39"/>
      <c r="E43" s="39"/>
      <c r="F43" s="39"/>
      <c r="G43" s="39"/>
      <c r="H43" s="39"/>
      <c r="I43" s="39"/>
      <c r="J43" s="39"/>
      <c r="K43" s="39"/>
      <c r="L43" s="39"/>
      <c r="M43" s="39"/>
      <c r="N43" s="39"/>
      <c r="O43" s="39">
        <f>SUM(C43:N43)</f>
        <v>105860462</v>
      </c>
      <c r="P43" s="84">
        <v>211155.03</v>
      </c>
      <c r="Q43" s="81"/>
      <c r="R43" s="68"/>
    </row>
    <row r="44" spans="1:18" s="58" customFormat="1" ht="18" customHeight="1">
      <c r="A44" s="56"/>
      <c r="B44" s="97" t="s">
        <v>3</v>
      </c>
      <c r="C44" s="97">
        <f t="shared" ref="C44:M44" si="3">SUM(C29:C43)</f>
        <v>1569266289.54</v>
      </c>
      <c r="D44" s="97">
        <f t="shared" si="3"/>
        <v>0</v>
      </c>
      <c r="E44" s="97">
        <f t="shared" si="3"/>
        <v>0</v>
      </c>
      <c r="F44" s="97">
        <f t="shared" si="3"/>
        <v>0</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1569266289.54</v>
      </c>
      <c r="P44" s="97">
        <f>SUM(P29:P43)</f>
        <v>3130143.7899999996</v>
      </c>
      <c r="Q44" s="66"/>
      <c r="R44" s="56"/>
    </row>
    <row r="45" spans="1:18" s="82" customFormat="1" ht="18" customHeight="1">
      <c r="A45" s="56"/>
      <c r="B45" s="97" t="s">
        <v>10</v>
      </c>
      <c r="C45" s="97">
        <f t="shared" ref="C45" si="5">C44/C46</f>
        <v>3130143.7937128497</v>
      </c>
      <c r="D45" s="97"/>
      <c r="E45" s="97"/>
      <c r="F45" s="97"/>
      <c r="G45" s="97"/>
      <c r="H45" s="97"/>
      <c r="I45" s="97"/>
      <c r="J45" s="97"/>
      <c r="K45" s="97"/>
      <c r="L45" s="97"/>
      <c r="M45" s="97"/>
      <c r="N45" s="97"/>
      <c r="O45" s="97">
        <f>SUM(C45:N45)</f>
        <v>3130143.7937128497</v>
      </c>
      <c r="P45" s="97"/>
      <c r="Q45" s="66"/>
      <c r="R45" s="56"/>
    </row>
    <row r="46" spans="1:18" s="58" customFormat="1" ht="16.5" customHeight="1">
      <c r="A46" s="56"/>
      <c r="B46" s="97" t="s">
        <v>32</v>
      </c>
      <c r="C46" s="109">
        <f>Impuestos!C27</f>
        <v>501.34</v>
      </c>
      <c r="D46" s="109">
        <f>Impuestos!D27</f>
        <v>0</v>
      </c>
      <c r="E46" s="109">
        <f>Impuestos!E27</f>
        <v>0</v>
      </c>
      <c r="F46" s="109">
        <f>Impuestos!F27</f>
        <v>0</v>
      </c>
      <c r="G46" s="109">
        <f>Impuestos!G27</f>
        <v>0</v>
      </c>
      <c r="H46" s="109">
        <f>Impuestos!H27</f>
        <v>0</v>
      </c>
      <c r="I46" s="109">
        <f>Impuestos!I27</f>
        <v>0</v>
      </c>
      <c r="J46" s="109">
        <f>Impuestos!J27</f>
        <v>0</v>
      </c>
      <c r="K46" s="109">
        <f>Impuestos!K27</f>
        <v>0</v>
      </c>
      <c r="L46" s="109">
        <f>Impuestos!L27</f>
        <v>0</v>
      </c>
      <c r="M46" s="109">
        <f>Impuestos!M27</f>
        <v>0</v>
      </c>
      <c r="N46" s="109">
        <f>Impuestos!N27</f>
        <v>0</v>
      </c>
      <c r="O46" s="219"/>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0" t="s">
        <v>55</v>
      </c>
      <c r="C48" s="251"/>
      <c r="D48" s="251"/>
      <c r="E48" s="251"/>
      <c r="F48" s="251"/>
      <c r="G48" s="251"/>
      <c r="H48" s="251"/>
      <c r="I48" s="251"/>
      <c r="J48" s="251"/>
      <c r="K48" s="251"/>
      <c r="L48" s="251"/>
      <c r="M48" s="251"/>
      <c r="N48" s="251"/>
      <c r="O48" s="251"/>
      <c r="P48" s="252"/>
      <c r="Q48" s="66"/>
      <c r="R48" s="56"/>
    </row>
    <row r="49" spans="1:20" s="58" customFormat="1" ht="11.25" customHeight="1">
      <c r="A49" s="56"/>
      <c r="B49" s="78"/>
      <c r="C49" s="79"/>
      <c r="D49" s="79"/>
      <c r="E49" s="79"/>
      <c r="F49" s="79"/>
      <c r="G49" s="79"/>
      <c r="H49" s="79"/>
      <c r="I49" s="79"/>
      <c r="J49" s="79"/>
      <c r="K49" s="79"/>
      <c r="L49" s="79"/>
      <c r="M49" s="79"/>
      <c r="N49" s="79"/>
      <c r="O49" s="248" t="s">
        <v>154</v>
      </c>
      <c r="P49" s="249"/>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42965.41</v>
      </c>
      <c r="D51" s="39"/>
      <c r="E51" s="39"/>
      <c r="F51" s="39"/>
      <c r="G51" s="39"/>
      <c r="H51" s="39"/>
      <c r="I51" s="39"/>
      <c r="J51" s="39"/>
      <c r="K51" s="39"/>
      <c r="L51" s="39"/>
      <c r="M51" s="39"/>
      <c r="N51" s="39"/>
      <c r="O51" s="39">
        <v>42965.41</v>
      </c>
      <c r="P51" s="124">
        <v>85.7</v>
      </c>
      <c r="Q51" s="66"/>
      <c r="R51" s="56"/>
    </row>
    <row r="52" spans="1:20" s="57" customFormat="1" ht="9">
      <c r="A52" s="56"/>
      <c r="B52" s="107" t="s">
        <v>4</v>
      </c>
      <c r="C52" s="120">
        <v>40269.22</v>
      </c>
      <c r="D52" s="120"/>
      <c r="E52" s="120"/>
      <c r="F52" s="120"/>
      <c r="G52" s="120"/>
      <c r="H52" s="120"/>
      <c r="I52" s="120"/>
      <c r="J52" s="120"/>
      <c r="K52" s="120"/>
      <c r="L52" s="120"/>
      <c r="M52" s="120"/>
      <c r="N52" s="120"/>
      <c r="O52" s="120">
        <v>40269.22</v>
      </c>
      <c r="P52" s="125">
        <v>80.319999999999993</v>
      </c>
      <c r="Q52" s="81"/>
      <c r="R52" s="68"/>
    </row>
    <row r="53" spans="1:20" s="57" customFormat="1" ht="9">
      <c r="A53" s="56"/>
      <c r="B53" s="98" t="s">
        <v>80</v>
      </c>
      <c r="C53" s="39">
        <v>39230.94</v>
      </c>
      <c r="D53" s="39"/>
      <c r="E53" s="39"/>
      <c r="F53" s="39"/>
      <c r="G53" s="39"/>
      <c r="H53" s="39"/>
      <c r="I53" s="39"/>
      <c r="J53" s="39"/>
      <c r="K53" s="39"/>
      <c r="L53" s="39"/>
      <c r="M53" s="39"/>
      <c r="N53" s="39"/>
      <c r="O53" s="39">
        <v>39230.94</v>
      </c>
      <c r="P53" s="124">
        <v>78.25</v>
      </c>
      <c r="Q53" s="81"/>
      <c r="R53" s="68"/>
    </row>
    <row r="54" spans="1:20" s="57" customFormat="1" ht="9">
      <c r="A54" s="56"/>
      <c r="B54" s="107" t="s">
        <v>37</v>
      </c>
      <c r="C54" s="120">
        <v>21597.93</v>
      </c>
      <c r="D54" s="120"/>
      <c r="E54" s="120"/>
      <c r="F54" s="120"/>
      <c r="G54" s="120"/>
      <c r="H54" s="120"/>
      <c r="I54" s="120"/>
      <c r="J54" s="120"/>
      <c r="K54" s="120"/>
      <c r="L54" s="120"/>
      <c r="M54" s="120"/>
      <c r="N54" s="120"/>
      <c r="O54" s="120">
        <v>21597.93</v>
      </c>
      <c r="P54" s="125">
        <v>43.08</v>
      </c>
      <c r="Q54" s="81"/>
      <c r="R54" s="68"/>
    </row>
    <row r="55" spans="1:20" s="57" customFormat="1" ht="9">
      <c r="A55" s="56"/>
      <c r="B55" s="105" t="s">
        <v>131</v>
      </c>
      <c r="C55" s="39">
        <v>53189.919999999998</v>
      </c>
      <c r="D55" s="39"/>
      <c r="E55" s="39"/>
      <c r="F55" s="39"/>
      <c r="G55" s="39"/>
      <c r="H55" s="39"/>
      <c r="I55" s="39"/>
      <c r="J55" s="39"/>
      <c r="K55" s="39"/>
      <c r="L55" s="39"/>
      <c r="M55" s="39"/>
      <c r="N55" s="39"/>
      <c r="O55" s="39">
        <v>53189.919999999998</v>
      </c>
      <c r="P55" s="124">
        <v>106.1</v>
      </c>
      <c r="Q55" s="81"/>
      <c r="R55" s="68"/>
    </row>
    <row r="56" spans="1:20" s="57" customFormat="1" ht="9">
      <c r="A56" s="56"/>
      <c r="B56" s="107" t="s">
        <v>18</v>
      </c>
      <c r="C56" s="120">
        <v>62325.47</v>
      </c>
      <c r="D56" s="120"/>
      <c r="E56" s="120"/>
      <c r="F56" s="120"/>
      <c r="G56" s="120"/>
      <c r="H56" s="120"/>
      <c r="I56" s="120"/>
      <c r="J56" s="120"/>
      <c r="K56" s="120"/>
      <c r="L56" s="120"/>
      <c r="M56" s="120"/>
      <c r="N56" s="120"/>
      <c r="O56" s="120">
        <v>62325.47</v>
      </c>
      <c r="P56" s="125">
        <v>124.32</v>
      </c>
      <c r="Q56" s="81"/>
      <c r="R56" s="68"/>
    </row>
    <row r="57" spans="1:20" s="57" customFormat="1" ht="9">
      <c r="A57" s="56"/>
      <c r="B57" s="105" t="s">
        <v>5</v>
      </c>
      <c r="C57" s="39">
        <v>35570.870000000003</v>
      </c>
      <c r="D57" s="39"/>
      <c r="E57" s="39"/>
      <c r="F57" s="39"/>
      <c r="G57" s="39"/>
      <c r="H57" s="39"/>
      <c r="I57" s="39"/>
      <c r="J57" s="39"/>
      <c r="K57" s="39"/>
      <c r="L57" s="39"/>
      <c r="M57" s="39"/>
      <c r="N57" s="39"/>
      <c r="O57" s="39">
        <v>35570.870000000003</v>
      </c>
      <c r="P57" s="124">
        <v>70.95</v>
      </c>
      <c r="Q57" s="81"/>
      <c r="R57" s="68"/>
    </row>
    <row r="58" spans="1:20" s="57" customFormat="1" ht="9">
      <c r="A58" s="56"/>
      <c r="B58" s="107" t="s">
        <v>6</v>
      </c>
      <c r="C58" s="120">
        <v>27147.63</v>
      </c>
      <c r="D58" s="120"/>
      <c r="E58" s="120"/>
      <c r="F58" s="120"/>
      <c r="G58" s="120"/>
      <c r="H58" s="120"/>
      <c r="I58" s="120"/>
      <c r="J58" s="120"/>
      <c r="K58" s="120"/>
      <c r="L58" s="120"/>
      <c r="M58" s="120"/>
      <c r="N58" s="120"/>
      <c r="O58" s="120">
        <v>27147.63</v>
      </c>
      <c r="P58" s="125">
        <v>54.15</v>
      </c>
      <c r="Q58" s="81"/>
      <c r="R58" s="68"/>
      <c r="T58" s="83"/>
    </row>
    <row r="59" spans="1:20" s="57" customFormat="1" ht="9">
      <c r="A59" s="56"/>
      <c r="B59" s="105" t="s">
        <v>7</v>
      </c>
      <c r="C59" s="39">
        <v>36522.94</v>
      </c>
      <c r="D59" s="39"/>
      <c r="E59" s="39"/>
      <c r="F59" s="39"/>
      <c r="G59" s="39"/>
      <c r="H59" s="39"/>
      <c r="I59" s="39"/>
      <c r="J59" s="39"/>
      <c r="K59" s="39"/>
      <c r="L59" s="39"/>
      <c r="M59" s="39"/>
      <c r="N59" s="39"/>
      <c r="O59" s="39">
        <v>36522.94</v>
      </c>
      <c r="P59" s="124">
        <v>72.849999999999994</v>
      </c>
      <c r="Q59" s="81"/>
      <c r="R59" s="68"/>
    </row>
    <row r="60" spans="1:20" s="57" customFormat="1" ht="9">
      <c r="A60" s="56"/>
      <c r="B60" s="107" t="s">
        <v>8</v>
      </c>
      <c r="C60" s="120">
        <v>33143.82</v>
      </c>
      <c r="D60" s="120"/>
      <c r="E60" s="120"/>
      <c r="F60" s="120"/>
      <c r="G60" s="120"/>
      <c r="H60" s="120"/>
      <c r="I60" s="120"/>
      <c r="J60" s="120"/>
      <c r="K60" s="120"/>
      <c r="L60" s="120"/>
      <c r="M60" s="120"/>
      <c r="N60" s="120"/>
      <c r="O60" s="120">
        <v>33143.82</v>
      </c>
      <c r="P60" s="125">
        <v>66.11</v>
      </c>
      <c r="Q60" s="81"/>
      <c r="R60" s="68"/>
    </row>
    <row r="61" spans="1:20" s="57" customFormat="1" ht="9">
      <c r="A61" s="56"/>
      <c r="B61" s="105" t="s">
        <v>14</v>
      </c>
      <c r="C61" s="39">
        <v>19590.560000000001</v>
      </c>
      <c r="D61" s="39"/>
      <c r="E61" s="39"/>
      <c r="F61" s="39"/>
      <c r="G61" s="39"/>
      <c r="H61" s="39"/>
      <c r="I61" s="39"/>
      <c r="J61" s="39"/>
      <c r="K61" s="39"/>
      <c r="L61" s="39"/>
      <c r="M61" s="39"/>
      <c r="N61" s="39"/>
      <c r="O61" s="39">
        <v>19590.560000000001</v>
      </c>
      <c r="P61" s="124">
        <v>39.08</v>
      </c>
      <c r="Q61" s="81"/>
      <c r="R61" s="68"/>
    </row>
    <row r="62" spans="1:20" s="57" customFormat="1" ht="9">
      <c r="A62" s="56"/>
      <c r="B62" s="107" t="s">
        <v>15</v>
      </c>
      <c r="C62" s="120">
        <v>29631.33</v>
      </c>
      <c r="D62" s="120"/>
      <c r="E62" s="120"/>
      <c r="F62" s="120"/>
      <c r="G62" s="120"/>
      <c r="H62" s="120"/>
      <c r="I62" s="120"/>
      <c r="J62" s="120"/>
      <c r="K62" s="120"/>
      <c r="L62" s="120"/>
      <c r="M62" s="120"/>
      <c r="N62" s="120"/>
      <c r="O62" s="120">
        <v>29631.33</v>
      </c>
      <c r="P62" s="125">
        <v>59.1</v>
      </c>
      <c r="Q62" s="81"/>
      <c r="R62" s="68"/>
    </row>
    <row r="63" spans="1:20" s="57" customFormat="1" ht="9">
      <c r="A63" s="56"/>
      <c r="B63" s="105" t="s">
        <v>16</v>
      </c>
      <c r="C63" s="39">
        <v>24903.62</v>
      </c>
      <c r="D63" s="39"/>
      <c r="E63" s="39"/>
      <c r="F63" s="39"/>
      <c r="G63" s="39"/>
      <c r="H63" s="39"/>
      <c r="I63" s="39"/>
      <c r="J63" s="39"/>
      <c r="K63" s="39"/>
      <c r="L63" s="39"/>
      <c r="M63" s="39"/>
      <c r="N63" s="39"/>
      <c r="O63" s="39">
        <v>24903.62</v>
      </c>
      <c r="P63" s="124">
        <v>49.67</v>
      </c>
      <c r="Q63" s="81"/>
      <c r="R63" s="68"/>
    </row>
    <row r="64" spans="1:20" s="57" customFormat="1" ht="9">
      <c r="A64" s="56"/>
      <c r="B64" s="107" t="s">
        <v>41</v>
      </c>
      <c r="C64" s="120">
        <v>25564.560000000001</v>
      </c>
      <c r="D64" s="120"/>
      <c r="E64" s="120"/>
      <c r="F64" s="120"/>
      <c r="G64" s="120"/>
      <c r="H64" s="120"/>
      <c r="I64" s="120"/>
      <c r="J64" s="120"/>
      <c r="K64" s="120"/>
      <c r="L64" s="120"/>
      <c r="M64" s="120"/>
      <c r="N64" s="120"/>
      <c r="O64" s="120">
        <v>25564.560000000001</v>
      </c>
      <c r="P64" s="125">
        <v>50.99</v>
      </c>
      <c r="Q64" s="81"/>
      <c r="R64" s="68"/>
    </row>
    <row r="65" spans="1:18" s="57" customFormat="1" ht="9">
      <c r="A65" s="56"/>
      <c r="B65" s="105" t="s">
        <v>17</v>
      </c>
      <c r="C65" s="39">
        <v>31099.78</v>
      </c>
      <c r="D65" s="39"/>
      <c r="E65" s="39"/>
      <c r="F65" s="39"/>
      <c r="G65" s="39"/>
      <c r="H65" s="39"/>
      <c r="I65" s="39"/>
      <c r="J65" s="39"/>
      <c r="K65" s="39"/>
      <c r="L65" s="39"/>
      <c r="M65" s="39"/>
      <c r="N65" s="39"/>
      <c r="O65" s="39">
        <v>31099.78</v>
      </c>
      <c r="P65" s="124">
        <v>62.03</v>
      </c>
      <c r="Q65" s="81"/>
      <c r="R65" s="85"/>
    </row>
    <row r="66" spans="1:18" s="58" customFormat="1" ht="18" customHeight="1">
      <c r="A66" s="56"/>
      <c r="B66" s="93" t="s">
        <v>30</v>
      </c>
      <c r="C66" s="93">
        <v>39111.370000000003</v>
      </c>
      <c r="D66" s="93"/>
      <c r="E66" s="93"/>
      <c r="F66" s="93"/>
      <c r="G66" s="93"/>
      <c r="H66" s="93"/>
      <c r="I66" s="93"/>
      <c r="J66" s="93"/>
      <c r="K66" s="93"/>
      <c r="L66" s="93"/>
      <c r="M66" s="93"/>
      <c r="N66" s="93"/>
      <c r="O66" s="93">
        <v>39111.370000000003</v>
      </c>
      <c r="P66" s="113">
        <v>78.010000000000005</v>
      </c>
      <c r="Q66" s="66"/>
      <c r="R66" s="56"/>
    </row>
    <row r="67" spans="1:18" s="58" customFormat="1" ht="18" customHeight="1">
      <c r="A67" s="56"/>
      <c r="B67" s="93" t="s">
        <v>31</v>
      </c>
      <c r="C67" s="113">
        <v>78.010000000000005</v>
      </c>
      <c r="D67" s="113"/>
      <c r="E67" s="113"/>
      <c r="F67" s="113"/>
      <c r="G67" s="113"/>
      <c r="H67" s="113"/>
      <c r="I67" s="113"/>
      <c r="J67" s="113"/>
      <c r="K67" s="113"/>
      <c r="L67" s="113"/>
      <c r="M67" s="113"/>
      <c r="N67" s="113"/>
      <c r="O67" s="113">
        <v>78.010000000000005</v>
      </c>
      <c r="P67" s="93"/>
      <c r="Q67" s="66"/>
      <c r="R67" s="56"/>
    </row>
    <row r="68" spans="1:18" s="58" customFormat="1" ht="16.5" customHeight="1">
      <c r="A68" s="56"/>
      <c r="B68" s="93" t="s">
        <v>32</v>
      </c>
      <c r="C68" s="109">
        <f>C46</f>
        <v>501.34</v>
      </c>
      <c r="D68" s="109">
        <f t="shared" ref="D68:N68" si="6">D46</f>
        <v>0</v>
      </c>
      <c r="E68" s="109">
        <f t="shared" si="6"/>
        <v>0</v>
      </c>
      <c r="F68" s="109">
        <f t="shared" si="6"/>
        <v>0</v>
      </c>
      <c r="G68" s="109">
        <f t="shared" si="6"/>
        <v>0</v>
      </c>
      <c r="H68" s="109">
        <f t="shared" si="6"/>
        <v>0</v>
      </c>
      <c r="I68" s="109">
        <f t="shared" si="6"/>
        <v>0</v>
      </c>
      <c r="J68" s="109">
        <f t="shared" si="6"/>
        <v>0</v>
      </c>
      <c r="K68" s="109">
        <f t="shared" si="6"/>
        <v>0</v>
      </c>
      <c r="L68" s="109">
        <f t="shared" si="6"/>
        <v>0</v>
      </c>
      <c r="M68" s="109">
        <f t="shared" si="6"/>
        <v>0</v>
      </c>
      <c r="N68" s="109">
        <f t="shared" si="6"/>
        <v>0</v>
      </c>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3" t="s">
        <v>61</v>
      </c>
      <c r="C8" s="223"/>
      <c r="D8" s="223"/>
      <c r="E8" s="223"/>
      <c r="F8" s="223"/>
      <c r="G8" s="223"/>
      <c r="H8" s="223"/>
      <c r="I8" s="223"/>
      <c r="J8" s="223"/>
      <c r="K8" s="223"/>
      <c r="L8" s="223"/>
      <c r="M8" s="223"/>
      <c r="N8" s="223"/>
      <c r="O8" s="223"/>
      <c r="P8" s="224"/>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12307111797</v>
      </c>
      <c r="D10" s="39"/>
      <c r="E10" s="39"/>
      <c r="F10" s="39"/>
      <c r="G10" s="39"/>
      <c r="H10" s="39"/>
      <c r="I10" s="39"/>
      <c r="J10" s="39"/>
      <c r="K10" s="39"/>
      <c r="L10" s="39"/>
      <c r="M10" s="39"/>
      <c r="N10" s="39"/>
      <c r="O10" s="84">
        <f>SUM(C10:N10)</f>
        <v>12307111797</v>
      </c>
      <c r="P10" s="84">
        <v>24548433.789999999</v>
      </c>
      <c r="Q10" s="76"/>
    </row>
    <row r="11" spans="1:18" s="54" customFormat="1" ht="9" customHeight="1">
      <c r="A11" s="53"/>
      <c r="B11" s="106" t="s">
        <v>4</v>
      </c>
      <c r="C11" s="123">
        <v>21117366105</v>
      </c>
      <c r="D11" s="123"/>
      <c r="E11" s="123"/>
      <c r="F11" s="123"/>
      <c r="G11" s="123"/>
      <c r="H11" s="123"/>
      <c r="I11" s="123"/>
      <c r="J11" s="123"/>
      <c r="K11" s="123"/>
      <c r="L11" s="123"/>
      <c r="M11" s="123"/>
      <c r="N11" s="123"/>
      <c r="O11" s="123">
        <f>SUM(C11:N11)</f>
        <v>21117366105</v>
      </c>
      <c r="P11" s="126">
        <v>42121845.659999996</v>
      </c>
      <c r="Q11" s="76"/>
    </row>
    <row r="12" spans="1:18" s="54" customFormat="1" ht="9" customHeight="1">
      <c r="A12" s="53"/>
      <c r="B12" s="98" t="s">
        <v>80</v>
      </c>
      <c r="C12" s="39">
        <v>10459788975</v>
      </c>
      <c r="D12" s="39"/>
      <c r="E12" s="39"/>
      <c r="F12" s="39"/>
      <c r="G12" s="39"/>
      <c r="H12" s="39"/>
      <c r="I12" s="39"/>
      <c r="J12" s="39"/>
      <c r="K12" s="39"/>
      <c r="L12" s="39"/>
      <c r="M12" s="39"/>
      <c r="N12" s="39"/>
      <c r="O12" s="84">
        <f t="shared" ref="O12:O24" si="0">SUM(C12:N12)</f>
        <v>10459788975</v>
      </c>
      <c r="P12" s="84">
        <v>20863663.329999998</v>
      </c>
      <c r="Q12" s="76"/>
    </row>
    <row r="13" spans="1:18" s="54" customFormat="1" ht="9" customHeight="1">
      <c r="A13" s="53"/>
      <c r="B13" s="106" t="s">
        <v>37</v>
      </c>
      <c r="C13" s="123">
        <v>6476225173</v>
      </c>
      <c r="D13" s="123"/>
      <c r="E13" s="123"/>
      <c r="F13" s="123"/>
      <c r="G13" s="123"/>
      <c r="H13" s="123"/>
      <c r="I13" s="123"/>
      <c r="J13" s="123"/>
      <c r="K13" s="123"/>
      <c r="L13" s="123"/>
      <c r="M13" s="123"/>
      <c r="N13" s="123"/>
      <c r="O13" s="123">
        <f t="shared" si="0"/>
        <v>6476225173</v>
      </c>
      <c r="P13" s="126">
        <v>12917830.560000001</v>
      </c>
      <c r="Q13" s="76"/>
      <c r="R13" s="55"/>
    </row>
    <row r="14" spans="1:18" s="54" customFormat="1" ht="9" customHeight="1">
      <c r="A14" s="53"/>
      <c r="B14" s="105" t="s">
        <v>131</v>
      </c>
      <c r="C14" s="39">
        <v>26356782409</v>
      </c>
      <c r="D14" s="39"/>
      <c r="E14" s="39"/>
      <c r="F14" s="39"/>
      <c r="G14" s="39"/>
      <c r="H14" s="39"/>
      <c r="I14" s="39"/>
      <c r="J14" s="39"/>
      <c r="K14" s="39"/>
      <c r="L14" s="39"/>
      <c r="M14" s="39"/>
      <c r="N14" s="39"/>
      <c r="O14" s="84">
        <f t="shared" si="0"/>
        <v>26356782409</v>
      </c>
      <c r="P14" s="84">
        <v>52572670.060000002</v>
      </c>
      <c r="Q14" s="76"/>
      <c r="R14" s="55"/>
    </row>
    <row r="15" spans="1:18" s="54" customFormat="1" ht="9" customHeight="1">
      <c r="A15" s="53"/>
      <c r="B15" s="106" t="s">
        <v>18</v>
      </c>
      <c r="C15" s="123">
        <v>83155812625</v>
      </c>
      <c r="D15" s="123"/>
      <c r="E15" s="123"/>
      <c r="F15" s="123"/>
      <c r="G15" s="123"/>
      <c r="H15" s="123"/>
      <c r="I15" s="123"/>
      <c r="J15" s="123"/>
      <c r="K15" s="123"/>
      <c r="L15" s="123"/>
      <c r="M15" s="123"/>
      <c r="N15" s="123"/>
      <c r="O15" s="123">
        <f t="shared" si="0"/>
        <v>83155812625</v>
      </c>
      <c r="P15" s="126">
        <v>165867101.41999999</v>
      </c>
      <c r="Q15" s="76"/>
      <c r="R15" s="55"/>
    </row>
    <row r="16" spans="1:18" s="54" customFormat="1" ht="9" customHeight="1">
      <c r="A16" s="53"/>
      <c r="B16" s="105" t="s">
        <v>5</v>
      </c>
      <c r="C16" s="39">
        <v>4565121870</v>
      </c>
      <c r="D16" s="39"/>
      <c r="E16" s="39"/>
      <c r="F16" s="39"/>
      <c r="G16" s="39"/>
      <c r="H16" s="39"/>
      <c r="I16" s="39"/>
      <c r="J16" s="39"/>
      <c r="K16" s="39"/>
      <c r="L16" s="39"/>
      <c r="M16" s="39"/>
      <c r="N16" s="39"/>
      <c r="O16" s="84">
        <f t="shared" si="0"/>
        <v>4565121870</v>
      </c>
      <c r="P16" s="84">
        <v>9105840.0899999999</v>
      </c>
      <c r="Q16" s="76"/>
    </row>
    <row r="17" spans="1:256" s="54" customFormat="1" ht="9" customHeight="1">
      <c r="A17" s="53"/>
      <c r="B17" s="106" t="s">
        <v>6</v>
      </c>
      <c r="C17" s="123">
        <v>10301428959</v>
      </c>
      <c r="D17" s="123"/>
      <c r="E17" s="123"/>
      <c r="F17" s="123"/>
      <c r="G17" s="123"/>
      <c r="H17" s="123"/>
      <c r="I17" s="123"/>
      <c r="J17" s="123"/>
      <c r="K17" s="123"/>
      <c r="L17" s="123"/>
      <c r="M17" s="123"/>
      <c r="N17" s="123"/>
      <c r="O17" s="123">
        <f t="shared" si="0"/>
        <v>10301428959</v>
      </c>
      <c r="P17" s="126">
        <v>20547789.84</v>
      </c>
      <c r="Q17" s="76"/>
    </row>
    <row r="18" spans="1:256" s="54" customFormat="1" ht="9" customHeight="1">
      <c r="A18" s="53"/>
      <c r="B18" s="105" t="s">
        <v>7</v>
      </c>
      <c r="C18" s="39">
        <v>253053630</v>
      </c>
      <c r="D18" s="39"/>
      <c r="E18" s="39"/>
      <c r="F18" s="39"/>
      <c r="G18" s="39"/>
      <c r="H18" s="39"/>
      <c r="I18" s="39"/>
      <c r="J18" s="39"/>
      <c r="K18" s="39"/>
      <c r="L18" s="39"/>
      <c r="M18" s="39"/>
      <c r="N18" s="39"/>
      <c r="O18" s="84">
        <f t="shared" si="0"/>
        <v>253053630</v>
      </c>
      <c r="P18" s="84">
        <v>504754.52</v>
      </c>
      <c r="Q18" s="76"/>
    </row>
    <row r="19" spans="1:256" s="54" customFormat="1" ht="9" customHeight="1">
      <c r="A19" s="53"/>
      <c r="B19" s="106" t="s">
        <v>8</v>
      </c>
      <c r="C19" s="123">
        <v>37724039389</v>
      </c>
      <c r="D19" s="123"/>
      <c r="E19" s="123"/>
      <c r="F19" s="123"/>
      <c r="G19" s="123"/>
      <c r="H19" s="123"/>
      <c r="I19" s="123"/>
      <c r="J19" s="123"/>
      <c r="K19" s="123"/>
      <c r="L19" s="123"/>
      <c r="M19" s="123"/>
      <c r="N19" s="123"/>
      <c r="O19" s="123">
        <f t="shared" si="0"/>
        <v>37724039389</v>
      </c>
      <c r="P19" s="126">
        <v>75246418.379999995</v>
      </c>
      <c r="Q19" s="76"/>
    </row>
    <row r="20" spans="1:256" s="54" customFormat="1" ht="9" customHeight="1">
      <c r="A20" s="53"/>
      <c r="B20" s="105" t="s">
        <v>14</v>
      </c>
      <c r="C20" s="61">
        <v>2874481905</v>
      </c>
      <c r="D20" s="61"/>
      <c r="E20" s="61"/>
      <c r="F20" s="61"/>
      <c r="G20" s="61"/>
      <c r="H20" s="61"/>
      <c r="I20" s="61"/>
      <c r="J20" s="61"/>
      <c r="K20" s="61"/>
      <c r="L20" s="61"/>
      <c r="M20" s="61"/>
      <c r="N20" s="61"/>
      <c r="O20" s="84">
        <f t="shared" si="0"/>
        <v>2874481905</v>
      </c>
      <c r="P20" s="84">
        <v>5733597.7699999996</v>
      </c>
      <c r="Q20" s="76"/>
    </row>
    <row r="21" spans="1:256" s="54" customFormat="1" ht="9" customHeight="1">
      <c r="A21" s="53"/>
      <c r="B21" s="106" t="s">
        <v>15</v>
      </c>
      <c r="C21" s="123">
        <v>22206997320</v>
      </c>
      <c r="D21" s="123"/>
      <c r="E21" s="123"/>
      <c r="F21" s="123"/>
      <c r="G21" s="123"/>
      <c r="H21" s="123"/>
      <c r="I21" s="123"/>
      <c r="J21" s="123"/>
      <c r="K21" s="123"/>
      <c r="L21" s="123"/>
      <c r="M21" s="123"/>
      <c r="N21" s="123"/>
      <c r="O21" s="123">
        <f t="shared" si="0"/>
        <v>22206997320</v>
      </c>
      <c r="P21" s="126">
        <v>44295283.280000001</v>
      </c>
      <c r="Q21" s="76"/>
    </row>
    <row r="22" spans="1:256" s="54" customFormat="1" ht="9" customHeight="1">
      <c r="A22" s="53"/>
      <c r="B22" s="105" t="s">
        <v>16</v>
      </c>
      <c r="C22" s="39">
        <v>12537677550</v>
      </c>
      <c r="D22" s="39"/>
      <c r="E22" s="39"/>
      <c r="F22" s="39"/>
      <c r="G22" s="39"/>
      <c r="H22" s="39"/>
      <c r="I22" s="39"/>
      <c r="J22" s="39"/>
      <c r="K22" s="39"/>
      <c r="L22" s="39"/>
      <c r="M22" s="39"/>
      <c r="N22" s="39"/>
      <c r="O22" s="84">
        <f t="shared" si="0"/>
        <v>12537677550</v>
      </c>
      <c r="P22" s="84">
        <v>25008332.77</v>
      </c>
      <c r="Q22" s="76"/>
    </row>
    <row r="23" spans="1:256" s="54" customFormat="1" ht="9" customHeight="1">
      <c r="A23" s="53"/>
      <c r="B23" s="106" t="s">
        <v>41</v>
      </c>
      <c r="C23" s="123">
        <v>7585813163</v>
      </c>
      <c r="D23" s="123"/>
      <c r="E23" s="123"/>
      <c r="F23" s="123"/>
      <c r="G23" s="123"/>
      <c r="H23" s="123"/>
      <c r="I23" s="123"/>
      <c r="J23" s="123"/>
      <c r="K23" s="123"/>
      <c r="L23" s="123"/>
      <c r="M23" s="123"/>
      <c r="N23" s="123"/>
      <c r="O23" s="123">
        <f t="shared" si="0"/>
        <v>7585813163</v>
      </c>
      <c r="P23" s="126">
        <v>15131075.039999999</v>
      </c>
      <c r="Q23" s="76"/>
    </row>
    <row r="24" spans="1:256" s="54" customFormat="1" ht="9" customHeight="1">
      <c r="A24" s="53"/>
      <c r="B24" s="105" t="s">
        <v>17</v>
      </c>
      <c r="C24" s="39">
        <v>15245585220</v>
      </c>
      <c r="D24" s="39"/>
      <c r="E24" s="39"/>
      <c r="F24" s="39"/>
      <c r="G24" s="39"/>
      <c r="H24" s="39"/>
      <c r="I24" s="39"/>
      <c r="J24" s="39"/>
      <c r="K24" s="39"/>
      <c r="L24" s="39"/>
      <c r="M24" s="39"/>
      <c r="N24" s="39"/>
      <c r="O24" s="84">
        <f t="shared" si="0"/>
        <v>15245585220</v>
      </c>
      <c r="P24" s="84">
        <v>30409672.52</v>
      </c>
      <c r="Q24" s="76"/>
    </row>
    <row r="25" spans="1:256" s="57" customFormat="1" ht="18" customHeight="1">
      <c r="A25" s="56"/>
      <c r="B25" s="114" t="s">
        <v>9</v>
      </c>
      <c r="C25" s="114">
        <f t="shared" ref="C25:J25" si="1">SUM(C10:C24)</f>
        <v>273167286090</v>
      </c>
      <c r="D25" s="114">
        <f t="shared" si="1"/>
        <v>0</v>
      </c>
      <c r="E25" s="114">
        <f t="shared" si="1"/>
        <v>0</v>
      </c>
      <c r="F25" s="114">
        <f t="shared" si="1"/>
        <v>0</v>
      </c>
      <c r="G25" s="114">
        <f t="shared" si="1"/>
        <v>0</v>
      </c>
      <c r="H25" s="114">
        <f t="shared" si="1"/>
        <v>0</v>
      </c>
      <c r="I25" s="114">
        <f t="shared" si="1"/>
        <v>0</v>
      </c>
      <c r="J25" s="114">
        <f t="shared" si="1"/>
        <v>0</v>
      </c>
      <c r="K25" s="114">
        <f>SUM(K10:K24)</f>
        <v>0</v>
      </c>
      <c r="L25" s="114">
        <f>SUM(L10:L24)</f>
        <v>0</v>
      </c>
      <c r="M25" s="114">
        <f>SUM(M10:M24)</f>
        <v>0</v>
      </c>
      <c r="N25" s="114">
        <f>SUM(N10:N24)</f>
        <v>0</v>
      </c>
      <c r="O25" s="114">
        <f>SUM(C25:N25)</f>
        <v>273167286090</v>
      </c>
      <c r="P25" s="114">
        <f>SUM(P10:P24)</f>
        <v>544874309.02999997</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4" t="s">
        <v>10</v>
      </c>
      <c r="C26" s="114">
        <f t="shared" ref="C26" si="2">ROUND(C25/C27,2)</f>
        <v>544874309.02999997</v>
      </c>
      <c r="D26" s="114"/>
      <c r="E26" s="114"/>
      <c r="F26" s="114"/>
      <c r="G26" s="114"/>
      <c r="H26" s="114"/>
      <c r="I26" s="114"/>
      <c r="J26" s="114"/>
      <c r="K26" s="114"/>
      <c r="L26" s="114"/>
      <c r="M26" s="114"/>
      <c r="N26" s="114"/>
      <c r="O26" s="114">
        <f>SUM(C26:N26)</f>
        <v>544874309.02999997</v>
      </c>
      <c r="P26" s="114"/>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4" t="s">
        <v>32</v>
      </c>
      <c r="C27" s="109">
        <f>Visitas!C46</f>
        <v>501.34</v>
      </c>
      <c r="D27" s="109">
        <f>Visitas!D46</f>
        <v>0</v>
      </c>
      <c r="E27" s="109">
        <f>Visitas!E46</f>
        <v>0</v>
      </c>
      <c r="F27" s="109">
        <f>Visitas!F46</f>
        <v>0</v>
      </c>
      <c r="G27" s="109">
        <f>Visitas!G46</f>
        <v>0</v>
      </c>
      <c r="H27" s="109">
        <f>Visitas!H46</f>
        <v>0</v>
      </c>
      <c r="I27" s="109">
        <f>Visitas!I46</f>
        <v>0</v>
      </c>
      <c r="J27" s="109">
        <f>Visitas!J46</f>
        <v>0</v>
      </c>
      <c r="K27" s="109">
        <f>Visitas!K46</f>
        <v>0</v>
      </c>
      <c r="L27" s="109">
        <f>Visitas!L46</f>
        <v>0</v>
      </c>
      <c r="M27" s="109">
        <f>Visitas!M46</f>
        <v>0</v>
      </c>
      <c r="N27" s="109">
        <f>Visitas!N46</f>
        <v>0</v>
      </c>
      <c r="O27" s="115"/>
      <c r="P27" s="115"/>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3" t="s">
        <v>56</v>
      </c>
      <c r="C29" s="223"/>
      <c r="D29" s="223"/>
      <c r="E29" s="223"/>
      <c r="F29" s="223"/>
      <c r="G29" s="223"/>
      <c r="H29" s="223"/>
      <c r="I29" s="223"/>
      <c r="J29" s="223"/>
      <c r="K29" s="223"/>
      <c r="L29" s="223"/>
      <c r="M29" s="223"/>
      <c r="N29" s="223"/>
      <c r="O29" s="224"/>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0.93230000000000002</v>
      </c>
      <c r="D31" s="110"/>
      <c r="E31" s="110"/>
      <c r="F31" s="110"/>
      <c r="G31" s="110"/>
      <c r="H31" s="110"/>
      <c r="I31" s="110"/>
      <c r="J31" s="110"/>
      <c r="K31" s="110"/>
      <c r="L31" s="110"/>
      <c r="M31" s="110"/>
      <c r="N31" s="110"/>
      <c r="O31" s="110">
        <v>0.93230000000000002</v>
      </c>
      <c r="P31" s="112"/>
      <c r="Q31" s="112"/>
      <c r="R31" s="112"/>
      <c r="S31" s="112"/>
    </row>
    <row r="32" spans="1:256" s="54" customFormat="1" ht="9" customHeight="1">
      <c r="A32" s="53"/>
      <c r="B32" s="106" t="s">
        <v>4</v>
      </c>
      <c r="C32" s="111">
        <v>0.91539999999999999</v>
      </c>
      <c r="D32" s="111"/>
      <c r="E32" s="111"/>
      <c r="F32" s="111"/>
      <c r="G32" s="111"/>
      <c r="H32" s="111"/>
      <c r="I32" s="111"/>
      <c r="J32" s="111"/>
      <c r="K32" s="111"/>
      <c r="L32" s="111"/>
      <c r="M32" s="111"/>
      <c r="N32" s="111"/>
      <c r="O32" s="111">
        <v>0.91539999999999999</v>
      </c>
      <c r="P32" s="112"/>
      <c r="Q32" s="112"/>
      <c r="R32" s="112"/>
      <c r="S32" s="112"/>
    </row>
    <row r="33" spans="1:23" s="54" customFormat="1" ht="9" customHeight="1">
      <c r="A33" s="53"/>
      <c r="B33" s="98" t="s">
        <v>80</v>
      </c>
      <c r="C33" s="110">
        <v>0.92459999999999998</v>
      </c>
      <c r="D33" s="110"/>
      <c r="E33" s="110"/>
      <c r="F33" s="110"/>
      <c r="G33" s="110"/>
      <c r="H33" s="110"/>
      <c r="I33" s="110"/>
      <c r="J33" s="110"/>
      <c r="K33" s="110"/>
      <c r="L33" s="110"/>
      <c r="M33" s="110"/>
      <c r="N33" s="110"/>
      <c r="O33" s="110">
        <v>0.92459999999999998</v>
      </c>
      <c r="P33" s="112"/>
      <c r="Q33" s="112"/>
      <c r="R33" s="112"/>
      <c r="S33" s="112"/>
    </row>
    <row r="34" spans="1:23" s="54" customFormat="1" ht="9" customHeight="1">
      <c r="A34" s="53"/>
      <c r="B34" s="106" t="s">
        <v>37</v>
      </c>
      <c r="C34" s="111">
        <v>0.91830000000000001</v>
      </c>
      <c r="D34" s="111"/>
      <c r="E34" s="111"/>
      <c r="F34" s="111"/>
      <c r="G34" s="111"/>
      <c r="H34" s="111"/>
      <c r="I34" s="111"/>
      <c r="J34" s="111"/>
      <c r="K34" s="111"/>
      <c r="L34" s="111"/>
      <c r="M34" s="111"/>
      <c r="N34" s="111"/>
      <c r="O34" s="111">
        <v>0.91830000000000001</v>
      </c>
      <c r="P34" s="112"/>
      <c r="Q34" s="112"/>
      <c r="R34" s="112"/>
      <c r="S34" s="112"/>
    </row>
    <row r="35" spans="1:23" s="54" customFormat="1" ht="9" customHeight="1">
      <c r="A35" s="53"/>
      <c r="B35" s="105" t="s">
        <v>131</v>
      </c>
      <c r="C35" s="110">
        <v>0.92859999999999998</v>
      </c>
      <c r="D35" s="110"/>
      <c r="E35" s="187"/>
      <c r="F35" s="110"/>
      <c r="G35" s="110"/>
      <c r="H35" s="110"/>
      <c r="I35" s="110"/>
      <c r="J35" s="110"/>
      <c r="K35" s="110"/>
      <c r="L35" s="110"/>
      <c r="M35" s="110"/>
      <c r="N35" s="110"/>
      <c r="O35" s="110">
        <v>0.92859999999999998</v>
      </c>
      <c r="P35" s="112"/>
      <c r="Q35" s="112"/>
      <c r="R35" s="112"/>
      <c r="S35" s="112"/>
    </row>
    <row r="36" spans="1:23" s="54" customFormat="1" ht="9" customHeight="1">
      <c r="A36" s="53"/>
      <c r="B36" s="106" t="s">
        <v>18</v>
      </c>
      <c r="C36" s="111">
        <v>0.94350000000000001</v>
      </c>
      <c r="D36" s="111"/>
      <c r="E36" s="188"/>
      <c r="F36" s="188"/>
      <c r="G36" s="188"/>
      <c r="H36" s="111"/>
      <c r="I36" s="111"/>
      <c r="J36" s="111"/>
      <c r="K36" s="111"/>
      <c r="L36" s="111"/>
      <c r="M36" s="111"/>
      <c r="N36" s="111"/>
      <c r="O36" s="111">
        <v>0.94350000000000001</v>
      </c>
      <c r="P36" s="112"/>
      <c r="Q36" s="112"/>
      <c r="R36" s="112"/>
      <c r="S36" s="112"/>
    </row>
    <row r="37" spans="1:23" s="54" customFormat="1" ht="9" customHeight="1">
      <c r="A37" s="53"/>
      <c r="B37" s="105" t="s">
        <v>5</v>
      </c>
      <c r="C37" s="110">
        <v>0.9214</v>
      </c>
      <c r="D37" s="110"/>
      <c r="E37" s="110"/>
      <c r="F37" s="110"/>
      <c r="G37" s="110"/>
      <c r="H37" s="110"/>
      <c r="I37" s="110"/>
      <c r="J37" s="110"/>
      <c r="K37" s="110"/>
      <c r="L37" s="110"/>
      <c r="M37" s="110"/>
      <c r="N37" s="110"/>
      <c r="O37" s="110">
        <v>0.9214</v>
      </c>
      <c r="P37" s="112"/>
      <c r="Q37" s="112"/>
      <c r="R37" s="112"/>
      <c r="S37" s="112"/>
    </row>
    <row r="38" spans="1:23" s="54" customFormat="1" ht="9" customHeight="1">
      <c r="A38" s="53"/>
      <c r="B38" s="106" t="s">
        <v>6</v>
      </c>
      <c r="C38" s="111">
        <v>0.9345</v>
      </c>
      <c r="D38" s="111"/>
      <c r="E38" s="188"/>
      <c r="F38" s="188"/>
      <c r="G38" s="188"/>
      <c r="H38" s="188"/>
      <c r="I38" s="111"/>
      <c r="J38" s="111"/>
      <c r="K38" s="111"/>
      <c r="L38" s="111"/>
      <c r="M38" s="111"/>
      <c r="N38" s="111"/>
      <c r="O38" s="111">
        <v>0.9345</v>
      </c>
      <c r="P38" s="112"/>
      <c r="Q38" s="112"/>
      <c r="R38" s="112"/>
      <c r="S38" s="112"/>
    </row>
    <row r="39" spans="1:23" s="54" customFormat="1" ht="9" customHeight="1">
      <c r="A39" s="53"/>
      <c r="B39" s="105" t="s">
        <v>7</v>
      </c>
      <c r="C39" s="110">
        <v>0.92</v>
      </c>
      <c r="D39" s="110"/>
      <c r="E39" s="110"/>
      <c r="F39" s="110"/>
      <c r="G39" s="110"/>
      <c r="H39" s="110"/>
      <c r="I39" s="110"/>
      <c r="J39" s="110"/>
      <c r="K39" s="110"/>
      <c r="L39" s="110"/>
      <c r="M39" s="110"/>
      <c r="N39" s="110"/>
      <c r="O39" s="110">
        <v>0.92</v>
      </c>
      <c r="P39" s="112"/>
      <c r="Q39" s="112"/>
      <c r="R39" s="112"/>
      <c r="S39" s="112"/>
    </row>
    <row r="40" spans="1:23" s="54" customFormat="1" ht="9" customHeight="1">
      <c r="A40" s="53"/>
      <c r="B40" s="106" t="s">
        <v>8</v>
      </c>
      <c r="C40" s="111">
        <v>0.93689999999999996</v>
      </c>
      <c r="D40" s="111"/>
      <c r="E40" s="188"/>
      <c r="F40" s="188"/>
      <c r="G40" s="188"/>
      <c r="H40" s="111"/>
      <c r="I40" s="111"/>
      <c r="J40" s="111"/>
      <c r="K40" s="111"/>
      <c r="L40" s="111"/>
      <c r="M40" s="111"/>
      <c r="N40" s="111"/>
      <c r="O40" s="111">
        <v>0.93689999999999996</v>
      </c>
      <c r="P40" s="112"/>
      <c r="Q40" s="112"/>
      <c r="R40" s="112"/>
      <c r="S40" s="112"/>
    </row>
    <row r="41" spans="1:23" s="54" customFormat="1" ht="9" customHeight="1">
      <c r="A41" s="53"/>
      <c r="B41" s="105" t="s">
        <v>14</v>
      </c>
      <c r="C41" s="110">
        <v>0.93469999999999998</v>
      </c>
      <c r="D41" s="110"/>
      <c r="E41" s="110"/>
      <c r="F41" s="110"/>
      <c r="G41" s="110"/>
      <c r="H41" s="110"/>
      <c r="I41" s="110"/>
      <c r="J41" s="110"/>
      <c r="K41" s="110"/>
      <c r="L41" s="110"/>
      <c r="M41" s="110"/>
      <c r="N41" s="110"/>
      <c r="O41" s="110">
        <v>0.93469999999999998</v>
      </c>
      <c r="P41" s="112"/>
      <c r="Q41" s="112"/>
      <c r="R41" s="112"/>
      <c r="S41" s="112"/>
    </row>
    <row r="42" spans="1:23" s="54" customFormat="1" ht="9" customHeight="1">
      <c r="A42" s="53"/>
      <c r="B42" s="106" t="s">
        <v>15</v>
      </c>
      <c r="C42" s="111">
        <v>0.93869999999999998</v>
      </c>
      <c r="D42" s="111"/>
      <c r="E42" s="111"/>
      <c r="F42" s="111"/>
      <c r="G42" s="111"/>
      <c r="H42" s="111"/>
      <c r="I42" s="111"/>
      <c r="J42" s="111"/>
      <c r="K42" s="111"/>
      <c r="L42" s="111"/>
      <c r="M42" s="111"/>
      <c r="N42" s="111"/>
      <c r="O42" s="111">
        <v>0.93869999999999998</v>
      </c>
      <c r="P42" s="112"/>
      <c r="Q42" s="112"/>
      <c r="R42" s="112"/>
      <c r="S42" s="112"/>
    </row>
    <row r="43" spans="1:23" s="54" customFormat="1" ht="9" customHeight="1">
      <c r="A43" s="53"/>
      <c r="B43" s="105" t="s">
        <v>16</v>
      </c>
      <c r="C43" s="110">
        <v>0.93920000000000003</v>
      </c>
      <c r="D43" s="110"/>
      <c r="E43" s="110"/>
      <c r="F43" s="110"/>
      <c r="G43" s="110"/>
      <c r="H43" s="110"/>
      <c r="I43" s="110"/>
      <c r="J43" s="110"/>
      <c r="K43" s="110"/>
      <c r="L43" s="110"/>
      <c r="M43" s="110"/>
      <c r="N43" s="110"/>
      <c r="O43" s="110">
        <v>0.93920000000000003</v>
      </c>
      <c r="P43" s="112"/>
      <c r="Q43" s="112"/>
      <c r="R43" s="112"/>
      <c r="S43" s="112"/>
    </row>
    <row r="44" spans="1:23" s="54" customFormat="1" ht="9" customHeight="1">
      <c r="A44" s="53"/>
      <c r="B44" s="106" t="s">
        <v>41</v>
      </c>
      <c r="C44" s="111">
        <v>0.92979999999999996</v>
      </c>
      <c r="D44" s="111"/>
      <c r="E44" s="111"/>
      <c r="F44" s="111"/>
      <c r="G44" s="111"/>
      <c r="H44" s="111"/>
      <c r="I44" s="111"/>
      <c r="J44" s="111"/>
      <c r="K44" s="111"/>
      <c r="L44" s="111"/>
      <c r="M44" s="111"/>
      <c r="N44" s="111"/>
      <c r="O44" s="111">
        <v>0.92979999999999996</v>
      </c>
      <c r="P44" s="112"/>
      <c r="Q44" s="112"/>
      <c r="R44" s="112"/>
      <c r="S44" s="112"/>
    </row>
    <row r="45" spans="1:23" s="54" customFormat="1" ht="9" customHeight="1">
      <c r="A45" s="53"/>
      <c r="B45" s="105" t="s">
        <v>17</v>
      </c>
      <c r="C45" s="110">
        <v>0.92620000000000002</v>
      </c>
      <c r="D45" s="110"/>
      <c r="E45" s="110"/>
      <c r="F45" s="110"/>
      <c r="G45" s="110"/>
      <c r="H45" s="110"/>
      <c r="I45" s="110"/>
      <c r="J45" s="110"/>
      <c r="K45" s="110"/>
      <c r="L45" s="110"/>
      <c r="M45" s="110"/>
      <c r="N45" s="110"/>
      <c r="O45" s="110">
        <v>0.92620000000000002</v>
      </c>
      <c r="P45" s="112"/>
      <c r="Q45" s="112"/>
      <c r="R45" s="112"/>
      <c r="S45" s="112"/>
    </row>
    <row r="46" spans="1:23" s="54" customFormat="1" ht="18" customHeight="1">
      <c r="A46" s="53"/>
      <c r="B46" s="116" t="s">
        <v>3</v>
      </c>
      <c r="C46" s="117">
        <v>0.93440000000000001</v>
      </c>
      <c r="D46" s="117"/>
      <c r="E46" s="139"/>
      <c r="F46" s="139"/>
      <c r="G46" s="139"/>
      <c r="H46" s="139"/>
      <c r="I46" s="117"/>
      <c r="J46" s="117"/>
      <c r="K46" s="117"/>
      <c r="L46" s="117"/>
      <c r="M46" s="117"/>
      <c r="N46" s="117"/>
      <c r="O46" s="117">
        <v>0.93440000000000001</v>
      </c>
      <c r="P46" s="112"/>
      <c r="Q46" s="112"/>
      <c r="R46" s="112"/>
      <c r="S46" s="112"/>
      <c r="T46" s="112"/>
      <c r="U46" s="112"/>
      <c r="V46" s="112"/>
      <c r="W46" s="112"/>
    </row>
    <row r="47" spans="1:23" s="54" customFormat="1" ht="16.5" customHeight="1">
      <c r="A47" s="53"/>
      <c r="B47" s="118" t="s">
        <v>28</v>
      </c>
      <c r="C47" s="119">
        <f>MAX(C31:C45)</f>
        <v>0.94350000000000001</v>
      </c>
      <c r="D47" s="119"/>
      <c r="E47" s="119"/>
      <c r="F47" s="119"/>
      <c r="G47" s="119"/>
      <c r="H47" s="119"/>
      <c r="I47" s="119"/>
      <c r="J47" s="119"/>
      <c r="K47" s="119"/>
      <c r="L47" s="119"/>
      <c r="M47" s="119"/>
      <c r="N47" s="119"/>
      <c r="O47" s="119">
        <f>MAX(O31:O45)</f>
        <v>0.94350000000000001</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3" t="s">
        <v>57</v>
      </c>
      <c r="C8" s="223"/>
      <c r="D8" s="223"/>
      <c r="E8" s="223"/>
      <c r="F8" s="223"/>
      <c r="G8" s="223"/>
      <c r="H8" s="223"/>
      <c r="I8" s="223"/>
      <c r="J8" s="223"/>
      <c r="K8" s="223"/>
      <c r="L8" s="223"/>
      <c r="M8" s="223"/>
      <c r="N8" s="223"/>
      <c r="O8" s="224"/>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49" t="s">
        <v>63</v>
      </c>
      <c r="C10" s="72">
        <f>+'Ingresos Brutos del Juego'!C25</f>
        <v>22402835809</v>
      </c>
      <c r="D10" s="72"/>
      <c r="E10" s="72"/>
      <c r="F10" s="72"/>
      <c r="G10" s="72"/>
      <c r="H10" s="72"/>
      <c r="I10" s="72"/>
      <c r="J10" s="72"/>
      <c r="K10" s="72"/>
      <c r="L10" s="72"/>
      <c r="M10" s="72"/>
      <c r="N10" s="72"/>
      <c r="O10" s="72">
        <f>SUM(C10:N10)</f>
        <v>22402835809</v>
      </c>
      <c r="P10" s="56"/>
      <c r="Q10" s="56"/>
      <c r="R10" s="57"/>
    </row>
    <row r="11" spans="1:18" s="58" customFormat="1" ht="11.25" customHeight="1">
      <c r="A11" s="56"/>
      <c r="B11" s="106" t="s">
        <v>19</v>
      </c>
      <c r="C11" s="123">
        <f>+Impuestos!C25</f>
        <v>3750095274</v>
      </c>
      <c r="D11" s="123"/>
      <c r="E11" s="123"/>
      <c r="F11" s="123"/>
      <c r="G11" s="123"/>
      <c r="H11" s="123"/>
      <c r="I11" s="123"/>
      <c r="J11" s="123"/>
      <c r="K11" s="123"/>
      <c r="L11" s="123"/>
      <c r="M11" s="123"/>
      <c r="N11" s="123"/>
      <c r="O11" s="123">
        <f>SUM(C11:N11)</f>
        <v>3750095274</v>
      </c>
      <c r="P11" s="56"/>
      <c r="Q11" s="56"/>
      <c r="R11" s="57"/>
    </row>
    <row r="12" spans="1:18" s="58" customFormat="1" ht="11.25" customHeight="1">
      <c r="A12" s="56"/>
      <c r="B12" s="101" t="s">
        <v>20</v>
      </c>
      <c r="C12" s="39">
        <f>+Impuestos!C46</f>
        <v>3576923365.8538656</v>
      </c>
      <c r="D12" s="39"/>
      <c r="E12" s="39"/>
      <c r="F12" s="39"/>
      <c r="G12" s="39"/>
      <c r="H12" s="39"/>
      <c r="I12" s="39"/>
      <c r="J12" s="39"/>
      <c r="K12" s="39"/>
      <c r="L12" s="39"/>
      <c r="M12" s="39"/>
      <c r="N12" s="39"/>
      <c r="O12" s="39">
        <f>SUM(C12:N12)</f>
        <v>3576923365.8538656</v>
      </c>
      <c r="P12" s="56"/>
      <c r="Q12" s="56"/>
      <c r="R12" s="57"/>
    </row>
    <row r="13" spans="1:18" s="58" customFormat="1" ht="11.25" customHeight="1">
      <c r="A13" s="56"/>
      <c r="B13" s="138" t="s">
        <v>29</v>
      </c>
      <c r="C13" s="190">
        <f>+Visitas!C25</f>
        <v>572796</v>
      </c>
      <c r="D13" s="135"/>
      <c r="E13" s="135"/>
      <c r="F13" s="135"/>
      <c r="G13" s="135"/>
      <c r="H13" s="135"/>
      <c r="I13" s="135"/>
      <c r="J13" s="135"/>
      <c r="K13" s="135"/>
      <c r="L13" s="135"/>
      <c r="M13" s="135"/>
      <c r="N13" s="135"/>
      <c r="O13" s="136">
        <f>SUM(C13:N13)</f>
        <v>572796</v>
      </c>
      <c r="P13" s="56"/>
      <c r="Q13" s="56"/>
      <c r="R13" s="57"/>
    </row>
    <row r="14" spans="1:18" s="58" customFormat="1" ht="11.25" customHeight="1">
      <c r="A14" s="56"/>
      <c r="B14" s="150" t="s">
        <v>11</v>
      </c>
      <c r="C14" s="191">
        <f>+Visitas!C44</f>
        <v>1569266289.54</v>
      </c>
      <c r="D14" s="39"/>
      <c r="E14" s="39"/>
      <c r="F14" s="39"/>
      <c r="G14" s="39"/>
      <c r="H14" s="39"/>
      <c r="I14" s="39"/>
      <c r="J14" s="39"/>
      <c r="K14" s="39"/>
      <c r="L14" s="39"/>
      <c r="M14" s="39"/>
      <c r="N14" s="39"/>
      <c r="O14" s="137">
        <f>SUM(C14:N14)</f>
        <v>1569266289.54</v>
      </c>
      <c r="P14" s="56"/>
      <c r="Q14" s="56"/>
      <c r="R14" s="57"/>
    </row>
    <row r="15" spans="1:18" s="58" customFormat="1" ht="11.25" customHeight="1">
      <c r="A15" s="56"/>
      <c r="B15" s="162" t="s">
        <v>12</v>
      </c>
      <c r="C15" s="189">
        <f>+Visitas!C66</f>
        <v>39111.370000000003</v>
      </c>
      <c r="D15" s="120"/>
      <c r="E15" s="120"/>
      <c r="F15" s="120"/>
      <c r="G15" s="120"/>
      <c r="H15" s="120"/>
      <c r="I15" s="120"/>
      <c r="J15" s="120"/>
      <c r="K15" s="120"/>
      <c r="L15" s="120"/>
      <c r="M15" s="120"/>
      <c r="N15" s="120"/>
      <c r="O15" s="144">
        <f>+O10/O13</f>
        <v>39111.369159351671</v>
      </c>
      <c r="P15" s="56"/>
      <c r="Q15" s="56"/>
      <c r="R15" s="57"/>
    </row>
    <row r="16" spans="1:18" s="58" customFormat="1" ht="11.25" customHeight="1">
      <c r="A16" s="56"/>
      <c r="B16" s="193" t="s">
        <v>111</v>
      </c>
      <c r="C16" s="192">
        <f>+'Retorno Máquinas'!C46</f>
        <v>0.93440000000000001</v>
      </c>
      <c r="D16" s="163"/>
      <c r="E16" s="163"/>
      <c r="F16" s="163"/>
      <c r="G16" s="163"/>
      <c r="H16" s="163"/>
      <c r="I16" s="163"/>
      <c r="J16" s="163"/>
      <c r="K16" s="163"/>
      <c r="L16" s="164"/>
      <c r="M16" s="164"/>
      <c r="N16" s="164"/>
      <c r="O16" s="192">
        <f>+'Retorno Máquinas'!O46</f>
        <v>0.93440000000000001</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3" t="s">
        <v>58</v>
      </c>
      <c r="C18" s="223"/>
      <c r="D18" s="223"/>
      <c r="E18" s="223"/>
      <c r="F18" s="223"/>
      <c r="G18" s="223"/>
      <c r="H18" s="223"/>
      <c r="I18" s="223"/>
      <c r="J18" s="223"/>
      <c r="K18" s="223"/>
      <c r="L18" s="223"/>
      <c r="M18" s="223"/>
      <c r="N18" s="223"/>
      <c r="O18" s="224"/>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1" t="s">
        <v>63</v>
      </c>
      <c r="C20" s="140">
        <f>+'Ingresos Brutos del Juego'!C26</f>
        <v>44685913.370167956</v>
      </c>
      <c r="D20" s="140"/>
      <c r="E20" s="140"/>
      <c r="F20" s="140"/>
      <c r="G20" s="140"/>
      <c r="H20" s="140"/>
      <c r="I20" s="141"/>
      <c r="J20" s="141"/>
      <c r="K20" s="141"/>
      <c r="L20" s="141"/>
      <c r="M20" s="141"/>
      <c r="N20" s="141"/>
      <c r="O20" s="142">
        <f>SUM(C20:N20)</f>
        <v>44685913.370167956</v>
      </c>
      <c r="P20" s="56"/>
      <c r="Q20" s="68"/>
      <c r="R20" s="57"/>
    </row>
    <row r="21" spans="1:18" s="58" customFormat="1" ht="11.25" customHeight="1">
      <c r="A21" s="56"/>
      <c r="B21" s="143" t="s">
        <v>19</v>
      </c>
      <c r="C21" s="120">
        <f>+Impuestos!C26</f>
        <v>7480143.7627159217</v>
      </c>
      <c r="D21" s="120"/>
      <c r="E21" s="120"/>
      <c r="F21" s="120"/>
      <c r="G21" s="120"/>
      <c r="H21" s="120"/>
      <c r="I21" s="120"/>
      <c r="J21" s="120"/>
      <c r="K21" s="120"/>
      <c r="L21" s="120"/>
      <c r="M21" s="120"/>
      <c r="N21" s="120"/>
      <c r="O21" s="144">
        <f>SUM(C21:N21)</f>
        <v>7480143.7627159217</v>
      </c>
      <c r="P21" s="56"/>
      <c r="Q21" s="56"/>
      <c r="R21" s="57"/>
    </row>
    <row r="22" spans="1:18" s="58" customFormat="1" ht="11.25" customHeight="1">
      <c r="A22" s="56"/>
      <c r="B22" s="145" t="s">
        <v>20</v>
      </c>
      <c r="C22" s="146">
        <f>+Impuestos!C47</f>
        <v>7134725.6669203853</v>
      </c>
      <c r="D22" s="146"/>
      <c r="E22" s="146"/>
      <c r="F22" s="146"/>
      <c r="G22" s="146"/>
      <c r="H22" s="146"/>
      <c r="I22" s="153"/>
      <c r="J22" s="153"/>
      <c r="K22" s="153"/>
      <c r="L22" s="153"/>
      <c r="M22" s="153"/>
      <c r="N22" s="153"/>
      <c r="O22" s="154">
        <f>SUM(C22:N22)</f>
        <v>7134725.6669203853</v>
      </c>
      <c r="P22" s="56"/>
      <c r="Q22" s="56"/>
      <c r="R22" s="57"/>
    </row>
    <row r="23" spans="1:18" s="58" customFormat="1" ht="11.25" customHeight="1">
      <c r="A23" s="56"/>
      <c r="B23" s="143" t="s">
        <v>29</v>
      </c>
      <c r="C23" s="190">
        <f>+C13</f>
        <v>572796</v>
      </c>
      <c r="D23" s="135"/>
      <c r="E23" s="135"/>
      <c r="F23" s="135"/>
      <c r="G23" s="135"/>
      <c r="H23" s="135"/>
      <c r="I23" s="135"/>
      <c r="J23" s="135"/>
      <c r="K23" s="135"/>
      <c r="L23" s="135"/>
      <c r="M23" s="120"/>
      <c r="N23" s="135"/>
      <c r="O23" s="144">
        <f>SUM(C23:N23)</f>
        <v>572796</v>
      </c>
      <c r="P23" s="56"/>
      <c r="Q23" s="56"/>
      <c r="R23" s="57"/>
    </row>
    <row r="24" spans="1:18" s="58" customFormat="1" ht="11.25" customHeight="1">
      <c r="A24" s="56"/>
      <c r="B24" s="152" t="s">
        <v>11</v>
      </c>
      <c r="C24" s="73">
        <f>+Visitas!C45</f>
        <v>3130143.7937128497</v>
      </c>
      <c r="D24" s="73"/>
      <c r="E24" s="73"/>
      <c r="F24" s="73"/>
      <c r="G24" s="73"/>
      <c r="H24" s="73"/>
      <c r="I24" s="39"/>
      <c r="J24" s="39"/>
      <c r="K24" s="39"/>
      <c r="L24" s="39"/>
      <c r="M24" s="39"/>
      <c r="N24" s="39"/>
      <c r="O24" s="137">
        <f>SUM(C24:N24)</f>
        <v>3130143.7937128497</v>
      </c>
      <c r="P24" s="56"/>
      <c r="Q24" s="56"/>
      <c r="R24" s="57"/>
    </row>
    <row r="25" spans="1:18" s="58" customFormat="1" ht="11.25" customHeight="1">
      <c r="A25" s="56"/>
      <c r="B25" s="143" t="s">
        <v>12</v>
      </c>
      <c r="C25" s="147">
        <f>+Visitas!C67</f>
        <v>78.010000000000005</v>
      </c>
      <c r="D25" s="147"/>
      <c r="E25" s="147"/>
      <c r="F25" s="147"/>
      <c r="G25" s="147"/>
      <c r="H25" s="147"/>
      <c r="I25" s="147"/>
      <c r="J25" s="147"/>
      <c r="K25" s="147"/>
      <c r="L25" s="147"/>
      <c r="M25" s="147"/>
      <c r="N25" s="147"/>
      <c r="O25" s="148">
        <f>+O20/O23</f>
        <v>78.013661705333064</v>
      </c>
      <c r="P25" s="56"/>
      <c r="Q25" s="56"/>
      <c r="R25" s="57"/>
    </row>
    <row r="26" spans="1:18" s="58" customFormat="1" ht="11.25" customHeight="1">
      <c r="A26" s="56"/>
      <c r="B26" s="165" t="s">
        <v>111</v>
      </c>
      <c r="C26" s="168">
        <f>+C16</f>
        <v>0.93440000000000001</v>
      </c>
      <c r="D26" s="168"/>
      <c r="E26" s="168"/>
      <c r="F26" s="168"/>
      <c r="G26" s="168"/>
      <c r="H26" s="168"/>
      <c r="I26" s="168"/>
      <c r="J26" s="168"/>
      <c r="K26" s="168"/>
      <c r="L26" s="168"/>
      <c r="M26" s="187"/>
      <c r="N26" s="168"/>
      <c r="O26" s="168">
        <f>+O16</f>
        <v>0.93440000000000001</v>
      </c>
      <c r="P26" s="56"/>
      <c r="Q26" s="56"/>
      <c r="R26" s="57"/>
    </row>
    <row r="27" spans="1:18" s="58" customFormat="1" ht="11.25" customHeight="1">
      <c r="A27" s="56"/>
      <c r="B27" s="166" t="s">
        <v>33</v>
      </c>
      <c r="C27" s="167">
        <f>+C38</f>
        <v>501.34</v>
      </c>
      <c r="D27" s="167">
        <f>+D38</f>
        <v>0</v>
      </c>
      <c r="E27" s="167">
        <f t="shared" ref="E27:N27" si="0">+E38</f>
        <v>0</v>
      </c>
      <c r="F27" s="167">
        <f t="shared" si="0"/>
        <v>0</v>
      </c>
      <c r="G27" s="167">
        <f t="shared" si="0"/>
        <v>0</v>
      </c>
      <c r="H27" s="167">
        <f t="shared" si="0"/>
        <v>0</v>
      </c>
      <c r="I27" s="167">
        <f t="shared" si="0"/>
        <v>0</v>
      </c>
      <c r="J27" s="167">
        <f t="shared" si="0"/>
        <v>0</v>
      </c>
      <c r="K27" s="167">
        <f t="shared" si="0"/>
        <v>0</v>
      </c>
      <c r="L27" s="167">
        <f t="shared" si="0"/>
        <v>0</v>
      </c>
      <c r="M27" s="167">
        <f t="shared" si="0"/>
        <v>0</v>
      </c>
      <c r="N27" s="167">
        <f t="shared" si="0"/>
        <v>0</v>
      </c>
      <c r="O27" s="200"/>
      <c r="P27" s="56"/>
      <c r="Q27" s="56"/>
    </row>
    <row r="28" spans="1:18" ht="28.5" customHeight="1"/>
    <row r="29" spans="1:18" s="1" customFormat="1" ht="22.5" customHeight="1">
      <c r="A29" s="6"/>
      <c r="B29" s="256" t="s">
        <v>144</v>
      </c>
      <c r="C29" s="257"/>
      <c r="D29" s="257"/>
      <c r="E29" s="257"/>
      <c r="F29" s="257"/>
      <c r="G29" s="257"/>
      <c r="H29" s="257"/>
      <c r="I29" s="257"/>
      <c r="J29" s="257"/>
      <c r="K29" s="257"/>
      <c r="L29" s="257"/>
      <c r="M29" s="257"/>
      <c r="N29" s="257"/>
      <c r="O29" s="257"/>
      <c r="P29" s="257"/>
      <c r="Q29" s="6"/>
      <c r="R29" s="6"/>
    </row>
    <row r="30" spans="1:18" s="1" customFormat="1" ht="11.25">
      <c r="A30" s="6"/>
      <c r="B30" s="182"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2" t="s">
        <v>35</v>
      </c>
      <c r="Q30" s="6"/>
      <c r="R30" s="6"/>
    </row>
    <row r="31" spans="1:18" s="1" customFormat="1" ht="12" customHeight="1">
      <c r="A31" s="6"/>
      <c r="B31" s="98" t="s">
        <v>105</v>
      </c>
      <c r="C31" s="194">
        <v>1656107500</v>
      </c>
      <c r="D31" s="194"/>
      <c r="E31" s="194"/>
      <c r="F31" s="194"/>
      <c r="G31" s="194"/>
      <c r="H31" s="194"/>
      <c r="I31" s="194"/>
      <c r="J31" s="194"/>
      <c r="K31" s="195"/>
      <c r="L31" s="195"/>
      <c r="M31" s="195"/>
      <c r="N31" s="195"/>
      <c r="O31" s="196">
        <f t="shared" ref="O31:O37" si="1">SUM(C31:N31)</f>
        <v>1656107500</v>
      </c>
      <c r="P31" s="196">
        <v>3303361.99</v>
      </c>
      <c r="Q31" s="6"/>
      <c r="R31" s="6"/>
    </row>
    <row r="32" spans="1:18" s="1" customFormat="1" ht="12" customHeight="1">
      <c r="A32" s="6"/>
      <c r="B32" s="99" t="s">
        <v>106</v>
      </c>
      <c r="C32" s="197">
        <v>2691673100</v>
      </c>
      <c r="D32" s="197"/>
      <c r="E32" s="197"/>
      <c r="F32" s="197"/>
      <c r="G32" s="197"/>
      <c r="H32" s="197"/>
      <c r="I32" s="197"/>
      <c r="J32" s="197"/>
      <c r="K32" s="198"/>
      <c r="L32" s="198"/>
      <c r="M32" s="198"/>
      <c r="N32" s="198"/>
      <c r="O32" s="199">
        <f t="shared" si="1"/>
        <v>2691673100</v>
      </c>
      <c r="P32" s="199">
        <v>5368957.3899999997</v>
      </c>
      <c r="Q32" s="6"/>
      <c r="R32" s="6"/>
    </row>
    <row r="33" spans="2:16" s="6" customFormat="1" ht="12" customHeight="1">
      <c r="B33" s="98" t="s">
        <v>107</v>
      </c>
      <c r="C33" s="194">
        <v>79677550</v>
      </c>
      <c r="D33" s="194"/>
      <c r="E33" s="194"/>
      <c r="F33" s="194"/>
      <c r="G33" s="194"/>
      <c r="H33" s="194"/>
      <c r="I33" s="194"/>
      <c r="J33" s="194"/>
      <c r="K33" s="195"/>
      <c r="L33" s="195"/>
      <c r="M33" s="195"/>
      <c r="N33" s="195"/>
      <c r="O33" s="196">
        <f t="shared" si="1"/>
        <v>79677550</v>
      </c>
      <c r="P33" s="196">
        <v>158929.17000000001</v>
      </c>
    </row>
    <row r="34" spans="2:16" s="6" customFormat="1" ht="12" customHeight="1">
      <c r="B34" s="100" t="s">
        <v>108</v>
      </c>
      <c r="C34" s="197">
        <v>17921000179</v>
      </c>
      <c r="D34" s="197"/>
      <c r="E34" s="197"/>
      <c r="F34" s="197"/>
      <c r="G34" s="197"/>
      <c r="H34" s="197"/>
      <c r="I34" s="197"/>
      <c r="J34" s="197"/>
      <c r="K34" s="198"/>
      <c r="L34" s="198"/>
      <c r="M34" s="198"/>
      <c r="N34" s="198"/>
      <c r="O34" s="199">
        <f t="shared" si="1"/>
        <v>17921000179</v>
      </c>
      <c r="P34" s="199">
        <v>35746200.539999999</v>
      </c>
    </row>
    <row r="35" spans="2:16" s="6" customFormat="1" ht="12" customHeight="1">
      <c r="B35" s="98" t="s">
        <v>109</v>
      </c>
      <c r="C35" s="194">
        <v>54377480</v>
      </c>
      <c r="D35" s="194"/>
      <c r="E35" s="194"/>
      <c r="F35" s="194"/>
      <c r="G35" s="194"/>
      <c r="H35" s="194"/>
      <c r="I35" s="194"/>
      <c r="J35" s="194"/>
      <c r="K35" s="195"/>
      <c r="L35" s="195"/>
      <c r="M35" s="195"/>
      <c r="N35" s="195"/>
      <c r="O35" s="196">
        <f t="shared" si="1"/>
        <v>54377480</v>
      </c>
      <c r="P35" s="196">
        <v>108464.28</v>
      </c>
    </row>
    <row r="36" spans="2:16" s="6" customFormat="1" ht="18" customHeight="1">
      <c r="B36" s="201" t="s">
        <v>3</v>
      </c>
      <c r="C36" s="202">
        <f t="shared" ref="C36:N36" si="2">SUM(C31:C35)</f>
        <v>22402835809</v>
      </c>
      <c r="D36" s="202">
        <f t="shared" si="2"/>
        <v>0</v>
      </c>
      <c r="E36" s="202">
        <f t="shared" si="2"/>
        <v>0</v>
      </c>
      <c r="F36" s="202">
        <f t="shared" si="2"/>
        <v>0</v>
      </c>
      <c r="G36" s="202">
        <f t="shared" si="2"/>
        <v>0</v>
      </c>
      <c r="H36" s="202">
        <f t="shared" si="2"/>
        <v>0</v>
      </c>
      <c r="I36" s="202">
        <f t="shared" si="2"/>
        <v>0</v>
      </c>
      <c r="J36" s="202">
        <f t="shared" si="2"/>
        <v>0</v>
      </c>
      <c r="K36" s="202">
        <f t="shared" si="2"/>
        <v>0</v>
      </c>
      <c r="L36" s="202">
        <f t="shared" si="2"/>
        <v>0</v>
      </c>
      <c r="M36" s="202">
        <f t="shared" si="2"/>
        <v>0</v>
      </c>
      <c r="N36" s="202">
        <f t="shared" si="2"/>
        <v>0</v>
      </c>
      <c r="O36" s="203">
        <f t="shared" si="1"/>
        <v>22402835809</v>
      </c>
      <c r="P36" s="202">
        <f>SUM(P31:P35)</f>
        <v>44685913.369999997</v>
      </c>
    </row>
    <row r="37" spans="2:16" s="6" customFormat="1" ht="18" customHeight="1">
      <c r="B37" s="91" t="s">
        <v>10</v>
      </c>
      <c r="C37" s="91">
        <f t="shared" ref="C37" si="3">C36/C38</f>
        <v>44685913.370167956</v>
      </c>
      <c r="D37" s="91"/>
      <c r="E37" s="91"/>
      <c r="F37" s="91"/>
      <c r="G37" s="91"/>
      <c r="H37" s="91"/>
      <c r="I37" s="91"/>
      <c r="J37" s="91"/>
      <c r="K37" s="91"/>
      <c r="L37" s="91"/>
      <c r="M37" s="91"/>
      <c r="N37" s="91"/>
      <c r="O37" s="203">
        <f t="shared" si="1"/>
        <v>44685913.370167956</v>
      </c>
      <c r="P37" s="91"/>
    </row>
    <row r="38" spans="2:16" s="6" customFormat="1" ht="16.5" customHeight="1">
      <c r="B38" s="91" t="s">
        <v>32</v>
      </c>
      <c r="C38" s="109">
        <f>+'Retorno Máquinas'!C27</f>
        <v>501.34</v>
      </c>
      <c r="D38" s="109">
        <f>+'Retorno Máquinas'!D27</f>
        <v>0</v>
      </c>
      <c r="E38" s="109">
        <f>+'Retorno Máquinas'!E27</f>
        <v>0</v>
      </c>
      <c r="F38" s="109">
        <f>+'Retorno Máquinas'!F27</f>
        <v>0</v>
      </c>
      <c r="G38" s="109">
        <f>+'Retorno Máquinas'!G27</f>
        <v>0</v>
      </c>
      <c r="H38" s="109">
        <f>+'Retorno Máquinas'!H27</f>
        <v>0</v>
      </c>
      <c r="I38" s="109">
        <f>+'Retorno Máquinas'!I27</f>
        <v>0</v>
      </c>
      <c r="J38" s="109">
        <f>+'Retorno Máquinas'!J27</f>
        <v>0</v>
      </c>
      <c r="K38" s="109">
        <f>+'Retorno Máquinas'!K27</f>
        <v>0</v>
      </c>
      <c r="L38" s="109">
        <f>+'Retorno Máquinas'!L27</f>
        <v>0</v>
      </c>
      <c r="M38" s="109">
        <f>+'Retorno Máquinas'!M27</f>
        <v>0</v>
      </c>
      <c r="N38" s="109">
        <f>+'Retorno Máquinas'!N27</f>
        <v>0</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8" t="s">
        <v>110</v>
      </c>
      <c r="C40" s="259"/>
      <c r="D40" s="259"/>
      <c r="E40" s="259"/>
      <c r="F40" s="259"/>
      <c r="G40" s="259"/>
      <c r="H40" s="259"/>
      <c r="I40" s="259"/>
      <c r="J40" s="259"/>
      <c r="K40" s="259"/>
      <c r="L40" s="259"/>
      <c r="M40" s="259"/>
      <c r="N40" s="259"/>
      <c r="O40" s="260"/>
      <c r="P40" s="1"/>
    </row>
    <row r="41" spans="2:16" s="6" customFormat="1" ht="11.25">
      <c r="B41" s="182" t="s">
        <v>104</v>
      </c>
      <c r="C41" s="25" t="s">
        <v>43</v>
      </c>
      <c r="D41" s="25" t="s">
        <v>44</v>
      </c>
      <c r="E41" s="25" t="s">
        <v>45</v>
      </c>
      <c r="F41" s="25" t="s">
        <v>46</v>
      </c>
      <c r="G41" s="25" t="s">
        <v>47</v>
      </c>
      <c r="H41" s="25" t="s">
        <v>48</v>
      </c>
      <c r="I41" s="25" t="s">
        <v>49</v>
      </c>
      <c r="J41" s="25" t="s">
        <v>50</v>
      </c>
      <c r="K41" s="25" t="s">
        <v>51</v>
      </c>
      <c r="L41" s="25" t="s">
        <v>77</v>
      </c>
      <c r="M41" s="25" t="s">
        <v>78</v>
      </c>
      <c r="N41" s="25" t="s">
        <v>79</v>
      </c>
      <c r="O41" s="183" t="s">
        <v>27</v>
      </c>
      <c r="P41" s="1"/>
    </row>
    <row r="42" spans="2:16" s="6" customFormat="1" ht="12" customHeight="1">
      <c r="B42" s="98" t="s">
        <v>105</v>
      </c>
      <c r="C42" s="110">
        <f>+C31/C$36</f>
        <v>7.3924011858118602E-2</v>
      </c>
      <c r="D42" s="110"/>
      <c r="E42" s="110"/>
      <c r="F42" s="110"/>
      <c r="G42" s="110"/>
      <c r="H42" s="110"/>
      <c r="I42" s="110"/>
      <c r="J42" s="110"/>
      <c r="K42" s="110"/>
      <c r="L42" s="110"/>
      <c r="M42" s="110"/>
      <c r="N42" s="110"/>
      <c r="O42" s="110">
        <f>+O31/O$36</f>
        <v>7.3924011858118602E-2</v>
      </c>
      <c r="P42" s="1"/>
    </row>
    <row r="43" spans="2:16" s="6" customFormat="1" ht="12" customHeight="1">
      <c r="B43" s="99" t="s">
        <v>106</v>
      </c>
      <c r="C43" s="111">
        <f t="shared" ref="C43:C46" si="4">+C32/C$36</f>
        <v>0.12014876701094515</v>
      </c>
      <c r="D43" s="111"/>
      <c r="E43" s="111"/>
      <c r="F43" s="111"/>
      <c r="G43" s="111"/>
      <c r="H43" s="111"/>
      <c r="I43" s="111"/>
      <c r="J43" s="111"/>
      <c r="K43" s="111"/>
      <c r="L43" s="111"/>
      <c r="M43" s="111"/>
      <c r="N43" s="111"/>
      <c r="O43" s="111">
        <f t="shared" ref="O43:O46" si="5">+O32/O$36</f>
        <v>0.12014876701094515</v>
      </c>
      <c r="P43" s="1"/>
    </row>
    <row r="44" spans="2:16" s="6" customFormat="1" ht="12" customHeight="1">
      <c r="B44" s="98" t="s">
        <v>107</v>
      </c>
      <c r="C44" s="110">
        <f t="shared" si="4"/>
        <v>3.5565832236288029E-3</v>
      </c>
      <c r="D44" s="110"/>
      <c r="E44" s="110"/>
      <c r="F44" s="110"/>
      <c r="G44" s="110"/>
      <c r="H44" s="110"/>
      <c r="I44" s="110"/>
      <c r="J44" s="110"/>
      <c r="K44" s="110"/>
      <c r="L44" s="110"/>
      <c r="M44" s="110"/>
      <c r="N44" s="110"/>
      <c r="O44" s="110">
        <f t="shared" si="5"/>
        <v>3.5565832236288029E-3</v>
      </c>
      <c r="P44" s="1"/>
    </row>
    <row r="45" spans="2:16" s="6" customFormat="1" ht="12" customHeight="1">
      <c r="B45" s="100" t="s">
        <v>108</v>
      </c>
      <c r="C45" s="111">
        <f t="shared" si="4"/>
        <v>0.79994337912348179</v>
      </c>
      <c r="D45" s="111"/>
      <c r="E45" s="111"/>
      <c r="F45" s="111"/>
      <c r="G45" s="111"/>
      <c r="H45" s="111"/>
      <c r="I45" s="111"/>
      <c r="J45" s="111"/>
      <c r="K45" s="111"/>
      <c r="L45" s="111"/>
      <c r="M45" s="111"/>
      <c r="N45" s="111"/>
      <c r="O45" s="111">
        <f t="shared" si="5"/>
        <v>0.79994337912348179</v>
      </c>
      <c r="P45" s="1"/>
    </row>
    <row r="46" spans="2:16" s="6" customFormat="1" ht="12" customHeight="1">
      <c r="B46" s="98" t="s">
        <v>109</v>
      </c>
      <c r="C46" s="110">
        <f t="shared" si="4"/>
        <v>2.4272587838256917E-3</v>
      </c>
      <c r="D46" s="110"/>
      <c r="E46" s="110"/>
      <c r="F46" s="110"/>
      <c r="G46" s="110"/>
      <c r="H46" s="110"/>
      <c r="I46" s="110"/>
      <c r="J46" s="110"/>
      <c r="K46" s="110"/>
      <c r="L46" s="110"/>
      <c r="M46" s="110"/>
      <c r="N46" s="110"/>
      <c r="O46" s="110">
        <f t="shared" si="5"/>
        <v>2.4272587838256917E-3</v>
      </c>
      <c r="P46" s="1"/>
    </row>
    <row r="47" spans="2:16" s="6" customFormat="1" ht="18" customHeight="1">
      <c r="B47" s="184" t="s">
        <v>3</v>
      </c>
      <c r="C47" s="185">
        <f t="shared" ref="C47" si="6">SUM(C42:C46)</f>
        <v>1</v>
      </c>
      <c r="D47" s="185"/>
      <c r="E47" s="185"/>
      <c r="F47" s="185"/>
      <c r="G47" s="185"/>
      <c r="H47" s="185"/>
      <c r="I47" s="185"/>
      <c r="J47" s="185"/>
      <c r="K47" s="185"/>
      <c r="L47" s="185"/>
      <c r="M47" s="185"/>
      <c r="N47" s="185"/>
      <c r="O47" s="186">
        <f t="shared" ref="O47" si="7">SUM(O42:O46)</f>
        <v>1</v>
      </c>
      <c r="P47" s="1"/>
    </row>
    <row r="49" spans="3:16">
      <c r="C49" s="129"/>
      <c r="D49" s="129"/>
      <c r="J49" s="129"/>
      <c r="K49" s="129"/>
      <c r="L49" s="129"/>
      <c r="M49" s="129"/>
      <c r="N49" s="129"/>
      <c r="O49" s="222"/>
      <c r="P49" s="222"/>
    </row>
    <row r="50" spans="3:16">
      <c r="O50" s="222"/>
      <c r="P50" s="222"/>
    </row>
    <row r="51" spans="3:16">
      <c r="O51" s="222"/>
      <c r="P51" s="222"/>
    </row>
    <row r="52" spans="3:16">
      <c r="O52" s="222"/>
      <c r="P52" s="222"/>
    </row>
    <row r="53" spans="3:16">
      <c r="O53" s="222"/>
      <c r="P53" s="222"/>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2012-02-21T20:20:29Z</cp:lastPrinted>
  <dcterms:created xsi:type="dcterms:W3CDTF">2009-04-09T13:46:36Z</dcterms:created>
  <dcterms:modified xsi:type="dcterms:W3CDTF">2012-02-24T18:22:25Z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-1479503893</vt:i4>
  </property>
  <property fmtid="{D5CDD505-2E9C-101B-9397-08002B2CF9AE}" pid="3" name="_NewReviewCycle">
    <vt:lpwstr/>
  </property>
  <property fmtid="{D5CDD505-2E9C-101B-9397-08002B2CF9AE}" pid="4" name="_EmailSubject">
    <vt:lpwstr>Datos Comunicado-Newsletter y Boletín Estadístico - ENERO 2012</vt:lpwstr>
  </property>
  <property fmtid="{D5CDD505-2E9C-101B-9397-08002B2CF9AE}" pid="5" name="_AuthorEmail">
    <vt:lpwstr>eschiaffino@scj.gob.cl</vt:lpwstr>
  </property>
  <property fmtid="{D5CDD505-2E9C-101B-9397-08002B2CF9AE}" pid="6" name="_AuthorEmailDisplayName">
    <vt:lpwstr>Enzo Schiaffino Marquardt</vt:lpwstr>
  </property>
</Properties>
</file>