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activeTab="8"/>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O15" i="4" l="1"/>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R27" i="13" l="1"/>
  <c r="S22" i="13" s="1"/>
  <c r="O10" i="1"/>
  <c r="O11" i="1"/>
  <c r="O12" i="1"/>
  <c r="O13" i="1"/>
  <c r="O14" i="1"/>
  <c r="O15" i="1"/>
  <c r="O16" i="1"/>
  <c r="O17" i="1"/>
  <c r="O18" i="1"/>
  <c r="O19" i="1"/>
  <c r="O20" i="1"/>
  <c r="O21" i="1"/>
  <c r="O22" i="1"/>
  <c r="O23" i="1"/>
  <c r="O24" i="1"/>
  <c r="O25" i="1"/>
  <c r="S16" i="13" l="1"/>
  <c r="S18" i="13"/>
  <c r="G28" i="13"/>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G27" i="4"/>
  <c r="H27" i="4"/>
  <c r="I27" i="4"/>
  <c r="J27" i="4"/>
  <c r="K27" i="4"/>
  <c r="L27" i="4"/>
  <c r="M27" i="4"/>
  <c r="N27" i="4"/>
  <c r="R28" i="13" l="1"/>
  <c r="S27" i="13"/>
  <c r="C48" i="3"/>
  <c r="C71" i="3"/>
  <c r="N48" i="3"/>
  <c r="I27" i="1" l="1"/>
  <c r="I26" i="1"/>
  <c r="D27" i="12" l="1"/>
  <c r="E27" i="12"/>
  <c r="F27" i="12"/>
  <c r="G27" i="12"/>
  <c r="H27" i="12"/>
  <c r="P26" i="2" l="1"/>
  <c r="O16" i="4" l="1"/>
  <c r="O26" i="4" s="1"/>
  <c r="P36" i="4"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N25" i="4" l="1"/>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F48" i="3" s="1"/>
  <c r="F71" i="3" s="1"/>
  <c r="F70" i="3" s="1"/>
  <c r="F25" i="4" s="1"/>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N37" i="4" s="1"/>
  <c r="L28" i="7"/>
  <c r="M38" i="4"/>
  <c r="M37" i="4" s="1"/>
  <c r="K38" i="4"/>
  <c r="K37" i="4" s="1"/>
  <c r="H38" i="4"/>
  <c r="I38" i="4"/>
  <c r="I37" i="4" s="1"/>
  <c r="J38" i="4"/>
  <c r="J37" i="4" s="1"/>
  <c r="G38" i="4"/>
  <c r="G37" i="4" s="1"/>
  <c r="F38" i="4"/>
  <c r="D36" i="4"/>
  <c r="F37" i="4" l="1"/>
  <c r="F27" i="4"/>
  <c r="E37" i="4"/>
  <c r="E27" i="4"/>
  <c r="L38" i="4"/>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1" i="4"/>
  <c r="O12" i="4"/>
  <c r="O24" i="4"/>
  <c r="O49" i="2"/>
  <c r="L22" i="4"/>
  <c r="O22" i="4" s="1"/>
</calcChain>
</file>

<file path=xl/sharedStrings.xml><?xml version="1.0" encoding="utf-8"?>
<sst xmlns="http://schemas.openxmlformats.org/spreadsheetml/2006/main" count="619" uniqueCount="162">
  <si>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</si>
  <si>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</si>
  <si>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</si>
  <si>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</si>
  <si>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</si>
  <si>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</si>
  <si>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</si>
  <si>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</si>
  <si>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</si>
  <si>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</si>
  <si>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</si>
  <si>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</si>
  <si>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</si>
  <si>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</si>
  <si>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</si>
  <si>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</si>
  <si>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</si>
  <si>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</si>
  <si>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</si>
  <si>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</si>
  <si>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</si>
  <si>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</si>
  <si>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</si>
  <si>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</si>
  <si>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</si>
  <si>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</si>
  <si>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</si>
  <si>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</si>
  <si>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</si>
  <si>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</si>
  <si>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</si>
  <si>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</si>
  <si>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</si>
  <si>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</si>
  <si>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</si>
  <si>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</si>
  <si>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</si>
  <si>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</si>
  <si>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</si>
  <si>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</si>
  <si>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</si>
  <si>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</si>
  <si>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</si>
  <si>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</si>
  <si>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</si>
  <si>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</si>
  <si>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</si>
  <si>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</si>
  <si>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</si>
  <si>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</si>
  <si>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</si>
  <si>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</si>
  <si>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</si>
  <si>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</si>
  <si>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</si>
  <si>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</si>
  <si>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</si>
  <si>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</si>
  <si>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</si>
  <si>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</si>
  <si>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</si>
  <si>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</si>
  <si>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</si>
  <si>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</si>
  <si>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</si>
  <si>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</si>
  <si>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</si>
  <si>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</si>
  <si>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</si>
  <si>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</si>
  <si>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</si>
  <si>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</si>
  <si>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</si>
  <si>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</si>
  <si>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</si>
  <si>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</si>
  <si>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</si>
  <si>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</si>
  <si>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</si>
  <si>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</si>
  <si>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</si>
  <si>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</si>
  <si>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</si>
  <si>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</si>
  <si>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</si>
  <si>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</si>
  <si>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</si>
  <si>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</si>
  <si>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</si>
  <si>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</si>
  <si>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</si>
  <si>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</si>
  <si>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</si>
  <si>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</si>
  <si>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</si>
  <si>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</si>
  <si>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</si>
  <si>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</si>
  <si>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</si>
  <si>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</si>
  <si>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</si>
  <si>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</si>
  <si>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</si>
  <si>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</si>
  <si>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</si>
  <si>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</si>
  <si>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</si>
  <si>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</si>
  <si>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</si>
  <si>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</si>
  <si>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</si>
  <si>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</si>
  <si>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</si>
  <si>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</si>
  <si>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</si>
  <si>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</si>
  <si>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</si>
  <si>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</si>
  <si>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</si>
  <si>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</si>
  <si>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</si>
  <si>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</si>
  <si>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</si>
  <si>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</si>
  <si>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</si>
  <si>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</si>
  <si>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</si>
  <si>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</si>
  <si>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</si>
  <si>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</si>
  <si>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</si>
  <si>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</si>
  <si>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</si>
  <si>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</si>
  <si>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</si>
  <si>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</si>
  <si>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</si>
  <si>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</si>
  <si>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</si>
  <si>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</si>
  <si>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</si>
  <si>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</si>
  <si>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</si>
  <si>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</si>
  <si>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</si>
  <si>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</si>
  <si>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</si>
  <si>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</si>
  <si>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</si>
  <si>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</si>
  <si>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</si>
  <si>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</si>
  <si>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</si>
  <si>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</si>
  <si>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</si>
  <si>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OFERTA DE JUEGOS POR CATEGORIA,  EN LOS CASINOS EN OPERACIÓN - Abril 2015</t>
  </si>
  <si>
    <t>Al 30-04-2015</t>
  </si>
  <si>
    <t>NUMERO DE MAQUINAS DE AZAR POR FABRICANTE Y PROCEDENCIA - Abril 2015</t>
  </si>
  <si>
    <t>POSICIONES DE JUEGO, POR CATEGORIA DE JUEGO - Abril 2015</t>
  </si>
  <si>
    <t>WIN DIARIO POR POSICION DE JUEGO ($), SEGUN CATEGORIA - Abril 2015</t>
  </si>
  <si>
    <t>Win Abril 2015 y posiciones de juego al 30-04-2015</t>
  </si>
  <si>
    <t>WIN DIARIO POR POSICION DE JUEGO (US$), SEGUN CATEGORIA - Abril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</si>
</sst>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6" fontId="23" fillId="3" borderId="2" xfId="5" applyNumberFormat="1" applyFont="1" applyFill="1" applyBorder="1"/>
    <xf numFmtId="166"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6"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411773</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468923</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502133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556108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N29" sqref="N2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155</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236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4</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42</v>
      </c>
      <c r="F15" s="155">
        <v>1</v>
      </c>
      <c r="G15" s="155">
        <v>1380</v>
      </c>
      <c r="H15" s="155">
        <v>100</v>
      </c>
      <c r="I15" s="150"/>
      <c r="J15" s="53"/>
    </row>
    <row r="16" spans="2:10" s="52" customFormat="1" ht="9" customHeight="1">
      <c r="B16" s="101" t="s">
        <v>16</v>
      </c>
      <c r="C16" s="112" t="s">
        <v>95</v>
      </c>
      <c r="D16" s="156">
        <v>28</v>
      </c>
      <c r="E16" s="156">
        <v>52</v>
      </c>
      <c r="F16" s="156">
        <v>1</v>
      </c>
      <c r="G16" s="156">
        <v>1869</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646</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436</v>
      </c>
      <c r="H26" s="229">
        <v>100</v>
      </c>
      <c r="I26" s="150"/>
    </row>
    <row r="27" spans="1:248" s="151" customFormat="1" ht="18" customHeight="1">
      <c r="A27" s="79"/>
      <c r="B27" s="158" t="s">
        <v>2</v>
      </c>
      <c r="C27" s="159"/>
      <c r="D27" s="160">
        <f t="shared" ref="D27:H27" si="0">SUM(D11:D26)</f>
        <v>125</v>
      </c>
      <c r="E27" s="160">
        <f t="shared" si="0"/>
        <v>311</v>
      </c>
      <c r="F27" s="160">
        <f t="shared" si="0"/>
        <v>23</v>
      </c>
      <c r="G27" s="160">
        <f t="shared" si="0"/>
        <v>9672</v>
      </c>
      <c r="H27" s="161">
        <f t="shared" si="0"/>
        <v>1939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156</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topLeftCell="A7" zoomScale="130" zoomScaleNormal="130" zoomScaleSheetLayoutView="100" workbookViewId="0">
      <selection activeCell="P33" sqref="P33"/>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13" style="16"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157</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127</v>
      </c>
      <c r="D9" s="247" t="s">
        <v>128</v>
      </c>
      <c r="E9" s="247" t="s">
        <v>129</v>
      </c>
      <c r="F9" s="247" t="s">
        <v>130</v>
      </c>
      <c r="G9" s="247" t="s">
        <v>131</v>
      </c>
      <c r="H9" s="247" t="s">
        <v>132</v>
      </c>
      <c r="I9" s="247" t="s">
        <v>133</v>
      </c>
      <c r="J9" s="247" t="s">
        <v>134</v>
      </c>
      <c r="K9" s="247" t="s">
        <v>135</v>
      </c>
      <c r="L9" s="247" t="s">
        <v>136</v>
      </c>
      <c r="M9" s="247" t="s">
        <v>137</v>
      </c>
      <c r="N9" s="247" t="s">
        <v>138</v>
      </c>
      <c r="O9" s="247" t="s">
        <v>139</v>
      </c>
      <c r="P9" s="247" t="s">
        <v>140</v>
      </c>
      <c r="Q9" s="247" t="s">
        <v>141</v>
      </c>
      <c r="R9" s="268" t="s">
        <v>142</v>
      </c>
      <c r="S9" s="269"/>
    </row>
    <row r="10" spans="2:21" ht="11.25" customHeight="1">
      <c r="B10" s="260"/>
      <c r="C10" s="47" t="s">
        <v>143</v>
      </c>
      <c r="D10" s="47" t="s">
        <v>144</v>
      </c>
      <c r="E10" s="47" t="s">
        <v>145</v>
      </c>
      <c r="F10" s="47" t="s">
        <v>146</v>
      </c>
      <c r="G10" s="47" t="s">
        <v>147</v>
      </c>
      <c r="H10" s="47" t="s">
        <v>148</v>
      </c>
      <c r="I10" s="47" t="s">
        <v>148</v>
      </c>
      <c r="J10" s="47" t="s">
        <v>147</v>
      </c>
      <c r="K10" s="47" t="s">
        <v>147</v>
      </c>
      <c r="L10" s="47" t="s">
        <v>149</v>
      </c>
      <c r="M10" s="47" t="s">
        <v>150</v>
      </c>
      <c r="N10" s="47" t="s">
        <v>151</v>
      </c>
      <c r="O10" s="47" t="s">
        <v>147</v>
      </c>
      <c r="P10" s="47" t="s">
        <v>152</v>
      </c>
      <c r="Q10" s="47" t="s">
        <v>147</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4.6732837055417698E-2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8.147229114971051E-2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3.9805624483043839E-2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3.4636062861869314E-2</v>
      </c>
    </row>
    <row r="15" spans="2:21" ht="9" customHeight="1">
      <c r="B15" s="102" t="s">
        <v>104</v>
      </c>
      <c r="C15" s="39">
        <v>18</v>
      </c>
      <c r="D15" s="39">
        <v>128</v>
      </c>
      <c r="E15" s="39"/>
      <c r="F15" s="39">
        <v>150</v>
      </c>
      <c r="G15" s="39">
        <v>354</v>
      </c>
      <c r="H15" s="39">
        <v>12</v>
      </c>
      <c r="I15" s="39"/>
      <c r="J15" s="39"/>
      <c r="K15" s="39">
        <v>302</v>
      </c>
      <c r="L15" s="39">
        <v>186</v>
      </c>
      <c r="M15" s="39"/>
      <c r="N15" s="39">
        <v>26</v>
      </c>
      <c r="O15" s="39"/>
      <c r="P15" s="39"/>
      <c r="Q15" s="39">
        <v>204</v>
      </c>
      <c r="R15" s="81">
        <f t="shared" si="0"/>
        <v>1380</v>
      </c>
      <c r="S15" s="249">
        <f t="shared" si="1"/>
        <v>0.14267990074441686</v>
      </c>
    </row>
    <row r="16" spans="2:21" ht="9" customHeight="1">
      <c r="B16" s="101" t="s">
        <v>16</v>
      </c>
      <c r="C16" s="112"/>
      <c r="D16" s="112">
        <v>197</v>
      </c>
      <c r="E16" s="112">
        <v>22</v>
      </c>
      <c r="F16" s="112">
        <v>49</v>
      </c>
      <c r="G16" s="112">
        <v>316</v>
      </c>
      <c r="H16" s="112"/>
      <c r="I16" s="112"/>
      <c r="J16" s="112"/>
      <c r="K16" s="112">
        <v>379</v>
      </c>
      <c r="L16" s="112">
        <v>60</v>
      </c>
      <c r="M16" s="112"/>
      <c r="N16" s="112">
        <v>615</v>
      </c>
      <c r="O16" s="112"/>
      <c r="P16" s="112"/>
      <c r="Q16" s="112">
        <v>231</v>
      </c>
      <c r="R16" s="112">
        <f t="shared" si="0"/>
        <v>1869</v>
      </c>
      <c r="S16" s="144">
        <f t="shared" si="1"/>
        <v>0.19323821339950373</v>
      </c>
    </row>
    <row r="17" spans="2:19" ht="9" customHeight="1">
      <c r="B17" s="102" t="s">
        <v>4</v>
      </c>
      <c r="C17" s="39"/>
      <c r="D17" s="39">
        <v>62</v>
      </c>
      <c r="E17" s="39"/>
      <c r="F17" s="39">
        <v>54</v>
      </c>
      <c r="G17" s="39">
        <v>40</v>
      </c>
      <c r="H17" s="39"/>
      <c r="I17" s="39"/>
      <c r="J17" s="39"/>
      <c r="K17" s="39">
        <v>20</v>
      </c>
      <c r="L17" s="39">
        <v>8</v>
      </c>
      <c r="M17" s="39"/>
      <c r="N17" s="39"/>
      <c r="O17" s="39"/>
      <c r="P17" s="39"/>
      <c r="Q17" s="39">
        <v>58</v>
      </c>
      <c r="R17" s="81">
        <f t="shared" si="0"/>
        <v>242</v>
      </c>
      <c r="S17" s="249">
        <f t="shared" si="1"/>
        <v>2.5020678246484698E-2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4.6732837055417698E-2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0.1423697270471464</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2.0988420181968569E-2</v>
      </c>
    </row>
    <row r="21" spans="2:19" ht="9" customHeight="1">
      <c r="B21" s="223" t="s">
        <v>13</v>
      </c>
      <c r="C21" s="224">
        <v>8</v>
      </c>
      <c r="D21" s="224">
        <v>152</v>
      </c>
      <c r="E21" s="224"/>
      <c r="F21" s="224">
        <v>170</v>
      </c>
      <c r="G21" s="224">
        <v>71</v>
      </c>
      <c r="H21" s="224"/>
      <c r="I21" s="224"/>
      <c r="J21" s="224">
        <v>3</v>
      </c>
      <c r="K21" s="224">
        <v>122</v>
      </c>
      <c r="L21" s="224">
        <v>8</v>
      </c>
      <c r="M21" s="224"/>
      <c r="N21" s="224">
        <v>12</v>
      </c>
      <c r="O21" s="224"/>
      <c r="P21" s="224"/>
      <c r="Q21" s="224">
        <v>100</v>
      </c>
      <c r="R21" s="224">
        <f t="shared" si="0"/>
        <v>646</v>
      </c>
      <c r="S21" s="225">
        <f t="shared" si="1"/>
        <v>6.6790736145574861E-2</v>
      </c>
    </row>
    <row r="22" spans="2:19" ht="9" customHeight="1">
      <c r="B22" s="226" t="s">
        <v>14</v>
      </c>
      <c r="C22" s="41"/>
      <c r="D22" s="41">
        <v>90</v>
      </c>
      <c r="E22" s="41"/>
      <c r="F22" s="41">
        <v>92</v>
      </c>
      <c r="G22" s="41">
        <v>56</v>
      </c>
      <c r="H22" s="41"/>
      <c r="I22" s="41"/>
      <c r="J22" s="41"/>
      <c r="K22" s="41">
        <v>76</v>
      </c>
      <c r="L22" s="41">
        <v>4</v>
      </c>
      <c r="M22" s="41"/>
      <c r="N22" s="41">
        <v>12</v>
      </c>
      <c r="O22" s="41"/>
      <c r="P22" s="41"/>
      <c r="Q22" s="41">
        <v>54</v>
      </c>
      <c r="R22" s="227">
        <f t="shared" si="0"/>
        <v>384</v>
      </c>
      <c r="S22" s="250">
        <f t="shared" si="1"/>
        <v>3.9702233250620347E-2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3.4429280397022331E-2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2.3779983457402811E-2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1.6542597187758478E-2</v>
      </c>
    </row>
    <row r="26" spans="2:19" ht="9" customHeight="1">
      <c r="B26" s="226" t="s">
        <v>15</v>
      </c>
      <c r="C26" s="41">
        <v>4</v>
      </c>
      <c r="D26" s="41">
        <v>81</v>
      </c>
      <c r="E26" s="41"/>
      <c r="F26" s="41">
        <v>106</v>
      </c>
      <c r="G26" s="41">
        <v>80</v>
      </c>
      <c r="H26" s="41"/>
      <c r="I26" s="41"/>
      <c r="J26" s="41"/>
      <c r="K26" s="41">
        <v>78</v>
      </c>
      <c r="L26" s="41">
        <v>16</v>
      </c>
      <c r="M26" s="41"/>
      <c r="N26" s="41">
        <v>24</v>
      </c>
      <c r="O26" s="41"/>
      <c r="P26" s="41"/>
      <c r="Q26" s="41">
        <v>47</v>
      </c>
      <c r="R26" s="227">
        <f t="shared" si="0"/>
        <v>436</v>
      </c>
      <c r="S26" s="250">
        <f t="shared" si="1"/>
        <v>4.5078577336641855E-2</v>
      </c>
    </row>
    <row r="27" spans="2:19" ht="18" customHeight="1">
      <c r="B27" s="251" t="s">
        <v>153</v>
      </c>
      <c r="C27" s="143">
        <f t="shared" ref="C27:Q27" si="2">SUM(C11:C26)</f>
        <v>40</v>
      </c>
      <c r="D27" s="143">
        <f t="shared" si="2"/>
        <v>1043</v>
      </c>
      <c r="E27" s="143">
        <f t="shared" si="2"/>
        <v>22</v>
      </c>
      <c r="F27" s="143">
        <f t="shared" si="2"/>
        <v>1662</v>
      </c>
      <c r="G27" s="143">
        <f t="shared" si="2"/>
        <v>1905</v>
      </c>
      <c r="H27" s="143">
        <f t="shared" si="2"/>
        <v>22</v>
      </c>
      <c r="I27" s="143">
        <f t="shared" si="2"/>
        <v>16</v>
      </c>
      <c r="J27" s="143">
        <f t="shared" si="2"/>
        <v>3</v>
      </c>
      <c r="K27" s="143">
        <f t="shared" si="2"/>
        <v>1708</v>
      </c>
      <c r="L27" s="143">
        <f t="shared" si="2"/>
        <v>602</v>
      </c>
      <c r="M27" s="143">
        <f t="shared" si="2"/>
        <v>20</v>
      </c>
      <c r="N27" s="143">
        <f t="shared" si="2"/>
        <v>895</v>
      </c>
      <c r="O27" s="143">
        <f t="shared" si="2"/>
        <v>14</v>
      </c>
      <c r="P27" s="143">
        <f t="shared" si="2"/>
        <v>18</v>
      </c>
      <c r="Q27" s="143">
        <f t="shared" si="2"/>
        <v>1702</v>
      </c>
      <c r="R27" s="143">
        <f t="shared" si="0"/>
        <v>9672</v>
      </c>
      <c r="S27" s="252">
        <f>SUM(S11:S26)</f>
        <v>1</v>
      </c>
    </row>
    <row r="28" spans="2:19" ht="12.75" customHeight="1">
      <c r="B28" s="253" t="s">
        <v>154</v>
      </c>
      <c r="C28" s="254">
        <f t="shared" ref="C28:Q28" si="3">C27/$R$27</f>
        <v>4.1356492969396195E-3</v>
      </c>
      <c r="D28" s="254">
        <f t="shared" si="3"/>
        <v>0.10783705541770058</v>
      </c>
      <c r="E28" s="254">
        <f t="shared" si="3"/>
        <v>2.274607113316791E-3</v>
      </c>
      <c r="F28" s="254">
        <f t="shared" si="3"/>
        <v>0.1718362282878412</v>
      </c>
      <c r="G28" s="254">
        <f t="shared" si="3"/>
        <v>0.19696029776674939</v>
      </c>
      <c r="H28" s="254">
        <f t="shared" si="3"/>
        <v>2.274607113316791E-3</v>
      </c>
      <c r="I28" s="254">
        <f t="shared" si="3"/>
        <v>1.6542597187758478E-3</v>
      </c>
      <c r="J28" s="254">
        <f t="shared" si="3"/>
        <v>3.1017369727047146E-4</v>
      </c>
      <c r="K28" s="254">
        <f t="shared" si="3"/>
        <v>0.17659222497932175</v>
      </c>
      <c r="L28" s="254">
        <f t="shared" si="3"/>
        <v>6.2241521918941271E-2</v>
      </c>
      <c r="M28" s="254">
        <f t="shared" si="3"/>
        <v>2.0678246484698098E-3</v>
      </c>
      <c r="N28" s="254">
        <f t="shared" si="3"/>
        <v>9.2535153019023986E-2</v>
      </c>
      <c r="O28" s="254">
        <f t="shared" si="3"/>
        <v>1.4474772539288668E-3</v>
      </c>
      <c r="P28" s="254">
        <f t="shared" si="3"/>
        <v>1.8610421836228288E-3</v>
      </c>
      <c r="Q28" s="254">
        <f t="shared" si="3"/>
        <v>0.17597187758478081</v>
      </c>
      <c r="R28" s="255">
        <f t="shared" si="0"/>
        <v>1</v>
      </c>
      <c r="S28" s="256"/>
    </row>
    <row r="29" spans="2:19" ht="15" customHeight="1">
      <c r="B29" s="257" t="s">
        <v>156</v>
      </c>
    </row>
    <row r="30" spans="2:19" ht="15" customHeight="1"/>
    <row r="31"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election activeCell="M68" sqref="M68"/>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158</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236</v>
      </c>
      <c r="I11" s="155">
        <f>SUM(D11:H11)</f>
        <v>835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196</v>
      </c>
      <c r="E16" s="156">
        <v>356</v>
      </c>
      <c r="F16" s="156">
        <v>10</v>
      </c>
      <c r="G16" s="156">
        <v>1869</v>
      </c>
      <c r="H16" s="156">
        <v>300</v>
      </c>
      <c r="I16" s="229">
        <f t="shared" si="0"/>
        <v>2731</v>
      </c>
    </row>
    <row r="17" spans="1:247" s="52" customFormat="1" ht="9" customHeight="1">
      <c r="B17" s="102" t="s">
        <v>4</v>
      </c>
      <c r="C17" s="39" t="s">
        <v>96</v>
      </c>
      <c r="D17" s="155">
        <v>35</v>
      </c>
      <c r="E17" s="155">
        <v>89</v>
      </c>
      <c r="F17" s="155">
        <v>14</v>
      </c>
      <c r="G17" s="155">
        <v>242</v>
      </c>
      <c r="H17" s="155">
        <v>30</v>
      </c>
      <c r="I17" s="155">
        <f t="shared" si="0"/>
        <v>410</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646</v>
      </c>
      <c r="H21" s="228">
        <v>176</v>
      </c>
      <c r="I21" s="155">
        <f t="shared" si="0"/>
        <v>1081</v>
      </c>
    </row>
    <row r="22" spans="1:247" s="52" customFormat="1" ht="9" customHeight="1">
      <c r="B22" s="226" t="s">
        <v>14</v>
      </c>
      <c r="C22" s="41" t="s">
        <v>101</v>
      </c>
      <c r="D22" s="229">
        <v>35</v>
      </c>
      <c r="E22" s="229">
        <v>118</v>
      </c>
      <c r="F22" s="229">
        <v>17</v>
      </c>
      <c r="G22" s="229">
        <v>384</v>
      </c>
      <c r="H22" s="229">
        <v>100</v>
      </c>
      <c r="I22" s="229">
        <f t="shared" si="0"/>
        <v>654</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436</v>
      </c>
      <c r="H26" s="229">
        <v>100</v>
      </c>
      <c r="I26" s="229">
        <f t="shared" si="0"/>
        <v>682</v>
      </c>
    </row>
    <row r="27" spans="1:247" s="151" customFormat="1" ht="18" customHeight="1">
      <c r="A27" s="79"/>
      <c r="B27" s="158" t="s">
        <v>2</v>
      </c>
      <c r="C27" s="159"/>
      <c r="D27" s="160">
        <f t="shared" ref="D27:H27" si="1">SUM(D11:D26)</f>
        <v>882</v>
      </c>
      <c r="E27" s="160">
        <f t="shared" si="1"/>
        <v>2315</v>
      </c>
      <c r="F27" s="160">
        <f t="shared" si="1"/>
        <v>191</v>
      </c>
      <c r="G27" s="160">
        <f t="shared" si="1"/>
        <v>9672</v>
      </c>
      <c r="H27" s="161">
        <f t="shared" si="1"/>
        <v>1939</v>
      </c>
      <c r="I27" s="161">
        <f>SUM(I11:I26)</f>
        <v>14999</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30-04-2015</v>
      </c>
      <c r="I28" s="57"/>
    </row>
    <row r="29" spans="1:247" s="52" customFormat="1" ht="22.5" customHeight="1">
      <c r="B29" s="271" t="s">
        <v>159</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117295.24</v>
      </c>
      <c r="E32" s="155">
        <v>46922.77</v>
      </c>
      <c r="F32" s="155">
        <v>21543.33</v>
      </c>
      <c r="G32" s="155">
        <v>63014.91</v>
      </c>
      <c r="H32" s="155">
        <v>4.6100000000000003</v>
      </c>
      <c r="I32" s="188"/>
    </row>
    <row r="33" spans="1:247" s="52" customFormat="1" ht="9" customHeight="1">
      <c r="B33" s="101" t="s">
        <v>3</v>
      </c>
      <c r="C33" s="112" t="s">
        <v>91</v>
      </c>
      <c r="D33" s="156">
        <v>70627.62</v>
      </c>
      <c r="E33" s="156">
        <v>43555.81</v>
      </c>
      <c r="F33" s="156">
        <v>5567.65</v>
      </c>
      <c r="G33" s="156">
        <v>79402.05</v>
      </c>
      <c r="H33" s="156">
        <v>1471.53</v>
      </c>
      <c r="I33" s="190"/>
    </row>
    <row r="34" spans="1:247" s="52" customFormat="1" ht="9" customHeight="1">
      <c r="B34" s="157" t="s">
        <v>76</v>
      </c>
      <c r="C34" s="39" t="s">
        <v>92</v>
      </c>
      <c r="D34" s="155">
        <v>5766.67</v>
      </c>
      <c r="E34" s="155">
        <v>8072.04</v>
      </c>
      <c r="F34" s="155">
        <v>10925</v>
      </c>
      <c r="G34" s="155">
        <v>35860.480000000003</v>
      </c>
      <c r="H34" s="155">
        <v>0</v>
      </c>
      <c r="I34" s="188"/>
    </row>
    <row r="35" spans="1:247" s="52" customFormat="1" ht="9" customHeight="1">
      <c r="B35" s="101" t="s">
        <v>35</v>
      </c>
      <c r="C35" s="112" t="s">
        <v>93</v>
      </c>
      <c r="D35" s="156">
        <v>4191.16</v>
      </c>
      <c r="E35" s="156">
        <v>24891.16</v>
      </c>
      <c r="F35" s="156">
        <v>17992.5</v>
      </c>
      <c r="G35" s="156">
        <v>38050.74</v>
      </c>
      <c r="H35" s="156">
        <v>21.79</v>
      </c>
      <c r="I35" s="190"/>
    </row>
    <row r="36" spans="1:247" s="52" customFormat="1" ht="9" customHeight="1">
      <c r="B36" s="102" t="s">
        <v>104</v>
      </c>
      <c r="C36" s="39" t="s">
        <v>94</v>
      </c>
      <c r="D36" s="155">
        <v>39860.71</v>
      </c>
      <c r="E36" s="155">
        <v>65317.43</v>
      </c>
      <c r="F36" s="155">
        <v>86859</v>
      </c>
      <c r="G36" s="155">
        <v>55523.08</v>
      </c>
      <c r="H36" s="155">
        <v>601.45000000000005</v>
      </c>
      <c r="I36" s="188"/>
    </row>
    <row r="37" spans="1:247" s="52" customFormat="1" ht="9" customHeight="1">
      <c r="B37" s="101" t="s">
        <v>16</v>
      </c>
      <c r="C37" s="112" t="s">
        <v>95</v>
      </c>
      <c r="D37" s="156">
        <v>104968.88</v>
      </c>
      <c r="E37" s="156">
        <v>117745.39</v>
      </c>
      <c r="F37" s="156">
        <v>137521</v>
      </c>
      <c r="G37" s="156">
        <v>82865.119999999995</v>
      </c>
      <c r="H37" s="156">
        <v>341.22</v>
      </c>
      <c r="I37" s="190"/>
    </row>
    <row r="38" spans="1:247" s="52" customFormat="1" ht="9" customHeight="1">
      <c r="B38" s="102" t="s">
        <v>4</v>
      </c>
      <c r="C38" s="39" t="s">
        <v>96</v>
      </c>
      <c r="D38" s="155">
        <v>28694.76</v>
      </c>
      <c r="E38" s="155">
        <v>47784.93</v>
      </c>
      <c r="F38" s="155">
        <v>15187.62</v>
      </c>
      <c r="G38" s="155">
        <v>51197.93</v>
      </c>
      <c r="H38" s="155">
        <v>605</v>
      </c>
      <c r="I38" s="188"/>
    </row>
    <row r="39" spans="1:247" s="52" customFormat="1" ht="9" customHeight="1">
      <c r="B39" s="101" t="s">
        <v>5</v>
      </c>
      <c r="C39" s="112" t="s">
        <v>97</v>
      </c>
      <c r="D39" s="156">
        <v>32164.880000000001</v>
      </c>
      <c r="E39" s="156">
        <v>44214.04</v>
      </c>
      <c r="F39" s="156">
        <v>13936.67</v>
      </c>
      <c r="G39" s="156">
        <v>61377.66</v>
      </c>
      <c r="H39" s="156">
        <v>0</v>
      </c>
      <c r="I39" s="190"/>
    </row>
    <row r="40" spans="1:247" s="52" customFormat="1" ht="9" customHeight="1">
      <c r="B40" s="223" t="s">
        <v>6</v>
      </c>
      <c r="C40" s="224" t="s">
        <v>98</v>
      </c>
      <c r="D40" s="228">
        <v>18724.46</v>
      </c>
      <c r="E40" s="228">
        <v>23768.93</v>
      </c>
      <c r="F40" s="228">
        <v>17098.330000000002</v>
      </c>
      <c r="G40" s="228">
        <v>59860.34</v>
      </c>
      <c r="H40" s="228">
        <v>585.59</v>
      </c>
      <c r="I40" s="190"/>
    </row>
    <row r="41" spans="1:247" s="52" customFormat="1" ht="9" customHeight="1">
      <c r="B41" s="226" t="s">
        <v>12</v>
      </c>
      <c r="C41" s="41" t="s">
        <v>99</v>
      </c>
      <c r="D41" s="229">
        <v>22878.57</v>
      </c>
      <c r="E41" s="229">
        <v>55529.67</v>
      </c>
      <c r="F41" s="229">
        <v>26264.29</v>
      </c>
      <c r="G41" s="229">
        <v>43122.02</v>
      </c>
      <c r="H41" s="229">
        <v>965.13</v>
      </c>
      <c r="I41" s="188"/>
    </row>
    <row r="42" spans="1:247" s="52" customFormat="1" ht="9" customHeight="1">
      <c r="B42" s="223" t="s">
        <v>13</v>
      </c>
      <c r="C42" s="224" t="s">
        <v>100</v>
      </c>
      <c r="D42" s="228">
        <v>29058.16</v>
      </c>
      <c r="E42" s="228">
        <v>14397.76</v>
      </c>
      <c r="F42" s="228">
        <v>1149.8599999999999</v>
      </c>
      <c r="G42" s="228">
        <v>85567.24</v>
      </c>
      <c r="H42" s="228">
        <v>138.01</v>
      </c>
      <c r="I42" s="190"/>
    </row>
    <row r="43" spans="1:247" s="52" customFormat="1" ht="9" customHeight="1">
      <c r="B43" s="226" t="s">
        <v>14</v>
      </c>
      <c r="C43" s="41" t="s">
        <v>101</v>
      </c>
      <c r="D43" s="229">
        <v>25258.1</v>
      </c>
      <c r="E43" s="229">
        <v>12215.06</v>
      </c>
      <c r="F43" s="229">
        <v>190.2</v>
      </c>
      <c r="G43" s="229">
        <v>80639.179999999993</v>
      </c>
      <c r="H43" s="229">
        <v>0</v>
      </c>
      <c r="I43" s="188"/>
    </row>
    <row r="44" spans="1:247" s="52" customFormat="1" ht="9" customHeight="1">
      <c r="B44" s="223" t="s">
        <v>38</v>
      </c>
      <c r="C44" s="224" t="s">
        <v>102</v>
      </c>
      <c r="D44" s="228">
        <v>12498.02</v>
      </c>
      <c r="E44" s="228">
        <v>10105.780000000001</v>
      </c>
      <c r="F44" s="228">
        <v>646.66999999999996</v>
      </c>
      <c r="G44" s="228">
        <v>44604.38</v>
      </c>
      <c r="H44" s="228">
        <v>0</v>
      </c>
      <c r="I44" s="190"/>
    </row>
    <row r="45" spans="1:247" s="52" customFormat="1" ht="9" customHeight="1">
      <c r="B45" s="226" t="s">
        <v>120</v>
      </c>
      <c r="C45" s="41" t="s">
        <v>121</v>
      </c>
      <c r="D45" s="229">
        <v>23136.95</v>
      </c>
      <c r="E45" s="229">
        <v>14993.13</v>
      </c>
      <c r="F45" s="229">
        <v>2365.48</v>
      </c>
      <c r="G45" s="229">
        <v>26388.080000000002</v>
      </c>
      <c r="H45" s="229">
        <v>0</v>
      </c>
      <c r="I45" s="190"/>
    </row>
    <row r="46" spans="1:247" s="52" customFormat="1" ht="9" customHeight="1">
      <c r="B46" s="223" t="s">
        <v>118</v>
      </c>
      <c r="C46" s="224" t="s">
        <v>119</v>
      </c>
      <c r="D46" s="228">
        <v>17097.62</v>
      </c>
      <c r="E46" s="228">
        <v>21449.4</v>
      </c>
      <c r="F46" s="228">
        <v>1295.24</v>
      </c>
      <c r="G46" s="228">
        <v>63729.41</v>
      </c>
      <c r="H46" s="228">
        <v>0</v>
      </c>
      <c r="I46" s="190"/>
    </row>
    <row r="47" spans="1:247" s="52" customFormat="1" ht="9" customHeight="1">
      <c r="B47" s="226" t="s">
        <v>15</v>
      </c>
      <c r="C47" s="41" t="s">
        <v>103</v>
      </c>
      <c r="D47" s="229">
        <v>35520.480000000003</v>
      </c>
      <c r="E47" s="229">
        <v>16395.189999999999</v>
      </c>
      <c r="F47" s="229">
        <v>9225.24</v>
      </c>
      <c r="G47" s="229">
        <v>92827.34</v>
      </c>
      <c r="H47" s="229">
        <v>1098.1500000000001</v>
      </c>
      <c r="I47" s="190"/>
    </row>
    <row r="48" spans="1:247" s="151" customFormat="1" ht="18" customHeight="1">
      <c r="A48" s="79"/>
      <c r="B48" s="158" t="s">
        <v>2</v>
      </c>
      <c r="C48" s="159"/>
      <c r="D48" s="160">
        <v>50010.93</v>
      </c>
      <c r="E48" s="160">
        <v>45958.09</v>
      </c>
      <c r="F48" s="160">
        <v>19506.509999999998</v>
      </c>
      <c r="G48" s="161">
        <v>65989.399999999994</v>
      </c>
      <c r="H48" s="160">
        <v>329.31</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160</v>
      </c>
    </row>
    <row r="50" spans="2:10" s="52" customFormat="1" ht="22.5" customHeight="1">
      <c r="B50" s="271" t="s">
        <v>161</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190.81</v>
      </c>
      <c r="E53" s="184">
        <v>76.33</v>
      </c>
      <c r="F53" s="184">
        <v>35.049999999999997</v>
      </c>
      <c r="G53" s="184">
        <v>102.51</v>
      </c>
      <c r="H53" s="184">
        <v>0.01</v>
      </c>
      <c r="I53" s="193"/>
    </row>
    <row r="54" spans="2:10" s="52" customFormat="1" ht="9" customHeight="1">
      <c r="B54" s="101" t="s">
        <v>3</v>
      </c>
      <c r="C54" s="112" t="s">
        <v>91</v>
      </c>
      <c r="D54" s="185">
        <v>114.89</v>
      </c>
      <c r="E54" s="185">
        <v>70.849999999999994</v>
      </c>
      <c r="F54" s="185">
        <v>9.06</v>
      </c>
      <c r="G54" s="185">
        <v>129.16999999999999</v>
      </c>
      <c r="H54" s="185">
        <v>2.39</v>
      </c>
      <c r="I54" s="192"/>
    </row>
    <row r="55" spans="2:10" s="52" customFormat="1" ht="9" customHeight="1">
      <c r="B55" s="157" t="s">
        <v>76</v>
      </c>
      <c r="C55" s="39" t="s">
        <v>92</v>
      </c>
      <c r="D55" s="184">
        <v>9.3800000000000008</v>
      </c>
      <c r="E55" s="184">
        <v>13.13</v>
      </c>
      <c r="F55" s="184">
        <v>17.77</v>
      </c>
      <c r="G55" s="184">
        <v>58.34</v>
      </c>
      <c r="H55" s="184">
        <v>0</v>
      </c>
      <c r="I55" s="193"/>
    </row>
    <row r="56" spans="2:10" s="52" customFormat="1" ht="9" customHeight="1">
      <c r="B56" s="101" t="s">
        <v>35</v>
      </c>
      <c r="C56" s="112" t="s">
        <v>93</v>
      </c>
      <c r="D56" s="185">
        <v>6.82</v>
      </c>
      <c r="E56" s="185">
        <v>40.49</v>
      </c>
      <c r="F56" s="185">
        <v>29.27</v>
      </c>
      <c r="G56" s="185">
        <v>61.9</v>
      </c>
      <c r="H56" s="185">
        <v>0.04</v>
      </c>
      <c r="I56" s="192"/>
    </row>
    <row r="57" spans="2:10" s="52" customFormat="1" ht="9" customHeight="1">
      <c r="B57" s="102" t="s">
        <v>104</v>
      </c>
      <c r="C57" s="39" t="s">
        <v>94</v>
      </c>
      <c r="D57" s="184">
        <v>64.84</v>
      </c>
      <c r="E57" s="184">
        <v>106.25</v>
      </c>
      <c r="F57" s="184">
        <v>141.30000000000001</v>
      </c>
      <c r="G57" s="184">
        <v>90.32</v>
      </c>
      <c r="H57" s="184">
        <v>0.98</v>
      </c>
      <c r="I57" s="193"/>
    </row>
    <row r="58" spans="2:10" s="52" customFormat="1" ht="9" customHeight="1">
      <c r="B58" s="101" t="s">
        <v>16</v>
      </c>
      <c r="C58" s="112" t="s">
        <v>95</v>
      </c>
      <c r="D58" s="185">
        <v>170.76</v>
      </c>
      <c r="E58" s="185">
        <v>191.54</v>
      </c>
      <c r="F58" s="185">
        <v>223.71</v>
      </c>
      <c r="G58" s="185">
        <v>134.80000000000001</v>
      </c>
      <c r="H58" s="185">
        <v>0.56000000000000005</v>
      </c>
      <c r="I58" s="192"/>
    </row>
    <row r="59" spans="2:10" s="52" customFormat="1" ht="9" customHeight="1">
      <c r="B59" s="102" t="s">
        <v>4</v>
      </c>
      <c r="C59" s="39" t="s">
        <v>96</v>
      </c>
      <c r="D59" s="184">
        <v>46.68</v>
      </c>
      <c r="E59" s="184">
        <v>77.73</v>
      </c>
      <c r="F59" s="184">
        <v>24.71</v>
      </c>
      <c r="G59" s="184">
        <v>83.29</v>
      </c>
      <c r="H59" s="184">
        <v>0.98</v>
      </c>
      <c r="I59" s="193"/>
    </row>
    <row r="60" spans="2:10" s="52" customFormat="1" ht="9" customHeight="1">
      <c r="B60" s="101" t="s">
        <v>5</v>
      </c>
      <c r="C60" s="112" t="s">
        <v>97</v>
      </c>
      <c r="D60" s="185">
        <v>52.32</v>
      </c>
      <c r="E60" s="185">
        <v>71.92</v>
      </c>
      <c r="F60" s="185">
        <v>22.67</v>
      </c>
      <c r="G60" s="185">
        <v>99.85</v>
      </c>
      <c r="H60" s="185">
        <v>0</v>
      </c>
      <c r="I60" s="192"/>
    </row>
    <row r="61" spans="2:10" s="52" customFormat="1" ht="9" customHeight="1">
      <c r="B61" s="223" t="s">
        <v>6</v>
      </c>
      <c r="C61" s="224" t="s">
        <v>98</v>
      </c>
      <c r="D61" s="244">
        <v>30.46</v>
      </c>
      <c r="E61" s="244">
        <v>38.67</v>
      </c>
      <c r="F61" s="244">
        <v>27.81</v>
      </c>
      <c r="G61" s="244">
        <v>97.38</v>
      </c>
      <c r="H61" s="244">
        <v>0.95</v>
      </c>
      <c r="I61" s="192"/>
    </row>
    <row r="62" spans="2:10" s="52" customFormat="1" ht="9" customHeight="1">
      <c r="B62" s="226" t="s">
        <v>12</v>
      </c>
      <c r="C62" s="41" t="s">
        <v>99</v>
      </c>
      <c r="D62" s="245">
        <v>37.22</v>
      </c>
      <c r="E62" s="245">
        <v>90.33</v>
      </c>
      <c r="F62" s="245">
        <v>42.73</v>
      </c>
      <c r="G62" s="245">
        <v>70.150000000000006</v>
      </c>
      <c r="H62" s="245">
        <v>1.57</v>
      </c>
      <c r="I62" s="193"/>
    </row>
    <row r="63" spans="2:10" s="52" customFormat="1" ht="9" customHeight="1">
      <c r="B63" s="223" t="s">
        <v>13</v>
      </c>
      <c r="C63" s="224" t="s">
        <v>100</v>
      </c>
      <c r="D63" s="244">
        <v>47.27</v>
      </c>
      <c r="E63" s="244">
        <v>23.42</v>
      </c>
      <c r="F63" s="244">
        <v>1.87</v>
      </c>
      <c r="G63" s="244">
        <v>139.19999999999999</v>
      </c>
      <c r="H63" s="244">
        <v>0.22</v>
      </c>
      <c r="I63" s="192"/>
    </row>
    <row r="64" spans="2:10" s="52" customFormat="1" ht="9" customHeight="1">
      <c r="B64" s="226" t="s">
        <v>14</v>
      </c>
      <c r="C64" s="41" t="s">
        <v>101</v>
      </c>
      <c r="D64" s="245">
        <v>41.09</v>
      </c>
      <c r="E64" s="245">
        <v>19.87</v>
      </c>
      <c r="F64" s="245">
        <v>0.31</v>
      </c>
      <c r="G64" s="245">
        <v>131.18</v>
      </c>
      <c r="H64" s="245">
        <v>0</v>
      </c>
      <c r="I64" s="193"/>
    </row>
    <row r="65" spans="1:247" s="52" customFormat="1" ht="9" customHeight="1">
      <c r="B65" s="223" t="s">
        <v>38</v>
      </c>
      <c r="C65" s="224" t="s">
        <v>102</v>
      </c>
      <c r="D65" s="244">
        <v>20.329999999999998</v>
      </c>
      <c r="E65" s="244">
        <v>16.440000000000001</v>
      </c>
      <c r="F65" s="244">
        <v>1.05</v>
      </c>
      <c r="G65" s="244">
        <v>72.56</v>
      </c>
      <c r="H65" s="244">
        <v>0</v>
      </c>
      <c r="I65" s="192"/>
    </row>
    <row r="66" spans="1:247" s="52" customFormat="1" ht="9" customHeight="1">
      <c r="B66" s="226" t="s">
        <v>120</v>
      </c>
      <c r="C66" s="41" t="s">
        <v>121</v>
      </c>
      <c r="D66" s="245">
        <v>37.64</v>
      </c>
      <c r="E66" s="245">
        <v>24.39</v>
      </c>
      <c r="F66" s="245">
        <v>3.85</v>
      </c>
      <c r="G66" s="245">
        <v>42.93</v>
      </c>
      <c r="H66" s="245">
        <v>0</v>
      </c>
      <c r="I66" s="192"/>
    </row>
    <row r="67" spans="1:247" s="52" customFormat="1" ht="9" customHeight="1">
      <c r="B67" s="223" t="s">
        <v>118</v>
      </c>
      <c r="C67" s="224" t="s">
        <v>119</v>
      </c>
      <c r="D67" s="244">
        <v>27.81</v>
      </c>
      <c r="E67" s="244">
        <v>34.89</v>
      </c>
      <c r="F67" s="244">
        <v>2.11</v>
      </c>
      <c r="G67" s="244">
        <v>103.67</v>
      </c>
      <c r="H67" s="244">
        <v>0</v>
      </c>
      <c r="I67" s="192"/>
    </row>
    <row r="68" spans="1:247" s="52" customFormat="1" ht="9" customHeight="1">
      <c r="B68" s="226" t="s">
        <v>15</v>
      </c>
      <c r="C68" s="41" t="s">
        <v>103</v>
      </c>
      <c r="D68" s="245">
        <v>57.78</v>
      </c>
      <c r="E68" s="245">
        <v>26.67</v>
      </c>
      <c r="F68" s="245">
        <v>15.01</v>
      </c>
      <c r="G68" s="245">
        <v>151.01</v>
      </c>
      <c r="H68" s="245">
        <v>1.79</v>
      </c>
      <c r="I68" s="193"/>
    </row>
    <row r="69" spans="1:247" s="151" customFormat="1" ht="18" customHeight="1">
      <c r="A69" s="79"/>
      <c r="B69" s="158" t="s">
        <v>2</v>
      </c>
      <c r="C69" s="159"/>
      <c r="D69" s="186">
        <v>81.349999999999994</v>
      </c>
      <c r="E69" s="186">
        <v>74.760000000000005</v>
      </c>
      <c r="F69" s="186">
        <v>31.73</v>
      </c>
      <c r="G69" s="187">
        <v>107.35</v>
      </c>
      <c r="H69" s="186">
        <v>0.54</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Abril 2015 y posiciones de juego al 30-04-2015</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U22" sqref="U22"/>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v>1142499776</v>
      </c>
      <c r="G10" s="27"/>
      <c r="H10" s="27"/>
      <c r="I10" s="27"/>
      <c r="J10" s="27"/>
      <c r="K10" s="27"/>
      <c r="L10" s="27"/>
      <c r="M10" s="27"/>
      <c r="N10" s="27"/>
      <c r="O10" s="27">
        <f>SUM(C10:N10)</f>
        <v>4170303065</v>
      </c>
      <c r="P10" s="31">
        <v>6708850.5090297097</v>
      </c>
      <c r="Q10" s="23"/>
      <c r="T10" s="119"/>
      <c r="U10" s="105"/>
    </row>
    <row r="11" spans="1:21" s="3" customFormat="1">
      <c r="A11" s="21"/>
      <c r="B11" s="96" t="s">
        <v>3</v>
      </c>
      <c r="C11" s="26">
        <v>2226433679</v>
      </c>
      <c r="D11" s="26">
        <v>2060182223</v>
      </c>
      <c r="E11" s="26">
        <v>1970941044</v>
      </c>
      <c r="F11" s="26">
        <v>2322471145</v>
      </c>
      <c r="G11" s="26"/>
      <c r="H11" s="26"/>
      <c r="I11" s="26"/>
      <c r="J11" s="26"/>
      <c r="K11" s="26"/>
      <c r="L11" s="26"/>
      <c r="M11" s="26"/>
      <c r="N11" s="26"/>
      <c r="O11" s="26">
        <f t="shared" ref="O11:O25" si="0">SUM(C11:N11)</f>
        <v>8580028091</v>
      </c>
      <c r="P11" s="32">
        <v>13803338.595840691</v>
      </c>
      <c r="Q11" s="22"/>
      <c r="R11" s="4"/>
      <c r="T11" s="119"/>
      <c r="U11" s="105"/>
    </row>
    <row r="12" spans="1:21" s="3" customFormat="1">
      <c r="A12" s="21"/>
      <c r="B12" s="95" t="s">
        <v>76</v>
      </c>
      <c r="C12" s="27">
        <v>626779412</v>
      </c>
      <c r="D12" s="27">
        <v>584865766</v>
      </c>
      <c r="E12" s="27">
        <v>547930408</v>
      </c>
      <c r="F12" s="27">
        <v>456924751</v>
      </c>
      <c r="G12" s="27"/>
      <c r="H12" s="27"/>
      <c r="I12" s="27"/>
      <c r="J12" s="27"/>
      <c r="K12" s="27"/>
      <c r="L12" s="27"/>
      <c r="M12" s="27"/>
      <c r="N12" s="27"/>
      <c r="O12" s="27">
        <f t="shared" si="0"/>
        <v>2216500337</v>
      </c>
      <c r="P12" s="31">
        <v>3562411.8649775973</v>
      </c>
      <c r="Q12" s="22"/>
      <c r="R12" s="4"/>
      <c r="T12" s="119"/>
      <c r="U12" s="105"/>
    </row>
    <row r="13" spans="1:21" s="3" customFormat="1">
      <c r="A13" s="21"/>
      <c r="B13" s="97" t="s">
        <v>35</v>
      </c>
      <c r="C13" s="28">
        <v>572313557</v>
      </c>
      <c r="D13" s="28">
        <v>561365101</v>
      </c>
      <c r="E13" s="28">
        <v>455082433</v>
      </c>
      <c r="F13" s="28">
        <v>440362952</v>
      </c>
      <c r="G13" s="28"/>
      <c r="H13" s="28"/>
      <c r="I13" s="28"/>
      <c r="J13" s="28"/>
      <c r="K13" s="28"/>
      <c r="L13" s="28"/>
      <c r="M13" s="28"/>
      <c r="N13" s="28"/>
      <c r="O13" s="28">
        <f t="shared" si="0"/>
        <v>2029124043</v>
      </c>
      <c r="P13" s="32">
        <v>3262337.5580958026</v>
      </c>
      <c r="Q13" s="22"/>
      <c r="R13" s="4"/>
      <c r="T13" s="119"/>
      <c r="U13" s="105"/>
    </row>
    <row r="14" spans="1:21" s="3" customFormat="1">
      <c r="A14" s="21"/>
      <c r="B14" s="95" t="s">
        <v>104</v>
      </c>
      <c r="C14" s="29">
        <v>3139843428</v>
      </c>
      <c r="D14" s="29">
        <v>2435684134</v>
      </c>
      <c r="E14" s="29">
        <v>3113878076</v>
      </c>
      <c r="F14" s="29">
        <v>3125621910</v>
      </c>
      <c r="G14" s="29"/>
      <c r="H14" s="29"/>
      <c r="I14" s="29"/>
      <c r="J14" s="29"/>
      <c r="K14" s="29"/>
      <c r="L14" s="29"/>
      <c r="M14" s="29"/>
      <c r="N14" s="29"/>
      <c r="O14" s="29">
        <f t="shared" si="0"/>
        <v>11815027548</v>
      </c>
      <c r="P14" s="31">
        <v>19001578.276612595</v>
      </c>
      <c r="Q14" s="22"/>
      <c r="R14" s="4"/>
      <c r="T14" s="119"/>
      <c r="U14" s="105"/>
    </row>
    <row r="15" spans="1:21" s="3" customFormat="1">
      <c r="A15" s="21"/>
      <c r="B15" s="97" t="s">
        <v>16</v>
      </c>
      <c r="C15" s="30">
        <v>6802970350</v>
      </c>
      <c r="D15" s="30">
        <v>5057722174</v>
      </c>
      <c r="E15" s="30">
        <v>6499282524</v>
      </c>
      <c r="F15" s="30">
        <v>6565312276</v>
      </c>
      <c r="G15" s="30"/>
      <c r="H15" s="30"/>
      <c r="I15" s="30"/>
      <c r="J15" s="30"/>
      <c r="K15" s="30"/>
      <c r="L15" s="30"/>
      <c r="M15" s="30"/>
      <c r="N15" s="30"/>
      <c r="O15" s="30">
        <f t="shared" si="0"/>
        <v>24925287324</v>
      </c>
      <c r="P15" s="32">
        <v>40087680.498353787</v>
      </c>
      <c r="Q15" s="22"/>
      <c r="R15" s="4"/>
      <c r="T15" s="119"/>
      <c r="U15" s="105"/>
    </row>
    <row r="16" spans="1:21" s="3" customFormat="1">
      <c r="A16" s="21"/>
      <c r="B16" s="95" t="s">
        <v>4</v>
      </c>
      <c r="C16" s="27">
        <v>523401154</v>
      </c>
      <c r="D16" s="27">
        <v>484715910</v>
      </c>
      <c r="E16" s="27">
        <v>442698163</v>
      </c>
      <c r="F16" s="27">
        <v>536335497</v>
      </c>
      <c r="G16" s="27"/>
      <c r="H16" s="27"/>
      <c r="I16" s="27"/>
      <c r="J16" s="27"/>
      <c r="K16" s="27"/>
      <c r="L16" s="27"/>
      <c r="M16" s="27"/>
      <c r="N16" s="27"/>
      <c r="O16" s="27">
        <f t="shared" si="0"/>
        <v>1987150724</v>
      </c>
      <c r="P16" s="31">
        <v>3197069.2405706877</v>
      </c>
      <c r="Q16" s="22"/>
      <c r="R16" s="4"/>
      <c r="T16" s="119"/>
      <c r="U16" s="105"/>
    </row>
    <row r="17" spans="1:21" s="3" customFormat="1">
      <c r="A17" s="21"/>
      <c r="B17" s="97" t="s">
        <v>5</v>
      </c>
      <c r="C17" s="30">
        <v>923158430</v>
      </c>
      <c r="D17" s="30">
        <v>809255132</v>
      </c>
      <c r="E17" s="30">
        <v>943792898</v>
      </c>
      <c r="F17" s="30">
        <v>962962108</v>
      </c>
      <c r="G17" s="30"/>
      <c r="H17" s="30"/>
      <c r="I17" s="30"/>
      <c r="J17" s="30"/>
      <c r="K17" s="30"/>
      <c r="L17" s="30"/>
      <c r="M17" s="30"/>
      <c r="N17" s="30"/>
      <c r="O17" s="30">
        <f t="shared" si="0"/>
        <v>3639168568</v>
      </c>
      <c r="P17" s="32">
        <v>5852600.3904940169</v>
      </c>
      <c r="Q17" s="22"/>
      <c r="R17" s="4"/>
      <c r="T17" s="119"/>
      <c r="U17" s="105"/>
    </row>
    <row r="18" spans="1:21" s="3" customFormat="1">
      <c r="A18" s="21"/>
      <c r="B18" s="95" t="s">
        <v>6</v>
      </c>
      <c r="C18" s="27">
        <v>2700439925</v>
      </c>
      <c r="D18" s="27">
        <v>2543716464</v>
      </c>
      <c r="E18" s="27">
        <v>2725518108</v>
      </c>
      <c r="F18" s="27">
        <v>2718119376</v>
      </c>
      <c r="G18" s="27"/>
      <c r="H18" s="27"/>
      <c r="I18" s="27"/>
      <c r="J18" s="27"/>
      <c r="K18" s="27"/>
      <c r="L18" s="27"/>
      <c r="M18" s="27"/>
      <c r="N18" s="27"/>
      <c r="O18" s="27">
        <f t="shared" si="0"/>
        <v>10687793873</v>
      </c>
      <c r="P18" s="31">
        <v>17186324.181976296</v>
      </c>
      <c r="Q18" s="22"/>
      <c r="R18" s="4"/>
      <c r="T18" s="119"/>
      <c r="U18" s="105"/>
    </row>
    <row r="19" spans="1:21" s="3" customFormat="1">
      <c r="A19" s="21"/>
      <c r="B19" s="97" t="s">
        <v>39</v>
      </c>
      <c r="C19" s="30">
        <v>339475020</v>
      </c>
      <c r="D19" s="30">
        <v>310202339</v>
      </c>
      <c r="E19" s="30">
        <v>357739075</v>
      </c>
      <c r="F19" s="30">
        <v>356806225</v>
      </c>
      <c r="G19" s="30"/>
      <c r="H19" s="30"/>
      <c r="I19" s="30"/>
      <c r="J19" s="30"/>
      <c r="K19" s="30"/>
      <c r="L19" s="30"/>
      <c r="M19" s="30"/>
      <c r="N19" s="30"/>
      <c r="O19" s="30">
        <f t="shared" si="0"/>
        <v>1364222659</v>
      </c>
      <c r="P19" s="32">
        <v>2193784.2882139953</v>
      </c>
      <c r="Q19" s="22"/>
      <c r="R19" s="4"/>
      <c r="T19" s="119"/>
      <c r="U19" s="105"/>
    </row>
    <row r="20" spans="1:21" s="3" customFormat="1">
      <c r="A20" s="21"/>
      <c r="B20" s="95" t="s">
        <v>13</v>
      </c>
      <c r="C20" s="27">
        <v>1578534968</v>
      </c>
      <c r="D20" s="27">
        <v>1372527330</v>
      </c>
      <c r="E20" s="27">
        <v>1790498978</v>
      </c>
      <c r="F20" s="27">
        <v>1782904718</v>
      </c>
      <c r="G20" s="27"/>
      <c r="H20" s="27"/>
      <c r="I20" s="27"/>
      <c r="J20" s="27"/>
      <c r="K20" s="27"/>
      <c r="L20" s="27"/>
      <c r="M20" s="27"/>
      <c r="N20" s="27"/>
      <c r="O20" s="27">
        <f t="shared" si="0"/>
        <v>6524465994</v>
      </c>
      <c r="P20" s="31">
        <v>10492353.819077136</v>
      </c>
      <c r="Q20" s="22"/>
      <c r="R20" s="4"/>
      <c r="T20" s="119"/>
      <c r="U20" s="105"/>
    </row>
    <row r="21" spans="1:21" s="3" customFormat="1">
      <c r="A21" s="21"/>
      <c r="B21" s="97" t="s">
        <v>14</v>
      </c>
      <c r="C21" s="30">
        <v>959131994</v>
      </c>
      <c r="D21" s="30">
        <v>1074359638</v>
      </c>
      <c r="E21" s="30">
        <v>1013079661</v>
      </c>
      <c r="F21" s="30">
        <v>998822695</v>
      </c>
      <c r="G21" s="30"/>
      <c r="H21" s="30"/>
      <c r="I21" s="30"/>
      <c r="J21" s="30"/>
      <c r="K21" s="30"/>
      <c r="L21" s="30"/>
      <c r="M21" s="30"/>
      <c r="N21" s="30"/>
      <c r="O21" s="30">
        <f t="shared" si="0"/>
        <v>4045393988</v>
      </c>
      <c r="P21" s="32">
        <v>6504221.4682012089</v>
      </c>
      <c r="Q21" s="22"/>
      <c r="R21" s="4"/>
      <c r="T21" s="119"/>
      <c r="U21" s="105"/>
    </row>
    <row r="22" spans="1:21" s="3" customFormat="1">
      <c r="A22" s="21"/>
      <c r="B22" s="95" t="s">
        <v>38</v>
      </c>
      <c r="C22" s="27">
        <v>518078507</v>
      </c>
      <c r="D22" s="27">
        <v>522225839</v>
      </c>
      <c r="E22" s="27">
        <v>507419325</v>
      </c>
      <c r="F22" s="27">
        <v>492159796</v>
      </c>
      <c r="G22" s="27"/>
      <c r="H22" s="27"/>
      <c r="I22" s="27"/>
      <c r="J22" s="27"/>
      <c r="K22" s="27"/>
      <c r="L22" s="27"/>
      <c r="M22" s="27"/>
      <c r="N22" s="27"/>
      <c r="O22" s="27">
        <f t="shared" si="0"/>
        <v>2039883467</v>
      </c>
      <c r="P22" s="31">
        <v>3279760.2673093756</v>
      </c>
      <c r="Q22" s="22"/>
      <c r="R22" s="4"/>
      <c r="T22" s="119"/>
      <c r="U22" s="105"/>
    </row>
    <row r="23" spans="1:21" s="3" customFormat="1">
      <c r="A23" s="21"/>
      <c r="B23" s="97" t="s">
        <v>120</v>
      </c>
      <c r="C23" s="30">
        <v>272692108</v>
      </c>
      <c r="D23" s="30">
        <v>281160413</v>
      </c>
      <c r="E23" s="30">
        <v>237517422</v>
      </c>
      <c r="F23" s="30">
        <v>240199988</v>
      </c>
      <c r="G23" s="30"/>
      <c r="H23" s="30"/>
      <c r="I23" s="30"/>
      <c r="J23" s="30"/>
      <c r="K23" s="30"/>
      <c r="L23" s="30"/>
      <c r="M23" s="30"/>
      <c r="N23" s="30"/>
      <c r="O23" s="30">
        <f t="shared" si="0"/>
        <v>1031569931</v>
      </c>
      <c r="P23" s="32">
        <v>1658687.463750124</v>
      </c>
      <c r="Q23" s="22"/>
      <c r="R23" s="4"/>
      <c r="T23" s="119"/>
      <c r="U23" s="105"/>
    </row>
    <row r="24" spans="1:21" s="3" customFormat="1">
      <c r="A24" s="21"/>
      <c r="B24" s="95" t="s">
        <v>118</v>
      </c>
      <c r="C24" s="27">
        <v>325603040</v>
      </c>
      <c r="D24" s="27">
        <v>298813736</v>
      </c>
      <c r="E24" s="27">
        <v>375340760</v>
      </c>
      <c r="F24" s="27">
        <v>345630945</v>
      </c>
      <c r="G24" s="27"/>
      <c r="H24" s="27"/>
      <c r="I24" s="27"/>
      <c r="J24" s="27"/>
      <c r="K24" s="27"/>
      <c r="L24" s="27"/>
      <c r="M24" s="27"/>
      <c r="N24" s="27"/>
      <c r="O24" s="27">
        <f t="shared" si="0"/>
        <v>1345388481</v>
      </c>
      <c r="P24" s="31">
        <v>2163007.2233399688</v>
      </c>
      <c r="Q24" s="22"/>
      <c r="R24" s="4"/>
      <c r="T24" s="119"/>
      <c r="U24" s="105"/>
    </row>
    <row r="25" spans="1:21" s="3" customFormat="1">
      <c r="A25" s="21"/>
      <c r="B25" s="97" t="s">
        <v>15</v>
      </c>
      <c r="C25" s="30">
        <v>1198044470</v>
      </c>
      <c r="D25" s="30">
        <v>1134257024</v>
      </c>
      <c r="E25" s="30">
        <v>1285410631</v>
      </c>
      <c r="F25" s="30">
        <v>1306357161</v>
      </c>
      <c r="G25" s="30"/>
      <c r="H25" s="30"/>
      <c r="I25" s="30"/>
      <c r="J25" s="30"/>
      <c r="K25" s="30"/>
      <c r="L25" s="30"/>
      <c r="M25" s="30"/>
      <c r="N25" s="30"/>
      <c r="O25" s="30">
        <f t="shared" si="0"/>
        <v>4924069286</v>
      </c>
      <c r="P25" s="32">
        <v>7918626.4626194453</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23793491319</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91325377379</v>
      </c>
      <c r="P26" s="88">
        <f>SUM(P10:P25)</f>
        <v>146872632.10846245</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38705746.385468438</v>
      </c>
      <c r="G27" s="88">
        <f t="shared" si="3"/>
        <v>0</v>
      </c>
      <c r="H27" s="88">
        <f t="shared" si="3"/>
        <v>0</v>
      </c>
      <c r="I27" s="88">
        <f t="shared" si="3"/>
        <v>0</v>
      </c>
      <c r="J27" s="88">
        <f t="shared" si="3"/>
        <v>0</v>
      </c>
      <c r="K27" s="88">
        <f t="shared" si="3"/>
        <v>0</v>
      </c>
      <c r="L27" s="88">
        <f t="shared" si="3"/>
        <v>0</v>
      </c>
      <c r="M27" s="88">
        <f t="shared" si="3"/>
        <v>0</v>
      </c>
      <c r="N27" s="88">
        <f t="shared" si="3"/>
        <v>0</v>
      </c>
      <c r="O27" s="88">
        <f>SUM(C27:N27)</f>
        <v>146872632.10846245</v>
      </c>
      <c r="P27" s="88"/>
      <c r="Q27" s="22"/>
      <c r="R27" s="4"/>
      <c r="U27" s="105"/>
    </row>
    <row r="28" spans="1:21" ht="18" customHeight="1">
      <c r="A28" s="21"/>
      <c r="B28" s="88" t="s">
        <v>30</v>
      </c>
      <c r="C28" s="106">
        <v>620.90952380952388</v>
      </c>
      <c r="D28" s="106">
        <v>623.61750000000006</v>
      </c>
      <c r="E28" s="106">
        <v>628.50318181818193</v>
      </c>
      <c r="F28" s="89">
        <v>614.7276190476191</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130" zoomScaleNormal="130" zoomScalePageLayoutView="90" workbookViewId="0">
      <selection activeCell="T47" sqref="T47"/>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v>185891434</v>
      </c>
      <c r="G10" s="39"/>
      <c r="H10" s="39"/>
      <c r="I10" s="39"/>
      <c r="J10" s="39"/>
      <c r="K10" s="39"/>
      <c r="L10" s="39"/>
      <c r="M10" s="39"/>
      <c r="N10" s="39"/>
      <c r="O10" s="39">
        <f>SUM(C10:N10)</f>
        <v>678227515</v>
      </c>
      <c r="P10" s="39">
        <v>1091080.3400000001</v>
      </c>
      <c r="Q10" s="23"/>
      <c r="R10" s="6"/>
    </row>
    <row r="11" spans="1:19" s="3" customFormat="1" ht="9">
      <c r="A11" s="6"/>
      <c r="B11" s="99" t="s">
        <v>3</v>
      </c>
      <c r="C11" s="41">
        <v>372693772</v>
      </c>
      <c r="D11" s="41">
        <v>344864117</v>
      </c>
      <c r="E11" s="41">
        <v>329925593</v>
      </c>
      <c r="F11" s="41">
        <v>379792340</v>
      </c>
      <c r="G11" s="41"/>
      <c r="H11" s="41"/>
      <c r="I11" s="41"/>
      <c r="J11" s="41"/>
      <c r="K11" s="41"/>
      <c r="L11" s="41"/>
      <c r="M11" s="41"/>
      <c r="N11" s="41"/>
      <c r="O11" s="41">
        <f t="shared" ref="O11:O25" si="0">SUM(C11:N11)</f>
        <v>1427275822</v>
      </c>
      <c r="P11" s="41">
        <v>2296005.06</v>
      </c>
      <c r="Q11" s="22"/>
      <c r="R11" s="6"/>
      <c r="S11" s="1"/>
    </row>
    <row r="12" spans="1:19" s="3" customFormat="1" ht="9">
      <c r="A12" s="6"/>
      <c r="B12" s="95" t="s">
        <v>76</v>
      </c>
      <c r="C12" s="39">
        <v>99768535</v>
      </c>
      <c r="D12" s="39">
        <v>93096868</v>
      </c>
      <c r="E12" s="39">
        <v>87217628</v>
      </c>
      <c r="F12" s="39">
        <v>73276907</v>
      </c>
      <c r="G12" s="39"/>
      <c r="H12" s="39"/>
      <c r="I12" s="39"/>
      <c r="J12" s="39"/>
      <c r="K12" s="39"/>
      <c r="L12" s="39"/>
      <c r="M12" s="39"/>
      <c r="N12" s="39"/>
      <c r="O12" s="39">
        <f t="shared" si="0"/>
        <v>353359938</v>
      </c>
      <c r="P12" s="39">
        <v>567939.11</v>
      </c>
      <c r="Q12" s="22"/>
      <c r="R12" s="6"/>
      <c r="S12" s="1"/>
    </row>
    <row r="13" spans="1:19" s="3" customFormat="1" ht="9">
      <c r="A13" s="6"/>
      <c r="B13" s="99" t="s">
        <v>35</v>
      </c>
      <c r="C13" s="41">
        <v>96187152</v>
      </c>
      <c r="D13" s="41">
        <v>94347076</v>
      </c>
      <c r="E13" s="41">
        <v>76484443</v>
      </c>
      <c r="F13" s="41">
        <v>74010580</v>
      </c>
      <c r="G13" s="41"/>
      <c r="H13" s="41"/>
      <c r="I13" s="41"/>
      <c r="J13" s="41"/>
      <c r="K13" s="41"/>
      <c r="L13" s="41"/>
      <c r="M13" s="41"/>
      <c r="N13" s="41"/>
      <c r="O13" s="41">
        <f t="shared" si="0"/>
        <v>341029251</v>
      </c>
      <c r="P13" s="41">
        <v>548292.03</v>
      </c>
      <c r="Q13" s="22"/>
      <c r="R13" s="6"/>
      <c r="S13" s="1"/>
    </row>
    <row r="14" spans="1:19" s="3" customFormat="1" ht="9">
      <c r="A14" s="6"/>
      <c r="B14" s="102" t="s">
        <v>104</v>
      </c>
      <c r="C14" s="39">
        <v>527704778</v>
      </c>
      <c r="D14" s="39">
        <v>409358678</v>
      </c>
      <c r="E14" s="39">
        <v>523340853</v>
      </c>
      <c r="F14" s="39">
        <v>525314607</v>
      </c>
      <c r="G14" s="39"/>
      <c r="H14" s="39"/>
      <c r="I14" s="39"/>
      <c r="J14" s="39"/>
      <c r="K14" s="39"/>
      <c r="L14" s="39"/>
      <c r="M14" s="39"/>
      <c r="N14" s="39"/>
      <c r="O14" s="39">
        <f t="shared" si="0"/>
        <v>1985718916</v>
      </c>
      <c r="P14" s="39">
        <v>3193542.57</v>
      </c>
      <c r="Q14" s="22"/>
      <c r="R14" s="6"/>
      <c r="S14" s="1"/>
    </row>
    <row r="15" spans="1:19" s="3" customFormat="1" ht="9">
      <c r="A15" s="6"/>
      <c r="B15" s="99" t="s">
        <v>16</v>
      </c>
      <c r="C15" s="41">
        <v>1143356361</v>
      </c>
      <c r="D15" s="41">
        <v>841536967</v>
      </c>
      <c r="E15" s="41">
        <v>1081393227</v>
      </c>
      <c r="F15" s="41">
        <v>1092379690</v>
      </c>
      <c r="G15" s="41"/>
      <c r="H15" s="41"/>
      <c r="I15" s="41"/>
      <c r="J15" s="41"/>
      <c r="K15" s="41"/>
      <c r="L15" s="41"/>
      <c r="M15" s="41"/>
      <c r="N15" s="41"/>
      <c r="O15" s="41">
        <f t="shared" si="0"/>
        <v>4158666245</v>
      </c>
      <c r="P15" s="41">
        <v>6688465.2699999996</v>
      </c>
      <c r="Q15" s="22"/>
      <c r="R15" s="6"/>
      <c r="S15" s="1"/>
    </row>
    <row r="16" spans="1:19" s="3" customFormat="1" ht="9">
      <c r="A16" s="6"/>
      <c r="B16" s="98" t="s">
        <v>4</v>
      </c>
      <c r="C16" s="39">
        <v>87966581</v>
      </c>
      <c r="D16" s="39">
        <v>81464859</v>
      </c>
      <c r="E16" s="39">
        <v>74403053</v>
      </c>
      <c r="F16" s="39">
        <v>90140420</v>
      </c>
      <c r="G16" s="39"/>
      <c r="H16" s="39"/>
      <c r="I16" s="39"/>
      <c r="J16" s="39"/>
      <c r="K16" s="39"/>
      <c r="L16" s="39"/>
      <c r="M16" s="39"/>
      <c r="N16" s="39"/>
      <c r="O16" s="39">
        <f t="shared" si="0"/>
        <v>333974913</v>
      </c>
      <c r="P16" s="39">
        <v>537322.56000000006</v>
      </c>
      <c r="Q16" s="22"/>
      <c r="R16" s="6"/>
      <c r="S16" s="1"/>
    </row>
    <row r="17" spans="1:19" s="3" customFormat="1" ht="9">
      <c r="A17" s="6"/>
      <c r="B17" s="99" t="s">
        <v>5</v>
      </c>
      <c r="C17" s="41">
        <v>153601151</v>
      </c>
      <c r="D17" s="41">
        <v>134649173</v>
      </c>
      <c r="E17" s="41">
        <v>157034449</v>
      </c>
      <c r="F17" s="41">
        <v>159560394</v>
      </c>
      <c r="G17" s="41"/>
      <c r="H17" s="41"/>
      <c r="I17" s="41"/>
      <c r="J17" s="41"/>
      <c r="K17" s="41"/>
      <c r="L17" s="41"/>
      <c r="M17" s="41"/>
      <c r="N17" s="41"/>
      <c r="O17" s="41">
        <f t="shared" si="0"/>
        <v>604845167</v>
      </c>
      <c r="P17" s="41">
        <v>972714.58</v>
      </c>
      <c r="Q17" s="22"/>
      <c r="R17" s="6"/>
      <c r="S17" s="1"/>
    </row>
    <row r="18" spans="1:19" s="3" customFormat="1" ht="9">
      <c r="A18" s="6"/>
      <c r="B18" s="98" t="s">
        <v>6</v>
      </c>
      <c r="C18" s="39">
        <v>452947739</v>
      </c>
      <c r="D18" s="39">
        <v>426660341</v>
      </c>
      <c r="E18" s="39">
        <v>457154130</v>
      </c>
      <c r="F18" s="39">
        <v>444949289</v>
      </c>
      <c r="G18" s="39"/>
      <c r="H18" s="39"/>
      <c r="I18" s="39"/>
      <c r="J18" s="39"/>
      <c r="K18" s="39"/>
      <c r="L18" s="39"/>
      <c r="M18" s="39"/>
      <c r="N18" s="39"/>
      <c r="O18" s="39">
        <f t="shared" si="0"/>
        <v>1781711499</v>
      </c>
      <c r="P18" s="39">
        <v>2864845.65</v>
      </c>
      <c r="Q18" s="22"/>
      <c r="R18" s="6"/>
      <c r="S18" s="1"/>
    </row>
    <row r="19" spans="1:19" s="3" customFormat="1" ht="9">
      <c r="A19" s="6"/>
      <c r="B19" s="99" t="s">
        <v>12</v>
      </c>
      <c r="C19" s="41">
        <v>56484079</v>
      </c>
      <c r="D19" s="41">
        <v>51613498</v>
      </c>
      <c r="E19" s="41">
        <v>59522972</v>
      </c>
      <c r="F19" s="41">
        <v>59967433</v>
      </c>
      <c r="G19" s="41"/>
      <c r="H19" s="41"/>
      <c r="I19" s="41"/>
      <c r="J19" s="41"/>
      <c r="K19" s="41"/>
      <c r="L19" s="41"/>
      <c r="M19" s="41"/>
      <c r="N19" s="41"/>
      <c r="O19" s="41">
        <f t="shared" si="0"/>
        <v>227587982</v>
      </c>
      <c r="P19" s="41">
        <v>365991.72</v>
      </c>
      <c r="Q19" s="22"/>
      <c r="R19" s="6"/>
      <c r="S19" s="1"/>
    </row>
    <row r="20" spans="1:19" s="3" customFormat="1" ht="9">
      <c r="A20" s="6"/>
      <c r="B20" s="98" t="s">
        <v>13</v>
      </c>
      <c r="C20" s="39">
        <v>261320495</v>
      </c>
      <c r="D20" s="39">
        <v>227216709</v>
      </c>
      <c r="E20" s="39">
        <v>296410335</v>
      </c>
      <c r="F20" s="39">
        <v>293055599</v>
      </c>
      <c r="G20" s="39"/>
      <c r="H20" s="39"/>
      <c r="I20" s="39"/>
      <c r="J20" s="39"/>
      <c r="K20" s="39"/>
      <c r="L20" s="39"/>
      <c r="M20" s="39"/>
      <c r="N20" s="39"/>
      <c r="O20" s="39">
        <f t="shared" si="0"/>
        <v>1078003138</v>
      </c>
      <c r="P20" s="39">
        <v>1733557.36</v>
      </c>
      <c r="Q20" s="22"/>
      <c r="R20" s="6"/>
      <c r="S20" s="1"/>
    </row>
    <row r="21" spans="1:19" s="3" customFormat="1" ht="9">
      <c r="A21" s="6"/>
      <c r="B21" s="99" t="s">
        <v>14</v>
      </c>
      <c r="C21" s="41">
        <v>161198654</v>
      </c>
      <c r="D21" s="41">
        <v>180564645</v>
      </c>
      <c r="E21" s="41">
        <v>170265489</v>
      </c>
      <c r="F21" s="41">
        <v>167869361</v>
      </c>
      <c r="G21" s="41"/>
      <c r="H21" s="41"/>
      <c r="I21" s="41"/>
      <c r="J21" s="41"/>
      <c r="K21" s="41"/>
      <c r="L21" s="41"/>
      <c r="M21" s="41"/>
      <c r="N21" s="41"/>
      <c r="O21" s="41">
        <f t="shared" si="0"/>
        <v>679898149</v>
      </c>
      <c r="P21" s="41">
        <v>1093146.47</v>
      </c>
      <c r="Q21" s="22"/>
      <c r="R21" s="6"/>
      <c r="S21" s="1"/>
    </row>
    <row r="22" spans="1:19" s="3" customFormat="1" ht="9">
      <c r="A22" s="6"/>
      <c r="B22" s="98" t="s">
        <v>38</v>
      </c>
      <c r="C22" s="39">
        <v>86096811</v>
      </c>
      <c r="D22" s="39">
        <v>86786035</v>
      </c>
      <c r="E22" s="39">
        <v>84325417</v>
      </c>
      <c r="F22" s="39">
        <v>81789514</v>
      </c>
      <c r="G22" s="39"/>
      <c r="H22" s="39"/>
      <c r="I22" s="39"/>
      <c r="J22" s="39"/>
      <c r="K22" s="39"/>
      <c r="L22" s="39"/>
      <c r="M22" s="39"/>
      <c r="N22" s="39"/>
      <c r="O22" s="39">
        <f t="shared" si="0"/>
        <v>338997777</v>
      </c>
      <c r="P22" s="39">
        <v>545046.55000000005</v>
      </c>
      <c r="Q22" s="22"/>
      <c r="R22" s="6"/>
      <c r="S22" s="1"/>
    </row>
    <row r="23" spans="1:19" s="3" customFormat="1" ht="9">
      <c r="A23" s="6"/>
      <c r="B23" s="99" t="s">
        <v>120</v>
      </c>
      <c r="C23" s="41">
        <v>45830606</v>
      </c>
      <c r="D23" s="41">
        <v>47253851</v>
      </c>
      <c r="E23" s="41">
        <v>39918894</v>
      </c>
      <c r="F23" s="41">
        <v>40369746</v>
      </c>
      <c r="G23" s="41"/>
      <c r="H23" s="41"/>
      <c r="I23" s="41"/>
      <c r="J23" s="41"/>
      <c r="K23" s="41"/>
      <c r="L23" s="41"/>
      <c r="M23" s="41"/>
      <c r="N23" s="41"/>
      <c r="O23" s="41">
        <f t="shared" si="0"/>
        <v>173373097</v>
      </c>
      <c r="P23" s="41">
        <v>278771</v>
      </c>
      <c r="Q23" s="22"/>
      <c r="R23" s="6"/>
      <c r="S23" s="1"/>
    </row>
    <row r="24" spans="1:19" s="3" customFormat="1" ht="9">
      <c r="A24" s="6"/>
      <c r="B24" s="98" t="s">
        <v>118</v>
      </c>
      <c r="C24" s="39">
        <v>54723200</v>
      </c>
      <c r="D24" s="39">
        <v>50220796</v>
      </c>
      <c r="E24" s="39">
        <v>63082481</v>
      </c>
      <c r="F24" s="39">
        <v>58089234</v>
      </c>
      <c r="G24" s="39"/>
      <c r="H24" s="39"/>
      <c r="I24" s="39"/>
      <c r="J24" s="39"/>
      <c r="K24" s="39"/>
      <c r="L24" s="39"/>
      <c r="M24" s="39"/>
      <c r="N24" s="39"/>
      <c r="O24" s="39">
        <f t="shared" si="0"/>
        <v>226115711</v>
      </c>
      <c r="P24" s="39">
        <v>363530.63</v>
      </c>
      <c r="Q24" s="22"/>
      <c r="R24" s="6"/>
      <c r="S24" s="1"/>
    </row>
    <row r="25" spans="1:19" s="3" customFormat="1" ht="9">
      <c r="A25" s="6"/>
      <c r="B25" s="99" t="s">
        <v>15</v>
      </c>
      <c r="C25" s="41">
        <v>197324972</v>
      </c>
      <c r="D25" s="41">
        <v>186818804</v>
      </c>
      <c r="E25" s="41">
        <v>211714692</v>
      </c>
      <c r="F25" s="41">
        <v>214286486</v>
      </c>
      <c r="G25" s="41"/>
      <c r="H25" s="41"/>
      <c r="I25" s="41"/>
      <c r="J25" s="41"/>
      <c r="K25" s="41"/>
      <c r="L25" s="41"/>
      <c r="M25" s="41"/>
      <c r="N25" s="41"/>
      <c r="O25" s="41">
        <f t="shared" si="0"/>
        <v>810144954</v>
      </c>
      <c r="P25" s="41">
        <v>1302815.72</v>
      </c>
      <c r="Q25" s="22"/>
      <c r="R25" s="6"/>
      <c r="S25" s="1"/>
    </row>
    <row r="26" spans="1:19" s="3" customFormat="1" ht="9">
      <c r="A26" s="6"/>
      <c r="B26" s="90" t="s">
        <v>2</v>
      </c>
      <c r="C26" s="90">
        <f t="shared" ref="C26:O26" si="1">SUM(C10:C25)</f>
        <v>3976197628</v>
      </c>
      <c r="D26" s="90">
        <f t="shared" si="1"/>
        <v>3405181210</v>
      </c>
      <c r="E26" s="90">
        <f t="shared" si="1"/>
        <v>3876808202</v>
      </c>
      <c r="F26" s="90">
        <f t="shared" si="1"/>
        <v>3940743034</v>
      </c>
      <c r="G26" s="90">
        <f t="shared" si="1"/>
        <v>0</v>
      </c>
      <c r="H26" s="90">
        <f t="shared" si="1"/>
        <v>0</v>
      </c>
      <c r="I26" s="90">
        <f t="shared" si="1"/>
        <v>0</v>
      </c>
      <c r="J26" s="90">
        <f t="shared" si="1"/>
        <v>0</v>
      </c>
      <c r="K26" s="90">
        <f t="shared" si="1"/>
        <v>0</v>
      </c>
      <c r="L26" s="90">
        <f t="shared" si="1"/>
        <v>0</v>
      </c>
      <c r="M26" s="90">
        <f t="shared" si="1"/>
        <v>0</v>
      </c>
      <c r="N26" s="90">
        <f t="shared" si="1"/>
        <v>0</v>
      </c>
      <c r="O26" s="90">
        <f t="shared" si="1"/>
        <v>15198930074</v>
      </c>
      <c r="P26" s="90">
        <f>SUM(P10:P25)</f>
        <v>24443066.619999994</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6410551.4570913324</v>
      </c>
      <c r="G27" s="90">
        <f t="shared" si="2"/>
        <v>0</v>
      </c>
      <c r="H27" s="90">
        <f t="shared" si="2"/>
        <v>0</v>
      </c>
      <c r="I27" s="90">
        <f t="shared" si="2"/>
        <v>0</v>
      </c>
      <c r="J27" s="90">
        <f t="shared" si="2"/>
        <v>0</v>
      </c>
      <c r="K27" s="90">
        <f t="shared" si="2"/>
        <v>0</v>
      </c>
      <c r="L27" s="90">
        <f t="shared" si="2"/>
        <v>0</v>
      </c>
      <c r="M27" s="90">
        <f t="shared" si="2"/>
        <v>0</v>
      </c>
      <c r="N27" s="90">
        <f t="shared" si="2"/>
        <v>0</v>
      </c>
      <c r="O27" s="90">
        <f>SUM(C27:N27)</f>
        <v>24443066.593994163</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614.7276190476191</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v>182415931</v>
      </c>
      <c r="G32" s="38"/>
      <c r="H32" s="38"/>
      <c r="I32" s="38"/>
      <c r="J32" s="38"/>
      <c r="K32" s="38"/>
      <c r="L32" s="38"/>
      <c r="M32" s="38"/>
      <c r="N32" s="38"/>
      <c r="O32" s="114">
        <f>SUM(C32:N32)</f>
        <v>665846708</v>
      </c>
      <c r="P32" s="113">
        <v>1071161.01</v>
      </c>
      <c r="Q32" s="23"/>
      <c r="R32" s="6"/>
    </row>
    <row r="33" spans="1:19" s="1" customFormat="1" ht="9">
      <c r="A33" s="6"/>
      <c r="B33" s="101" t="s">
        <v>3</v>
      </c>
      <c r="C33" s="112">
        <v>355481008</v>
      </c>
      <c r="D33" s="112">
        <v>328936657</v>
      </c>
      <c r="E33" s="112">
        <v>314688066</v>
      </c>
      <c r="F33" s="112">
        <v>370814721</v>
      </c>
      <c r="G33" s="112"/>
      <c r="H33" s="112"/>
      <c r="I33" s="112"/>
      <c r="J33" s="112"/>
      <c r="K33" s="112"/>
      <c r="L33" s="112"/>
      <c r="M33" s="112"/>
      <c r="N33" s="112"/>
      <c r="O33" s="112">
        <f t="shared" ref="O33:O47" si="3">SUM(C33:N33)</f>
        <v>1369920452</v>
      </c>
      <c r="P33" s="112">
        <v>2203894.4</v>
      </c>
      <c r="Q33" s="23"/>
      <c r="R33" s="6"/>
    </row>
    <row r="34" spans="1:19" s="3" customFormat="1" ht="9">
      <c r="A34" s="6"/>
      <c r="B34" s="95" t="s">
        <v>76</v>
      </c>
      <c r="C34" s="38">
        <v>100074024</v>
      </c>
      <c r="D34" s="38">
        <v>93381929</v>
      </c>
      <c r="E34" s="38">
        <v>87484687</v>
      </c>
      <c r="F34" s="38">
        <v>72954372</v>
      </c>
      <c r="G34" s="38"/>
      <c r="H34" s="38"/>
      <c r="I34" s="38"/>
      <c r="J34" s="38"/>
      <c r="K34" s="38"/>
      <c r="L34" s="38"/>
      <c r="M34" s="38"/>
      <c r="N34" s="38"/>
      <c r="O34" s="114">
        <f t="shared" si="3"/>
        <v>353895012</v>
      </c>
      <c r="P34" s="113">
        <v>568788.46</v>
      </c>
      <c r="Q34" s="22"/>
      <c r="R34" s="6"/>
      <c r="S34" s="1"/>
    </row>
    <row r="35" spans="1:19" s="3" customFormat="1" ht="9">
      <c r="A35" s="6"/>
      <c r="B35" s="101" t="s">
        <v>35</v>
      </c>
      <c r="C35" s="112">
        <v>91377795</v>
      </c>
      <c r="D35" s="112">
        <v>89629722</v>
      </c>
      <c r="E35" s="112">
        <v>72660220</v>
      </c>
      <c r="F35" s="112">
        <v>70310051</v>
      </c>
      <c r="G35" s="112"/>
      <c r="H35" s="112"/>
      <c r="I35" s="112"/>
      <c r="J35" s="112"/>
      <c r="K35" s="112"/>
      <c r="L35" s="112"/>
      <c r="M35" s="112"/>
      <c r="N35" s="112"/>
      <c r="O35" s="112">
        <f t="shared" si="3"/>
        <v>323977788</v>
      </c>
      <c r="P35" s="112">
        <v>520877.43</v>
      </c>
      <c r="Q35" s="22"/>
      <c r="R35" s="6"/>
      <c r="S35" s="1"/>
    </row>
    <row r="36" spans="1:19" s="3" customFormat="1" ht="9">
      <c r="A36" s="6"/>
      <c r="B36" s="102" t="s">
        <v>104</v>
      </c>
      <c r="C36" s="37">
        <v>501319539</v>
      </c>
      <c r="D36" s="37">
        <v>388890744</v>
      </c>
      <c r="E36" s="37">
        <v>497173810</v>
      </c>
      <c r="F36" s="37">
        <v>499048876</v>
      </c>
      <c r="G36" s="37"/>
      <c r="H36" s="37"/>
      <c r="I36" s="37"/>
      <c r="J36" s="37"/>
      <c r="K36" s="37"/>
      <c r="L36" s="37"/>
      <c r="M36" s="37"/>
      <c r="N36" s="37"/>
      <c r="O36" s="114">
        <f t="shared" si="3"/>
        <v>1886432969</v>
      </c>
      <c r="P36" s="113">
        <v>3033865.43</v>
      </c>
      <c r="Q36" s="22"/>
      <c r="R36" s="6"/>
      <c r="S36" s="1"/>
    </row>
    <row r="37" spans="1:19" s="3" customFormat="1" ht="9">
      <c r="A37" s="6"/>
      <c r="B37" s="101" t="s">
        <v>16</v>
      </c>
      <c r="C37" s="112">
        <v>1086188543</v>
      </c>
      <c r="D37" s="112">
        <v>807535473</v>
      </c>
      <c r="E37" s="112">
        <v>1037700571</v>
      </c>
      <c r="F37" s="112">
        <v>1048243137</v>
      </c>
      <c r="G37" s="112"/>
      <c r="H37" s="112"/>
      <c r="I37" s="112"/>
      <c r="J37" s="112"/>
      <c r="K37" s="112"/>
      <c r="L37" s="112"/>
      <c r="M37" s="112"/>
      <c r="N37" s="112"/>
      <c r="O37" s="112">
        <f t="shared" si="3"/>
        <v>3979667724</v>
      </c>
      <c r="P37" s="112">
        <v>6400554.0300000003</v>
      </c>
      <c r="Q37" s="22"/>
      <c r="R37" s="6"/>
      <c r="S37" s="1"/>
    </row>
    <row r="38" spans="1:19" s="3" customFormat="1" ht="9">
      <c r="A38" s="6"/>
      <c r="B38" s="102" t="s">
        <v>4</v>
      </c>
      <c r="C38" s="38">
        <v>83568251</v>
      </c>
      <c r="D38" s="38">
        <v>77391616</v>
      </c>
      <c r="E38" s="38">
        <v>70682900</v>
      </c>
      <c r="F38" s="38">
        <v>85633399</v>
      </c>
      <c r="G38" s="38"/>
      <c r="H38" s="38"/>
      <c r="I38" s="38"/>
      <c r="J38" s="38"/>
      <c r="K38" s="38"/>
      <c r="L38" s="38"/>
      <c r="M38" s="38"/>
      <c r="N38" s="38"/>
      <c r="O38" s="114">
        <f t="shared" si="3"/>
        <v>317276166</v>
      </c>
      <c r="P38" s="113">
        <v>510456.44</v>
      </c>
      <c r="Q38" s="22"/>
      <c r="R38" s="6"/>
      <c r="S38" s="1"/>
    </row>
    <row r="39" spans="1:19" s="3" customFormat="1" ht="9">
      <c r="A39" s="6"/>
      <c r="B39" s="101" t="s">
        <v>5</v>
      </c>
      <c r="C39" s="112">
        <v>147395043</v>
      </c>
      <c r="D39" s="112">
        <v>129208803</v>
      </c>
      <c r="E39" s="112">
        <v>150689622</v>
      </c>
      <c r="F39" s="112">
        <v>153750253</v>
      </c>
      <c r="G39" s="112"/>
      <c r="H39" s="112"/>
      <c r="I39" s="112"/>
      <c r="J39" s="112"/>
      <c r="K39" s="112"/>
      <c r="L39" s="112"/>
      <c r="M39" s="112"/>
      <c r="N39" s="112"/>
      <c r="O39" s="112">
        <f t="shared" si="3"/>
        <v>581043721</v>
      </c>
      <c r="P39" s="112">
        <v>934448.79</v>
      </c>
      <c r="Q39" s="22"/>
      <c r="R39" s="6"/>
      <c r="S39" s="1"/>
    </row>
    <row r="40" spans="1:19" s="3" customFormat="1" ht="9">
      <c r="A40" s="6"/>
      <c r="B40" s="223" t="s">
        <v>6</v>
      </c>
      <c r="C40" s="224">
        <v>431162677</v>
      </c>
      <c r="D40" s="224">
        <v>406139603</v>
      </c>
      <c r="E40" s="224">
        <v>435166757</v>
      </c>
      <c r="F40" s="224">
        <v>433985447</v>
      </c>
      <c r="G40" s="224"/>
      <c r="H40" s="224"/>
      <c r="I40" s="224"/>
      <c r="J40" s="224"/>
      <c r="K40" s="224"/>
      <c r="L40" s="224"/>
      <c r="M40" s="224"/>
      <c r="N40" s="224"/>
      <c r="O40" s="224">
        <f t="shared" si="3"/>
        <v>1706454484</v>
      </c>
      <c r="P40" s="224">
        <v>2744034.96</v>
      </c>
      <c r="Q40" s="22"/>
      <c r="R40" s="6"/>
      <c r="S40" s="1"/>
    </row>
    <row r="41" spans="1:19" s="3" customFormat="1" ht="9">
      <c r="A41" s="6"/>
      <c r="B41" s="231" t="s">
        <v>12</v>
      </c>
      <c r="C41" s="232">
        <v>54201894</v>
      </c>
      <c r="D41" s="232">
        <v>49528105</v>
      </c>
      <c r="E41" s="232">
        <v>57118004</v>
      </c>
      <c r="F41" s="232">
        <v>56969061</v>
      </c>
      <c r="G41" s="232"/>
      <c r="H41" s="232"/>
      <c r="I41" s="232"/>
      <c r="J41" s="232"/>
      <c r="K41" s="232"/>
      <c r="L41" s="232"/>
      <c r="M41" s="232"/>
      <c r="N41" s="232"/>
      <c r="O41" s="233">
        <f t="shared" si="3"/>
        <v>217817064</v>
      </c>
      <c r="P41" s="234">
        <v>350268.08</v>
      </c>
      <c r="Q41" s="22"/>
      <c r="R41" s="6"/>
      <c r="S41" s="1"/>
    </row>
    <row r="42" spans="1:19" s="3" customFormat="1" ht="9">
      <c r="A42" s="6"/>
      <c r="B42" s="223" t="s">
        <v>13</v>
      </c>
      <c r="C42" s="224">
        <v>252034995</v>
      </c>
      <c r="D42" s="224">
        <v>219143019</v>
      </c>
      <c r="E42" s="224">
        <v>285877988</v>
      </c>
      <c r="F42" s="224">
        <v>284665459</v>
      </c>
      <c r="G42" s="224"/>
      <c r="H42" s="224"/>
      <c r="I42" s="224"/>
      <c r="J42" s="224"/>
      <c r="K42" s="224"/>
      <c r="L42" s="224"/>
      <c r="M42" s="224"/>
      <c r="N42" s="224"/>
      <c r="O42" s="224">
        <f t="shared" si="3"/>
        <v>1041721461</v>
      </c>
      <c r="P42" s="224">
        <v>1675249.77</v>
      </c>
      <c r="Q42" s="22"/>
      <c r="R42" s="6"/>
      <c r="S42" s="1"/>
    </row>
    <row r="43" spans="1:19" s="3" customFormat="1" ht="9">
      <c r="A43" s="6"/>
      <c r="B43" s="231" t="s">
        <v>14</v>
      </c>
      <c r="C43" s="232">
        <v>153138722</v>
      </c>
      <c r="D43" s="232">
        <v>171536413</v>
      </c>
      <c r="E43" s="232">
        <v>161752215</v>
      </c>
      <c r="F43" s="232">
        <v>159475892</v>
      </c>
      <c r="G43" s="232"/>
      <c r="H43" s="232"/>
      <c r="I43" s="232"/>
      <c r="J43" s="232"/>
      <c r="K43" s="232"/>
      <c r="L43" s="232"/>
      <c r="M43" s="232"/>
      <c r="N43" s="232"/>
      <c r="O43" s="233">
        <f t="shared" si="3"/>
        <v>645903242</v>
      </c>
      <c r="P43" s="234">
        <v>1038489.14</v>
      </c>
      <c r="Q43" s="22"/>
      <c r="R43" s="6"/>
      <c r="S43" s="1"/>
    </row>
    <row r="44" spans="1:19" s="3" customFormat="1" ht="9">
      <c r="A44" s="6"/>
      <c r="B44" s="223" t="s">
        <v>38</v>
      </c>
      <c r="C44" s="224">
        <v>82718417</v>
      </c>
      <c r="D44" s="224">
        <v>83380596</v>
      </c>
      <c r="E44" s="224">
        <v>81016531</v>
      </c>
      <c r="F44" s="224">
        <v>78580135</v>
      </c>
      <c r="G44" s="224"/>
      <c r="H44" s="224"/>
      <c r="I44" s="224"/>
      <c r="J44" s="224"/>
      <c r="K44" s="224"/>
      <c r="L44" s="224"/>
      <c r="M44" s="224"/>
      <c r="N44" s="224"/>
      <c r="O44" s="224">
        <f t="shared" si="3"/>
        <v>325695679</v>
      </c>
      <c r="P44" s="224">
        <v>523659.2</v>
      </c>
      <c r="Q44" s="22"/>
      <c r="R44" s="6"/>
      <c r="S44" s="1"/>
    </row>
    <row r="45" spans="1:19" s="3" customFormat="1" ht="9">
      <c r="A45" s="6"/>
      <c r="B45" s="231" t="s">
        <v>120</v>
      </c>
      <c r="C45" s="232">
        <v>43539076</v>
      </c>
      <c r="D45" s="232">
        <v>44891158</v>
      </c>
      <c r="E45" s="232">
        <v>37922950</v>
      </c>
      <c r="F45" s="232">
        <v>38351259</v>
      </c>
      <c r="G45" s="232"/>
      <c r="H45" s="232"/>
      <c r="I45" s="232"/>
      <c r="J45" s="232"/>
      <c r="K45" s="232"/>
      <c r="L45" s="232"/>
      <c r="M45" s="232"/>
      <c r="N45" s="232"/>
      <c r="O45" s="233">
        <f t="shared" si="3"/>
        <v>164704443</v>
      </c>
      <c r="P45" s="234">
        <v>264832.45</v>
      </c>
      <c r="Q45" s="22"/>
      <c r="R45" s="6"/>
      <c r="S45" s="1"/>
    </row>
    <row r="46" spans="1:19" s="3" customFormat="1" ht="9">
      <c r="A46" s="6"/>
      <c r="B46" s="223" t="s">
        <v>118</v>
      </c>
      <c r="C46" s="224">
        <v>51987040</v>
      </c>
      <c r="D46" s="224">
        <v>47709756</v>
      </c>
      <c r="E46" s="224">
        <v>59928357</v>
      </c>
      <c r="F46" s="224">
        <v>55184773</v>
      </c>
      <c r="G46" s="224"/>
      <c r="H46" s="224"/>
      <c r="I46" s="224"/>
      <c r="J46" s="224"/>
      <c r="K46" s="224"/>
      <c r="L46" s="224"/>
      <c r="M46" s="224"/>
      <c r="N46" s="224"/>
      <c r="O46" s="224">
        <f t="shared" si="3"/>
        <v>214809926</v>
      </c>
      <c r="P46" s="224">
        <v>345354.1</v>
      </c>
      <c r="Q46" s="22"/>
      <c r="R46" s="6"/>
      <c r="S46" s="1"/>
    </row>
    <row r="47" spans="1:19" s="3" customFormat="1" ht="9">
      <c r="A47" s="6"/>
      <c r="B47" s="231" t="s">
        <v>15</v>
      </c>
      <c r="C47" s="232">
        <v>191284411</v>
      </c>
      <c r="D47" s="232">
        <v>181099861</v>
      </c>
      <c r="E47" s="232">
        <v>205233630</v>
      </c>
      <c r="F47" s="232">
        <v>208578034</v>
      </c>
      <c r="G47" s="232"/>
      <c r="H47" s="232"/>
      <c r="I47" s="232"/>
      <c r="J47" s="232"/>
      <c r="K47" s="232"/>
      <c r="L47" s="232"/>
      <c r="M47" s="232"/>
      <c r="N47" s="232"/>
      <c r="O47" s="233">
        <f t="shared" si="3"/>
        <v>786195936</v>
      </c>
      <c r="P47" s="234">
        <v>1264318.51</v>
      </c>
      <c r="Q47" s="22"/>
      <c r="R47" s="6"/>
      <c r="S47" s="1"/>
    </row>
    <row r="48" spans="1:19" s="3" customFormat="1" ht="9">
      <c r="A48" s="6"/>
      <c r="B48" s="90" t="s">
        <v>2</v>
      </c>
      <c r="C48" s="90">
        <f t="shared" ref="C48:N48" si="4">SUM(C32:C47)</f>
        <v>3801226582</v>
      </c>
      <c r="D48" s="90">
        <f t="shared" si="4"/>
        <v>3264442063</v>
      </c>
      <c r="E48" s="90">
        <f t="shared" si="4"/>
        <v>3716733330</v>
      </c>
      <c r="F48" s="90">
        <f t="shared" si="4"/>
        <v>3798960800</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14581362775</v>
      </c>
      <c r="P48" s="90">
        <f>SUM(P32:P47)</f>
        <v>23450252.200000003</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6179909.0886556022</v>
      </c>
      <c r="G49" s="90">
        <f t="shared" si="6"/>
        <v>0</v>
      </c>
      <c r="H49" s="90">
        <f t="shared" si="6"/>
        <v>0</v>
      </c>
      <c r="I49" s="90">
        <f t="shared" si="6"/>
        <v>0</v>
      </c>
      <c r="J49" s="90">
        <f t="shared" si="6"/>
        <v>0</v>
      </c>
      <c r="K49" s="90">
        <f t="shared" si="6"/>
        <v>0</v>
      </c>
      <c r="L49" s="90">
        <f t="shared" si="6"/>
        <v>0</v>
      </c>
      <c r="M49" s="90">
        <f t="shared" si="6"/>
        <v>0</v>
      </c>
      <c r="N49" s="90">
        <f t="shared" si="6"/>
        <v>0</v>
      </c>
      <c r="O49" s="90">
        <f t="shared" si="5"/>
        <v>23450252.185733002</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614.7276190476191</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 zoomScale="130" zoomScaleNormal="130" workbookViewId="0">
      <selection activeCell="V58" sqref="V58"/>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v>21407</v>
      </c>
      <c r="G10" s="39"/>
      <c r="H10" s="39"/>
      <c r="I10" s="39"/>
      <c r="J10" s="39"/>
      <c r="K10" s="39"/>
      <c r="L10" s="39"/>
      <c r="M10" s="39"/>
      <c r="N10" s="39"/>
      <c r="O10" s="81">
        <f t="shared" ref="O10:O26" si="0">SUM(C10:N10)</f>
        <v>81090</v>
      </c>
      <c r="P10" s="62"/>
      <c r="Q10" s="62"/>
      <c r="R10" s="54"/>
    </row>
    <row r="11" spans="1:18" s="55" customFormat="1" ht="9">
      <c r="A11" s="54"/>
      <c r="B11" s="103" t="s">
        <v>3</v>
      </c>
      <c r="C11" s="115">
        <v>47277</v>
      </c>
      <c r="D11" s="115">
        <v>42259</v>
      </c>
      <c r="E11" s="115">
        <v>35356</v>
      </c>
      <c r="F11" s="115">
        <v>41726</v>
      </c>
      <c r="G11" s="115"/>
      <c r="H11" s="115"/>
      <c r="I11" s="115"/>
      <c r="J11" s="115"/>
      <c r="K11" s="115"/>
      <c r="L11" s="115"/>
      <c r="M11" s="115"/>
      <c r="N11" s="115"/>
      <c r="O11" s="115">
        <f t="shared" si="0"/>
        <v>166618</v>
      </c>
      <c r="P11" s="62"/>
      <c r="Q11" s="62"/>
      <c r="R11" s="65"/>
    </row>
    <row r="12" spans="1:18" s="55" customFormat="1" ht="9">
      <c r="A12" s="54"/>
      <c r="B12" s="95" t="s">
        <v>76</v>
      </c>
      <c r="C12" s="39">
        <v>17733</v>
      </c>
      <c r="D12" s="39">
        <v>16606</v>
      </c>
      <c r="E12" s="39">
        <v>13009</v>
      </c>
      <c r="F12" s="39">
        <v>11400</v>
      </c>
      <c r="G12" s="39"/>
      <c r="H12" s="39"/>
      <c r="I12" s="39"/>
      <c r="J12" s="39"/>
      <c r="K12" s="39"/>
      <c r="L12" s="39"/>
      <c r="M12" s="39"/>
      <c r="N12" s="39"/>
      <c r="O12" s="81">
        <f t="shared" si="0"/>
        <v>58748</v>
      </c>
      <c r="P12" s="62"/>
      <c r="Q12" s="62"/>
      <c r="R12" s="65"/>
    </row>
    <row r="13" spans="1:18" s="55" customFormat="1" ht="9">
      <c r="A13" s="54"/>
      <c r="B13" s="103" t="s">
        <v>35</v>
      </c>
      <c r="C13" s="115">
        <v>22263</v>
      </c>
      <c r="D13" s="115">
        <v>24359</v>
      </c>
      <c r="E13" s="115">
        <v>14123</v>
      </c>
      <c r="F13" s="115">
        <v>14181</v>
      </c>
      <c r="G13" s="115"/>
      <c r="H13" s="115"/>
      <c r="I13" s="115"/>
      <c r="J13" s="115"/>
      <c r="K13" s="115"/>
      <c r="L13" s="115"/>
      <c r="M13" s="115"/>
      <c r="N13" s="115"/>
      <c r="O13" s="115">
        <f t="shared" si="0"/>
        <v>74926</v>
      </c>
      <c r="P13" s="62"/>
      <c r="Q13" s="62"/>
      <c r="R13" s="65"/>
    </row>
    <row r="14" spans="1:18" s="55" customFormat="1" ht="9">
      <c r="A14" s="54"/>
      <c r="B14" s="102" t="s">
        <v>104</v>
      </c>
      <c r="C14" s="39">
        <v>40784</v>
      </c>
      <c r="D14" s="39">
        <v>38677</v>
      </c>
      <c r="E14" s="39">
        <v>34116</v>
      </c>
      <c r="F14" s="39">
        <v>39435</v>
      </c>
      <c r="G14" s="39"/>
      <c r="H14" s="39"/>
      <c r="I14" s="39"/>
      <c r="J14" s="39"/>
      <c r="K14" s="39"/>
      <c r="L14" s="39"/>
      <c r="M14" s="39"/>
      <c r="N14" s="39"/>
      <c r="O14" s="81">
        <f t="shared" si="0"/>
        <v>153012</v>
      </c>
      <c r="P14" s="62"/>
      <c r="Q14" s="62"/>
      <c r="R14" s="65"/>
    </row>
    <row r="15" spans="1:18" s="55" customFormat="1" ht="9">
      <c r="A15" s="54"/>
      <c r="B15" s="103" t="s">
        <v>16</v>
      </c>
      <c r="C15" s="115">
        <v>72610</v>
      </c>
      <c r="D15" s="115">
        <v>63467</v>
      </c>
      <c r="E15" s="115">
        <v>59704</v>
      </c>
      <c r="F15" s="115">
        <v>64005</v>
      </c>
      <c r="G15" s="115"/>
      <c r="H15" s="115"/>
      <c r="I15" s="115"/>
      <c r="J15" s="115"/>
      <c r="K15" s="115"/>
      <c r="L15" s="115"/>
      <c r="M15" s="115"/>
      <c r="N15" s="115"/>
      <c r="O15" s="115">
        <f t="shared" si="0"/>
        <v>259786</v>
      </c>
      <c r="P15" s="62"/>
      <c r="Q15" s="62"/>
      <c r="R15" s="65"/>
    </row>
    <row r="16" spans="1:18" s="55" customFormat="1" ht="9">
      <c r="A16" s="54"/>
      <c r="B16" s="102" t="s">
        <v>4</v>
      </c>
      <c r="C16" s="39">
        <v>10313</v>
      </c>
      <c r="D16" s="39">
        <v>10459</v>
      </c>
      <c r="E16" s="39">
        <v>9663</v>
      </c>
      <c r="F16" s="39">
        <v>9307</v>
      </c>
      <c r="G16" s="39"/>
      <c r="H16" s="39"/>
      <c r="I16" s="39"/>
      <c r="J16" s="39"/>
      <c r="K16" s="39"/>
      <c r="L16" s="39"/>
      <c r="M16" s="39"/>
      <c r="N16" s="39"/>
      <c r="O16" s="81">
        <f t="shared" si="0"/>
        <v>39742</v>
      </c>
      <c r="P16" s="62"/>
      <c r="Q16" s="62"/>
      <c r="R16" s="65"/>
    </row>
    <row r="17" spans="1:18" s="55" customFormat="1" ht="9">
      <c r="A17" s="54"/>
      <c r="B17" s="103" t="s">
        <v>5</v>
      </c>
      <c r="C17" s="115">
        <v>20283</v>
      </c>
      <c r="D17" s="115">
        <v>19834</v>
      </c>
      <c r="E17" s="115">
        <v>22953</v>
      </c>
      <c r="F17" s="115">
        <v>25164</v>
      </c>
      <c r="G17" s="115"/>
      <c r="H17" s="115"/>
      <c r="I17" s="115"/>
      <c r="J17" s="115"/>
      <c r="K17" s="115"/>
      <c r="L17" s="115"/>
      <c r="M17" s="115"/>
      <c r="N17" s="115"/>
      <c r="O17" s="115">
        <f t="shared" si="0"/>
        <v>88234</v>
      </c>
      <c r="P17" s="62"/>
      <c r="Q17" s="62"/>
      <c r="R17" s="65"/>
    </row>
    <row r="18" spans="1:18" s="55" customFormat="1" ht="9">
      <c r="A18" s="54"/>
      <c r="B18" s="235" t="s">
        <v>6</v>
      </c>
      <c r="C18" s="236">
        <v>71153</v>
      </c>
      <c r="D18" s="236">
        <v>67958</v>
      </c>
      <c r="E18" s="236">
        <v>63087</v>
      </c>
      <c r="F18" s="236">
        <v>63875</v>
      </c>
      <c r="G18" s="236"/>
      <c r="H18" s="236"/>
      <c r="I18" s="236"/>
      <c r="J18" s="236"/>
      <c r="K18" s="236"/>
      <c r="L18" s="236"/>
      <c r="M18" s="236"/>
      <c r="N18" s="236"/>
      <c r="O18" s="236">
        <f t="shared" si="0"/>
        <v>266073</v>
      </c>
      <c r="P18" s="62"/>
      <c r="Q18" s="62"/>
      <c r="R18" s="65"/>
    </row>
    <row r="19" spans="1:18" s="55" customFormat="1" ht="9">
      <c r="A19" s="54"/>
      <c r="B19" s="226" t="s">
        <v>12</v>
      </c>
      <c r="C19" s="41">
        <v>11507</v>
      </c>
      <c r="D19" s="41">
        <v>11204</v>
      </c>
      <c r="E19" s="41">
        <v>9914</v>
      </c>
      <c r="F19" s="41">
        <v>10732</v>
      </c>
      <c r="G19" s="41"/>
      <c r="H19" s="41"/>
      <c r="I19" s="41"/>
      <c r="J19" s="41"/>
      <c r="K19" s="41"/>
      <c r="L19" s="41"/>
      <c r="M19" s="41"/>
      <c r="N19" s="41"/>
      <c r="O19" s="227">
        <f t="shared" si="0"/>
        <v>43357</v>
      </c>
      <c r="P19" s="62"/>
      <c r="Q19" s="62"/>
      <c r="R19" s="65"/>
    </row>
    <row r="20" spans="1:18" s="55" customFormat="1" ht="9">
      <c r="A20" s="54"/>
      <c r="B20" s="235" t="s">
        <v>13</v>
      </c>
      <c r="C20" s="236">
        <v>40735</v>
      </c>
      <c r="D20" s="236">
        <v>40339</v>
      </c>
      <c r="E20" s="236">
        <v>38039</v>
      </c>
      <c r="F20" s="236">
        <v>38261</v>
      </c>
      <c r="G20" s="236"/>
      <c r="H20" s="236"/>
      <c r="I20" s="236"/>
      <c r="J20" s="236"/>
      <c r="K20" s="236"/>
      <c r="L20" s="236"/>
      <c r="M20" s="236"/>
      <c r="N20" s="236"/>
      <c r="O20" s="236">
        <f t="shared" si="0"/>
        <v>157374</v>
      </c>
      <c r="P20" s="62"/>
      <c r="Q20" s="62"/>
      <c r="R20" s="65"/>
    </row>
    <row r="21" spans="1:18" s="55" customFormat="1" ht="9">
      <c r="A21" s="54"/>
      <c r="B21" s="226" t="s">
        <v>14</v>
      </c>
      <c r="C21" s="41">
        <v>24939</v>
      </c>
      <c r="D21" s="41">
        <v>29371</v>
      </c>
      <c r="E21" s="41">
        <v>22319</v>
      </c>
      <c r="F21" s="41">
        <v>21420</v>
      </c>
      <c r="G21" s="41"/>
      <c r="H21" s="41"/>
      <c r="I21" s="41"/>
      <c r="J21" s="41"/>
      <c r="K21" s="41"/>
      <c r="L21" s="41"/>
      <c r="M21" s="41"/>
      <c r="N21" s="41"/>
      <c r="O21" s="227">
        <f t="shared" si="0"/>
        <v>98049</v>
      </c>
      <c r="P21" s="62"/>
      <c r="Q21" s="62"/>
      <c r="R21" s="65"/>
    </row>
    <row r="22" spans="1:18" s="55" customFormat="1" ht="9">
      <c r="A22" s="54"/>
      <c r="B22" s="235" t="s">
        <v>38</v>
      </c>
      <c r="C22" s="236">
        <v>17487</v>
      </c>
      <c r="D22" s="236">
        <v>17535</v>
      </c>
      <c r="E22" s="236">
        <v>14904</v>
      </c>
      <c r="F22" s="236">
        <v>15180</v>
      </c>
      <c r="G22" s="236"/>
      <c r="H22" s="236"/>
      <c r="I22" s="236"/>
      <c r="J22" s="236"/>
      <c r="K22" s="236"/>
      <c r="L22" s="236"/>
      <c r="M22" s="236"/>
      <c r="N22" s="236"/>
      <c r="O22" s="236">
        <f t="shared" si="0"/>
        <v>65106</v>
      </c>
      <c r="P22" s="62"/>
      <c r="Q22" s="62"/>
      <c r="R22" s="65"/>
    </row>
    <row r="23" spans="1:18" s="55" customFormat="1" ht="9">
      <c r="A23" s="54"/>
      <c r="B23" s="226" t="s">
        <v>120</v>
      </c>
      <c r="C23" s="41">
        <v>9188</v>
      </c>
      <c r="D23" s="41">
        <v>10962</v>
      </c>
      <c r="E23" s="41">
        <v>7202</v>
      </c>
      <c r="F23" s="41">
        <v>6702</v>
      </c>
      <c r="G23" s="41"/>
      <c r="H23" s="41"/>
      <c r="I23" s="41"/>
      <c r="J23" s="41"/>
      <c r="K23" s="41"/>
      <c r="L23" s="41"/>
      <c r="M23" s="41"/>
      <c r="N23" s="41"/>
      <c r="O23" s="227">
        <f t="shared" si="0"/>
        <v>34054</v>
      </c>
      <c r="P23" s="62"/>
      <c r="Q23" s="62"/>
      <c r="R23" s="65"/>
    </row>
    <row r="24" spans="1:18" s="55" customFormat="1" ht="9">
      <c r="A24" s="54"/>
      <c r="B24" s="235" t="s">
        <v>118</v>
      </c>
      <c r="C24" s="236">
        <v>11632</v>
      </c>
      <c r="D24" s="236">
        <v>11054</v>
      </c>
      <c r="E24" s="236">
        <v>11108</v>
      </c>
      <c r="F24" s="236">
        <v>11596</v>
      </c>
      <c r="G24" s="236"/>
      <c r="H24" s="236"/>
      <c r="I24" s="236"/>
      <c r="J24" s="236"/>
      <c r="K24" s="236"/>
      <c r="L24" s="236"/>
      <c r="M24" s="236"/>
      <c r="N24" s="236"/>
      <c r="O24" s="236">
        <f t="shared" si="0"/>
        <v>45390</v>
      </c>
      <c r="P24" s="62"/>
      <c r="Q24" s="62"/>
      <c r="R24" s="65"/>
    </row>
    <row r="25" spans="1:18" s="55" customFormat="1" ht="9">
      <c r="A25" s="54"/>
      <c r="B25" s="226" t="s">
        <v>15</v>
      </c>
      <c r="C25" s="41">
        <v>33210</v>
      </c>
      <c r="D25" s="41">
        <v>29562</v>
      </c>
      <c r="E25" s="41">
        <v>34183</v>
      </c>
      <c r="F25" s="41">
        <v>31969</v>
      </c>
      <c r="G25" s="41"/>
      <c r="H25" s="41"/>
      <c r="I25" s="41"/>
      <c r="J25" s="41"/>
      <c r="K25" s="41"/>
      <c r="L25" s="41"/>
      <c r="M25" s="41"/>
      <c r="N25" s="41"/>
      <c r="O25" s="227">
        <f t="shared" si="0"/>
        <v>128924</v>
      </c>
      <c r="P25" s="62"/>
      <c r="Q25" s="62"/>
      <c r="R25" s="65"/>
    </row>
    <row r="26" spans="1:18" s="55" customFormat="1" ht="9">
      <c r="A26" s="54"/>
      <c r="B26" s="91" t="s">
        <v>2</v>
      </c>
      <c r="C26" s="92">
        <f t="shared" ref="C26:N26" si="1">SUM(C10:C25)</f>
        <v>472680</v>
      </c>
      <c r="D26" s="92">
        <f t="shared" si="1"/>
        <v>452285</v>
      </c>
      <c r="E26" s="92">
        <f t="shared" si="1"/>
        <v>409158</v>
      </c>
      <c r="F26" s="92">
        <f t="shared" si="1"/>
        <v>426360</v>
      </c>
      <c r="G26" s="92">
        <f t="shared" si="1"/>
        <v>0</v>
      </c>
      <c r="H26" s="92">
        <f t="shared" si="1"/>
        <v>0</v>
      </c>
      <c r="I26" s="92">
        <f t="shared" si="1"/>
        <v>0</v>
      </c>
      <c r="J26" s="92">
        <f t="shared" si="1"/>
        <v>0</v>
      </c>
      <c r="K26" s="92">
        <f t="shared" si="1"/>
        <v>0</v>
      </c>
      <c r="L26" s="92">
        <f t="shared" si="1"/>
        <v>0</v>
      </c>
      <c r="M26" s="92">
        <f t="shared" si="1"/>
        <v>0</v>
      </c>
      <c r="N26" s="92">
        <f t="shared" si="1"/>
        <v>0</v>
      </c>
      <c r="O26" s="93">
        <f t="shared" si="0"/>
        <v>1760483</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v>64794708</v>
      </c>
      <c r="G30" s="39"/>
      <c r="H30" s="39"/>
      <c r="I30" s="39"/>
      <c r="J30" s="39"/>
      <c r="K30" s="39"/>
      <c r="L30" s="39"/>
      <c r="M30" s="39"/>
      <c r="N30" s="39"/>
      <c r="O30" s="81">
        <f t="shared" ref="O30:O45" si="2">SUM(C30:N30)</f>
        <v>244864776</v>
      </c>
      <c r="P30" s="81">
        <v>393878.84</v>
      </c>
      <c r="Q30" s="63"/>
      <c r="R30" s="54"/>
    </row>
    <row r="31" spans="1:18" s="56" customFormat="1" ht="9">
      <c r="A31" s="54"/>
      <c r="B31" s="103" t="s">
        <v>3</v>
      </c>
      <c r="C31" s="115">
        <v>142959029</v>
      </c>
      <c r="D31" s="115">
        <v>127273543</v>
      </c>
      <c r="E31" s="115">
        <v>106589855</v>
      </c>
      <c r="F31" s="115">
        <v>126296257</v>
      </c>
      <c r="G31" s="115"/>
      <c r="H31" s="115"/>
      <c r="I31" s="115"/>
      <c r="J31" s="115"/>
      <c r="K31" s="115"/>
      <c r="L31" s="115"/>
      <c r="M31" s="115"/>
      <c r="N31" s="115"/>
      <c r="O31" s="115">
        <f t="shared" si="2"/>
        <v>503118684</v>
      </c>
      <c r="P31" s="115">
        <v>809374.37</v>
      </c>
      <c r="Q31" s="63"/>
      <c r="R31" s="54"/>
    </row>
    <row r="32" spans="1:18" s="55" customFormat="1" ht="9">
      <c r="A32" s="54"/>
      <c r="B32" s="95" t="s">
        <v>76</v>
      </c>
      <c r="C32" s="39">
        <v>53622109</v>
      </c>
      <c r="D32" s="39">
        <v>50013121</v>
      </c>
      <c r="E32" s="39">
        <v>39219013</v>
      </c>
      <c r="F32" s="39">
        <v>34505520</v>
      </c>
      <c r="G32" s="39"/>
      <c r="H32" s="39"/>
      <c r="I32" s="39"/>
      <c r="J32" s="39"/>
      <c r="K32" s="39"/>
      <c r="L32" s="39"/>
      <c r="M32" s="39"/>
      <c r="N32" s="39"/>
      <c r="O32" s="81">
        <f t="shared" si="2"/>
        <v>177359763</v>
      </c>
      <c r="P32" s="81">
        <v>285091.03000000003</v>
      </c>
      <c r="Q32" s="78"/>
      <c r="R32" s="65"/>
    </row>
    <row r="33" spans="1:18" s="55" customFormat="1" ht="9">
      <c r="A33" s="54"/>
      <c r="B33" s="103" t="s">
        <v>35</v>
      </c>
      <c r="C33" s="115">
        <v>67320195</v>
      </c>
      <c r="D33" s="115">
        <v>73363218</v>
      </c>
      <c r="E33" s="115">
        <v>42577455</v>
      </c>
      <c r="F33" s="115">
        <v>42923051</v>
      </c>
      <c r="G33" s="115"/>
      <c r="H33" s="115"/>
      <c r="I33" s="115"/>
      <c r="J33" s="115"/>
      <c r="K33" s="115"/>
      <c r="L33" s="115"/>
      <c r="M33" s="115"/>
      <c r="N33" s="115"/>
      <c r="O33" s="115">
        <f t="shared" si="2"/>
        <v>226183919</v>
      </c>
      <c r="P33" s="115">
        <v>363632</v>
      </c>
      <c r="Q33" s="78"/>
      <c r="R33" s="65"/>
    </row>
    <row r="34" spans="1:18" s="55" customFormat="1" ht="9">
      <c r="A34" s="54"/>
      <c r="B34" s="102" t="s">
        <v>104</v>
      </c>
      <c r="C34" s="39">
        <v>123325106</v>
      </c>
      <c r="D34" s="39">
        <v>116485455</v>
      </c>
      <c r="E34" s="39">
        <v>102851552</v>
      </c>
      <c r="F34" s="39">
        <v>119361858</v>
      </c>
      <c r="G34" s="39"/>
      <c r="H34" s="39"/>
      <c r="I34" s="39"/>
      <c r="J34" s="39"/>
      <c r="K34" s="39"/>
      <c r="L34" s="39"/>
      <c r="M34" s="39"/>
      <c r="N34" s="39"/>
      <c r="O34" s="81">
        <f t="shared" si="2"/>
        <v>462023971</v>
      </c>
      <c r="P34" s="81">
        <v>743225.56</v>
      </c>
      <c r="Q34" s="78"/>
      <c r="R34" s="65"/>
    </row>
    <row r="35" spans="1:18" s="55" customFormat="1" ht="9">
      <c r="A35" s="54"/>
      <c r="B35" s="103" t="s">
        <v>16</v>
      </c>
      <c r="C35" s="115">
        <v>219562475</v>
      </c>
      <c r="D35" s="115">
        <v>191146737</v>
      </c>
      <c r="E35" s="115">
        <v>179993231</v>
      </c>
      <c r="F35" s="115">
        <v>193730334</v>
      </c>
      <c r="G35" s="115"/>
      <c r="H35" s="115"/>
      <c r="I35" s="115"/>
      <c r="J35" s="115"/>
      <c r="K35" s="115"/>
      <c r="L35" s="115"/>
      <c r="M35" s="115"/>
      <c r="N35" s="115"/>
      <c r="O35" s="115">
        <f t="shared" si="2"/>
        <v>784432777</v>
      </c>
      <c r="P35" s="115">
        <v>1261659.28</v>
      </c>
      <c r="Q35" s="78"/>
      <c r="R35" s="65"/>
    </row>
    <row r="36" spans="1:18" s="55" customFormat="1" ht="9">
      <c r="A36" s="54"/>
      <c r="B36" s="98" t="s">
        <v>4</v>
      </c>
      <c r="C36" s="39">
        <v>31185068</v>
      </c>
      <c r="D36" s="39">
        <v>31499893</v>
      </c>
      <c r="E36" s="39">
        <v>29131626</v>
      </c>
      <c r="F36" s="39">
        <v>28170428</v>
      </c>
      <c r="G36" s="39"/>
      <c r="H36" s="39"/>
      <c r="I36" s="39"/>
      <c r="J36" s="39"/>
      <c r="K36" s="39"/>
      <c r="L36" s="39"/>
      <c r="M36" s="39"/>
      <c r="N36" s="39"/>
      <c r="O36" s="81">
        <f t="shared" si="2"/>
        <v>119987015</v>
      </c>
      <c r="P36" s="81">
        <v>192913.05</v>
      </c>
      <c r="Q36" s="78"/>
      <c r="R36" s="65"/>
    </row>
    <row r="37" spans="1:18" s="55" customFormat="1" ht="9">
      <c r="A37" s="54"/>
      <c r="B37" s="103" t="s">
        <v>5</v>
      </c>
      <c r="C37" s="115">
        <v>61332952</v>
      </c>
      <c r="D37" s="115">
        <v>59735050</v>
      </c>
      <c r="E37" s="115">
        <v>69197786</v>
      </c>
      <c r="F37" s="115">
        <v>76166395</v>
      </c>
      <c r="G37" s="115"/>
      <c r="H37" s="115"/>
      <c r="I37" s="115"/>
      <c r="J37" s="115"/>
      <c r="K37" s="115"/>
      <c r="L37" s="115"/>
      <c r="M37" s="115"/>
      <c r="N37" s="115"/>
      <c r="O37" s="115">
        <f t="shared" si="2"/>
        <v>266432183</v>
      </c>
      <c r="P37" s="115">
        <v>428569.18</v>
      </c>
      <c r="Q37" s="78"/>
      <c r="R37" s="65"/>
    </row>
    <row r="38" spans="1:18" s="55" customFormat="1" ht="9">
      <c r="A38" s="54"/>
      <c r="B38" s="235" t="s">
        <v>6</v>
      </c>
      <c r="C38" s="236">
        <v>215156711</v>
      </c>
      <c r="D38" s="236">
        <v>204672507</v>
      </c>
      <c r="E38" s="236">
        <v>190192164</v>
      </c>
      <c r="F38" s="236">
        <v>193336850</v>
      </c>
      <c r="G38" s="236"/>
      <c r="H38" s="236"/>
      <c r="I38" s="236"/>
      <c r="J38" s="236"/>
      <c r="K38" s="236"/>
      <c r="L38" s="236"/>
      <c r="M38" s="236"/>
      <c r="N38" s="236"/>
      <c r="O38" s="236">
        <f t="shared" si="2"/>
        <v>803358232</v>
      </c>
      <c r="P38" s="236">
        <v>1291840.07</v>
      </c>
      <c r="Q38" s="78"/>
      <c r="R38" s="65"/>
    </row>
    <row r="39" spans="1:18" s="55" customFormat="1" ht="9">
      <c r="A39" s="54"/>
      <c r="B39" s="99" t="s">
        <v>12</v>
      </c>
      <c r="C39" s="41">
        <v>34795557</v>
      </c>
      <c r="D39" s="41">
        <v>33743647</v>
      </c>
      <c r="E39" s="41">
        <v>29888331</v>
      </c>
      <c r="F39" s="41">
        <v>32483618</v>
      </c>
      <c r="G39" s="41"/>
      <c r="H39" s="41"/>
      <c r="I39" s="41"/>
      <c r="J39" s="41"/>
      <c r="K39" s="41"/>
      <c r="L39" s="41"/>
      <c r="M39" s="41"/>
      <c r="N39" s="41"/>
      <c r="O39" s="227">
        <f t="shared" si="2"/>
        <v>130911153</v>
      </c>
      <c r="P39" s="227">
        <v>210546.26</v>
      </c>
      <c r="Q39" s="78"/>
      <c r="R39" s="65"/>
    </row>
    <row r="40" spans="1:18" s="55" customFormat="1" ht="9">
      <c r="A40" s="54"/>
      <c r="B40" s="235" t="s">
        <v>13</v>
      </c>
      <c r="C40" s="236">
        <v>123176937</v>
      </c>
      <c r="D40" s="236">
        <v>121490983</v>
      </c>
      <c r="E40" s="236">
        <v>114678456</v>
      </c>
      <c r="F40" s="236">
        <v>115808395</v>
      </c>
      <c r="G40" s="236"/>
      <c r="H40" s="236"/>
      <c r="I40" s="236"/>
      <c r="J40" s="236"/>
      <c r="K40" s="236"/>
      <c r="L40" s="236"/>
      <c r="M40" s="236"/>
      <c r="N40" s="236"/>
      <c r="O40" s="236">
        <f t="shared" si="2"/>
        <v>475154771</v>
      </c>
      <c r="P40" s="236">
        <v>764050.55</v>
      </c>
      <c r="Q40" s="78"/>
      <c r="R40" s="65"/>
    </row>
    <row r="41" spans="1:18" s="55" customFormat="1" ht="9">
      <c r="A41" s="54"/>
      <c r="B41" s="99" t="s">
        <v>14</v>
      </c>
      <c r="C41" s="41">
        <v>75412045</v>
      </c>
      <c r="D41" s="41">
        <v>88458109</v>
      </c>
      <c r="E41" s="41">
        <v>67286428</v>
      </c>
      <c r="F41" s="41">
        <v>64834056</v>
      </c>
      <c r="G41" s="41"/>
      <c r="H41" s="41"/>
      <c r="I41" s="41"/>
      <c r="J41" s="41"/>
      <c r="K41" s="41"/>
      <c r="L41" s="41"/>
      <c r="M41" s="41"/>
      <c r="N41" s="41"/>
      <c r="O41" s="227">
        <f t="shared" si="2"/>
        <v>295990638</v>
      </c>
      <c r="P41" s="227">
        <v>475827.05</v>
      </c>
      <c r="Q41" s="78"/>
      <c r="R41" s="65"/>
    </row>
    <row r="42" spans="1:18" s="55" customFormat="1" ht="9">
      <c r="A42" s="54"/>
      <c r="B42" s="235" t="s">
        <v>38</v>
      </c>
      <c r="C42" s="236">
        <v>52878240</v>
      </c>
      <c r="D42" s="236">
        <v>52811036</v>
      </c>
      <c r="E42" s="236">
        <v>44931983</v>
      </c>
      <c r="F42" s="236">
        <v>45946824</v>
      </c>
      <c r="G42" s="236"/>
      <c r="H42" s="236"/>
      <c r="I42" s="236"/>
      <c r="J42" s="236"/>
      <c r="K42" s="236"/>
      <c r="L42" s="236"/>
      <c r="M42" s="236"/>
      <c r="N42" s="236"/>
      <c r="O42" s="236">
        <f t="shared" si="2"/>
        <v>196568083</v>
      </c>
      <c r="P42" s="236">
        <v>316081.38</v>
      </c>
      <c r="Q42" s="78"/>
      <c r="R42" s="65"/>
    </row>
    <row r="43" spans="1:18" s="55" customFormat="1" ht="9">
      <c r="A43" s="54"/>
      <c r="B43" s="99" t="s">
        <v>120</v>
      </c>
      <c r="C43" s="41">
        <v>27783226</v>
      </c>
      <c r="D43" s="41">
        <v>33014804</v>
      </c>
      <c r="E43" s="41">
        <v>21712302</v>
      </c>
      <c r="F43" s="41">
        <v>20285614</v>
      </c>
      <c r="G43" s="41"/>
      <c r="H43" s="41"/>
      <c r="I43" s="41"/>
      <c r="J43" s="41"/>
      <c r="K43" s="41"/>
      <c r="L43" s="41"/>
      <c r="M43" s="41"/>
      <c r="N43" s="41"/>
      <c r="O43" s="227">
        <f t="shared" si="2"/>
        <v>102795946</v>
      </c>
      <c r="P43" s="227">
        <v>165232.20000000001</v>
      </c>
      <c r="Q43" s="78"/>
      <c r="R43" s="65"/>
    </row>
    <row r="44" spans="1:18" s="55" customFormat="1" ht="9">
      <c r="A44" s="54"/>
      <c r="B44" s="235" t="s">
        <v>118</v>
      </c>
      <c r="C44" s="236">
        <v>35173540</v>
      </c>
      <c r="D44" s="236">
        <v>33291885</v>
      </c>
      <c r="E44" s="236">
        <v>33487954</v>
      </c>
      <c r="F44" s="236">
        <v>35098773</v>
      </c>
      <c r="G44" s="236"/>
      <c r="H44" s="236"/>
      <c r="I44" s="236"/>
      <c r="J44" s="236"/>
      <c r="K44" s="236"/>
      <c r="L44" s="236"/>
      <c r="M44" s="236"/>
      <c r="N44" s="236"/>
      <c r="O44" s="236">
        <f t="shared" si="2"/>
        <v>137052152</v>
      </c>
      <c r="P44" s="236">
        <v>220412.05</v>
      </c>
      <c r="Q44" s="78"/>
      <c r="R44" s="65"/>
    </row>
    <row r="45" spans="1:18" s="55" customFormat="1" ht="9">
      <c r="A45" s="54"/>
      <c r="B45" s="99" t="s">
        <v>15</v>
      </c>
      <c r="C45" s="41">
        <v>100422391</v>
      </c>
      <c r="D45" s="41">
        <v>89033354</v>
      </c>
      <c r="E45" s="41">
        <v>103053541</v>
      </c>
      <c r="F45" s="41">
        <v>96763769</v>
      </c>
      <c r="G45" s="41"/>
      <c r="H45" s="41"/>
      <c r="I45" s="41"/>
      <c r="J45" s="41"/>
      <c r="K45" s="41"/>
      <c r="L45" s="41"/>
      <c r="M45" s="41"/>
      <c r="N45" s="41"/>
      <c r="O45" s="227">
        <f t="shared" si="2"/>
        <v>389273055</v>
      </c>
      <c r="P45" s="227">
        <v>625879.31000000006</v>
      </c>
      <c r="Q45" s="78"/>
      <c r="R45" s="65"/>
    </row>
    <row r="46" spans="1:18" s="55" customFormat="1" ht="9">
      <c r="A46" s="54"/>
      <c r="B46" s="94" t="s">
        <v>2</v>
      </c>
      <c r="C46" s="94">
        <f t="shared" ref="C46:P46" si="3">SUM(C30:C45)</f>
        <v>1429318146</v>
      </c>
      <c r="D46" s="94">
        <f t="shared" si="3"/>
        <v>1362169350</v>
      </c>
      <c r="E46" s="94">
        <f t="shared" si="3"/>
        <v>1233513172</v>
      </c>
      <c r="F46" s="94">
        <f t="shared" si="3"/>
        <v>1290506450</v>
      </c>
      <c r="G46" s="94">
        <f t="shared" si="3"/>
        <v>0</v>
      </c>
      <c r="H46" s="94">
        <f t="shared" si="3"/>
        <v>0</v>
      </c>
      <c r="I46" s="94">
        <f t="shared" si="3"/>
        <v>0</v>
      </c>
      <c r="J46" s="94">
        <f t="shared" si="3"/>
        <v>0</v>
      </c>
      <c r="K46" s="94">
        <f t="shared" si="3"/>
        <v>0</v>
      </c>
      <c r="L46" s="94">
        <f t="shared" si="3"/>
        <v>0</v>
      </c>
      <c r="M46" s="94">
        <f t="shared" si="3"/>
        <v>0</v>
      </c>
      <c r="N46" s="94">
        <f t="shared" si="3"/>
        <v>0</v>
      </c>
      <c r="O46" s="94">
        <f t="shared" si="3"/>
        <v>5315507118</v>
      </c>
      <c r="P46" s="143">
        <f t="shared" si="3"/>
        <v>8548212.1799999997</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2099314.2491293084</v>
      </c>
      <c r="G47" s="94">
        <f t="shared" si="4"/>
        <v>0</v>
      </c>
      <c r="H47" s="94">
        <f t="shared" si="4"/>
        <v>0</v>
      </c>
      <c r="I47" s="94">
        <f t="shared" si="4"/>
        <v>0</v>
      </c>
      <c r="J47" s="94">
        <f t="shared" si="4"/>
        <v>0</v>
      </c>
      <c r="K47" s="94">
        <f t="shared" si="4"/>
        <v>0</v>
      </c>
      <c r="L47" s="94">
        <f t="shared" si="4"/>
        <v>0</v>
      </c>
      <c r="M47" s="94">
        <f t="shared" si="4"/>
        <v>0</v>
      </c>
      <c r="N47" s="94">
        <f t="shared" si="4"/>
        <v>0</v>
      </c>
      <c r="O47" s="94">
        <f>SUM(C47:N47)</f>
        <v>8548212.2072538976</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614.7276190476191</v>
      </c>
      <c r="G48" s="106">
        <f>+Impuestos!G28</f>
        <v>1</v>
      </c>
      <c r="H48" s="106">
        <f>+Impuestos!H28</f>
        <v>1</v>
      </c>
      <c r="I48" s="106">
        <f>+Impuestos!I28</f>
        <v>1</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v>53370.38</v>
      </c>
      <c r="G53" s="39"/>
      <c r="H53" s="39"/>
      <c r="I53" s="39"/>
      <c r="J53" s="39"/>
      <c r="K53" s="39"/>
      <c r="L53" s="39"/>
      <c r="M53" s="39"/>
      <c r="N53" s="39"/>
      <c r="O53" s="39">
        <v>51428.08</v>
      </c>
      <c r="P53" s="116">
        <v>82.73</v>
      </c>
      <c r="Q53" s="63"/>
      <c r="R53" s="54"/>
    </row>
    <row r="54" spans="1:20" s="56" customFormat="1" ht="11.25" customHeight="1">
      <c r="A54" s="54"/>
      <c r="B54" s="104" t="s">
        <v>3</v>
      </c>
      <c r="C54" s="112">
        <v>47093.38</v>
      </c>
      <c r="D54" s="112">
        <v>48751.32</v>
      </c>
      <c r="E54" s="112">
        <v>55745.59</v>
      </c>
      <c r="F54" s="112">
        <v>55660.05</v>
      </c>
      <c r="G54" s="112"/>
      <c r="H54" s="112"/>
      <c r="I54" s="112"/>
      <c r="J54" s="112"/>
      <c r="K54" s="112"/>
      <c r="L54" s="112"/>
      <c r="M54" s="112"/>
      <c r="N54" s="112"/>
      <c r="O54" s="112">
        <v>51495.21</v>
      </c>
      <c r="P54" s="117">
        <v>82.84</v>
      </c>
      <c r="Q54" s="63"/>
      <c r="R54" s="54"/>
    </row>
    <row r="55" spans="1:20" s="56" customFormat="1" ht="9">
      <c r="A55" s="54"/>
      <c r="B55" s="95" t="s">
        <v>76</v>
      </c>
      <c r="C55" s="39">
        <v>35345.370000000003</v>
      </c>
      <c r="D55" s="39">
        <v>35220.15</v>
      </c>
      <c r="E55" s="39">
        <v>42119.33</v>
      </c>
      <c r="F55" s="39">
        <v>40081.120000000003</v>
      </c>
      <c r="G55" s="39"/>
      <c r="H55" s="39"/>
      <c r="I55" s="39"/>
      <c r="J55" s="39"/>
      <c r="K55" s="39"/>
      <c r="L55" s="39"/>
      <c r="M55" s="39"/>
      <c r="N55" s="39"/>
      <c r="O55" s="39">
        <v>37728.949999999997</v>
      </c>
      <c r="P55" s="116">
        <v>60.64</v>
      </c>
      <c r="Q55" s="63"/>
      <c r="R55" s="54"/>
    </row>
    <row r="56" spans="1:20" s="55" customFormat="1" ht="9">
      <c r="A56" s="54"/>
      <c r="B56" s="104" t="s">
        <v>35</v>
      </c>
      <c r="C56" s="112">
        <v>25706.94</v>
      </c>
      <c r="D56" s="112">
        <v>23045.49</v>
      </c>
      <c r="E56" s="112">
        <v>32222.79</v>
      </c>
      <c r="F56" s="112">
        <v>31053.03</v>
      </c>
      <c r="G56" s="112"/>
      <c r="H56" s="112"/>
      <c r="I56" s="112"/>
      <c r="J56" s="112"/>
      <c r="K56" s="112"/>
      <c r="L56" s="112"/>
      <c r="M56" s="112"/>
      <c r="N56" s="112"/>
      <c r="O56" s="112">
        <v>27081.71</v>
      </c>
      <c r="P56" s="117">
        <v>43.54</v>
      </c>
      <c r="Q56" s="78"/>
      <c r="R56" s="65"/>
    </row>
    <row r="57" spans="1:20" s="55" customFormat="1" ht="9">
      <c r="A57" s="54"/>
      <c r="B57" s="102" t="s">
        <v>104</v>
      </c>
      <c r="C57" s="39">
        <v>76987.14</v>
      </c>
      <c r="D57" s="39">
        <v>62975</v>
      </c>
      <c r="E57" s="39">
        <v>91273.25</v>
      </c>
      <c r="F57" s="39">
        <v>79260.100000000006</v>
      </c>
      <c r="G57" s="39"/>
      <c r="H57" s="39"/>
      <c r="I57" s="39"/>
      <c r="J57" s="39"/>
      <c r="K57" s="39"/>
      <c r="L57" s="39"/>
      <c r="M57" s="39"/>
      <c r="N57" s="39"/>
      <c r="O57" s="39">
        <v>77216.350000000006</v>
      </c>
      <c r="P57" s="116">
        <v>124.18</v>
      </c>
      <c r="Q57" s="78"/>
      <c r="R57" s="65"/>
    </row>
    <row r="58" spans="1:20" s="55" customFormat="1" ht="9">
      <c r="A58" s="54"/>
      <c r="B58" s="104" t="s">
        <v>16</v>
      </c>
      <c r="C58" s="112">
        <v>93691.92</v>
      </c>
      <c r="D58" s="112">
        <v>79690.58</v>
      </c>
      <c r="E58" s="112">
        <v>108858.41</v>
      </c>
      <c r="F58" s="112">
        <v>102574.99</v>
      </c>
      <c r="G58" s="112"/>
      <c r="H58" s="112"/>
      <c r="I58" s="112"/>
      <c r="J58" s="112"/>
      <c r="K58" s="112"/>
      <c r="L58" s="112"/>
      <c r="M58" s="112"/>
      <c r="N58" s="112"/>
      <c r="O58" s="112">
        <v>95945.46</v>
      </c>
      <c r="P58" s="117">
        <v>154.31</v>
      </c>
      <c r="Q58" s="78"/>
      <c r="R58" s="65"/>
    </row>
    <row r="59" spans="1:20" s="55" customFormat="1" ht="9">
      <c r="A59" s="54"/>
      <c r="B59" s="102" t="s">
        <v>4</v>
      </c>
      <c r="C59" s="39">
        <v>50751.59</v>
      </c>
      <c r="D59" s="39">
        <v>46344.38</v>
      </c>
      <c r="E59" s="39">
        <v>45813.74</v>
      </c>
      <c r="F59" s="39">
        <v>57627.11</v>
      </c>
      <c r="G59" s="39"/>
      <c r="H59" s="39"/>
      <c r="I59" s="39"/>
      <c r="J59" s="39"/>
      <c r="K59" s="39"/>
      <c r="L59" s="39"/>
      <c r="M59" s="39"/>
      <c r="N59" s="39"/>
      <c r="O59" s="39">
        <v>50001.279999999999</v>
      </c>
      <c r="P59" s="116">
        <v>80.45</v>
      </c>
      <c r="Q59" s="78"/>
      <c r="R59" s="65"/>
    </row>
    <row r="60" spans="1:20" s="55" customFormat="1" ht="9">
      <c r="A60" s="54"/>
      <c r="B60" s="104" t="s">
        <v>5</v>
      </c>
      <c r="C60" s="112">
        <v>45513.9</v>
      </c>
      <c r="D60" s="112">
        <v>40801.410000000003</v>
      </c>
      <c r="E60" s="112">
        <v>41118.5</v>
      </c>
      <c r="F60" s="112">
        <v>38267.449999999997</v>
      </c>
      <c r="G60" s="112"/>
      <c r="H60" s="112"/>
      <c r="I60" s="112"/>
      <c r="J60" s="112"/>
      <c r="K60" s="112"/>
      <c r="L60" s="112"/>
      <c r="M60" s="112"/>
      <c r="N60" s="112"/>
      <c r="O60" s="112">
        <v>41244.519999999997</v>
      </c>
      <c r="P60" s="117">
        <v>66.33</v>
      </c>
      <c r="Q60" s="78"/>
      <c r="R60" s="65"/>
    </row>
    <row r="61" spans="1:20" s="55" customFormat="1" ht="9">
      <c r="A61" s="54"/>
      <c r="B61" s="237" t="s">
        <v>6</v>
      </c>
      <c r="C61" s="224">
        <v>37952.58</v>
      </c>
      <c r="D61" s="224">
        <v>37430.71</v>
      </c>
      <c r="E61" s="224">
        <v>43202.53</v>
      </c>
      <c r="F61" s="224">
        <v>42553.73</v>
      </c>
      <c r="G61" s="224"/>
      <c r="H61" s="224"/>
      <c r="I61" s="224"/>
      <c r="J61" s="224"/>
      <c r="K61" s="224"/>
      <c r="L61" s="224"/>
      <c r="M61" s="224"/>
      <c r="N61" s="224"/>
      <c r="O61" s="224">
        <v>40168.65</v>
      </c>
      <c r="P61" s="238">
        <v>64.59</v>
      </c>
      <c r="Q61" s="78"/>
      <c r="R61" s="65"/>
    </row>
    <row r="62" spans="1:20" s="55" customFormat="1" ht="9">
      <c r="A62" s="54"/>
      <c r="B62" s="226" t="s">
        <v>12</v>
      </c>
      <c r="C62" s="41">
        <v>29501.61</v>
      </c>
      <c r="D62" s="41">
        <v>27686.75</v>
      </c>
      <c r="E62" s="41">
        <v>36084.230000000003</v>
      </c>
      <c r="F62" s="41">
        <v>33246.949999999997</v>
      </c>
      <c r="G62" s="41"/>
      <c r="H62" s="41"/>
      <c r="I62" s="41"/>
      <c r="J62" s="41"/>
      <c r="K62" s="41"/>
      <c r="L62" s="41"/>
      <c r="M62" s="41"/>
      <c r="N62" s="41"/>
      <c r="O62" s="41">
        <v>31464.880000000001</v>
      </c>
      <c r="P62" s="239">
        <v>50.6</v>
      </c>
      <c r="Q62" s="78"/>
      <c r="R62" s="65"/>
      <c r="T62" s="80"/>
    </row>
    <row r="63" spans="1:20" s="55" customFormat="1" ht="9">
      <c r="A63" s="54"/>
      <c r="B63" s="237" t="s">
        <v>13</v>
      </c>
      <c r="C63" s="224">
        <v>38751.32</v>
      </c>
      <c r="D63" s="224">
        <v>34024.82</v>
      </c>
      <c r="E63" s="224">
        <v>47070.09</v>
      </c>
      <c r="F63" s="224">
        <v>46598.49</v>
      </c>
      <c r="G63" s="224"/>
      <c r="H63" s="224"/>
      <c r="I63" s="224"/>
      <c r="J63" s="224"/>
      <c r="K63" s="224"/>
      <c r="L63" s="224"/>
      <c r="M63" s="224"/>
      <c r="N63" s="224"/>
      <c r="O63" s="224">
        <v>41458.35</v>
      </c>
      <c r="P63" s="238">
        <v>66.67</v>
      </c>
      <c r="Q63" s="78"/>
      <c r="R63" s="65"/>
    </row>
    <row r="64" spans="1:20" s="55" customFormat="1" ht="9">
      <c r="A64" s="54"/>
      <c r="B64" s="226" t="s">
        <v>14</v>
      </c>
      <c r="C64" s="41">
        <v>38459.120000000003</v>
      </c>
      <c r="D64" s="41">
        <v>36578.93</v>
      </c>
      <c r="E64" s="41">
        <v>45390.91</v>
      </c>
      <c r="F64" s="41">
        <v>46630.38</v>
      </c>
      <c r="G64" s="41"/>
      <c r="H64" s="41"/>
      <c r="I64" s="41"/>
      <c r="J64" s="41"/>
      <c r="K64" s="41"/>
      <c r="L64" s="41"/>
      <c r="M64" s="41"/>
      <c r="N64" s="41"/>
      <c r="O64" s="41">
        <v>41258.9</v>
      </c>
      <c r="P64" s="239">
        <v>66.34</v>
      </c>
      <c r="Q64" s="78"/>
      <c r="R64" s="65"/>
    </row>
    <row r="65" spans="1:18" s="55" customFormat="1" ht="9">
      <c r="A65" s="54"/>
      <c r="B65" s="237" t="s">
        <v>38</v>
      </c>
      <c r="C65" s="224">
        <v>29626.49</v>
      </c>
      <c r="D65" s="224">
        <v>29781.91</v>
      </c>
      <c r="E65" s="224">
        <v>34045.85</v>
      </c>
      <c r="F65" s="224">
        <v>32421.59</v>
      </c>
      <c r="G65" s="224"/>
      <c r="H65" s="224"/>
      <c r="I65" s="224"/>
      <c r="J65" s="224"/>
      <c r="K65" s="224"/>
      <c r="L65" s="224"/>
      <c r="M65" s="224"/>
      <c r="N65" s="224"/>
      <c r="O65" s="224">
        <v>31331.73</v>
      </c>
      <c r="P65" s="238">
        <v>50.38</v>
      </c>
      <c r="Q65" s="78"/>
      <c r="R65" s="65"/>
    </row>
    <row r="66" spans="1:18" s="55" customFormat="1" ht="9">
      <c r="A66" s="54"/>
      <c r="B66" s="226" t="s">
        <v>120</v>
      </c>
      <c r="C66" s="41">
        <v>29679.16</v>
      </c>
      <c r="D66" s="41">
        <v>25648.639999999999</v>
      </c>
      <c r="E66" s="41">
        <v>32979.370000000003</v>
      </c>
      <c r="F66" s="41">
        <v>35840.050000000003</v>
      </c>
      <c r="G66" s="41"/>
      <c r="H66" s="41"/>
      <c r="I66" s="41"/>
      <c r="J66" s="41"/>
      <c r="K66" s="41"/>
      <c r="L66" s="41"/>
      <c r="M66" s="41"/>
      <c r="N66" s="41"/>
      <c r="O66" s="41">
        <v>30292.18</v>
      </c>
      <c r="P66" s="239">
        <v>48.71</v>
      </c>
      <c r="Q66" s="78"/>
      <c r="R66" s="65"/>
    </row>
    <row r="67" spans="1:18" s="55" customFormat="1" ht="9">
      <c r="A67" s="54"/>
      <c r="B67" s="237" t="s">
        <v>118</v>
      </c>
      <c r="C67" s="224">
        <v>27992.01</v>
      </c>
      <c r="D67" s="224">
        <v>27032.18</v>
      </c>
      <c r="E67" s="224">
        <v>33790.129999999997</v>
      </c>
      <c r="F67" s="224">
        <v>29806.05</v>
      </c>
      <c r="G67" s="224"/>
      <c r="H67" s="224"/>
      <c r="I67" s="224"/>
      <c r="J67" s="224"/>
      <c r="K67" s="224"/>
      <c r="L67" s="224"/>
      <c r="M67" s="224"/>
      <c r="N67" s="224"/>
      <c r="O67" s="224">
        <v>29640.639999999999</v>
      </c>
      <c r="P67" s="238">
        <v>47.65</v>
      </c>
      <c r="Q67" s="78"/>
      <c r="R67" s="65"/>
    </row>
    <row r="68" spans="1:18" s="55" customFormat="1" ht="9">
      <c r="A68" s="54"/>
      <c r="B68" s="226" t="s">
        <v>15</v>
      </c>
      <c r="C68" s="41">
        <v>36074.81</v>
      </c>
      <c r="D68" s="41">
        <v>38368.75</v>
      </c>
      <c r="E68" s="41">
        <v>37603.800000000003</v>
      </c>
      <c r="F68" s="41">
        <v>40863.25</v>
      </c>
      <c r="G68" s="41"/>
      <c r="H68" s="41"/>
      <c r="I68" s="41"/>
      <c r="J68" s="41"/>
      <c r="K68" s="41"/>
      <c r="L68" s="41"/>
      <c r="M68" s="41"/>
      <c r="N68" s="41"/>
      <c r="O68" s="41">
        <v>38193.58</v>
      </c>
      <c r="P68" s="239">
        <v>61.42</v>
      </c>
      <c r="Q68" s="78"/>
      <c r="R68" s="65"/>
    </row>
    <row r="69" spans="1:18" s="55" customFormat="1" ht="9">
      <c r="A69" s="54"/>
      <c r="B69" s="90" t="s">
        <v>28</v>
      </c>
      <c r="C69" s="90">
        <v>50367.44</v>
      </c>
      <c r="D69" s="90">
        <v>45205.38</v>
      </c>
      <c r="E69" s="90">
        <v>56893.64</v>
      </c>
      <c r="F69" s="90">
        <v>55806.11</v>
      </c>
      <c r="G69" s="90"/>
      <c r="H69" s="90"/>
      <c r="I69" s="90"/>
      <c r="J69" s="90"/>
      <c r="K69" s="90"/>
      <c r="L69" s="90"/>
      <c r="M69" s="90"/>
      <c r="N69" s="90"/>
      <c r="O69" s="90">
        <v>51875.18</v>
      </c>
      <c r="P69" s="110">
        <v>83.43</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90.781849181364095</v>
      </c>
      <c r="G70" s="110">
        <f t="shared" si="5"/>
        <v>0</v>
      </c>
      <c r="H70" s="110">
        <f t="shared" si="5"/>
        <v>0</v>
      </c>
      <c r="I70" s="110">
        <f t="shared" si="5"/>
        <v>0</v>
      </c>
      <c r="J70" s="110">
        <f t="shared" si="5"/>
        <v>0</v>
      </c>
      <c r="K70" s="110">
        <f t="shared" si="5"/>
        <v>0</v>
      </c>
      <c r="L70" s="110">
        <f t="shared" si="5"/>
        <v>0</v>
      </c>
      <c r="M70" s="110">
        <f t="shared" si="5"/>
        <v>0</v>
      </c>
      <c r="N70" s="110">
        <f t="shared" si="5"/>
        <v>0</v>
      </c>
      <c r="O70" s="110">
        <v>83.43</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614.7276190476191</v>
      </c>
      <c r="G71" s="106">
        <f t="shared" si="6"/>
        <v>1</v>
      </c>
      <c r="H71" s="106">
        <f t="shared" si="6"/>
        <v>1</v>
      </c>
      <c r="I71" s="106">
        <f t="shared" si="6"/>
        <v>1</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130" zoomScaleNormal="130" workbookViewId="0">
      <selection activeCell="F48" sqref="F48"/>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v>12174408166</v>
      </c>
      <c r="G10" s="39"/>
      <c r="H10" s="39"/>
      <c r="I10" s="39"/>
      <c r="J10" s="39"/>
      <c r="K10" s="39"/>
      <c r="L10" s="39"/>
      <c r="M10" s="39"/>
      <c r="N10" s="39"/>
      <c r="O10" s="81">
        <f>SUM(C10:N10)</f>
        <v>45682820380</v>
      </c>
      <c r="P10" s="211">
        <v>73486594.950000003</v>
      </c>
      <c r="Q10" s="73"/>
    </row>
    <row r="11" spans="1:17" s="52" customFormat="1" ht="9" customHeight="1">
      <c r="A11" s="51"/>
      <c r="B11" s="132" t="s">
        <v>3</v>
      </c>
      <c r="C11" s="112">
        <v>28877671810</v>
      </c>
      <c r="D11" s="112">
        <v>25416891920</v>
      </c>
      <c r="E11" s="112">
        <v>25079589855</v>
      </c>
      <c r="F11" s="112">
        <v>29753966075</v>
      </c>
      <c r="G11" s="112"/>
      <c r="H11" s="112"/>
      <c r="I11" s="112"/>
      <c r="J11" s="112"/>
      <c r="K11" s="112"/>
      <c r="L11" s="112"/>
      <c r="M11" s="112"/>
      <c r="N11" s="112"/>
      <c r="O11" s="112">
        <f>SUM(C11:N11)</f>
        <v>109128119660</v>
      </c>
      <c r="P11" s="212">
        <v>175571394.62</v>
      </c>
      <c r="Q11" s="73"/>
    </row>
    <row r="12" spans="1:17" s="52" customFormat="1" ht="9" customHeight="1">
      <c r="A12" s="51"/>
      <c r="B12" s="206" t="s">
        <v>76</v>
      </c>
      <c r="C12" s="39">
        <v>8441251925</v>
      </c>
      <c r="D12" s="39">
        <v>7193379940</v>
      </c>
      <c r="E12" s="39">
        <v>6762915040</v>
      </c>
      <c r="F12" s="39">
        <v>5884796310</v>
      </c>
      <c r="G12" s="39"/>
      <c r="H12" s="39"/>
      <c r="I12" s="39"/>
      <c r="J12" s="39"/>
      <c r="K12" s="39"/>
      <c r="L12" s="39"/>
      <c r="M12" s="39"/>
      <c r="N12" s="39"/>
      <c r="O12" s="81">
        <f t="shared" ref="O12:O25" si="0">SUM(C12:N12)</f>
        <v>28282343215</v>
      </c>
      <c r="P12" s="211">
        <v>45463267.790000007</v>
      </c>
      <c r="Q12" s="73"/>
    </row>
    <row r="13" spans="1:17" s="52" customFormat="1" ht="9" customHeight="1">
      <c r="A13" s="51"/>
      <c r="B13" s="132" t="s">
        <v>35</v>
      </c>
      <c r="C13" s="112">
        <v>6633687801</v>
      </c>
      <c r="D13" s="112">
        <v>6900707797</v>
      </c>
      <c r="E13" s="112">
        <v>5500312144</v>
      </c>
      <c r="F13" s="112">
        <v>5420826414</v>
      </c>
      <c r="G13" s="112"/>
      <c r="H13" s="112"/>
      <c r="I13" s="112"/>
      <c r="J13" s="112"/>
      <c r="K13" s="112"/>
      <c r="L13" s="112"/>
      <c r="M13" s="112"/>
      <c r="N13" s="112"/>
      <c r="O13" s="112">
        <f t="shared" si="0"/>
        <v>24455534156</v>
      </c>
      <c r="P13" s="212">
        <v>39319137.399999999</v>
      </c>
      <c r="Q13" s="73"/>
    </row>
    <row r="14" spans="1:17" s="52" customFormat="1" ht="9" customHeight="1">
      <c r="A14" s="51"/>
      <c r="B14" s="205" t="s">
        <v>104</v>
      </c>
      <c r="C14" s="39">
        <v>34841718886</v>
      </c>
      <c r="D14" s="39">
        <v>30416852298</v>
      </c>
      <c r="E14" s="39">
        <v>32367639330</v>
      </c>
      <c r="F14" s="39">
        <v>39016513671</v>
      </c>
      <c r="G14" s="39"/>
      <c r="H14" s="39"/>
      <c r="I14" s="39"/>
      <c r="J14" s="39"/>
      <c r="K14" s="39"/>
      <c r="L14" s="39"/>
      <c r="M14" s="39"/>
      <c r="N14" s="39"/>
      <c r="O14" s="81">
        <f t="shared" si="0"/>
        <v>136642724185</v>
      </c>
      <c r="P14" s="211">
        <v>219858015.91999999</v>
      </c>
      <c r="Q14" s="73"/>
    </row>
    <row r="15" spans="1:17" s="52" customFormat="1" ht="9" customHeight="1">
      <c r="A15" s="51"/>
      <c r="B15" s="132" t="s">
        <v>16</v>
      </c>
      <c r="C15" s="112">
        <v>81672330758</v>
      </c>
      <c r="D15" s="112">
        <v>70320155227</v>
      </c>
      <c r="E15" s="112">
        <v>77940106340</v>
      </c>
      <c r="F15" s="112">
        <v>77910643934</v>
      </c>
      <c r="G15" s="112"/>
      <c r="H15" s="112"/>
      <c r="I15" s="112"/>
      <c r="J15" s="112"/>
      <c r="K15" s="112"/>
      <c r="L15" s="112"/>
      <c r="M15" s="112"/>
      <c r="N15" s="112"/>
      <c r="O15" s="112">
        <f t="shared" si="0"/>
        <v>307843236259</v>
      </c>
      <c r="P15" s="212">
        <v>495047476.63000005</v>
      </c>
      <c r="Q15" s="73"/>
    </row>
    <row r="16" spans="1:17" s="52" customFormat="1" ht="9" customHeight="1">
      <c r="A16" s="51"/>
      <c r="B16" s="205" t="s">
        <v>4</v>
      </c>
      <c r="C16" s="39">
        <v>5843501945</v>
      </c>
      <c r="D16" s="39">
        <v>5203185450</v>
      </c>
      <c r="E16" s="39">
        <v>5054044870</v>
      </c>
      <c r="F16" s="39">
        <v>5406346575</v>
      </c>
      <c r="G16" s="39"/>
      <c r="H16" s="39"/>
      <c r="I16" s="39"/>
      <c r="J16" s="39"/>
      <c r="K16" s="39"/>
      <c r="L16" s="39"/>
      <c r="M16" s="39"/>
      <c r="N16" s="39"/>
      <c r="O16" s="81">
        <f t="shared" si="0"/>
        <v>21507078840</v>
      </c>
      <c r="P16" s="211">
        <v>34590851.420000002</v>
      </c>
      <c r="Q16" s="73"/>
    </row>
    <row r="17" spans="1:256" s="52" customFormat="1" ht="9" customHeight="1">
      <c r="A17" s="51"/>
      <c r="B17" s="132" t="s">
        <v>5</v>
      </c>
      <c r="C17" s="112">
        <v>11710485765</v>
      </c>
      <c r="D17" s="112">
        <v>10818130458</v>
      </c>
      <c r="E17" s="112">
        <v>12826400681</v>
      </c>
      <c r="F17" s="112">
        <v>12330588816</v>
      </c>
      <c r="G17" s="112"/>
      <c r="H17" s="112"/>
      <c r="I17" s="112"/>
      <c r="J17" s="112"/>
      <c r="K17" s="112"/>
      <c r="L17" s="112"/>
      <c r="M17" s="112"/>
      <c r="N17" s="112"/>
      <c r="O17" s="112">
        <f t="shared" si="0"/>
        <v>47685605720</v>
      </c>
      <c r="P17" s="212">
        <v>76674068.979999989</v>
      </c>
      <c r="Q17" s="73"/>
    </row>
    <row r="18" spans="1:256" s="52" customFormat="1" ht="9" customHeight="1">
      <c r="A18" s="51"/>
      <c r="B18" s="242" t="s">
        <v>6</v>
      </c>
      <c r="C18" s="224">
        <v>39769910868</v>
      </c>
      <c r="D18" s="224">
        <v>36693778684</v>
      </c>
      <c r="E18" s="224">
        <v>40193857836</v>
      </c>
      <c r="F18" s="224">
        <v>40799798690</v>
      </c>
      <c r="G18" s="224"/>
      <c r="H18" s="224"/>
      <c r="I18" s="224"/>
      <c r="J18" s="224"/>
      <c r="K18" s="224"/>
      <c r="L18" s="224"/>
      <c r="M18" s="224"/>
      <c r="N18" s="224"/>
      <c r="O18" s="224">
        <f t="shared" si="0"/>
        <v>157457346078</v>
      </c>
      <c r="P18" s="243">
        <v>253213505.38</v>
      </c>
      <c r="Q18" s="73"/>
    </row>
    <row r="19" spans="1:256" s="52" customFormat="1" ht="9" customHeight="1">
      <c r="A19" s="51"/>
      <c r="B19" s="240" t="s">
        <v>12</v>
      </c>
      <c r="C19" s="41">
        <v>3749230240</v>
      </c>
      <c r="D19" s="41">
        <v>3594741650</v>
      </c>
      <c r="E19" s="41">
        <v>3747329495</v>
      </c>
      <c r="F19" s="41">
        <v>3755208130</v>
      </c>
      <c r="G19" s="41"/>
      <c r="H19" s="41"/>
      <c r="I19" s="41"/>
      <c r="J19" s="41"/>
      <c r="K19" s="41"/>
      <c r="L19" s="41"/>
      <c r="M19" s="41"/>
      <c r="N19" s="41"/>
      <c r="O19" s="227">
        <f t="shared" si="0"/>
        <v>14846509515</v>
      </c>
      <c r="P19" s="241">
        <v>23873667.810000002</v>
      </c>
      <c r="Q19" s="73"/>
    </row>
    <row r="20" spans="1:256" s="52" customFormat="1" ht="9" customHeight="1">
      <c r="A20" s="51"/>
      <c r="B20" s="242" t="s">
        <v>13</v>
      </c>
      <c r="C20" s="224">
        <v>24106373820</v>
      </c>
      <c r="D20" s="224">
        <v>23294987825</v>
      </c>
      <c r="E20" s="224">
        <v>27185048880</v>
      </c>
      <c r="F20" s="224">
        <v>27806714795</v>
      </c>
      <c r="G20" s="224"/>
      <c r="H20" s="224"/>
      <c r="I20" s="224"/>
      <c r="J20" s="224"/>
      <c r="K20" s="224"/>
      <c r="L20" s="224"/>
      <c r="M20" s="224"/>
      <c r="N20" s="224"/>
      <c r="O20" s="224">
        <f t="shared" si="0"/>
        <v>102393125320</v>
      </c>
      <c r="P20" s="243">
        <v>164666744.86000001</v>
      </c>
      <c r="Q20" s="73"/>
    </row>
    <row r="21" spans="1:256" s="52" customFormat="1" ht="9" customHeight="1">
      <c r="A21" s="51"/>
      <c r="B21" s="240" t="s">
        <v>14</v>
      </c>
      <c r="C21" s="41">
        <v>14799969170</v>
      </c>
      <c r="D21" s="41">
        <v>15653296940</v>
      </c>
      <c r="E21" s="41">
        <v>16056703020</v>
      </c>
      <c r="F21" s="41">
        <v>15377600610</v>
      </c>
      <c r="G21" s="41"/>
      <c r="H21" s="41"/>
      <c r="I21" s="41"/>
      <c r="J21" s="41"/>
      <c r="K21" s="41"/>
      <c r="L21" s="41"/>
      <c r="M21" s="41"/>
      <c r="N21" s="41"/>
      <c r="O21" s="227">
        <f t="shared" si="0"/>
        <v>61887569740</v>
      </c>
      <c r="P21" s="241">
        <v>99499585.790000007</v>
      </c>
      <c r="Q21" s="73"/>
    </row>
    <row r="22" spans="1:256" s="52" customFormat="1" ht="9" customHeight="1">
      <c r="A22" s="51"/>
      <c r="B22" s="242" t="s">
        <v>38</v>
      </c>
      <c r="C22" s="224">
        <v>6989807395</v>
      </c>
      <c r="D22" s="224">
        <v>6809763462</v>
      </c>
      <c r="E22" s="224">
        <v>6842711017</v>
      </c>
      <c r="F22" s="224">
        <v>6434405382</v>
      </c>
      <c r="G22" s="224"/>
      <c r="H22" s="224"/>
      <c r="I22" s="224"/>
      <c r="J22" s="224"/>
      <c r="K22" s="224"/>
      <c r="L22" s="224"/>
      <c r="M22" s="224"/>
      <c r="N22" s="224"/>
      <c r="O22" s="224">
        <f t="shared" si="0"/>
        <v>27076687256</v>
      </c>
      <c r="P22" s="243">
        <v>43531541.560000002</v>
      </c>
      <c r="Q22" s="73"/>
    </row>
    <row r="23" spans="1:256" s="52" customFormat="1" ht="9" customHeight="1">
      <c r="A23" s="51"/>
      <c r="B23" s="240" t="s">
        <v>120</v>
      </c>
      <c r="C23" s="41">
        <v>2767702291</v>
      </c>
      <c r="D23" s="41">
        <v>2947365060</v>
      </c>
      <c r="E23" s="41">
        <v>2306460528</v>
      </c>
      <c r="F23" s="41">
        <v>2355746275</v>
      </c>
      <c r="G23" s="41"/>
      <c r="H23" s="41"/>
      <c r="I23" s="41"/>
      <c r="J23" s="41"/>
      <c r="K23" s="41"/>
      <c r="L23" s="41"/>
      <c r="M23" s="41"/>
      <c r="N23" s="41"/>
      <c r="O23" s="227">
        <f t="shared" si="0"/>
        <v>10377274154</v>
      </c>
      <c r="P23" s="241">
        <v>16685681.920000002</v>
      </c>
      <c r="Q23" s="73"/>
    </row>
    <row r="24" spans="1:256" s="52" customFormat="1" ht="9" customHeight="1">
      <c r="A24" s="51"/>
      <c r="B24" s="242" t="s">
        <v>118</v>
      </c>
      <c r="C24" s="224">
        <v>5520466150</v>
      </c>
      <c r="D24" s="224">
        <v>4969606970</v>
      </c>
      <c r="E24" s="224">
        <v>5626043870</v>
      </c>
      <c r="F24" s="224">
        <v>5426584870</v>
      </c>
      <c r="G24" s="224"/>
      <c r="H24" s="224"/>
      <c r="I24" s="224"/>
      <c r="J24" s="224"/>
      <c r="K24" s="224"/>
      <c r="L24" s="224"/>
      <c r="M24" s="224"/>
      <c r="N24" s="224"/>
      <c r="O24" s="224">
        <f t="shared" si="0"/>
        <v>21542701860</v>
      </c>
      <c r="P24" s="243">
        <v>34639054.659999996</v>
      </c>
      <c r="Q24" s="73"/>
    </row>
    <row r="25" spans="1:256" s="52" customFormat="1" ht="9" customHeight="1">
      <c r="A25" s="51"/>
      <c r="B25" s="240" t="s">
        <v>15</v>
      </c>
      <c r="C25" s="41">
        <v>16624049730</v>
      </c>
      <c r="D25" s="41">
        <v>15390918525</v>
      </c>
      <c r="E25" s="41">
        <v>17544287695</v>
      </c>
      <c r="F25" s="41">
        <v>18440517630</v>
      </c>
      <c r="G25" s="41"/>
      <c r="H25" s="41"/>
      <c r="I25" s="41"/>
      <c r="J25" s="41"/>
      <c r="K25" s="41"/>
      <c r="L25" s="41"/>
      <c r="M25" s="41"/>
      <c r="N25" s="41"/>
      <c r="O25" s="227">
        <f t="shared" si="0"/>
        <v>67999773580</v>
      </c>
      <c r="P25" s="241">
        <v>109366034.06999999</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308294666343</v>
      </c>
      <c r="G26" s="143">
        <f t="shared" si="1"/>
        <v>0</v>
      </c>
      <c r="H26" s="143">
        <f t="shared" si="1"/>
        <v>0</v>
      </c>
      <c r="I26" s="143">
        <f t="shared" si="1"/>
        <v>0</v>
      </c>
      <c r="J26" s="143">
        <f t="shared" si="1"/>
        <v>0</v>
      </c>
      <c r="K26" s="143">
        <f t="shared" si="1"/>
        <v>0</v>
      </c>
      <c r="L26" s="143">
        <f t="shared" si="1"/>
        <v>0</v>
      </c>
      <c r="M26" s="143">
        <f t="shared" si="1"/>
        <v>0</v>
      </c>
      <c r="N26" s="143">
        <f t="shared" si="1"/>
        <v>0</v>
      </c>
      <c r="O26" s="143">
        <f>SUM(C26:N26)</f>
        <v>1184808449918</v>
      </c>
      <c r="P26" s="214">
        <f>SUM(P10:P25)</f>
        <v>1905486623.7600002</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501514258.98000002</v>
      </c>
      <c r="G27" s="143">
        <f t="shared" si="2"/>
        <v>0</v>
      </c>
      <c r="H27" s="143">
        <f t="shared" si="2"/>
        <v>0</v>
      </c>
      <c r="I27" s="143">
        <f t="shared" si="2"/>
        <v>0</v>
      </c>
      <c r="J27" s="143">
        <f t="shared" si="2"/>
        <v>0</v>
      </c>
      <c r="K27" s="143">
        <f t="shared" si="2"/>
        <v>0</v>
      </c>
      <c r="L27" s="143">
        <f t="shared" si="2"/>
        <v>0</v>
      </c>
      <c r="M27" s="143">
        <f t="shared" si="2"/>
        <v>0</v>
      </c>
      <c r="N27" s="143">
        <f t="shared" si="2"/>
        <v>0</v>
      </c>
      <c r="O27" s="143">
        <f>SUM(C27:N27)</f>
        <v>1905486623.79</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614.7276190476191</v>
      </c>
      <c r="G28" s="216">
        <f>Visitas!G48</f>
        <v>1</v>
      </c>
      <c r="H28" s="216">
        <f>Visitas!H48</f>
        <v>1</v>
      </c>
      <c r="I28" s="216">
        <f>Visitas!I48</f>
        <v>1</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v>0.92979999999999996</v>
      </c>
      <c r="G32" s="107"/>
      <c r="H32" s="107"/>
      <c r="I32" s="107"/>
      <c r="J32" s="107"/>
      <c r="K32" s="107"/>
      <c r="L32" s="107"/>
      <c r="M32" s="107"/>
      <c r="N32" s="107"/>
      <c r="O32" s="107">
        <v>0.92900000000000005</v>
      </c>
      <c r="P32" s="107">
        <v>0.9304</v>
      </c>
      <c r="Q32" s="16"/>
      <c r="R32" s="201"/>
    </row>
    <row r="33" spans="1:19" s="52" customFormat="1" ht="9" customHeight="1">
      <c r="A33" s="51"/>
      <c r="B33" s="132" t="s">
        <v>3</v>
      </c>
      <c r="C33" s="108">
        <v>0.93579999999999997</v>
      </c>
      <c r="D33" s="108">
        <v>0.93200000000000005</v>
      </c>
      <c r="E33" s="108">
        <v>0.93320000000000003</v>
      </c>
      <c r="F33" s="108">
        <v>0.93689999999999996</v>
      </c>
      <c r="G33" s="108"/>
      <c r="H33" s="108"/>
      <c r="I33" s="108"/>
      <c r="J33" s="108"/>
      <c r="K33" s="108"/>
      <c r="L33" s="108"/>
      <c r="M33" s="108"/>
      <c r="N33" s="108"/>
      <c r="O33" s="108">
        <v>0.93459999999999999</v>
      </c>
      <c r="P33" s="108">
        <v>0.93210000000000004</v>
      </c>
      <c r="R33" s="109"/>
      <c r="S33" s="109"/>
    </row>
    <row r="34" spans="1:19" s="52" customFormat="1" ht="9" customHeight="1">
      <c r="A34" s="51"/>
      <c r="B34" s="206" t="s">
        <v>76</v>
      </c>
      <c r="C34" s="107">
        <v>0.93969999999999998</v>
      </c>
      <c r="D34" s="107">
        <v>0.93159999999999998</v>
      </c>
      <c r="E34" s="107">
        <v>0.93220000000000003</v>
      </c>
      <c r="F34" s="107">
        <v>0.92959999999999998</v>
      </c>
      <c r="G34" s="107"/>
      <c r="H34" s="107"/>
      <c r="I34" s="107"/>
      <c r="J34" s="107"/>
      <c r="K34" s="107"/>
      <c r="L34" s="107"/>
      <c r="M34" s="107"/>
      <c r="N34" s="107"/>
      <c r="O34" s="107">
        <v>0.93369999999999997</v>
      </c>
      <c r="P34" s="107">
        <v>0.92849999999999999</v>
      </c>
      <c r="R34" s="109"/>
      <c r="S34" s="109"/>
    </row>
    <row r="35" spans="1:19" s="52" customFormat="1" ht="9" customHeight="1">
      <c r="A35" s="51"/>
      <c r="B35" s="132" t="s">
        <v>35</v>
      </c>
      <c r="C35" s="108">
        <v>0.92730000000000001</v>
      </c>
      <c r="D35" s="108">
        <v>0.92959999999999998</v>
      </c>
      <c r="E35" s="108">
        <v>0.93149999999999999</v>
      </c>
      <c r="F35" s="108">
        <v>0.92949999999999999</v>
      </c>
      <c r="G35" s="108"/>
      <c r="H35" s="108"/>
      <c r="I35" s="108"/>
      <c r="J35" s="108"/>
      <c r="K35" s="108"/>
      <c r="L35" s="108"/>
      <c r="M35" s="108"/>
      <c r="N35" s="108"/>
      <c r="O35" s="108">
        <v>0.9294</v>
      </c>
      <c r="P35" s="108">
        <v>0.92879999999999996</v>
      </c>
      <c r="R35" s="109"/>
      <c r="S35" s="109"/>
    </row>
    <row r="36" spans="1:19" s="52" customFormat="1" ht="9" customHeight="1">
      <c r="A36" s="51"/>
      <c r="B36" s="205" t="s">
        <v>104</v>
      </c>
      <c r="C36" s="107">
        <v>0.9375</v>
      </c>
      <c r="D36" s="107">
        <v>0.93730000000000002</v>
      </c>
      <c r="E36" s="167">
        <v>0.93679999999999997</v>
      </c>
      <c r="F36" s="107">
        <v>0.94110000000000005</v>
      </c>
      <c r="G36" s="107"/>
      <c r="H36" s="107"/>
      <c r="I36" s="107"/>
      <c r="J36" s="107"/>
      <c r="K36" s="107"/>
      <c r="L36" s="107"/>
      <c r="M36" s="107"/>
      <c r="N36" s="107"/>
      <c r="O36" s="107">
        <v>0.93830000000000002</v>
      </c>
      <c r="P36" s="107">
        <v>0.93820000000000003</v>
      </c>
      <c r="R36" s="109"/>
      <c r="S36" s="109"/>
    </row>
    <row r="37" spans="1:19" s="52" customFormat="1" ht="9" customHeight="1">
      <c r="A37" s="51"/>
      <c r="B37" s="132" t="s">
        <v>16</v>
      </c>
      <c r="C37" s="108">
        <v>0.94169999999999998</v>
      </c>
      <c r="D37" s="108">
        <v>0.94240000000000002</v>
      </c>
      <c r="E37" s="144">
        <v>0.94269999999999998</v>
      </c>
      <c r="F37" s="144">
        <v>0.94040000000000001</v>
      </c>
      <c r="G37" s="144"/>
      <c r="H37" s="108"/>
      <c r="I37" s="108"/>
      <c r="J37" s="108"/>
      <c r="K37" s="108"/>
      <c r="L37" s="108"/>
      <c r="M37" s="108"/>
      <c r="N37" s="108"/>
      <c r="O37" s="108">
        <v>0.94179999999999997</v>
      </c>
      <c r="P37" s="108">
        <v>0.9405</v>
      </c>
      <c r="R37" s="109"/>
      <c r="S37" s="109"/>
    </row>
    <row r="38" spans="1:19" s="52" customFormat="1" ht="9" customHeight="1">
      <c r="A38" s="51"/>
      <c r="B38" s="205" t="s">
        <v>4</v>
      </c>
      <c r="C38" s="107">
        <v>0.92490000000000006</v>
      </c>
      <c r="D38" s="107">
        <v>0.9204</v>
      </c>
      <c r="E38" s="107">
        <v>0.92610000000000003</v>
      </c>
      <c r="F38" s="107">
        <v>0.93120000000000003</v>
      </c>
      <c r="G38" s="107"/>
      <c r="H38" s="107"/>
      <c r="I38" s="107"/>
      <c r="J38" s="107"/>
      <c r="K38" s="107"/>
      <c r="L38" s="107"/>
      <c r="M38" s="107"/>
      <c r="N38" s="107"/>
      <c r="O38" s="107">
        <v>0.92569999999999997</v>
      </c>
      <c r="P38" s="107">
        <v>0.92769999999999997</v>
      </c>
      <c r="R38" s="109"/>
      <c r="S38" s="109"/>
    </row>
    <row r="39" spans="1:19" s="52" customFormat="1" ht="9" customHeight="1">
      <c r="A39" s="51"/>
      <c r="B39" s="132" t="s">
        <v>5</v>
      </c>
      <c r="C39" s="108">
        <v>0.9304</v>
      </c>
      <c r="D39" s="108">
        <v>0.93510000000000004</v>
      </c>
      <c r="E39" s="144">
        <v>0.93400000000000005</v>
      </c>
      <c r="F39" s="144">
        <v>0.9325</v>
      </c>
      <c r="G39" s="144"/>
      <c r="H39" s="144"/>
      <c r="I39" s="108"/>
      <c r="J39" s="108"/>
      <c r="K39" s="108"/>
      <c r="L39" s="108"/>
      <c r="M39" s="108"/>
      <c r="N39" s="108"/>
      <c r="O39" s="108">
        <v>0.93300000000000005</v>
      </c>
      <c r="P39" s="108">
        <v>0.93579999999999997</v>
      </c>
      <c r="R39" s="109"/>
      <c r="S39" s="109"/>
    </row>
    <row r="40" spans="1:19" s="52" customFormat="1" ht="9" customHeight="1">
      <c r="A40" s="51"/>
      <c r="B40" s="242" t="s">
        <v>6</v>
      </c>
      <c r="C40" s="107">
        <v>0.93679999999999997</v>
      </c>
      <c r="D40" s="107">
        <v>0.93710000000000004</v>
      </c>
      <c r="E40" s="225">
        <v>0.93830000000000002</v>
      </c>
      <c r="F40" s="225">
        <v>0.93940000000000001</v>
      </c>
      <c r="G40" s="225"/>
      <c r="H40" s="107"/>
      <c r="I40" s="107"/>
      <c r="J40" s="107"/>
      <c r="K40" s="107"/>
      <c r="L40" s="107"/>
      <c r="M40" s="107"/>
      <c r="N40" s="107"/>
      <c r="O40" s="107">
        <v>0.93789999999999996</v>
      </c>
      <c r="P40" s="107">
        <v>0.93679999999999997</v>
      </c>
      <c r="R40" s="109"/>
      <c r="S40" s="109"/>
    </row>
    <row r="41" spans="1:19" s="52" customFormat="1" ht="9" customHeight="1">
      <c r="A41" s="51"/>
      <c r="B41" s="240" t="s">
        <v>12</v>
      </c>
      <c r="C41" s="108">
        <v>0.93310000000000004</v>
      </c>
      <c r="D41" s="108">
        <v>0.93149999999999999</v>
      </c>
      <c r="E41" s="108">
        <v>0.93049999999999999</v>
      </c>
      <c r="F41" s="108">
        <v>0.93010000000000004</v>
      </c>
      <c r="G41" s="108"/>
      <c r="H41" s="108"/>
      <c r="I41" s="108"/>
      <c r="J41" s="108"/>
      <c r="K41" s="108"/>
      <c r="L41" s="108"/>
      <c r="M41" s="108"/>
      <c r="N41" s="108"/>
      <c r="O41" s="108">
        <v>0.93130000000000002</v>
      </c>
      <c r="P41" s="108">
        <v>0.93430000000000002</v>
      </c>
      <c r="R41" s="109"/>
      <c r="S41" s="109"/>
    </row>
    <row r="42" spans="1:19" s="52" customFormat="1" ht="9" customHeight="1">
      <c r="A42" s="51"/>
      <c r="B42" s="242" t="s">
        <v>13</v>
      </c>
      <c r="C42" s="107">
        <v>0.93969999999999998</v>
      </c>
      <c r="D42" s="107">
        <v>0.94520000000000004</v>
      </c>
      <c r="E42" s="107">
        <v>0.93910000000000005</v>
      </c>
      <c r="F42" s="107">
        <v>0.94040000000000001</v>
      </c>
      <c r="G42" s="107"/>
      <c r="H42" s="107"/>
      <c r="I42" s="107"/>
      <c r="J42" s="107"/>
      <c r="K42" s="107"/>
      <c r="L42" s="107"/>
      <c r="M42" s="107"/>
      <c r="N42" s="107"/>
      <c r="O42" s="107">
        <v>0.94099999999999995</v>
      </c>
      <c r="P42" s="107">
        <v>0.9405</v>
      </c>
      <c r="R42" s="109"/>
      <c r="S42" s="109"/>
    </row>
    <row r="43" spans="1:19" s="52" customFormat="1" ht="9" customHeight="1">
      <c r="A43" s="51"/>
      <c r="B43" s="240" t="s">
        <v>14</v>
      </c>
      <c r="C43" s="108">
        <v>0.94179999999999997</v>
      </c>
      <c r="D43" s="108">
        <v>0.9395</v>
      </c>
      <c r="E43" s="108">
        <v>0.94230000000000003</v>
      </c>
      <c r="F43" s="108">
        <v>0.93959999999999999</v>
      </c>
      <c r="G43" s="108"/>
      <c r="H43" s="108"/>
      <c r="I43" s="108"/>
      <c r="J43" s="108"/>
      <c r="K43" s="108"/>
      <c r="L43" s="108"/>
      <c r="M43" s="108"/>
      <c r="N43" s="108"/>
      <c r="O43" s="108">
        <v>0.94079999999999997</v>
      </c>
      <c r="P43" s="108">
        <v>0.94120000000000004</v>
      </c>
      <c r="R43" s="109"/>
      <c r="S43" s="109"/>
    </row>
    <row r="44" spans="1:19" s="52" customFormat="1" ht="9" customHeight="1">
      <c r="A44" s="51"/>
      <c r="B44" s="242" t="s">
        <v>38</v>
      </c>
      <c r="C44" s="107">
        <v>0.93510000000000004</v>
      </c>
      <c r="D44" s="107">
        <v>0.93330000000000002</v>
      </c>
      <c r="E44" s="107">
        <v>0.93669999999999998</v>
      </c>
      <c r="F44" s="107">
        <v>0.93069999999999997</v>
      </c>
      <c r="G44" s="107"/>
      <c r="H44" s="107"/>
      <c r="I44" s="107"/>
      <c r="J44" s="107"/>
      <c r="K44" s="107"/>
      <c r="L44" s="107"/>
      <c r="M44" s="107"/>
      <c r="N44" s="107"/>
      <c r="O44" s="107">
        <v>0.93400000000000005</v>
      </c>
      <c r="P44" s="107">
        <v>0.93359999999999999</v>
      </c>
      <c r="R44" s="109"/>
      <c r="S44" s="109"/>
    </row>
    <row r="45" spans="1:19" s="52" customFormat="1" ht="9" customHeight="1">
      <c r="A45" s="51"/>
      <c r="B45" s="240" t="s">
        <v>120</v>
      </c>
      <c r="C45" s="108">
        <v>0.93210000000000004</v>
      </c>
      <c r="D45" s="108">
        <v>0.93110000000000004</v>
      </c>
      <c r="E45" s="108">
        <v>0.92500000000000004</v>
      </c>
      <c r="F45" s="108">
        <v>0.92269999999999996</v>
      </c>
      <c r="G45" s="108"/>
      <c r="H45" s="108"/>
      <c r="I45" s="108"/>
      <c r="J45" s="108"/>
      <c r="K45" s="108"/>
      <c r="L45" s="108"/>
      <c r="M45" s="108"/>
      <c r="N45" s="108"/>
      <c r="O45" s="108">
        <v>0.92810000000000004</v>
      </c>
      <c r="P45" s="108">
        <v>0.92830000000000001</v>
      </c>
      <c r="R45" s="109"/>
      <c r="S45" s="109"/>
    </row>
    <row r="46" spans="1:19" s="52" customFormat="1" ht="9" customHeight="1">
      <c r="A46" s="51"/>
      <c r="B46" s="242" t="s">
        <v>118</v>
      </c>
      <c r="C46" s="107">
        <v>0.94540000000000002</v>
      </c>
      <c r="D46" s="107">
        <v>0.94730000000000003</v>
      </c>
      <c r="E46" s="107">
        <v>0.94320000000000004</v>
      </c>
      <c r="F46" s="107">
        <v>0.94359999999999999</v>
      </c>
      <c r="G46" s="107"/>
      <c r="H46" s="107"/>
      <c r="I46" s="107"/>
      <c r="J46" s="107"/>
      <c r="K46" s="107"/>
      <c r="L46" s="107"/>
      <c r="M46" s="107"/>
      <c r="N46" s="107"/>
      <c r="O46" s="107">
        <v>0.94479999999999997</v>
      </c>
      <c r="P46" s="107">
        <v>0.94630000000000003</v>
      </c>
      <c r="R46" s="109"/>
      <c r="S46" s="109"/>
    </row>
    <row r="47" spans="1:19" s="52" customFormat="1" ht="9" customHeight="1">
      <c r="A47" s="51"/>
      <c r="B47" s="240" t="s">
        <v>15</v>
      </c>
      <c r="C47" s="108">
        <v>0.93200000000000005</v>
      </c>
      <c r="D47" s="108">
        <v>0.93410000000000004</v>
      </c>
      <c r="E47" s="108">
        <v>0.93220000000000003</v>
      </c>
      <c r="F47" s="108">
        <v>0.93420000000000003</v>
      </c>
      <c r="G47" s="108"/>
      <c r="H47" s="108"/>
      <c r="I47" s="108"/>
      <c r="J47" s="108"/>
      <c r="K47" s="108"/>
      <c r="L47" s="108"/>
      <c r="M47" s="108"/>
      <c r="N47" s="108"/>
      <c r="O47" s="108">
        <v>0.93310000000000004</v>
      </c>
      <c r="P47" s="108">
        <v>0.93049999999999999</v>
      </c>
      <c r="R47" s="109"/>
      <c r="S47" s="109"/>
    </row>
    <row r="48" spans="1:19" s="52" customFormat="1" ht="9" customHeight="1">
      <c r="A48" s="51"/>
      <c r="B48" s="207" t="s">
        <v>2</v>
      </c>
      <c r="C48" s="111">
        <v>0.93740000000000001</v>
      </c>
      <c r="D48" s="111">
        <v>0.9375</v>
      </c>
      <c r="E48" s="129">
        <v>0.93769999999999998</v>
      </c>
      <c r="F48" s="129">
        <v>0.93789999999999996</v>
      </c>
      <c r="G48" s="129"/>
      <c r="H48" s="129"/>
      <c r="I48" s="111"/>
      <c r="J48" s="111"/>
      <c r="K48" s="111"/>
      <c r="L48" s="111"/>
      <c r="M48" s="111"/>
      <c r="N48" s="111"/>
      <c r="O48" s="111">
        <v>0.93759999999999999</v>
      </c>
      <c r="P48" s="111">
        <v>0.93669999999999998</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0.94359999999999999</v>
      </c>
      <c r="G49" s="209">
        <f t="shared" si="3"/>
        <v>0</v>
      </c>
      <c r="H49" s="209">
        <f t="shared" si="3"/>
        <v>0</v>
      </c>
      <c r="I49" s="209">
        <f t="shared" si="3"/>
        <v>0</v>
      </c>
      <c r="J49" s="209">
        <f t="shared" si="3"/>
        <v>0</v>
      </c>
      <c r="K49" s="209">
        <f t="shared" si="3"/>
        <v>0</v>
      </c>
      <c r="L49" s="209">
        <f t="shared" si="3"/>
        <v>0</v>
      </c>
      <c r="M49" s="209">
        <f t="shared" si="3"/>
        <v>0</v>
      </c>
      <c r="N49" s="209">
        <f t="shared" si="3"/>
        <v>0</v>
      </c>
      <c r="O49" s="209">
        <f t="shared" si="3"/>
        <v>0.94479999999999997</v>
      </c>
      <c r="P49" s="210">
        <f t="shared" si="3"/>
        <v>0.94630000000000003</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topLeftCell="A22" zoomScale="115" zoomScaleNormal="115" workbookViewId="0">
      <selection activeCell="O16" sqref="O16"/>
    </sheetView>
  </sheetViews>
  <sheetFormatPr baseColWidth="10" defaultColWidth="11.42578125" defaultRowHeight="14.25"/>
  <cols>
    <col min="1" max="1" width="4.140625" style="50" customWidth="1"/>
    <col min="2" max="2" width="25.7109375" style="17" customWidth="1"/>
    <col min="3" max="8" width="11.140625" style="17" bestFit="1" customWidth="1"/>
    <col min="9"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23793491319</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91325377379</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3940743034</v>
      </c>
      <c r="G11" s="115">
        <f>+Impuestos!G26</f>
        <v>0</v>
      </c>
      <c r="H11" s="115">
        <f>+Impuestos!H26</f>
        <v>0</v>
      </c>
      <c r="I11" s="115">
        <f>+Impuestos!I26</f>
        <v>0</v>
      </c>
      <c r="J11" s="115">
        <f>+Impuestos!J26</f>
        <v>0</v>
      </c>
      <c r="K11" s="115">
        <f>+Impuestos!K26</f>
        <v>0</v>
      </c>
      <c r="L11" s="115">
        <f>+Impuestos!L26</f>
        <v>0</v>
      </c>
      <c r="M11" s="115">
        <f>+Impuestos!M26</f>
        <v>0</v>
      </c>
      <c r="N11" s="115">
        <f>+Impuestos!N26</f>
        <v>0</v>
      </c>
      <c r="O11" s="115">
        <f>SUM(C11:N11)</f>
        <v>15198930074</v>
      </c>
      <c r="P11" s="54"/>
      <c r="Q11" s="54"/>
      <c r="R11" s="55"/>
    </row>
    <row r="12" spans="1:18" s="56" customFormat="1" ht="11.25" customHeight="1">
      <c r="A12" s="54"/>
      <c r="B12" s="98" t="s">
        <v>18</v>
      </c>
      <c r="C12" s="39">
        <f>+Impuestos!C48</f>
        <v>3801226582</v>
      </c>
      <c r="D12" s="39">
        <f>+Impuestos!D48</f>
        <v>3264442063</v>
      </c>
      <c r="E12" s="39">
        <f>+Impuestos!E48</f>
        <v>3716733330</v>
      </c>
      <c r="F12" s="39">
        <f>+Impuestos!F48</f>
        <v>3798960800</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14581362775</v>
      </c>
      <c r="P12" s="54"/>
      <c r="Q12" s="54"/>
      <c r="R12" s="55"/>
    </row>
    <row r="13" spans="1:18" s="56" customFormat="1" ht="11.25" customHeight="1">
      <c r="A13" s="54"/>
      <c r="B13" s="128" t="s">
        <v>27</v>
      </c>
      <c r="C13" s="169">
        <f>+Visitas!C26</f>
        <v>472680</v>
      </c>
      <c r="D13" s="169">
        <f>+Visitas!D26</f>
        <v>452285</v>
      </c>
      <c r="E13" s="169">
        <f>+Visitas!E26</f>
        <v>409158</v>
      </c>
      <c r="F13" s="169">
        <f>+Visitas!F26</f>
        <v>426360</v>
      </c>
      <c r="G13" s="169">
        <f>+Visitas!G26</f>
        <v>0</v>
      </c>
      <c r="H13" s="169">
        <f>+Visitas!H26</f>
        <v>0</v>
      </c>
      <c r="I13" s="169">
        <f>+Visitas!I26</f>
        <v>0</v>
      </c>
      <c r="J13" s="169">
        <f>+Visitas!J26</f>
        <v>0</v>
      </c>
      <c r="K13" s="169">
        <f>+Visitas!K26</f>
        <v>0</v>
      </c>
      <c r="L13" s="169">
        <f>+Visitas!L26</f>
        <v>0</v>
      </c>
      <c r="M13" s="169">
        <f>+Visitas!M26</f>
        <v>0</v>
      </c>
      <c r="N13" s="169">
        <f>+Visitas!N26</f>
        <v>0</v>
      </c>
      <c r="O13" s="126">
        <f>SUM(C13:N13)</f>
        <v>1760483</v>
      </c>
      <c r="P13" s="54"/>
      <c r="Q13" s="54"/>
      <c r="R13" s="55"/>
    </row>
    <row r="14" spans="1:18" s="56" customFormat="1" ht="11.25" customHeight="1">
      <c r="A14" s="54"/>
      <c r="B14" s="139" t="s">
        <v>9</v>
      </c>
      <c r="C14" s="170">
        <f>+Visitas!C46</f>
        <v>1429318146</v>
      </c>
      <c r="D14" s="170">
        <f>+Visitas!D46</f>
        <v>1362169350</v>
      </c>
      <c r="E14" s="170">
        <f>+Visitas!E46</f>
        <v>1233513172</v>
      </c>
      <c r="F14" s="170">
        <f>+Visitas!F46</f>
        <v>1290506450</v>
      </c>
      <c r="G14" s="170">
        <f>+Visitas!G46</f>
        <v>0</v>
      </c>
      <c r="H14" s="170">
        <f>+Visitas!H46</f>
        <v>0</v>
      </c>
      <c r="I14" s="170">
        <f>+Visitas!I46</f>
        <v>0</v>
      </c>
      <c r="J14" s="170">
        <f>+Visitas!J46</f>
        <v>0</v>
      </c>
      <c r="K14" s="170">
        <f>+Visitas!K46</f>
        <v>0</v>
      </c>
      <c r="L14" s="170">
        <f>+Visitas!L46</f>
        <v>0</v>
      </c>
      <c r="M14" s="170">
        <f>+Visitas!M46</f>
        <v>0</v>
      </c>
      <c r="N14" s="170">
        <f>+Visitas!N46</f>
        <v>0</v>
      </c>
      <c r="O14" s="127">
        <f>SUM(C14:N14)</f>
        <v>5315507118</v>
      </c>
      <c r="P14" s="54"/>
      <c r="Q14" s="54"/>
      <c r="R14" s="55"/>
    </row>
    <row r="15" spans="1:18" s="56" customFormat="1" ht="11.25" customHeight="1">
      <c r="A15" s="54"/>
      <c r="B15" s="145" t="s">
        <v>10</v>
      </c>
      <c r="C15" s="168">
        <f>+Visitas!C69</f>
        <v>50367.44</v>
      </c>
      <c r="D15" s="168">
        <f>+Visitas!D69</f>
        <v>45205.38</v>
      </c>
      <c r="E15" s="168">
        <f>+Visitas!E69</f>
        <v>56893.64</v>
      </c>
      <c r="F15" s="168">
        <f>+Visitas!F69</f>
        <v>55806.11</v>
      </c>
      <c r="G15" s="168">
        <f>+Visitas!G69</f>
        <v>0</v>
      </c>
      <c r="H15" s="168">
        <f>+Visitas!H69</f>
        <v>0</v>
      </c>
      <c r="I15" s="168">
        <f>+Visitas!I69</f>
        <v>0</v>
      </c>
      <c r="J15" s="168">
        <f>+Visitas!J69</f>
        <v>0</v>
      </c>
      <c r="K15" s="168">
        <f>+Visitas!K69</f>
        <v>0</v>
      </c>
      <c r="L15" s="168">
        <f>+Visitas!L69</f>
        <v>0</v>
      </c>
      <c r="M15" s="168">
        <f>+Visitas!M69</f>
        <v>0</v>
      </c>
      <c r="N15" s="168">
        <f>+Visitas!N69</f>
        <v>0</v>
      </c>
      <c r="O15" s="133">
        <f>+O10/O13</f>
        <v>51875.1827646163</v>
      </c>
      <c r="P15" s="54"/>
      <c r="Q15" s="54"/>
      <c r="R15" s="55"/>
    </row>
    <row r="16" spans="1:18" s="56" customFormat="1" ht="11.25" customHeight="1">
      <c r="A16" s="54"/>
      <c r="B16" s="172" t="s">
        <v>85</v>
      </c>
      <c r="C16" s="171">
        <f>+'Retorno Máquinas'!C48</f>
        <v>0.93740000000000001</v>
      </c>
      <c r="D16" s="171">
        <v>0.9375</v>
      </c>
      <c r="E16" s="171">
        <v>0.93769999999999998</v>
      </c>
      <c r="F16" s="171">
        <v>0.93789999999999996</v>
      </c>
      <c r="G16" s="171"/>
      <c r="H16" s="171"/>
      <c r="I16" s="171"/>
      <c r="J16" s="171"/>
      <c r="K16" s="171"/>
      <c r="L16" s="171"/>
      <c r="M16" s="171"/>
      <c r="N16" s="171"/>
      <c r="O16" s="171">
        <f>+'Retorno Máquinas'!O48</f>
        <v>0.93759999999999999</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38705746.385468438</v>
      </c>
      <c r="G20" s="130">
        <f>+'Ingresos Brutos del Juego'!G27</f>
        <v>0</v>
      </c>
      <c r="H20" s="130">
        <f>+'Ingresos Brutos del Juego'!H27</f>
        <v>0</v>
      </c>
      <c r="I20" s="130">
        <f>+'Ingresos Brutos del Juego'!I27</f>
        <v>0</v>
      </c>
      <c r="J20" s="130">
        <f>+'Ingresos Brutos del Juego'!J27</f>
        <v>0</v>
      </c>
      <c r="K20" s="130">
        <f>+'Ingresos Brutos del Juego'!K27</f>
        <v>0</v>
      </c>
      <c r="L20" s="130">
        <f>+'Ingresos Brutos del Juego'!L27</f>
        <v>0</v>
      </c>
      <c r="M20" s="130">
        <f>+'Ingresos Brutos del Juego'!M27</f>
        <v>0</v>
      </c>
      <c r="N20" s="130">
        <f>+'Ingresos Brutos del Juego'!N27</f>
        <v>0</v>
      </c>
      <c r="O20" s="131">
        <f>SUM(C20:N20)</f>
        <v>146872632.10846245</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6410551.4570913324</v>
      </c>
      <c r="G21" s="112">
        <f>+Impuestos!G27</f>
        <v>0</v>
      </c>
      <c r="H21" s="112">
        <f>+Impuestos!H27</f>
        <v>0</v>
      </c>
      <c r="I21" s="112">
        <f>+Impuestos!I27</f>
        <v>0</v>
      </c>
      <c r="J21" s="112">
        <f>+Impuestos!J27</f>
        <v>0</v>
      </c>
      <c r="K21" s="112">
        <f>+Impuestos!K27</f>
        <v>0</v>
      </c>
      <c r="L21" s="112">
        <f>+Impuestos!L27</f>
        <v>0</v>
      </c>
      <c r="M21" s="112">
        <f>+Impuestos!M27</f>
        <v>0</v>
      </c>
      <c r="N21" s="112">
        <f>+Impuestos!N27</f>
        <v>0</v>
      </c>
      <c r="O21" s="133">
        <f>SUM(C21:N21)</f>
        <v>24443066.593994163</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6179909.0886556022</v>
      </c>
      <c r="G22" s="135">
        <f>+Impuestos!G49</f>
        <v>0</v>
      </c>
      <c r="H22" s="135">
        <f>+Impuestos!H49</f>
        <v>0</v>
      </c>
      <c r="I22" s="135">
        <f>+Impuestos!I49</f>
        <v>0</v>
      </c>
      <c r="J22" s="135">
        <f>+Impuestos!J49</f>
        <v>0</v>
      </c>
      <c r="K22" s="135">
        <f>+Impuestos!K49</f>
        <v>0</v>
      </c>
      <c r="L22" s="135">
        <f>+Impuestos!L49</f>
        <v>0</v>
      </c>
      <c r="M22" s="135">
        <f>+Impuestos!M49</f>
        <v>0</v>
      </c>
      <c r="N22" s="135">
        <f>+Impuestos!N49</f>
        <v>0</v>
      </c>
      <c r="O22" s="142">
        <f>SUM(C22:N22)</f>
        <v>23450252.185733002</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426360</v>
      </c>
      <c r="G23" s="169">
        <f t="shared" si="0"/>
        <v>0</v>
      </c>
      <c r="H23" s="169">
        <f t="shared" si="0"/>
        <v>0</v>
      </c>
      <c r="I23" s="169">
        <f t="shared" ref="I23:J23" si="1">+I13</f>
        <v>0</v>
      </c>
      <c r="J23" s="169">
        <f t="shared" si="1"/>
        <v>0</v>
      </c>
      <c r="K23" s="169">
        <f t="shared" ref="K23:L23" si="2">+K13</f>
        <v>0</v>
      </c>
      <c r="L23" s="169">
        <f t="shared" si="2"/>
        <v>0</v>
      </c>
      <c r="M23" s="169">
        <f t="shared" ref="M23:N23" si="3">+M13</f>
        <v>0</v>
      </c>
      <c r="N23" s="169">
        <f t="shared" si="3"/>
        <v>0</v>
      </c>
      <c r="O23" s="133">
        <f>SUM(C23:N23)</f>
        <v>1760483</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2099314.2491293084</v>
      </c>
      <c r="G24" s="70">
        <f>+Visitas!G47</f>
        <v>0</v>
      </c>
      <c r="H24" s="70">
        <f>+Visitas!H47</f>
        <v>0</v>
      </c>
      <c r="I24" s="70">
        <f>+Visitas!I47</f>
        <v>0</v>
      </c>
      <c r="J24" s="70">
        <f>+Visitas!J47</f>
        <v>0</v>
      </c>
      <c r="K24" s="70">
        <f>+Visitas!K47</f>
        <v>0</v>
      </c>
      <c r="L24" s="70">
        <f>+Visitas!L47</f>
        <v>0</v>
      </c>
      <c r="M24" s="70">
        <f>+Visitas!M47</f>
        <v>0</v>
      </c>
      <c r="N24" s="70">
        <f>+Visitas!N47</f>
        <v>0</v>
      </c>
      <c r="O24" s="127">
        <f>SUM(C24:N24)</f>
        <v>8548212.2072538976</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90.781849181364095</v>
      </c>
      <c r="G25" s="136">
        <f>+Visitas!G70</f>
        <v>0</v>
      </c>
      <c r="H25" s="136">
        <f>+Visitas!H70</f>
        <v>0</v>
      </c>
      <c r="I25" s="136">
        <f>+Visitas!I70</f>
        <v>0</v>
      </c>
      <c r="J25" s="136">
        <f>+Visitas!J70</f>
        <v>0</v>
      </c>
      <c r="K25" s="136">
        <f>+Visitas!K70</f>
        <v>0</v>
      </c>
      <c r="L25" s="136">
        <f>+Visitas!L70</f>
        <v>0</v>
      </c>
      <c r="M25" s="136">
        <f>+Visitas!M70</f>
        <v>0</v>
      </c>
      <c r="N25" s="136">
        <f>+Visitas!N70</f>
        <v>0</v>
      </c>
      <c r="O25" s="137">
        <f>ROUND(+O20/O23,2)</f>
        <v>83.43</v>
      </c>
      <c r="P25" s="54"/>
      <c r="Q25" s="54"/>
      <c r="R25" s="55"/>
    </row>
    <row r="26" spans="1:18" s="56" customFormat="1" ht="11.25" customHeight="1">
      <c r="A26" s="54"/>
      <c r="B26" s="146" t="s">
        <v>85</v>
      </c>
      <c r="C26" s="149">
        <f t="shared" ref="C26" si="4">+C16</f>
        <v>0.93740000000000001</v>
      </c>
      <c r="D26" s="149">
        <v>0.9375</v>
      </c>
      <c r="E26" s="149">
        <v>0.93769999999999998</v>
      </c>
      <c r="F26" s="149">
        <v>0.93789999999999996</v>
      </c>
      <c r="G26" s="149"/>
      <c r="H26" s="149"/>
      <c r="I26" s="149"/>
      <c r="J26" s="149"/>
      <c r="K26" s="149"/>
      <c r="L26" s="149"/>
      <c r="M26" s="149"/>
      <c r="N26" s="149"/>
      <c r="O26" s="149">
        <f>+O16</f>
        <v>0.93759999999999999</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614.7276190476191</v>
      </c>
      <c r="G27" s="148">
        <f t="shared" si="5"/>
        <v>1</v>
      </c>
      <c r="H27" s="148">
        <f t="shared" si="5"/>
        <v>1</v>
      </c>
      <c r="I27" s="148">
        <f t="shared" si="5"/>
        <v>1</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v>1323289300</v>
      </c>
      <c r="G31" s="173"/>
      <c r="H31" s="173"/>
      <c r="I31" s="173"/>
      <c r="J31" s="173"/>
      <c r="K31" s="173"/>
      <c r="L31" s="173"/>
      <c r="M31" s="173"/>
      <c r="N31" s="174"/>
      <c r="O31" s="175">
        <f t="shared" ref="O31:O35" si="6">SUM(C31:N31)</f>
        <v>5425025250</v>
      </c>
      <c r="P31" s="175">
        <v>8718383.5700000003</v>
      </c>
      <c r="Q31" s="6"/>
      <c r="R31" s="6"/>
    </row>
    <row r="32" spans="1:18" s="1" customFormat="1" ht="12" customHeight="1">
      <c r="A32" s="6"/>
      <c r="B32" s="96" t="s">
        <v>80</v>
      </c>
      <c r="C32" s="176">
        <v>3140603350</v>
      </c>
      <c r="D32" s="176">
        <v>2195775100</v>
      </c>
      <c r="E32" s="176">
        <v>3022736550</v>
      </c>
      <c r="F32" s="176">
        <v>3191789500</v>
      </c>
      <c r="G32" s="176"/>
      <c r="H32" s="176"/>
      <c r="I32" s="176"/>
      <c r="J32" s="176"/>
      <c r="K32" s="176"/>
      <c r="L32" s="176"/>
      <c r="M32" s="176"/>
      <c r="N32" s="177"/>
      <c r="O32" s="178">
        <f t="shared" si="6"/>
        <v>11550904500</v>
      </c>
      <c r="P32" s="178">
        <v>18580720.370000001</v>
      </c>
      <c r="Q32" s="6"/>
      <c r="R32" s="6"/>
    </row>
    <row r="33" spans="2:17" s="6" customFormat="1" ht="12" customHeight="1">
      <c r="B33" s="95" t="s">
        <v>81</v>
      </c>
      <c r="C33" s="173">
        <v>119465750</v>
      </c>
      <c r="D33" s="173">
        <v>70081650</v>
      </c>
      <c r="E33" s="173">
        <v>61446350</v>
      </c>
      <c r="F33" s="173">
        <v>111772300</v>
      </c>
      <c r="G33" s="173"/>
      <c r="H33" s="173"/>
      <c r="I33" s="173"/>
      <c r="J33" s="173"/>
      <c r="K33" s="173"/>
      <c r="L33" s="173"/>
      <c r="M33" s="173"/>
      <c r="N33" s="174"/>
      <c r="O33" s="175">
        <f t="shared" si="6"/>
        <v>362766050</v>
      </c>
      <c r="P33" s="175">
        <v>584373.93999999994</v>
      </c>
    </row>
    <row r="34" spans="2:17" s="6" customFormat="1" ht="12" customHeight="1">
      <c r="B34" s="97" t="s">
        <v>82</v>
      </c>
      <c r="C34" s="176">
        <v>19094198668</v>
      </c>
      <c r="D34" s="176">
        <v>17221920649</v>
      </c>
      <c r="E34" s="176">
        <v>18444225493</v>
      </c>
      <c r="F34" s="176">
        <v>19147484174</v>
      </c>
      <c r="G34" s="176"/>
      <c r="H34" s="176"/>
      <c r="I34" s="176"/>
      <c r="J34" s="176"/>
      <c r="K34" s="176"/>
      <c r="L34" s="176"/>
      <c r="M34" s="176"/>
      <c r="N34" s="177"/>
      <c r="O34" s="178">
        <f t="shared" si="6"/>
        <v>73907828984</v>
      </c>
      <c r="P34" s="178">
        <v>118862330.40000001</v>
      </c>
    </row>
    <row r="35" spans="2:17" s="6" customFormat="1" ht="12" customHeight="1">
      <c r="B35" s="95" t="s">
        <v>83</v>
      </c>
      <c r="C35" s="173">
        <v>23079610</v>
      </c>
      <c r="D35" s="173">
        <v>18514335</v>
      </c>
      <c r="E35" s="173">
        <v>18102605</v>
      </c>
      <c r="F35" s="173">
        <v>19156045</v>
      </c>
      <c r="G35" s="173"/>
      <c r="H35" s="173"/>
      <c r="I35" s="173"/>
      <c r="J35" s="173"/>
      <c r="K35" s="173"/>
      <c r="L35" s="173"/>
      <c r="M35" s="173"/>
      <c r="N35" s="174"/>
      <c r="O35" s="175">
        <f t="shared" si="6"/>
        <v>78852595</v>
      </c>
      <c r="P35" s="175">
        <v>126823.83</v>
      </c>
    </row>
    <row r="36" spans="2:17" s="6" customFormat="1" ht="18" customHeight="1">
      <c r="B36" s="180" t="s">
        <v>2</v>
      </c>
      <c r="C36" s="181">
        <f t="shared" ref="C36:D36" si="7">SUM(C31:C35)</f>
        <v>23807682278</v>
      </c>
      <c r="D36" s="181">
        <f t="shared" si="7"/>
        <v>20445716084</v>
      </c>
      <c r="E36" s="181">
        <f t="shared" ref="E36:J36" si="8">SUM(E31:E35)</f>
        <v>23278487698</v>
      </c>
      <c r="F36" s="181">
        <f t="shared" si="8"/>
        <v>23793491319</v>
      </c>
      <c r="G36" s="181">
        <f t="shared" si="8"/>
        <v>0</v>
      </c>
      <c r="H36" s="181">
        <f t="shared" si="8"/>
        <v>0</v>
      </c>
      <c r="I36" s="181">
        <f t="shared" si="8"/>
        <v>0</v>
      </c>
      <c r="J36" s="181">
        <f t="shared" si="8"/>
        <v>0</v>
      </c>
      <c r="K36" s="181">
        <f t="shared" ref="K36:L36" si="9">SUM(K31:K35)</f>
        <v>0</v>
      </c>
      <c r="L36" s="181">
        <f t="shared" si="9"/>
        <v>0</v>
      </c>
      <c r="M36" s="181">
        <f t="shared" ref="M36:N36" si="10">SUM(M31:M35)</f>
        <v>0</v>
      </c>
      <c r="N36" s="181">
        <f t="shared" si="10"/>
        <v>0</v>
      </c>
      <c r="O36" s="181">
        <f>SUM(C36:N36)</f>
        <v>91325377379</v>
      </c>
      <c r="P36" s="181">
        <f>SUM(P31:P35)</f>
        <v>146872632.11000001</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38705746.385468438</v>
      </c>
      <c r="G37" s="88">
        <f t="shared" si="12"/>
        <v>0</v>
      </c>
      <c r="H37" s="88">
        <f t="shared" si="12"/>
        <v>0</v>
      </c>
      <c r="I37" s="88">
        <f t="shared" si="12"/>
        <v>0</v>
      </c>
      <c r="J37" s="88">
        <f t="shared" si="12"/>
        <v>0</v>
      </c>
      <c r="K37" s="88">
        <f t="shared" si="12"/>
        <v>0</v>
      </c>
      <c r="L37" s="88">
        <f t="shared" si="12"/>
        <v>0</v>
      </c>
      <c r="M37" s="88">
        <f t="shared" si="12"/>
        <v>0</v>
      </c>
      <c r="N37" s="88">
        <f t="shared" si="12"/>
        <v>0</v>
      </c>
      <c r="O37" s="181">
        <f>SUM(C37:N37)</f>
        <v>146872632.10846245</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614.7276190476191</v>
      </c>
      <c r="G38" s="106">
        <f>+'Retorno Máquinas'!G28</f>
        <v>1</v>
      </c>
      <c r="H38" s="106">
        <f>+'Retorno Máquinas'!H28</f>
        <v>1</v>
      </c>
      <c r="I38" s="106">
        <f>+'Retorno Máquinas'!I28</f>
        <v>1</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v>5.5620000000000003E-2</v>
      </c>
      <c r="G42" s="107"/>
      <c r="H42" s="107"/>
      <c r="I42" s="107"/>
      <c r="J42" s="107"/>
      <c r="K42" s="107"/>
      <c r="L42" s="107"/>
      <c r="M42" s="107"/>
      <c r="N42" s="107"/>
      <c r="O42" s="107">
        <v>5.9403261236864797E-2</v>
      </c>
      <c r="P42" s="1"/>
      <c r="Q42" s="221"/>
    </row>
    <row r="43" spans="2:17" s="6" customFormat="1" ht="12" customHeight="1">
      <c r="B43" s="96" t="s">
        <v>80</v>
      </c>
      <c r="C43" s="108">
        <v>0.13192000000000001</v>
      </c>
      <c r="D43" s="108">
        <v>0.1074</v>
      </c>
      <c r="E43" s="108">
        <v>0.12984999999999999</v>
      </c>
      <c r="F43" s="108">
        <v>0.13414999999999999</v>
      </c>
      <c r="G43" s="108"/>
      <c r="H43" s="108"/>
      <c r="I43" s="108"/>
      <c r="J43" s="108"/>
      <c r="K43" s="108"/>
      <c r="L43" s="108"/>
      <c r="M43" s="108"/>
      <c r="N43" s="108"/>
      <c r="O43" s="108">
        <v>0.12648077491170703</v>
      </c>
      <c r="P43" s="1"/>
    </row>
    <row r="44" spans="2:17" s="6" customFormat="1" ht="12" customHeight="1">
      <c r="B44" s="95" t="s">
        <v>81</v>
      </c>
      <c r="C44" s="107">
        <v>5.0000000000000001E-3</v>
      </c>
      <c r="D44" s="107">
        <v>3.3999999999999998E-3</v>
      </c>
      <c r="E44" s="107">
        <v>2.5999999999999999E-3</v>
      </c>
      <c r="F44" s="107">
        <v>4.7000000000000002E-3</v>
      </c>
      <c r="G44" s="107"/>
      <c r="H44" s="107"/>
      <c r="I44" s="107"/>
      <c r="J44" s="107"/>
      <c r="K44" s="107"/>
      <c r="L44" s="107"/>
      <c r="M44" s="107"/>
      <c r="N44" s="107"/>
      <c r="O44" s="107">
        <v>3.9722370759501177E-3</v>
      </c>
      <c r="P44" s="1"/>
    </row>
    <row r="45" spans="2:17" s="6" customFormat="1" ht="12" customHeight="1">
      <c r="B45" s="97" t="s">
        <v>82</v>
      </c>
      <c r="C45" s="108">
        <v>0.80201999999999996</v>
      </c>
      <c r="D45" s="108">
        <v>0.84231999999999996</v>
      </c>
      <c r="E45" s="108">
        <v>0.79232999999999998</v>
      </c>
      <c r="F45" s="108">
        <v>0.80474000000000001</v>
      </c>
      <c r="G45" s="108"/>
      <c r="H45" s="108"/>
      <c r="I45" s="108"/>
      <c r="J45" s="108"/>
      <c r="K45" s="108"/>
      <c r="L45" s="108"/>
      <c r="M45" s="108"/>
      <c r="N45" s="108"/>
      <c r="O45" s="108">
        <v>0.80928030198312528</v>
      </c>
      <c r="P45" s="1"/>
    </row>
    <row r="46" spans="2:17" s="6" customFormat="1" ht="12" customHeight="1">
      <c r="B46" s="95" t="s">
        <v>83</v>
      </c>
      <c r="C46" s="107">
        <v>9.7000000000000005E-4</v>
      </c>
      <c r="D46" s="107">
        <v>9.1E-4</v>
      </c>
      <c r="E46" s="107">
        <v>7.7999999999999999E-4</v>
      </c>
      <c r="F46" s="107">
        <v>8.0999999999999996E-4</v>
      </c>
      <c r="G46" s="107"/>
      <c r="H46" s="107"/>
      <c r="I46" s="107"/>
      <c r="J46" s="107"/>
      <c r="K46" s="107"/>
      <c r="L46" s="107"/>
      <c r="M46" s="107"/>
      <c r="N46" s="107"/>
      <c r="O46" s="107">
        <v>8.6342479235275427E-4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1.0000200000000001</v>
      </c>
      <c r="G47" s="165">
        <f t="shared" si="13"/>
        <v>0</v>
      </c>
      <c r="H47" s="165">
        <f t="shared" si="13"/>
        <v>0</v>
      </c>
      <c r="I47" s="165">
        <f t="shared" si="13"/>
        <v>0</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2015-05-28T14:34:08Z</cp:lastPrinted>
  <dcterms:created xsi:type="dcterms:W3CDTF">2009-04-09T13:46:36Z</dcterms:created>
  <dcterms:modified xsi:type="dcterms:W3CDTF">2015-05-28T14:38:55Z</dcterms:modified>
</cp:coreProperties>
</file>