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COMUNICACIÓN EXTERNA\RESULTADOS OPERACIONALES\Octubre\"/>
    </mc:Choice>
  </mc:AlternateContent>
  <bookViews>
    <workbookView xWindow="-15" yWindow="9810" windowWidth="25440" windowHeight="3030" tabRatio="897"/>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R28" i="13" l="1"/>
  <c r="S27" i="13"/>
  <c r="I26" i="1" l="1"/>
  <c r="I27" i="1" s="1"/>
  <c r="D27" i="12" l="1"/>
  <c r="E27" i="12"/>
  <c r="F27" i="12"/>
  <c r="G27" i="12"/>
  <c r="H27" i="12"/>
  <c r="P26" i="2" l="1"/>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N48" i="3" s="1"/>
  <c r="D28" i="2"/>
  <c r="D48" i="3" s="1"/>
  <c r="C28" i="2"/>
  <c r="C48" i="3" s="1"/>
  <c r="C71" i="3" s="1"/>
  <c r="N71" i="3" l="1"/>
  <c r="N70" i="3" s="1"/>
  <c r="N25" i="4" s="1"/>
  <c r="N47" i="3"/>
  <c r="D71" i="3"/>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L28" i="7"/>
  <c r="M38" i="4"/>
  <c r="K38" i="4"/>
  <c r="H38" i="4"/>
  <c r="H27" i="4" s="1"/>
  <c r="I38" i="4"/>
  <c r="J38" i="4"/>
  <c r="G38" i="4"/>
  <c r="F38" i="4"/>
  <c r="D36" i="4"/>
  <c r="M37" i="4" l="1"/>
  <c r="M27" i="4"/>
  <c r="N37" i="4"/>
  <c r="N27" i="4"/>
  <c r="K37" i="4"/>
  <c r="K27" i="4"/>
  <c r="J37" i="4"/>
  <c r="J27" i="4"/>
  <c r="I37" i="4"/>
  <c r="I27" i="4"/>
  <c r="G37" i="4"/>
  <c r="G27" i="4"/>
  <c r="F37" i="4"/>
  <c r="F27" i="4"/>
  <c r="E37" i="4"/>
  <c r="E27" i="4"/>
  <c r="L38" i="4"/>
  <c r="H37" i="4"/>
  <c r="D38" i="4"/>
  <c r="B70" i="12"/>
  <c r="L37" i="4" l="1"/>
  <c r="L27" i="4"/>
  <c r="D37" i="4"/>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<sst xmlns="http://schemas.openxmlformats.org/spreadsheetml/2006/main" count="620" uniqueCount="163">
  <si>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</si>
  <si>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</si>
  <si>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</si>
  <si>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</si>
  <si>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</si>
  <si>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</si>
  <si>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</si>
  <si>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</si>
  <si>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</si>
  <si>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</si>
  <si>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</si>
  <si>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</si>
  <si>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</si>
  <si>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</si>
  <si>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</si>
  <si>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</si>
  <si>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</si>
  <si>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</si>
  <si>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</si>
  <si>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</si>
  <si>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</si>
  <si>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</si>
  <si>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</si>
  <si>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</si>
  <si>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</si>
  <si>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</si>
  <si>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</si>
  <si>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</si>
  <si>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</si>
  <si>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</si>
  <si>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</si>
  <si>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</si>
  <si>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</si>
  <si>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</si>
  <si>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</si>
  <si>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</si>
  <si>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</si>
  <si>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</si>
  <si>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</si>
  <si>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</si>
  <si>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</si>
  <si>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</si>
  <si>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</si>
  <si>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</si>
  <si>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</si>
  <si>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</si>
  <si>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</si>
  <si>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</si>
  <si>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</si>
  <si>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</si>
  <si>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</si>
  <si>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</si>
  <si>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</si>
  <si>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</si>
  <si>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</si>
  <si>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</si>
  <si>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</si>
  <si>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</si>
  <si>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</si>
  <si>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</si>
  <si>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</si>
  <si>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</si>
  <si>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</si>
  <si>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</si>
  <si>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</si>
  <si>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</si>
  <si>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</si>
  <si>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</si>
  <si>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</si>
  <si>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</si>
  <si>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</si>
  <si>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</si>
  <si>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</si>
  <si>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</si>
  <si>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</si>
  <si>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</si>
  <si>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</si>
  <si>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</si>
  <si>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</si>
  <si>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</si>
  <si>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</si>
  <si>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</si>
  <si>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</si>
  <si>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</si>
  <si>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</si>
  <si>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</si>
  <si>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</si>
  <si>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</si>
  <si>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</si>
  <si>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</si>
  <si>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</si>
  <si>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</si>
  <si>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</si>
  <si>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</si>
  <si>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</si>
  <si>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</si>
  <si>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</si>
  <si>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</si>
  <si>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</si>
  <si>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</si>
  <si>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</si>
  <si>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</si>
  <si>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</si>
  <si>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</si>
  <si>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</si>
  <si>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</si>
  <si>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</si>
  <si>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</si>
  <si>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</si>
  <si>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</si>
  <si>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</si>
  <si>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</si>
  <si>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</si>
  <si>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</si>
  <si>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</si>
  <si>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</si>
  <si>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</si>
  <si>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</si>
  <si>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</si>
  <si>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</si>
  <si>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</si>
  <si>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</si>
  <si>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</si>
  <si>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</si>
  <si>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</si>
  <si>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</si>
  <si>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</si>
  <si>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</si>
  <si>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</si>
  <si>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</si>
  <si>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</si>
  <si>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</si>
  <si>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</si>
  <si>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</si>
  <si>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</si>
  <si>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</si>
  <si>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</si>
  <si>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</si>
  <si>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</si>
  <si>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</si>
  <si>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</si>
  <si>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</si>
  <si>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</si>
  <si>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</si>
  <si>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</si>
  <si>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</si>
  <si>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</si>
  <si>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</si>
  <si>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</si>
  <si>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</si>
  <si>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</si>
  <si>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</si>
  <si>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</si>
  <si>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</si>
  <si>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</si>
  <si>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</si>
  <si>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OFERTA DE JUEGOS POR CATEGORIA,  EN LOS CASINOS EN OPERACIÓN - Octubre 2015</t>
  </si>
  <si>
    <t>Al 31-10-2015</t>
  </si>
  <si>
    <t>NUMERO DE MAQUINAS DE AZAR POR FABRICANTE Y PROCEDENCIA - Octubre 2015</t>
  </si>
  <si>
    <t>POSICIONES DE JUEGO, POR CATEGORIA DE JUEGO - Octubre 2015</t>
  </si>
  <si>
    <t>WIN DIARIO POR POSICION DE JUEGO ($), SEGUN CATEGORIA - Octubre 2015</t>
  </si>
  <si>
    <t>Win Octubre 2015 y posiciones de juego al 31-10-2015</t>
  </si>
  <si>
    <t>WIN DIARIO POR POSICION DE JUEGO (US$), SEGUN CATEGORIA - Octubre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</si>
</sst>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446577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398952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356089</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K15" sqref="K15"/>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K27" sqref="K27"/>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156</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236</v>
      </c>
      <c r="I11" s="150"/>
    </row>
    <row r="12" spans="2:10" s="52" customFormat="1" ht="9" customHeight="1">
      <c r="B12" s="101" t="s">
        <v>3</v>
      </c>
      <c r="C12" s="112" t="s">
        <v>91</v>
      </c>
      <c r="D12" s="156">
        <v>10</v>
      </c>
      <c r="E12" s="156">
        <v>29</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1368</v>
      </c>
      <c r="H15" s="155">
        <v>100</v>
      </c>
      <c r="I15" s="150"/>
      <c r="J15" s="53"/>
    </row>
    <row r="16" spans="2:10" s="52" customFormat="1" ht="9" customHeight="1">
      <c r="B16" s="101" t="s">
        <v>16</v>
      </c>
      <c r="C16" s="112" t="s">
        <v>95</v>
      </c>
      <c r="D16" s="156">
        <v>28</v>
      </c>
      <c r="E16" s="156">
        <v>52</v>
      </c>
      <c r="F16" s="156">
        <v>1</v>
      </c>
      <c r="G16" s="156">
        <v>1915</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664</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452</v>
      </c>
      <c r="H26" s="229">
        <v>100</v>
      </c>
      <c r="I26" s="150"/>
    </row>
    <row r="27" spans="1:248" s="151" customFormat="1" ht="18" customHeight="1">
      <c r="A27" s="79"/>
      <c r="B27" s="158" t="s">
        <v>2</v>
      </c>
      <c r="C27" s="159"/>
      <c r="D27" s="160">
        <f t="shared" ref="D27:H27" si="0">SUM(D11:D26)</f>
        <v>126</v>
      </c>
      <c r="E27" s="160">
        <f t="shared" si="0"/>
        <v>314</v>
      </c>
      <c r="F27" s="160">
        <f t="shared" si="0"/>
        <v>23</v>
      </c>
      <c r="G27" s="160">
        <f t="shared" si="0"/>
        <v>9744</v>
      </c>
      <c r="H27" s="161">
        <f t="shared" si="0"/>
        <v>1939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157</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130" zoomScaleNormal="130" zoomScaleSheetLayoutView="100" workbookViewId="0">
      <selection activeCell="L32" sqref="L32"/>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hidden="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158</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4.6387520525451559E-2</v>
      </c>
    </row>
    <row r="12" spans="2:21" ht="9" customHeight="1">
      <c r="B12" s="101" t="s">
        <v>3</v>
      </c>
      <c r="C12" s="112"/>
      <c r="D12" s="112">
        <v>58</v>
      </c>
      <c r="E12" s="112"/>
      <c r="F12" s="112">
        <v>170</v>
      </c>
      <c r="G12" s="112">
        <v>154</v>
      </c>
      <c r="H12" s="112"/>
      <c r="I12" s="112"/>
      <c r="J12" s="112"/>
      <c r="K12" s="112">
        <v>138</v>
      </c>
      <c r="L12" s="112">
        <v>62</v>
      </c>
      <c r="M12" s="112"/>
      <c r="N12" s="112">
        <v>8</v>
      </c>
      <c r="O12" s="112">
        <v>4</v>
      </c>
      <c r="P12" s="112"/>
      <c r="Q12" s="112">
        <v>200</v>
      </c>
      <c r="R12" s="112">
        <f t="shared" si="0"/>
        <v>794</v>
      </c>
      <c r="S12" s="144">
        <f t="shared" si="1"/>
        <v>8.1486042692939242E-2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3.9511494252873564E-2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3.4380131362889983E-2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0.14039408866995073</v>
      </c>
    </row>
    <row r="16" spans="2:21" ht="9" customHeight="1">
      <c r="B16" s="101" t="s">
        <v>16</v>
      </c>
      <c r="C16" s="112"/>
      <c r="D16" s="112">
        <v>198</v>
      </c>
      <c r="E16" s="112">
        <v>22</v>
      </c>
      <c r="F16" s="112">
        <v>49</v>
      </c>
      <c r="G16" s="112">
        <v>323</v>
      </c>
      <c r="H16" s="112"/>
      <c r="I16" s="112"/>
      <c r="J16" s="112"/>
      <c r="K16" s="112">
        <v>392</v>
      </c>
      <c r="L16" s="112">
        <v>60</v>
      </c>
      <c r="M16" s="112"/>
      <c r="N16" s="112">
        <v>628</v>
      </c>
      <c r="O16" s="112"/>
      <c r="P16" s="112"/>
      <c r="Q16" s="112">
        <v>243</v>
      </c>
      <c r="R16" s="112">
        <f t="shared" si="0"/>
        <v>1915</v>
      </c>
      <c r="S16" s="144">
        <f t="shared" si="1"/>
        <v>0.19653119868637109</v>
      </c>
    </row>
    <row r="17" spans="2:19" ht="9" customHeight="1">
      <c r="B17" s="102" t="s">
        <v>4</v>
      </c>
      <c r="C17" s="39"/>
      <c r="D17" s="39">
        <v>62</v>
      </c>
      <c r="E17" s="39"/>
      <c r="F17" s="39">
        <v>60</v>
      </c>
      <c r="G17" s="39">
        <v>32</v>
      </c>
      <c r="H17" s="39"/>
      <c r="I17" s="39"/>
      <c r="J17" s="39"/>
      <c r="K17" s="39">
        <v>20</v>
      </c>
      <c r="L17" s="39">
        <v>8</v>
      </c>
      <c r="M17" s="39"/>
      <c r="N17" s="39"/>
      <c r="O17" s="39"/>
      <c r="P17" s="39"/>
      <c r="Q17" s="39">
        <v>58</v>
      </c>
      <c r="R17" s="81">
        <f t="shared" si="0"/>
        <v>240</v>
      </c>
      <c r="S17" s="249">
        <f t="shared" si="1"/>
        <v>2.4630541871921183E-2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4.6387520525451559E-2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0.14131773399014777</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2.0833333333333332E-2</v>
      </c>
    </row>
    <row r="21" spans="2:19" ht="9" customHeight="1">
      <c r="B21" s="223" t="s">
        <v>13</v>
      </c>
      <c r="C21" s="224">
        <v>8</v>
      </c>
      <c r="D21" s="224">
        <v>152</v>
      </c>
      <c r="E21" s="224"/>
      <c r="F21" s="224">
        <v>178</v>
      </c>
      <c r="G21" s="224">
        <v>77</v>
      </c>
      <c r="H21" s="224"/>
      <c r="I21" s="224"/>
      <c r="J21" s="224"/>
      <c r="K21" s="224">
        <v>124</v>
      </c>
      <c r="L21" s="224">
        <v>8</v>
      </c>
      <c r="M21" s="224"/>
      <c r="N21" s="224">
        <v>12</v>
      </c>
      <c r="O21" s="224"/>
      <c r="P21" s="224"/>
      <c r="Q21" s="224">
        <v>105</v>
      </c>
      <c r="R21" s="224">
        <f t="shared" si="0"/>
        <v>664</v>
      </c>
      <c r="S21" s="225">
        <f t="shared" si="1"/>
        <v>6.8144499178981938E-2</v>
      </c>
    </row>
    <row r="22" spans="2:19" ht="9" customHeight="1">
      <c r="B22" s="226" t="s">
        <v>14</v>
      </c>
      <c r="C22" s="41"/>
      <c r="D22" s="41">
        <v>90</v>
      </c>
      <c r="E22" s="41"/>
      <c r="F22" s="41">
        <v>92</v>
      </c>
      <c r="G22" s="41">
        <v>54</v>
      </c>
      <c r="H22" s="41"/>
      <c r="I22" s="41"/>
      <c r="J22" s="41"/>
      <c r="K22" s="41">
        <v>78</v>
      </c>
      <c r="L22" s="41">
        <v>4</v>
      </c>
      <c r="M22" s="41"/>
      <c r="N22" s="41">
        <v>12</v>
      </c>
      <c r="O22" s="41"/>
      <c r="P22" s="41"/>
      <c r="Q22" s="41">
        <v>54</v>
      </c>
      <c r="R22" s="227">
        <f t="shared" si="0"/>
        <v>384</v>
      </c>
      <c r="S22" s="250">
        <f t="shared" si="1"/>
        <v>3.9408866995073892E-2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3.417487684729064E-2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2.3604269293924465E-2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1.6420361247947456E-2</v>
      </c>
    </row>
    <row r="26" spans="2:19" ht="9" customHeight="1">
      <c r="B26" s="226" t="s">
        <v>15</v>
      </c>
      <c r="C26" s="41">
        <v>4</v>
      </c>
      <c r="D26" s="41">
        <v>89</v>
      </c>
      <c r="E26" s="41"/>
      <c r="F26" s="41">
        <v>108</v>
      </c>
      <c r="G26" s="41">
        <v>84</v>
      </c>
      <c r="H26" s="41"/>
      <c r="I26" s="41"/>
      <c r="J26" s="41"/>
      <c r="K26" s="41">
        <v>80</v>
      </c>
      <c r="L26" s="41">
        <v>16</v>
      </c>
      <c r="M26" s="41"/>
      <c r="N26" s="41">
        <v>24</v>
      </c>
      <c r="O26" s="41"/>
      <c r="P26" s="41"/>
      <c r="Q26" s="41">
        <v>47</v>
      </c>
      <c r="R26" s="227">
        <f t="shared" si="0"/>
        <v>452</v>
      </c>
      <c r="S26" s="250">
        <f t="shared" si="1"/>
        <v>4.6387520525451559E-2</v>
      </c>
    </row>
    <row r="27" spans="2:19" ht="18" customHeight="1">
      <c r="B27" s="251" t="s">
        <v>153</v>
      </c>
      <c r="C27" s="143">
        <f t="shared" ref="C27:Q27" si="2">SUM(C11:C26)</f>
        <v>40</v>
      </c>
      <c r="D27" s="143">
        <f t="shared" si="2"/>
        <v>1052</v>
      </c>
      <c r="E27" s="143">
        <f t="shared" si="2"/>
        <v>22</v>
      </c>
      <c r="F27" s="143">
        <f t="shared" si="2"/>
        <v>1684</v>
      </c>
      <c r="G27" s="143">
        <f t="shared" si="2"/>
        <v>1912</v>
      </c>
      <c r="H27" s="143">
        <f t="shared" si="2"/>
        <v>10</v>
      </c>
      <c r="I27" s="143">
        <f t="shared" si="2"/>
        <v>16</v>
      </c>
      <c r="J27" s="143">
        <f t="shared" si="2"/>
        <v>0</v>
      </c>
      <c r="K27" s="143">
        <f t="shared" si="2"/>
        <v>1727</v>
      </c>
      <c r="L27" s="143">
        <f t="shared" si="2"/>
        <v>602</v>
      </c>
      <c r="M27" s="143">
        <f t="shared" si="2"/>
        <v>20</v>
      </c>
      <c r="N27" s="143">
        <f t="shared" si="2"/>
        <v>908</v>
      </c>
      <c r="O27" s="143">
        <f t="shared" si="2"/>
        <v>14</v>
      </c>
      <c r="P27" s="143">
        <f t="shared" si="2"/>
        <v>18</v>
      </c>
      <c r="Q27" s="143">
        <f t="shared" si="2"/>
        <v>1719</v>
      </c>
      <c r="R27" s="143">
        <f t="shared" si="0"/>
        <v>9744</v>
      </c>
      <c r="S27" s="252">
        <f>SUM(S11:S26)</f>
        <v>0.99999999999999989</v>
      </c>
    </row>
    <row r="28" spans="2:19" ht="12.75" customHeight="1">
      <c r="B28" s="253" t="s">
        <v>154</v>
      </c>
      <c r="C28" s="254">
        <f t="shared" ref="C28:Q28" si="3">C27/$R$27</f>
        <v>4.1050903119868639E-3</v>
      </c>
      <c r="D28" s="254">
        <f t="shared" si="3"/>
        <v>0.10796387520525452</v>
      </c>
      <c r="E28" s="254">
        <f t="shared" si="3"/>
        <v>2.2577996715927749E-3</v>
      </c>
      <c r="F28" s="254">
        <f t="shared" si="3"/>
        <v>0.17282430213464697</v>
      </c>
      <c r="G28" s="254">
        <f t="shared" si="3"/>
        <v>0.1962233169129721</v>
      </c>
      <c r="H28" s="254">
        <f t="shared" si="3"/>
        <v>1.026272577996716E-3</v>
      </c>
      <c r="I28" s="254">
        <f t="shared" si="3"/>
        <v>1.6420361247947454E-3</v>
      </c>
      <c r="J28" s="254">
        <f t="shared" si="3"/>
        <v>0</v>
      </c>
      <c r="K28" s="254">
        <f t="shared" si="3"/>
        <v>0.17723727422003285</v>
      </c>
      <c r="L28" s="254">
        <f t="shared" si="3"/>
        <v>6.17816091954023E-2</v>
      </c>
      <c r="M28" s="254">
        <f t="shared" si="3"/>
        <v>2.052545155993432E-3</v>
      </c>
      <c r="N28" s="254">
        <f t="shared" si="3"/>
        <v>9.3185550082101803E-2</v>
      </c>
      <c r="O28" s="254">
        <f t="shared" si="3"/>
        <v>1.4367816091954023E-3</v>
      </c>
      <c r="P28" s="254">
        <f t="shared" si="3"/>
        <v>1.8472906403940886E-3</v>
      </c>
      <c r="Q28" s="254">
        <f t="shared" si="3"/>
        <v>0.17641625615763548</v>
      </c>
      <c r="R28" s="255">
        <f t="shared" si="0"/>
        <v>1</v>
      </c>
      <c r="S28" s="256"/>
    </row>
    <row r="29" spans="2:19" ht="15" customHeight="1">
      <c r="B29" s="257" t="s">
        <v>157</v>
      </c>
    </row>
    <row r="30" spans="2:19" ht="15" customHeight="1"/>
    <row r="31" spans="2:19" ht="15" customHeight="1">
      <c r="O31" s="16" t="s">
        <v>155</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31" zoomScaleNormal="100" workbookViewId="0">
      <selection activeCell="K58" sqref="K5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159</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236</v>
      </c>
      <c r="I11" s="155">
        <f>SUM(D11:H11)</f>
        <v>835</v>
      </c>
    </row>
    <row r="12" spans="2:11" s="52" customFormat="1" ht="9" customHeight="1">
      <c r="B12" s="101" t="s">
        <v>3</v>
      </c>
      <c r="C12" s="112" t="s">
        <v>91</v>
      </c>
      <c r="D12" s="156">
        <v>70</v>
      </c>
      <c r="E12" s="156">
        <v>227</v>
      </c>
      <c r="F12" s="156">
        <v>17</v>
      </c>
      <c r="G12" s="156">
        <v>788</v>
      </c>
      <c r="H12" s="156">
        <v>124</v>
      </c>
      <c r="I12" s="156">
        <f t="shared" ref="I12:I26" si="0">SUM(D12:H12)</f>
        <v>1226</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326</v>
      </c>
      <c r="F15" s="155">
        <v>10</v>
      </c>
      <c r="G15" s="155">
        <v>1368</v>
      </c>
      <c r="H15" s="155">
        <v>100</v>
      </c>
      <c r="I15" s="155">
        <f t="shared" si="0"/>
        <v>1902</v>
      </c>
    </row>
    <row r="16" spans="2:11" s="52" customFormat="1" ht="9" customHeight="1">
      <c r="B16" s="101" t="s">
        <v>16</v>
      </c>
      <c r="C16" s="112" t="s">
        <v>95</v>
      </c>
      <c r="D16" s="156">
        <v>196</v>
      </c>
      <c r="E16" s="156">
        <v>356</v>
      </c>
      <c r="F16" s="156">
        <v>10</v>
      </c>
      <c r="G16" s="156">
        <v>1915</v>
      </c>
      <c r="H16" s="156">
        <v>300</v>
      </c>
      <c r="I16" s="229">
        <f t="shared" si="0"/>
        <v>2777</v>
      </c>
    </row>
    <row r="17" spans="1:247" s="52" customFormat="1" ht="9" customHeight="1">
      <c r="B17" s="102" t="s">
        <v>4</v>
      </c>
      <c r="C17" s="39" t="s">
        <v>96</v>
      </c>
      <c r="D17" s="155">
        <v>35</v>
      </c>
      <c r="E17" s="155">
        <v>89</v>
      </c>
      <c r="F17" s="155">
        <v>14</v>
      </c>
      <c r="G17" s="155">
        <v>240</v>
      </c>
      <c r="H17" s="155">
        <v>30</v>
      </c>
      <c r="I17" s="155">
        <f t="shared" si="0"/>
        <v>408</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664</v>
      </c>
      <c r="H21" s="228">
        <v>176</v>
      </c>
      <c r="I21" s="155">
        <f t="shared" si="0"/>
        <v>1099</v>
      </c>
    </row>
    <row r="22" spans="1:247" s="52" customFormat="1" ht="9" customHeight="1">
      <c r="B22" s="226" t="s">
        <v>14</v>
      </c>
      <c r="C22" s="41" t="s">
        <v>101</v>
      </c>
      <c r="D22" s="229">
        <v>35</v>
      </c>
      <c r="E22" s="229">
        <v>118</v>
      </c>
      <c r="F22" s="229">
        <v>17</v>
      </c>
      <c r="G22" s="229">
        <v>384</v>
      </c>
      <c r="H22" s="229">
        <v>100</v>
      </c>
      <c r="I22" s="229">
        <f t="shared" si="0"/>
        <v>654</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451</v>
      </c>
      <c r="H26" s="229">
        <v>100</v>
      </c>
      <c r="I26" s="229">
        <f t="shared" si="0"/>
        <v>697</v>
      </c>
    </row>
    <row r="27" spans="1:247" s="151" customFormat="1" ht="18" customHeight="1">
      <c r="A27" s="79"/>
      <c r="B27" s="158" t="s">
        <v>2</v>
      </c>
      <c r="C27" s="159"/>
      <c r="D27" s="160">
        <f t="shared" ref="D27:H27" si="1">SUM(D11:D26)</f>
        <v>882</v>
      </c>
      <c r="E27" s="160">
        <f t="shared" si="1"/>
        <v>2299</v>
      </c>
      <c r="F27" s="160">
        <f t="shared" si="1"/>
        <v>191</v>
      </c>
      <c r="G27" s="160">
        <f t="shared" si="1"/>
        <v>9737</v>
      </c>
      <c r="H27" s="161">
        <f t="shared" si="1"/>
        <v>1939</v>
      </c>
      <c r="I27" s="161">
        <f>SUM(I11:I26)</f>
        <v>15048</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31-10-2015</v>
      </c>
      <c r="I28" s="57"/>
    </row>
    <row r="29" spans="1:247" s="52" customFormat="1" ht="22.5" customHeight="1">
      <c r="B29" s="271" t="s">
        <v>160</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72100.42</v>
      </c>
      <c r="E32" s="155">
        <v>27484.26</v>
      </c>
      <c r="F32" s="155">
        <v>4658.0600000000004</v>
      </c>
      <c r="G32" s="155">
        <v>67157.77</v>
      </c>
      <c r="H32" s="155">
        <v>5.98</v>
      </c>
      <c r="I32" s="188"/>
    </row>
    <row r="33" spans="1:247" s="52" customFormat="1" ht="9" customHeight="1">
      <c r="B33" s="101" t="s">
        <v>3</v>
      </c>
      <c r="C33" s="112" t="s">
        <v>91</v>
      </c>
      <c r="D33" s="156">
        <v>105230.65</v>
      </c>
      <c r="E33" s="156">
        <v>50380.52</v>
      </c>
      <c r="F33" s="156">
        <v>27036.240000000002</v>
      </c>
      <c r="G33" s="156">
        <v>86761.03</v>
      </c>
      <c r="H33" s="156">
        <v>2034.6</v>
      </c>
      <c r="I33" s="190"/>
    </row>
    <row r="34" spans="1:247" s="52" customFormat="1" ht="9" customHeight="1">
      <c r="B34" s="157" t="s">
        <v>76</v>
      </c>
      <c r="C34" s="39" t="s">
        <v>92</v>
      </c>
      <c r="D34" s="155">
        <v>60324.19</v>
      </c>
      <c r="E34" s="155">
        <v>17276.73</v>
      </c>
      <c r="F34" s="155">
        <v>3529.49</v>
      </c>
      <c r="G34" s="155">
        <v>64941.55</v>
      </c>
      <c r="H34" s="155">
        <v>0</v>
      </c>
      <c r="I34" s="188"/>
    </row>
    <row r="35" spans="1:247" s="52" customFormat="1" ht="9" customHeight="1">
      <c r="B35" s="101" t="s">
        <v>35</v>
      </c>
      <c r="C35" s="112" t="s">
        <v>93</v>
      </c>
      <c r="D35" s="156">
        <v>12652.73</v>
      </c>
      <c r="E35" s="156">
        <v>30354.16</v>
      </c>
      <c r="F35" s="156">
        <v>45.97</v>
      </c>
      <c r="G35" s="156">
        <v>39176.449999999997</v>
      </c>
      <c r="H35" s="156">
        <v>4.38</v>
      </c>
      <c r="I35" s="190"/>
    </row>
    <row r="36" spans="1:247" s="52" customFormat="1" ht="9" customHeight="1">
      <c r="B36" s="102" t="s">
        <v>104</v>
      </c>
      <c r="C36" s="39" t="s">
        <v>94</v>
      </c>
      <c r="D36" s="155">
        <v>91742.1</v>
      </c>
      <c r="E36" s="155">
        <v>96959.77</v>
      </c>
      <c r="F36" s="155">
        <v>64864.19</v>
      </c>
      <c r="G36" s="155">
        <v>58975.17</v>
      </c>
      <c r="H36" s="155">
        <v>688.65</v>
      </c>
      <c r="I36" s="188"/>
    </row>
    <row r="37" spans="1:247" s="52" customFormat="1" ht="9" customHeight="1">
      <c r="B37" s="101" t="s">
        <v>16</v>
      </c>
      <c r="C37" s="112" t="s">
        <v>95</v>
      </c>
      <c r="D37" s="156">
        <v>186849.08</v>
      </c>
      <c r="E37" s="156">
        <v>89133.62</v>
      </c>
      <c r="F37" s="156">
        <v>197895.81</v>
      </c>
      <c r="G37" s="156">
        <v>87967.48</v>
      </c>
      <c r="H37" s="156">
        <v>428.76</v>
      </c>
      <c r="I37" s="190"/>
    </row>
    <row r="38" spans="1:247" s="52" customFormat="1" ht="9" customHeight="1">
      <c r="B38" s="102" t="s">
        <v>4</v>
      </c>
      <c r="C38" s="39" t="s">
        <v>96</v>
      </c>
      <c r="D38" s="155">
        <v>14684.06</v>
      </c>
      <c r="E38" s="155">
        <v>26424.83</v>
      </c>
      <c r="F38" s="155">
        <v>3601.15</v>
      </c>
      <c r="G38" s="155">
        <v>55161.42</v>
      </c>
      <c r="H38" s="155">
        <v>384.19</v>
      </c>
      <c r="I38" s="188"/>
    </row>
    <row r="39" spans="1:247" s="52" customFormat="1" ht="9" customHeight="1">
      <c r="B39" s="101" t="s">
        <v>5</v>
      </c>
      <c r="C39" s="112" t="s">
        <v>97</v>
      </c>
      <c r="D39" s="156">
        <v>38989.519999999997</v>
      </c>
      <c r="E39" s="156">
        <v>30417.85</v>
      </c>
      <c r="F39" s="156">
        <v>18374.189999999999</v>
      </c>
      <c r="G39" s="156">
        <v>63745.62</v>
      </c>
      <c r="H39" s="156">
        <v>0</v>
      </c>
      <c r="I39" s="190"/>
    </row>
    <row r="40" spans="1:247" s="52" customFormat="1" ht="9" customHeight="1">
      <c r="B40" s="223" t="s">
        <v>6</v>
      </c>
      <c r="C40" s="224" t="s">
        <v>98</v>
      </c>
      <c r="D40" s="228">
        <v>31929.200000000001</v>
      </c>
      <c r="E40" s="228">
        <v>23102.66</v>
      </c>
      <c r="F40" s="228">
        <v>11120.97</v>
      </c>
      <c r="G40" s="228">
        <v>69222.25</v>
      </c>
      <c r="H40" s="228">
        <v>1168.47</v>
      </c>
      <c r="I40" s="190"/>
    </row>
    <row r="41" spans="1:247" s="52" customFormat="1" ht="9" customHeight="1">
      <c r="B41" s="226" t="s">
        <v>12</v>
      </c>
      <c r="C41" s="41" t="s">
        <v>99</v>
      </c>
      <c r="D41" s="229">
        <v>38142.86</v>
      </c>
      <c r="E41" s="229">
        <v>46253.15</v>
      </c>
      <c r="F41" s="229">
        <v>12412.44</v>
      </c>
      <c r="G41" s="229">
        <v>41062.400000000001</v>
      </c>
      <c r="H41" s="229">
        <v>1000.04</v>
      </c>
      <c r="I41" s="188"/>
    </row>
    <row r="42" spans="1:247" s="52" customFormat="1" ht="9" customHeight="1">
      <c r="B42" s="223" t="s">
        <v>13</v>
      </c>
      <c r="C42" s="224" t="s">
        <v>100</v>
      </c>
      <c r="D42" s="228">
        <v>33856.75</v>
      </c>
      <c r="E42" s="228">
        <v>13218.42</v>
      </c>
      <c r="F42" s="228">
        <v>4431.18</v>
      </c>
      <c r="G42" s="228">
        <v>85854.36</v>
      </c>
      <c r="H42" s="228">
        <v>174.08</v>
      </c>
      <c r="I42" s="190"/>
    </row>
    <row r="43" spans="1:247" s="52" customFormat="1" ht="9" customHeight="1">
      <c r="B43" s="226" t="s">
        <v>14</v>
      </c>
      <c r="C43" s="41" t="s">
        <v>101</v>
      </c>
      <c r="D43" s="229">
        <v>23883.41</v>
      </c>
      <c r="E43" s="229">
        <v>8478.17</v>
      </c>
      <c r="F43" s="229">
        <v>2237.19</v>
      </c>
      <c r="G43" s="229">
        <v>78923.539999999994</v>
      </c>
      <c r="H43" s="229">
        <v>0</v>
      </c>
      <c r="I43" s="188"/>
    </row>
    <row r="44" spans="1:247" s="52" customFormat="1" ht="9" customHeight="1">
      <c r="B44" s="223" t="s">
        <v>38</v>
      </c>
      <c r="C44" s="224" t="s">
        <v>102</v>
      </c>
      <c r="D44" s="228">
        <v>22460.06</v>
      </c>
      <c r="E44" s="228">
        <v>16756.080000000002</v>
      </c>
      <c r="F44" s="228">
        <v>1656.45</v>
      </c>
      <c r="G44" s="228">
        <v>49467.3</v>
      </c>
      <c r="H44" s="228">
        <v>0</v>
      </c>
      <c r="I44" s="190"/>
    </row>
    <row r="45" spans="1:247" s="52" customFormat="1" ht="9" customHeight="1">
      <c r="B45" s="226" t="s">
        <v>120</v>
      </c>
      <c r="C45" s="41" t="s">
        <v>121</v>
      </c>
      <c r="D45" s="229">
        <v>15853.92</v>
      </c>
      <c r="E45" s="229">
        <v>14289.68</v>
      </c>
      <c r="F45" s="229">
        <v>4370.51</v>
      </c>
      <c r="G45" s="229">
        <v>28133.99</v>
      </c>
      <c r="H45" s="229">
        <v>0</v>
      </c>
      <c r="I45" s="190"/>
    </row>
    <row r="46" spans="1:247" s="52" customFormat="1" ht="9" customHeight="1">
      <c r="B46" s="223" t="s">
        <v>118</v>
      </c>
      <c r="C46" s="224" t="s">
        <v>119</v>
      </c>
      <c r="D46" s="228">
        <v>30135.37</v>
      </c>
      <c r="E46" s="228">
        <v>27370.639999999999</v>
      </c>
      <c r="F46" s="228">
        <v>-2015.21</v>
      </c>
      <c r="G46" s="228">
        <v>67805.62</v>
      </c>
      <c r="H46" s="228">
        <v>0</v>
      </c>
      <c r="I46" s="190"/>
    </row>
    <row r="47" spans="1:247" s="52" customFormat="1" ht="9" customHeight="1">
      <c r="B47" s="226" t="s">
        <v>15</v>
      </c>
      <c r="C47" s="41" t="s">
        <v>103</v>
      </c>
      <c r="D47" s="229">
        <v>44246.54</v>
      </c>
      <c r="E47" s="229">
        <v>32478.97</v>
      </c>
      <c r="F47" s="229">
        <v>2155.5300000000002</v>
      </c>
      <c r="G47" s="229">
        <v>92603.23</v>
      </c>
      <c r="H47" s="229">
        <v>961.4</v>
      </c>
      <c r="I47" s="190"/>
    </row>
    <row r="48" spans="1:247" s="151" customFormat="1" ht="18" customHeight="1">
      <c r="A48" s="79"/>
      <c r="B48" s="158" t="s">
        <v>2</v>
      </c>
      <c r="C48" s="159"/>
      <c r="D48" s="160">
        <v>79655.97</v>
      </c>
      <c r="E48" s="160">
        <v>45738.97</v>
      </c>
      <c r="F48" s="160">
        <v>20049.32</v>
      </c>
      <c r="G48" s="161">
        <v>71343.929999999993</v>
      </c>
      <c r="H48" s="160">
        <v>426.23</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161</v>
      </c>
    </row>
    <row r="50" spans="2:10" s="52" customFormat="1" ht="22.5" customHeight="1">
      <c r="B50" s="271" t="s">
        <v>162</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105.21</v>
      </c>
      <c r="E53" s="184">
        <v>40.1</v>
      </c>
      <c r="F53" s="184">
        <v>6.8</v>
      </c>
      <c r="G53" s="184">
        <v>98</v>
      </c>
      <c r="H53" s="184">
        <v>0.01</v>
      </c>
      <c r="I53" s="193"/>
    </row>
    <row r="54" spans="2:10" s="52" customFormat="1" ht="9" customHeight="1">
      <c r="B54" s="101" t="s">
        <v>3</v>
      </c>
      <c r="C54" s="112" t="s">
        <v>91</v>
      </c>
      <c r="D54" s="185">
        <v>153.55000000000001</v>
      </c>
      <c r="E54" s="185">
        <v>73.510000000000005</v>
      </c>
      <c r="F54" s="185">
        <v>39.450000000000003</v>
      </c>
      <c r="G54" s="185">
        <v>126.6</v>
      </c>
      <c r="H54" s="185">
        <v>2.97</v>
      </c>
      <c r="I54" s="192"/>
    </row>
    <row r="55" spans="2:10" s="52" customFormat="1" ht="9" customHeight="1">
      <c r="B55" s="157" t="s">
        <v>76</v>
      </c>
      <c r="C55" s="39" t="s">
        <v>92</v>
      </c>
      <c r="D55" s="184">
        <v>88.02</v>
      </c>
      <c r="E55" s="184">
        <v>25.21</v>
      </c>
      <c r="F55" s="184">
        <v>5.15</v>
      </c>
      <c r="G55" s="184">
        <v>94.76</v>
      </c>
      <c r="H55" s="184">
        <v>0</v>
      </c>
      <c r="I55" s="193"/>
    </row>
    <row r="56" spans="2:10" s="52" customFormat="1" ht="9" customHeight="1">
      <c r="B56" s="101" t="s">
        <v>35</v>
      </c>
      <c r="C56" s="112" t="s">
        <v>93</v>
      </c>
      <c r="D56" s="185">
        <v>18.46</v>
      </c>
      <c r="E56" s="185">
        <v>44.29</v>
      </c>
      <c r="F56" s="185">
        <v>7.0000000000000007E-2</v>
      </c>
      <c r="G56" s="185">
        <v>57.17</v>
      </c>
      <c r="H56" s="185">
        <v>0.01</v>
      </c>
      <c r="I56" s="192"/>
    </row>
    <row r="57" spans="2:10" s="52" customFormat="1" ht="9" customHeight="1">
      <c r="B57" s="102" t="s">
        <v>104</v>
      </c>
      <c r="C57" s="39" t="s">
        <v>94</v>
      </c>
      <c r="D57" s="184">
        <v>133.87</v>
      </c>
      <c r="E57" s="184">
        <v>141.47999999999999</v>
      </c>
      <c r="F57" s="184">
        <v>94.65</v>
      </c>
      <c r="G57" s="184">
        <v>86.06</v>
      </c>
      <c r="H57" s="184">
        <v>1</v>
      </c>
      <c r="I57" s="193"/>
    </row>
    <row r="58" spans="2:10" s="52" customFormat="1" ht="9" customHeight="1">
      <c r="B58" s="101" t="s">
        <v>16</v>
      </c>
      <c r="C58" s="112" t="s">
        <v>95</v>
      </c>
      <c r="D58" s="185">
        <v>272.64999999999998</v>
      </c>
      <c r="E58" s="185">
        <v>130.06</v>
      </c>
      <c r="F58" s="185">
        <v>288.77</v>
      </c>
      <c r="G58" s="185">
        <v>128.36000000000001</v>
      </c>
      <c r="H58" s="185">
        <v>0.63</v>
      </c>
      <c r="I58" s="192"/>
    </row>
    <row r="59" spans="2:10" s="52" customFormat="1" ht="9" customHeight="1">
      <c r="B59" s="102" t="s">
        <v>4</v>
      </c>
      <c r="C59" s="39" t="s">
        <v>96</v>
      </c>
      <c r="D59" s="184">
        <v>21.43</v>
      </c>
      <c r="E59" s="184">
        <v>38.56</v>
      </c>
      <c r="F59" s="184">
        <v>5.25</v>
      </c>
      <c r="G59" s="184">
        <v>80.489999999999995</v>
      </c>
      <c r="H59" s="184">
        <v>0.56000000000000005</v>
      </c>
      <c r="I59" s="193"/>
    </row>
    <row r="60" spans="2:10" s="52" customFormat="1" ht="9" customHeight="1">
      <c r="B60" s="101" t="s">
        <v>5</v>
      </c>
      <c r="C60" s="112" t="s">
        <v>97</v>
      </c>
      <c r="D60" s="185">
        <v>56.89</v>
      </c>
      <c r="E60" s="185">
        <v>44.39</v>
      </c>
      <c r="F60" s="185">
        <v>26.81</v>
      </c>
      <c r="G60" s="185">
        <v>93.02</v>
      </c>
      <c r="H60" s="185">
        <v>0</v>
      </c>
      <c r="I60" s="192"/>
    </row>
    <row r="61" spans="2:10" s="52" customFormat="1" ht="9" customHeight="1">
      <c r="B61" s="223" t="s">
        <v>6</v>
      </c>
      <c r="C61" s="224" t="s">
        <v>98</v>
      </c>
      <c r="D61" s="244">
        <v>46.59</v>
      </c>
      <c r="E61" s="244">
        <v>33.71</v>
      </c>
      <c r="F61" s="244">
        <v>16.23</v>
      </c>
      <c r="G61" s="244">
        <v>101.01</v>
      </c>
      <c r="H61" s="244">
        <v>1.71</v>
      </c>
      <c r="I61" s="192"/>
    </row>
    <row r="62" spans="2:10" s="52" customFormat="1" ht="9" customHeight="1">
      <c r="B62" s="226" t="s">
        <v>12</v>
      </c>
      <c r="C62" s="41" t="s">
        <v>99</v>
      </c>
      <c r="D62" s="245">
        <v>55.66</v>
      </c>
      <c r="E62" s="245">
        <v>67.489999999999995</v>
      </c>
      <c r="F62" s="245">
        <v>18.11</v>
      </c>
      <c r="G62" s="245">
        <v>59.92</v>
      </c>
      <c r="H62" s="245">
        <v>1.46</v>
      </c>
      <c r="I62" s="193"/>
    </row>
    <row r="63" spans="2:10" s="52" customFormat="1" ht="9" customHeight="1">
      <c r="B63" s="223" t="s">
        <v>13</v>
      </c>
      <c r="C63" s="224" t="s">
        <v>100</v>
      </c>
      <c r="D63" s="244">
        <v>49.4</v>
      </c>
      <c r="E63" s="244">
        <v>19.29</v>
      </c>
      <c r="F63" s="244">
        <v>6.47</v>
      </c>
      <c r="G63" s="244">
        <v>125.28</v>
      </c>
      <c r="H63" s="244">
        <v>0.25</v>
      </c>
      <c r="I63" s="192"/>
    </row>
    <row r="64" spans="2:10" s="52" customFormat="1" ht="9" customHeight="1">
      <c r="B64" s="226" t="s">
        <v>14</v>
      </c>
      <c r="C64" s="41" t="s">
        <v>101</v>
      </c>
      <c r="D64" s="245">
        <v>34.85</v>
      </c>
      <c r="E64" s="245">
        <v>12.37</v>
      </c>
      <c r="F64" s="245">
        <v>3.26</v>
      </c>
      <c r="G64" s="245">
        <v>115.16</v>
      </c>
      <c r="H64" s="245">
        <v>0</v>
      </c>
      <c r="I64" s="193"/>
    </row>
    <row r="65" spans="1:247" s="52" customFormat="1" ht="9" customHeight="1">
      <c r="B65" s="223" t="s">
        <v>38</v>
      </c>
      <c r="C65" s="224" t="s">
        <v>102</v>
      </c>
      <c r="D65" s="244">
        <v>32.770000000000003</v>
      </c>
      <c r="E65" s="244">
        <v>24.45</v>
      </c>
      <c r="F65" s="244">
        <v>2.42</v>
      </c>
      <c r="G65" s="244">
        <v>72.180000000000007</v>
      </c>
      <c r="H65" s="244">
        <v>0</v>
      </c>
      <c r="I65" s="192"/>
    </row>
    <row r="66" spans="1:247" s="52" customFormat="1" ht="9" customHeight="1">
      <c r="B66" s="226" t="s">
        <v>120</v>
      </c>
      <c r="C66" s="41" t="s">
        <v>121</v>
      </c>
      <c r="D66" s="245">
        <v>23.13</v>
      </c>
      <c r="E66" s="245">
        <v>20.85</v>
      </c>
      <c r="F66" s="245">
        <v>6.38</v>
      </c>
      <c r="G66" s="245">
        <v>41.05</v>
      </c>
      <c r="H66" s="245">
        <v>0</v>
      </c>
      <c r="I66" s="192"/>
    </row>
    <row r="67" spans="1:247" s="52" customFormat="1" ht="9" customHeight="1">
      <c r="B67" s="223" t="s">
        <v>118</v>
      </c>
      <c r="C67" s="224" t="s">
        <v>119</v>
      </c>
      <c r="D67" s="244">
        <v>43.97</v>
      </c>
      <c r="E67" s="244">
        <v>39.94</v>
      </c>
      <c r="F67" s="244">
        <v>-2.94</v>
      </c>
      <c r="G67" s="244">
        <v>98.94</v>
      </c>
      <c r="H67" s="244">
        <v>0</v>
      </c>
      <c r="I67" s="192"/>
    </row>
    <row r="68" spans="1:247" s="52" customFormat="1" ht="9" customHeight="1">
      <c r="B68" s="226" t="s">
        <v>15</v>
      </c>
      <c r="C68" s="41" t="s">
        <v>103</v>
      </c>
      <c r="D68" s="245">
        <v>64.56</v>
      </c>
      <c r="E68" s="245">
        <v>47.39</v>
      </c>
      <c r="F68" s="245">
        <v>3.15</v>
      </c>
      <c r="G68" s="245">
        <v>135.13</v>
      </c>
      <c r="H68" s="245">
        <v>1.4</v>
      </c>
      <c r="I68" s="193"/>
    </row>
    <row r="69" spans="1:247" s="151" customFormat="1" ht="18" customHeight="1">
      <c r="A69" s="79"/>
      <c r="B69" s="158" t="s">
        <v>2</v>
      </c>
      <c r="C69" s="159"/>
      <c r="D69" s="186">
        <v>116.23</v>
      </c>
      <c r="E69" s="186">
        <v>66.739999999999995</v>
      </c>
      <c r="F69" s="186">
        <v>29.26</v>
      </c>
      <c r="G69" s="187">
        <v>104.1</v>
      </c>
      <c r="H69" s="186">
        <v>0.62</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Octubre 2015 y posiciones de juego al 31-10-2015</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P31" sqref="P31"/>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2" width="11.140625" style="1" customWidth="1"/>
    <col min="13"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v>1221741882</v>
      </c>
      <c r="J10" s="27">
        <v>1258539813</v>
      </c>
      <c r="K10" s="27">
        <v>1047164386</v>
      </c>
      <c r="L10" s="27">
        <v>1117318334</v>
      </c>
      <c r="M10" s="27"/>
      <c r="N10" s="27"/>
      <c r="O10" s="27">
        <f>SUM(C10:N10)</f>
        <v>11075734402</v>
      </c>
      <c r="P10" s="31">
        <v>17218396.928491153</v>
      </c>
      <c r="Q10" s="23"/>
      <c r="T10" s="119"/>
      <c r="U10" s="105"/>
    </row>
    <row r="11" spans="1:21" s="3" customFormat="1">
      <c r="A11" s="21"/>
      <c r="B11" s="96" t="s">
        <v>3</v>
      </c>
      <c r="C11" s="26">
        <v>2226433679</v>
      </c>
      <c r="D11" s="26">
        <v>2060182223</v>
      </c>
      <c r="E11" s="26">
        <v>1970941044</v>
      </c>
      <c r="F11" s="26">
        <v>2322471145</v>
      </c>
      <c r="G11" s="26">
        <v>2630386017</v>
      </c>
      <c r="H11" s="26">
        <v>2191758692</v>
      </c>
      <c r="I11" s="26">
        <v>2544260558</v>
      </c>
      <c r="J11" s="26">
        <v>2410201235</v>
      </c>
      <c r="K11" s="26">
        <v>2197819336</v>
      </c>
      <c r="L11" s="26">
        <v>2740483284</v>
      </c>
      <c r="M11" s="26"/>
      <c r="N11" s="26"/>
      <c r="O11" s="26">
        <f t="shared" ref="O11:O25" si="0">SUM(C11:N11)</f>
        <v>23294937213</v>
      </c>
      <c r="P11" s="32">
        <v>36203660.025390342</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v>911569980</v>
      </c>
      <c r="J12" s="27">
        <v>893015669</v>
      </c>
      <c r="K12" s="27">
        <v>858527692</v>
      </c>
      <c r="L12" s="27">
        <v>917347206</v>
      </c>
      <c r="M12" s="27"/>
      <c r="N12" s="27"/>
      <c r="O12" s="27">
        <f t="shared" si="0"/>
        <v>7585981261</v>
      </c>
      <c r="P12" s="31">
        <v>11733641.866386697</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v>495470576</v>
      </c>
      <c r="J13" s="28">
        <v>487880096</v>
      </c>
      <c r="K13" s="28">
        <v>467450709</v>
      </c>
      <c r="L13" s="28">
        <v>484441932</v>
      </c>
      <c r="M13" s="28"/>
      <c r="N13" s="28"/>
      <c r="O13" s="28">
        <f t="shared" si="0"/>
        <v>4893179602</v>
      </c>
      <c r="P13" s="32">
        <v>7619164.0412633196</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v>3384200751</v>
      </c>
      <c r="J14" s="29">
        <v>3075127323</v>
      </c>
      <c r="K14" s="29">
        <v>3011770708</v>
      </c>
      <c r="L14" s="29">
        <v>3793872694</v>
      </c>
      <c r="M14" s="29"/>
      <c r="N14" s="29"/>
      <c r="O14" s="29">
        <f t="shared" si="0"/>
        <v>31086860433</v>
      </c>
      <c r="P14" s="31">
        <v>48288940.93789652</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v>6512457925</v>
      </c>
      <c r="J15" s="30">
        <v>7776498943</v>
      </c>
      <c r="K15" s="30">
        <v>6418845432</v>
      </c>
      <c r="L15" s="30">
        <v>7406498015</v>
      </c>
      <c r="M15" s="30"/>
      <c r="N15" s="30"/>
      <c r="O15" s="30">
        <f t="shared" si="0"/>
        <v>66859810354</v>
      </c>
      <c r="P15" s="32">
        <v>103843076.88382302</v>
      </c>
      <c r="Q15" s="22"/>
      <c r="R15" s="4"/>
      <c r="T15" s="119"/>
      <c r="U15" s="105"/>
    </row>
    <row r="16" spans="1:21" s="3" customFormat="1">
      <c r="A16" s="21"/>
      <c r="B16" s="95" t="s">
        <v>4</v>
      </c>
      <c r="C16" s="27">
        <v>523401154</v>
      </c>
      <c r="D16" s="27">
        <v>484715910</v>
      </c>
      <c r="E16" s="27">
        <v>442698163</v>
      </c>
      <c r="F16" s="27">
        <v>536335497</v>
      </c>
      <c r="G16" s="27">
        <v>593140414</v>
      </c>
      <c r="H16" s="27">
        <v>483655273</v>
      </c>
      <c r="I16" s="27">
        <v>600463120</v>
      </c>
      <c r="J16" s="27">
        <v>519255678</v>
      </c>
      <c r="K16" s="27">
        <v>503614985</v>
      </c>
      <c r="L16" s="27">
        <v>501159432</v>
      </c>
      <c r="M16" s="27"/>
      <c r="N16" s="27"/>
      <c r="O16" s="27">
        <f t="shared" si="0"/>
        <v>5188439626</v>
      </c>
      <c r="P16" s="31">
        <v>8078517.0469574966</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v>1089865012</v>
      </c>
      <c r="J17" s="30">
        <v>972031423</v>
      </c>
      <c r="K17" s="30">
        <v>944756359</v>
      </c>
      <c r="L17" s="30">
        <v>1003463961</v>
      </c>
      <c r="M17" s="30"/>
      <c r="N17" s="30"/>
      <c r="O17" s="30">
        <f t="shared" si="0"/>
        <v>9643137685</v>
      </c>
      <c r="P17" s="32">
        <v>14996869.286688564</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v>3073836916</v>
      </c>
      <c r="J18" s="27">
        <v>3057220687</v>
      </c>
      <c r="K18" s="27">
        <v>2831405168</v>
      </c>
      <c r="L18" s="27">
        <v>3235439583</v>
      </c>
      <c r="M18" s="27"/>
      <c r="N18" s="27"/>
      <c r="O18" s="27">
        <f t="shared" si="0"/>
        <v>29146719694</v>
      </c>
      <c r="P18" s="31">
        <v>45306726.115802571</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v>407599745</v>
      </c>
      <c r="J19" s="30">
        <v>389116953</v>
      </c>
      <c r="K19" s="30">
        <v>382449311</v>
      </c>
      <c r="L19" s="30">
        <v>354234983</v>
      </c>
      <c r="M19" s="30"/>
      <c r="N19" s="30"/>
      <c r="O19" s="30">
        <f t="shared" si="0"/>
        <v>3629411520</v>
      </c>
      <c r="P19" s="32">
        <v>5640309.3060807101</v>
      </c>
      <c r="Q19" s="22"/>
      <c r="R19" s="4"/>
      <c r="T19" s="119"/>
      <c r="U19" s="105"/>
    </row>
    <row r="20" spans="1:21" s="3" customFormat="1">
      <c r="A20" s="21"/>
      <c r="B20" s="95" t="s">
        <v>13</v>
      </c>
      <c r="C20" s="27">
        <v>1578534968</v>
      </c>
      <c r="D20" s="27">
        <v>1372527330</v>
      </c>
      <c r="E20" s="27">
        <v>1790498978</v>
      </c>
      <c r="F20" s="27">
        <v>1782904718</v>
      </c>
      <c r="G20" s="27">
        <v>1882231299</v>
      </c>
      <c r="H20" s="27">
        <v>1799367274</v>
      </c>
      <c r="I20" s="27">
        <v>1906049838</v>
      </c>
      <c r="J20" s="27">
        <v>1785005323</v>
      </c>
      <c r="K20" s="27">
        <v>1762215137</v>
      </c>
      <c r="L20" s="27">
        <v>1899118454</v>
      </c>
      <c r="M20" s="27"/>
      <c r="N20" s="27"/>
      <c r="O20" s="27">
        <f t="shared" si="0"/>
        <v>17558453319</v>
      </c>
      <c r="P20" s="31">
        <v>27290845.757143181</v>
      </c>
      <c r="Q20" s="22"/>
      <c r="R20" s="4"/>
      <c r="T20" s="119"/>
      <c r="U20" s="105"/>
    </row>
    <row r="21" spans="1:21" s="3" customFormat="1">
      <c r="A21" s="21"/>
      <c r="B21" s="97" t="s">
        <v>14</v>
      </c>
      <c r="C21" s="30">
        <v>959131994</v>
      </c>
      <c r="D21" s="30">
        <v>1074359638</v>
      </c>
      <c r="E21" s="30">
        <v>1013079661</v>
      </c>
      <c r="F21" s="30">
        <v>998822695</v>
      </c>
      <c r="G21" s="30">
        <v>1018159078</v>
      </c>
      <c r="H21" s="30">
        <v>955910687</v>
      </c>
      <c r="I21" s="30">
        <v>977274337</v>
      </c>
      <c r="J21" s="30">
        <v>927364391</v>
      </c>
      <c r="K21" s="30">
        <v>946952830</v>
      </c>
      <c r="L21" s="30">
        <v>997611427</v>
      </c>
      <c r="M21" s="30"/>
      <c r="N21" s="30"/>
      <c r="O21" s="30">
        <f t="shared" si="0"/>
        <v>9868666738</v>
      </c>
      <c r="P21" s="32">
        <v>15372785.165434744</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v>574447844</v>
      </c>
      <c r="J22" s="27">
        <v>540808623</v>
      </c>
      <c r="K22" s="27">
        <v>503223408</v>
      </c>
      <c r="L22" s="27">
        <v>592870704</v>
      </c>
      <c r="M22" s="27"/>
      <c r="N22" s="27"/>
      <c r="O22" s="27">
        <f t="shared" si="0"/>
        <v>5311914827</v>
      </c>
      <c r="P22" s="31">
        <v>8257107.569225478</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v>248983811</v>
      </c>
      <c r="J23" s="30">
        <v>280430599</v>
      </c>
      <c r="K23" s="30">
        <v>248117860</v>
      </c>
      <c r="L23" s="30">
        <v>252031182</v>
      </c>
      <c r="M23" s="30"/>
      <c r="N23" s="30"/>
      <c r="O23" s="30">
        <f t="shared" si="0"/>
        <v>2551630238</v>
      </c>
      <c r="P23" s="32">
        <v>3967861.0222483105</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v>384620182</v>
      </c>
      <c r="J24" s="27">
        <v>409472724</v>
      </c>
      <c r="K24" s="27">
        <v>395625837</v>
      </c>
      <c r="L24" s="27">
        <v>395127152</v>
      </c>
      <c r="M24" s="27"/>
      <c r="N24" s="27"/>
      <c r="O24" s="27">
        <f t="shared" si="0"/>
        <v>3615702935</v>
      </c>
      <c r="P24" s="31">
        <v>5607763.2990259184</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v>1429369616</v>
      </c>
      <c r="J25" s="30">
        <v>1446599908</v>
      </c>
      <c r="K25" s="30">
        <v>1356069890</v>
      </c>
      <c r="L25" s="30">
        <v>1447144047</v>
      </c>
      <c r="M25" s="30"/>
      <c r="N25" s="30"/>
      <c r="O25" s="30">
        <f t="shared" si="0"/>
        <v>13435417677</v>
      </c>
      <c r="P25" s="32">
        <v>20871037.328668561</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24086279790</v>
      </c>
      <c r="I26" s="88">
        <f t="shared" si="1"/>
        <v>25762212093</v>
      </c>
      <c r="J26" s="88">
        <f t="shared" si="1"/>
        <v>26228569388</v>
      </c>
      <c r="K26" s="88">
        <f t="shared" si="1"/>
        <v>23876009048</v>
      </c>
      <c r="L26" s="88">
        <f t="shared" si="1"/>
        <v>27138162390</v>
      </c>
      <c r="M26" s="88">
        <f t="shared" si="1"/>
        <v>0</v>
      </c>
      <c r="N26" s="88">
        <f t="shared" si="1"/>
        <v>0</v>
      </c>
      <c r="O26" s="88">
        <f t="shared" ref="O26" si="2">SUM(C26:N26)</f>
        <v>244745997524</v>
      </c>
      <c r="P26" s="88">
        <f>SUM(P10:P25)</f>
        <v>380296702.58052653</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38232508.024632111</v>
      </c>
      <c r="I27" s="88">
        <f t="shared" si="3"/>
        <v>39625637.698034272</v>
      </c>
      <c r="J27" s="88">
        <f t="shared" si="3"/>
        <v>38116272.435040399</v>
      </c>
      <c r="K27" s="88">
        <f t="shared" si="3"/>
        <v>34516418.141152166</v>
      </c>
      <c r="L27" s="88">
        <f t="shared" si="3"/>
        <v>39599586.577586919</v>
      </c>
      <c r="M27" s="88">
        <f t="shared" si="3"/>
        <v>0</v>
      </c>
      <c r="N27" s="88">
        <f t="shared" si="3"/>
        <v>0</v>
      </c>
      <c r="O27" s="88">
        <f>SUM(C27:N27)</f>
        <v>380296702.58052659</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629.99476190476173</v>
      </c>
      <c r="I28" s="89">
        <v>650.14</v>
      </c>
      <c r="J28" s="89">
        <v>688.12</v>
      </c>
      <c r="K28" s="89">
        <v>691.72904761904749</v>
      </c>
      <c r="L28" s="89">
        <v>685.3142857142858</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22" zoomScale="130" zoomScaleNormal="130" zoomScalePageLayoutView="90" workbookViewId="0">
      <selection activeCell="R52" sqref="R52"/>
    </sheetView>
  </sheetViews>
  <sheetFormatPr baseColWidth="10" defaultRowHeight="15"/>
  <cols>
    <col min="1" max="1" width="4.140625" style="35" customWidth="1"/>
    <col min="2" max="2" width="19.42578125" bestFit="1" customWidth="1"/>
    <col min="3" max="9" width="10.28515625" customWidth="1"/>
    <col min="10" max="12" width="10.42578125" customWidth="1"/>
    <col min="13"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v>176529445</v>
      </c>
      <c r="I10" s="39">
        <v>198784591</v>
      </c>
      <c r="J10" s="39">
        <v>204771831</v>
      </c>
      <c r="K10" s="39">
        <v>170362206</v>
      </c>
      <c r="L10" s="39">
        <v>181775487</v>
      </c>
      <c r="M10" s="39"/>
      <c r="N10" s="39"/>
      <c r="O10" s="39">
        <f>SUM(C10:N10)</f>
        <v>1801745436</v>
      </c>
      <c r="P10" s="39">
        <v>2800992.52</v>
      </c>
      <c r="Q10" s="23"/>
      <c r="R10" s="6"/>
    </row>
    <row r="11" spans="1:19" s="3" customFormat="1" ht="9">
      <c r="A11" s="6"/>
      <c r="B11" s="99" t="s">
        <v>3</v>
      </c>
      <c r="C11" s="41">
        <v>372693772</v>
      </c>
      <c r="D11" s="41">
        <v>344864117</v>
      </c>
      <c r="E11" s="41">
        <v>329925593</v>
      </c>
      <c r="F11" s="41">
        <v>379792340</v>
      </c>
      <c r="G11" s="41">
        <v>430587560</v>
      </c>
      <c r="H11" s="41">
        <v>358785372</v>
      </c>
      <c r="I11" s="41">
        <v>416489039</v>
      </c>
      <c r="J11" s="41">
        <v>394543866</v>
      </c>
      <c r="K11" s="41">
        <v>359777485</v>
      </c>
      <c r="L11" s="41">
        <v>448610205</v>
      </c>
      <c r="M11" s="41"/>
      <c r="N11" s="41"/>
      <c r="O11" s="41">
        <f t="shared" ref="O11:O25" si="0">SUM(C11:N11)</f>
        <v>3836069349</v>
      </c>
      <c r="P11" s="41">
        <v>5962881.2199999997</v>
      </c>
      <c r="Q11" s="22"/>
      <c r="R11" s="6"/>
      <c r="S11" s="1"/>
    </row>
    <row r="12" spans="1:19" s="3" customFormat="1" ht="9">
      <c r="A12" s="6"/>
      <c r="B12" s="95" t="s">
        <v>76</v>
      </c>
      <c r="C12" s="39">
        <v>99768535</v>
      </c>
      <c r="D12" s="39">
        <v>93096868</v>
      </c>
      <c r="E12" s="39">
        <v>87217628</v>
      </c>
      <c r="F12" s="39">
        <v>73276907</v>
      </c>
      <c r="G12" s="39">
        <v>142242566</v>
      </c>
      <c r="H12" s="39">
        <v>144632113</v>
      </c>
      <c r="I12" s="39">
        <v>146172927</v>
      </c>
      <c r="J12" s="39">
        <v>143197689</v>
      </c>
      <c r="K12" s="39">
        <v>137220140</v>
      </c>
      <c r="L12" s="39">
        <v>146621377</v>
      </c>
      <c r="M12" s="39"/>
      <c r="N12" s="39"/>
      <c r="O12" s="39">
        <f t="shared" si="0"/>
        <v>1213446750</v>
      </c>
      <c r="P12" s="39">
        <v>1876875.81</v>
      </c>
      <c r="Q12" s="22"/>
      <c r="R12" s="6"/>
      <c r="S12" s="1"/>
    </row>
    <row r="13" spans="1:19" s="3" customFormat="1" ht="9">
      <c r="A13" s="6"/>
      <c r="B13" s="99" t="s">
        <v>35</v>
      </c>
      <c r="C13" s="41">
        <v>96187152</v>
      </c>
      <c r="D13" s="41">
        <v>94347076</v>
      </c>
      <c r="E13" s="41">
        <v>76484443</v>
      </c>
      <c r="F13" s="41">
        <v>74010580</v>
      </c>
      <c r="G13" s="41">
        <v>82563412</v>
      </c>
      <c r="H13" s="41">
        <v>73539486</v>
      </c>
      <c r="I13" s="41">
        <v>83272366</v>
      </c>
      <c r="J13" s="41">
        <v>81996655</v>
      </c>
      <c r="K13" s="41">
        <v>78563144</v>
      </c>
      <c r="L13" s="41">
        <v>81418812</v>
      </c>
      <c r="M13" s="41"/>
      <c r="N13" s="41"/>
      <c r="O13" s="41">
        <f t="shared" si="0"/>
        <v>822383126</v>
      </c>
      <c r="P13" s="41">
        <v>1280531.78</v>
      </c>
      <c r="Q13" s="22"/>
      <c r="R13" s="6"/>
      <c r="S13" s="1"/>
    </row>
    <row r="14" spans="1:19" s="3" customFormat="1" ht="9">
      <c r="A14" s="6"/>
      <c r="B14" s="102" t="s">
        <v>104</v>
      </c>
      <c r="C14" s="39">
        <v>527704778</v>
      </c>
      <c r="D14" s="39">
        <v>409358678</v>
      </c>
      <c r="E14" s="39">
        <v>523340853</v>
      </c>
      <c r="F14" s="39">
        <v>525314607</v>
      </c>
      <c r="G14" s="39">
        <v>541207510</v>
      </c>
      <c r="H14" s="39">
        <v>468349030</v>
      </c>
      <c r="I14" s="39">
        <v>568773235</v>
      </c>
      <c r="J14" s="39">
        <v>516828122</v>
      </c>
      <c r="K14" s="39">
        <v>506179951</v>
      </c>
      <c r="L14" s="39">
        <v>637625663</v>
      </c>
      <c r="M14" s="39"/>
      <c r="N14" s="39"/>
      <c r="O14" s="39">
        <f t="shared" si="0"/>
        <v>5224682427</v>
      </c>
      <c r="P14" s="39">
        <v>8115788.4000000004</v>
      </c>
      <c r="Q14" s="22"/>
      <c r="R14" s="6"/>
      <c r="S14" s="1"/>
    </row>
    <row r="15" spans="1:19" s="3" customFormat="1" ht="9">
      <c r="A15" s="6"/>
      <c r="B15" s="99" t="s">
        <v>16</v>
      </c>
      <c r="C15" s="41">
        <v>1143356361</v>
      </c>
      <c r="D15" s="41">
        <v>841536967</v>
      </c>
      <c r="E15" s="41">
        <v>1081393227</v>
      </c>
      <c r="F15" s="41">
        <v>1092379690</v>
      </c>
      <c r="G15" s="41">
        <v>1175516530</v>
      </c>
      <c r="H15" s="41">
        <v>1123982711</v>
      </c>
      <c r="I15" s="41">
        <v>1083585436</v>
      </c>
      <c r="J15" s="41">
        <v>1293904866</v>
      </c>
      <c r="K15" s="41">
        <v>1068009576</v>
      </c>
      <c r="L15" s="41">
        <v>1232341687</v>
      </c>
      <c r="M15" s="41"/>
      <c r="N15" s="41"/>
      <c r="O15" s="41">
        <f t="shared" si="0"/>
        <v>11136007051</v>
      </c>
      <c r="P15" s="41">
        <v>17296506.02</v>
      </c>
      <c r="Q15" s="22"/>
      <c r="R15" s="6"/>
      <c r="S15" s="1"/>
    </row>
    <row r="16" spans="1:19" s="3" customFormat="1" ht="9">
      <c r="A16" s="6"/>
      <c r="B16" s="98" t="s">
        <v>4</v>
      </c>
      <c r="C16" s="39">
        <v>87966581</v>
      </c>
      <c r="D16" s="39">
        <v>81464859</v>
      </c>
      <c r="E16" s="39">
        <v>74403053</v>
      </c>
      <c r="F16" s="39">
        <v>90140420</v>
      </c>
      <c r="G16" s="39">
        <v>99687465</v>
      </c>
      <c r="H16" s="39">
        <v>81286601</v>
      </c>
      <c r="I16" s="39">
        <v>99908990</v>
      </c>
      <c r="J16" s="39">
        <v>86397163</v>
      </c>
      <c r="K16" s="39">
        <v>83794762</v>
      </c>
      <c r="L16" s="39">
        <v>83386191</v>
      </c>
      <c r="M16" s="39"/>
      <c r="N16" s="39"/>
      <c r="O16" s="39">
        <f t="shared" si="0"/>
        <v>868436085</v>
      </c>
      <c r="P16" s="39">
        <v>1352460.8</v>
      </c>
      <c r="Q16" s="22"/>
      <c r="R16" s="6"/>
      <c r="S16" s="1"/>
    </row>
    <row r="17" spans="1:19" s="3" customFormat="1" ht="9">
      <c r="A17" s="6"/>
      <c r="B17" s="99" t="s">
        <v>5</v>
      </c>
      <c r="C17" s="41">
        <v>153601151</v>
      </c>
      <c r="D17" s="41">
        <v>134649173</v>
      </c>
      <c r="E17" s="41">
        <v>157034449</v>
      </c>
      <c r="F17" s="41">
        <v>159560394</v>
      </c>
      <c r="G17" s="41">
        <v>171109404</v>
      </c>
      <c r="H17" s="41">
        <v>159266906</v>
      </c>
      <c r="I17" s="41">
        <v>180587885</v>
      </c>
      <c r="J17" s="41">
        <v>161063156</v>
      </c>
      <c r="K17" s="41">
        <v>154971799</v>
      </c>
      <c r="L17" s="41">
        <v>164601819</v>
      </c>
      <c r="M17" s="41"/>
      <c r="N17" s="41"/>
      <c r="O17" s="41">
        <f t="shared" si="0"/>
        <v>1596446136</v>
      </c>
      <c r="P17" s="41">
        <v>2483188.1</v>
      </c>
      <c r="Q17" s="22"/>
      <c r="R17" s="6"/>
      <c r="S17" s="1"/>
    </row>
    <row r="18" spans="1:19" s="3" customFormat="1" ht="9">
      <c r="A18" s="6"/>
      <c r="B18" s="98" t="s">
        <v>6</v>
      </c>
      <c r="C18" s="39">
        <v>452947739</v>
      </c>
      <c r="D18" s="39">
        <v>426660341</v>
      </c>
      <c r="E18" s="39">
        <v>457154130</v>
      </c>
      <c r="F18" s="39">
        <v>444949289</v>
      </c>
      <c r="G18" s="39">
        <v>551222181</v>
      </c>
      <c r="H18" s="39">
        <v>473691577</v>
      </c>
      <c r="I18" s="39">
        <v>503179354</v>
      </c>
      <c r="J18" s="39">
        <v>500459319</v>
      </c>
      <c r="K18" s="39">
        <v>463493888</v>
      </c>
      <c r="L18" s="39">
        <v>529633303</v>
      </c>
      <c r="M18" s="39"/>
      <c r="N18" s="39"/>
      <c r="O18" s="39">
        <f t="shared" si="0"/>
        <v>4803391121</v>
      </c>
      <c r="P18" s="39">
        <v>7468084.54</v>
      </c>
      <c r="Q18" s="22"/>
      <c r="R18" s="6"/>
      <c r="S18" s="1"/>
    </row>
    <row r="19" spans="1:19" s="3" customFormat="1" ht="9">
      <c r="A19" s="6"/>
      <c r="B19" s="99" t="s">
        <v>12</v>
      </c>
      <c r="C19" s="41">
        <v>56484079</v>
      </c>
      <c r="D19" s="41">
        <v>51613498</v>
      </c>
      <c r="E19" s="41">
        <v>59522972</v>
      </c>
      <c r="F19" s="41">
        <v>59967433</v>
      </c>
      <c r="G19" s="41">
        <v>65328372</v>
      </c>
      <c r="H19" s="41">
        <v>57661186</v>
      </c>
      <c r="I19" s="41">
        <v>68504159</v>
      </c>
      <c r="J19" s="41">
        <v>65397807</v>
      </c>
      <c r="K19" s="41">
        <v>64277195</v>
      </c>
      <c r="L19" s="41">
        <v>59535291</v>
      </c>
      <c r="M19" s="41"/>
      <c r="N19" s="41"/>
      <c r="O19" s="41">
        <f t="shared" si="0"/>
        <v>608291992</v>
      </c>
      <c r="P19" s="41">
        <v>945239.63</v>
      </c>
      <c r="Q19" s="22"/>
      <c r="R19" s="6"/>
      <c r="S19" s="1"/>
    </row>
    <row r="20" spans="1:19" s="3" customFormat="1" ht="9">
      <c r="A20" s="6"/>
      <c r="B20" s="98" t="s">
        <v>13</v>
      </c>
      <c r="C20" s="39">
        <v>261320495</v>
      </c>
      <c r="D20" s="39">
        <v>227216709</v>
      </c>
      <c r="E20" s="39">
        <v>296410335</v>
      </c>
      <c r="F20" s="39">
        <v>293055599</v>
      </c>
      <c r="G20" s="39">
        <v>309381884</v>
      </c>
      <c r="H20" s="39">
        <v>295761545</v>
      </c>
      <c r="I20" s="39">
        <v>313296931</v>
      </c>
      <c r="J20" s="39">
        <v>293400875</v>
      </c>
      <c r="K20" s="39">
        <v>289654858</v>
      </c>
      <c r="L20" s="39">
        <v>312157622</v>
      </c>
      <c r="M20" s="39"/>
      <c r="N20" s="39"/>
      <c r="O20" s="39">
        <f t="shared" si="0"/>
        <v>2891656853</v>
      </c>
      <c r="P20" s="39">
        <v>4494721.24</v>
      </c>
      <c r="Q20" s="22"/>
      <c r="R20" s="6"/>
      <c r="S20" s="1"/>
    </row>
    <row r="21" spans="1:19" s="3" customFormat="1" ht="9">
      <c r="A21" s="6"/>
      <c r="B21" s="99" t="s">
        <v>14</v>
      </c>
      <c r="C21" s="41">
        <v>161198654</v>
      </c>
      <c r="D21" s="41">
        <v>180564645</v>
      </c>
      <c r="E21" s="41">
        <v>170265489</v>
      </c>
      <c r="F21" s="41">
        <v>167869361</v>
      </c>
      <c r="G21" s="41">
        <v>171119173</v>
      </c>
      <c r="H21" s="41">
        <v>160657258</v>
      </c>
      <c r="I21" s="41">
        <v>164247788</v>
      </c>
      <c r="J21" s="41">
        <v>155859562</v>
      </c>
      <c r="K21" s="41">
        <v>159151736</v>
      </c>
      <c r="L21" s="41">
        <v>167665786</v>
      </c>
      <c r="M21" s="41"/>
      <c r="N21" s="41"/>
      <c r="O21" s="41">
        <f t="shared" si="0"/>
        <v>1658599452</v>
      </c>
      <c r="P21" s="41">
        <v>2583661.38</v>
      </c>
      <c r="Q21" s="22"/>
      <c r="R21" s="6"/>
      <c r="S21" s="1"/>
    </row>
    <row r="22" spans="1:19" s="3" customFormat="1" ht="9">
      <c r="A22" s="6"/>
      <c r="B22" s="98" t="s">
        <v>38</v>
      </c>
      <c r="C22" s="39">
        <v>86096811</v>
      </c>
      <c r="D22" s="39">
        <v>86786035</v>
      </c>
      <c r="E22" s="39">
        <v>84325417</v>
      </c>
      <c r="F22" s="39">
        <v>81789514</v>
      </c>
      <c r="G22" s="39">
        <v>89808439</v>
      </c>
      <c r="H22" s="39">
        <v>86460663</v>
      </c>
      <c r="I22" s="39">
        <v>95464543</v>
      </c>
      <c r="J22" s="39">
        <v>89874213</v>
      </c>
      <c r="K22" s="39">
        <v>83628119</v>
      </c>
      <c r="L22" s="39">
        <v>98526143</v>
      </c>
      <c r="M22" s="39"/>
      <c r="N22" s="39"/>
      <c r="O22" s="39">
        <f t="shared" si="0"/>
        <v>882759897</v>
      </c>
      <c r="P22" s="39">
        <v>1372206.38</v>
      </c>
      <c r="Q22" s="22"/>
      <c r="R22" s="6"/>
      <c r="S22" s="1"/>
    </row>
    <row r="23" spans="1:19" s="3" customFormat="1" ht="9">
      <c r="A23" s="6"/>
      <c r="B23" s="99" t="s">
        <v>120</v>
      </c>
      <c r="C23" s="41">
        <v>45830606</v>
      </c>
      <c r="D23" s="41">
        <v>47253851</v>
      </c>
      <c r="E23" s="41">
        <v>39918894</v>
      </c>
      <c r="F23" s="41">
        <v>40369746</v>
      </c>
      <c r="G23" s="41">
        <v>39199007</v>
      </c>
      <c r="H23" s="41">
        <v>43237439</v>
      </c>
      <c r="I23" s="41">
        <v>41846019</v>
      </c>
      <c r="J23" s="41">
        <v>47131193</v>
      </c>
      <c r="K23" s="41">
        <v>41700481</v>
      </c>
      <c r="L23" s="41">
        <v>42358182</v>
      </c>
      <c r="M23" s="41"/>
      <c r="N23" s="41"/>
      <c r="O23" s="41">
        <f t="shared" si="0"/>
        <v>428845418</v>
      </c>
      <c r="P23" s="41">
        <v>666867.4</v>
      </c>
      <c r="Q23" s="22"/>
      <c r="R23" s="6"/>
      <c r="S23" s="1"/>
    </row>
    <row r="24" spans="1:19" s="3" customFormat="1" ht="9">
      <c r="A24" s="6"/>
      <c r="B24" s="98" t="s">
        <v>118</v>
      </c>
      <c r="C24" s="39">
        <v>54723200</v>
      </c>
      <c r="D24" s="39">
        <v>50220796</v>
      </c>
      <c r="E24" s="39">
        <v>63082481</v>
      </c>
      <c r="F24" s="39">
        <v>58089234</v>
      </c>
      <c r="G24" s="39">
        <v>61882565</v>
      </c>
      <c r="H24" s="39">
        <v>53322235</v>
      </c>
      <c r="I24" s="39">
        <v>64642047</v>
      </c>
      <c r="J24" s="39">
        <v>68818945</v>
      </c>
      <c r="K24" s="39">
        <v>66491737</v>
      </c>
      <c r="L24" s="39">
        <v>66407925</v>
      </c>
      <c r="M24" s="39"/>
      <c r="N24" s="39"/>
      <c r="O24" s="39">
        <f t="shared" si="0"/>
        <v>607681165</v>
      </c>
      <c r="P24" s="39">
        <v>942481.23</v>
      </c>
      <c r="Q24" s="22"/>
      <c r="R24" s="6"/>
      <c r="S24" s="1"/>
    </row>
    <row r="25" spans="1:19" s="3" customFormat="1" ht="9">
      <c r="A25" s="6"/>
      <c r="B25" s="99" t="s">
        <v>15</v>
      </c>
      <c r="C25" s="41">
        <v>197324972</v>
      </c>
      <c r="D25" s="41">
        <v>186818804</v>
      </c>
      <c r="E25" s="41">
        <v>211714692</v>
      </c>
      <c r="F25" s="41">
        <v>214286486</v>
      </c>
      <c r="G25" s="41">
        <v>235512727</v>
      </c>
      <c r="H25" s="41">
        <v>229057521</v>
      </c>
      <c r="I25" s="41">
        <v>234464663</v>
      </c>
      <c r="J25" s="41">
        <v>237291010</v>
      </c>
      <c r="K25" s="41">
        <v>222441044</v>
      </c>
      <c r="L25" s="41">
        <v>237380267</v>
      </c>
      <c r="M25" s="41"/>
      <c r="N25" s="41"/>
      <c r="O25" s="41">
        <f t="shared" si="0"/>
        <v>2206292186</v>
      </c>
      <c r="P25" s="41">
        <v>3427446.48</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3986221088</v>
      </c>
      <c r="I26" s="90">
        <f t="shared" si="1"/>
        <v>4263219973</v>
      </c>
      <c r="J26" s="90">
        <f t="shared" si="1"/>
        <v>4340936272</v>
      </c>
      <c r="K26" s="90">
        <f t="shared" si="1"/>
        <v>3949718121</v>
      </c>
      <c r="L26" s="90">
        <f t="shared" si="1"/>
        <v>4490045760</v>
      </c>
      <c r="M26" s="90">
        <f t="shared" si="1"/>
        <v>0</v>
      </c>
      <c r="N26" s="90">
        <f t="shared" si="1"/>
        <v>0</v>
      </c>
      <c r="O26" s="90">
        <f t="shared" si="1"/>
        <v>40586734444</v>
      </c>
      <c r="P26" s="90">
        <f>SUM(P10:P25)</f>
        <v>63069932.93</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6327387.6689828886</v>
      </c>
      <c r="I27" s="90">
        <f t="shared" si="2"/>
        <v>6557387.5980558032</v>
      </c>
      <c r="J27" s="90">
        <f t="shared" si="2"/>
        <v>6308400.0930070337</v>
      </c>
      <c r="K27" s="90">
        <f t="shared" si="2"/>
        <v>5709920.8636604901</v>
      </c>
      <c r="L27" s="90">
        <f t="shared" si="2"/>
        <v>6551805.2864170754</v>
      </c>
      <c r="M27" s="90">
        <f t="shared" si="2"/>
        <v>0</v>
      </c>
      <c r="N27" s="90">
        <f t="shared" si="2"/>
        <v>0</v>
      </c>
      <c r="O27" s="90">
        <f>SUM(C27:N27)</f>
        <v>63069932.890670866</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629.99476190476173</v>
      </c>
      <c r="I28" s="106">
        <f>'Ingresos Brutos del Juego'!I28</f>
        <v>650.14</v>
      </c>
      <c r="J28" s="106">
        <f>'Ingresos Brutos del Juego'!J28</f>
        <v>688.12</v>
      </c>
      <c r="K28" s="106">
        <f>'Ingresos Brutos del Juego'!K28</f>
        <v>691.72904761904749</v>
      </c>
      <c r="L28" s="106">
        <f>'Ingresos Brutos del Juego'!L28</f>
        <v>685.3142857142858</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v>173228977</v>
      </c>
      <c r="I32" s="38">
        <v>195068032</v>
      </c>
      <c r="J32" s="38">
        <v>200943331</v>
      </c>
      <c r="K32" s="38">
        <v>167194314</v>
      </c>
      <c r="L32" s="38">
        <v>178395364</v>
      </c>
      <c r="M32" s="38"/>
      <c r="N32" s="38"/>
      <c r="O32" s="114">
        <f>SUM(C32:N32)</f>
        <v>1768394568</v>
      </c>
      <c r="P32" s="113">
        <v>2749155.81</v>
      </c>
      <c r="Q32" s="23"/>
      <c r="R32" s="6"/>
    </row>
    <row r="33" spans="1:19" s="1" customFormat="1" ht="9">
      <c r="A33" s="6"/>
      <c r="B33" s="101" t="s">
        <v>3</v>
      </c>
      <c r="C33" s="112">
        <v>355481008</v>
      </c>
      <c r="D33" s="112">
        <v>328936657</v>
      </c>
      <c r="E33" s="112">
        <v>314688066</v>
      </c>
      <c r="F33" s="112">
        <v>370814721</v>
      </c>
      <c r="G33" s="112">
        <v>419977599</v>
      </c>
      <c r="H33" s="112">
        <v>349944665</v>
      </c>
      <c r="I33" s="112">
        <v>406226476</v>
      </c>
      <c r="J33" s="112">
        <v>384822046</v>
      </c>
      <c r="K33" s="112">
        <v>350912331</v>
      </c>
      <c r="L33" s="112">
        <v>437556155</v>
      </c>
      <c r="M33" s="112"/>
      <c r="N33" s="112"/>
      <c r="O33" s="112">
        <f t="shared" ref="O33:O47" si="3">SUM(C33:N33)</f>
        <v>3719359724</v>
      </c>
      <c r="P33" s="112">
        <v>5780416.3099999996</v>
      </c>
      <c r="Q33" s="23"/>
      <c r="R33" s="6"/>
    </row>
    <row r="34" spans="1:19" s="3" customFormat="1" ht="9">
      <c r="A34" s="6"/>
      <c r="B34" s="95" t="s">
        <v>76</v>
      </c>
      <c r="C34" s="38">
        <v>100074024</v>
      </c>
      <c r="D34" s="38">
        <v>93381929</v>
      </c>
      <c r="E34" s="38">
        <v>87484687</v>
      </c>
      <c r="F34" s="38">
        <v>72954372</v>
      </c>
      <c r="G34" s="38">
        <v>141631315</v>
      </c>
      <c r="H34" s="38">
        <v>144010594</v>
      </c>
      <c r="I34" s="38">
        <v>145544787</v>
      </c>
      <c r="J34" s="38">
        <v>142582334</v>
      </c>
      <c r="K34" s="38">
        <v>137075850</v>
      </c>
      <c r="L34" s="38">
        <v>146467201</v>
      </c>
      <c r="M34" s="38"/>
      <c r="N34" s="38"/>
      <c r="O34" s="114">
        <f t="shared" si="3"/>
        <v>1211207093</v>
      </c>
      <c r="P34" s="113">
        <v>1873438.63</v>
      </c>
      <c r="Q34" s="22"/>
      <c r="R34" s="6"/>
      <c r="S34" s="1"/>
    </row>
    <row r="35" spans="1:19" s="3" customFormat="1" ht="9">
      <c r="A35" s="6"/>
      <c r="B35" s="101" t="s">
        <v>35</v>
      </c>
      <c r="C35" s="112">
        <v>91377795</v>
      </c>
      <c r="D35" s="112">
        <v>89629722</v>
      </c>
      <c r="E35" s="112">
        <v>72660220</v>
      </c>
      <c r="F35" s="112">
        <v>70310051</v>
      </c>
      <c r="G35" s="112">
        <v>78435242</v>
      </c>
      <c r="H35" s="112">
        <v>69862512</v>
      </c>
      <c r="I35" s="112">
        <v>79108747</v>
      </c>
      <c r="J35" s="112">
        <v>77896822</v>
      </c>
      <c r="K35" s="112">
        <v>74634987</v>
      </c>
      <c r="L35" s="112">
        <v>77347871</v>
      </c>
      <c r="M35" s="112"/>
      <c r="N35" s="112"/>
      <c r="O35" s="112">
        <f t="shared" si="3"/>
        <v>781263969</v>
      </c>
      <c r="P35" s="112">
        <v>1216505.19</v>
      </c>
      <c r="Q35" s="22"/>
      <c r="R35" s="6"/>
      <c r="S35" s="1"/>
    </row>
    <row r="36" spans="1:19" s="3" customFormat="1" ht="9">
      <c r="A36" s="6"/>
      <c r="B36" s="102" t="s">
        <v>104</v>
      </c>
      <c r="C36" s="37">
        <v>501319539</v>
      </c>
      <c r="D36" s="37">
        <v>388890744</v>
      </c>
      <c r="E36" s="37">
        <v>497173810</v>
      </c>
      <c r="F36" s="37">
        <v>499048876</v>
      </c>
      <c r="G36" s="37">
        <v>514147134</v>
      </c>
      <c r="H36" s="37">
        <v>444931578</v>
      </c>
      <c r="I36" s="37">
        <v>540334574</v>
      </c>
      <c r="J36" s="37">
        <v>490986715</v>
      </c>
      <c r="K36" s="37">
        <v>480870953</v>
      </c>
      <c r="L36" s="37">
        <v>605744380</v>
      </c>
      <c r="M36" s="37"/>
      <c r="N36" s="37"/>
      <c r="O36" s="114">
        <f t="shared" si="3"/>
        <v>4963448303</v>
      </c>
      <c r="P36" s="113">
        <v>7709998.96</v>
      </c>
      <c r="Q36" s="22"/>
      <c r="R36" s="6"/>
      <c r="S36" s="1"/>
    </row>
    <row r="37" spans="1:19" s="3" customFormat="1" ht="9">
      <c r="A37" s="6"/>
      <c r="B37" s="101" t="s">
        <v>16</v>
      </c>
      <c r="C37" s="112">
        <v>1086188543</v>
      </c>
      <c r="D37" s="112">
        <v>807535473</v>
      </c>
      <c r="E37" s="112">
        <v>1037700571</v>
      </c>
      <c r="F37" s="112">
        <v>1048243137</v>
      </c>
      <c r="G37" s="112">
        <v>1128020913</v>
      </c>
      <c r="H37" s="112">
        <v>1078569268</v>
      </c>
      <c r="I37" s="112">
        <v>1039804207</v>
      </c>
      <c r="J37" s="112">
        <v>1241625882</v>
      </c>
      <c r="K37" s="112">
        <v>1024857674</v>
      </c>
      <c r="L37" s="112">
        <v>1182550103</v>
      </c>
      <c r="M37" s="112"/>
      <c r="N37" s="112"/>
      <c r="O37" s="112">
        <f t="shared" si="3"/>
        <v>10675095771</v>
      </c>
      <c r="P37" s="112">
        <v>16579987.07</v>
      </c>
      <c r="Q37" s="22"/>
      <c r="R37" s="6"/>
      <c r="S37" s="1"/>
    </row>
    <row r="38" spans="1:19" s="3" customFormat="1" ht="9">
      <c r="A38" s="6"/>
      <c r="B38" s="102" t="s">
        <v>4</v>
      </c>
      <c r="C38" s="38">
        <v>83568251</v>
      </c>
      <c r="D38" s="38">
        <v>77391616</v>
      </c>
      <c r="E38" s="38">
        <v>70682900</v>
      </c>
      <c r="F38" s="38">
        <v>85633399</v>
      </c>
      <c r="G38" s="38">
        <v>94703091</v>
      </c>
      <c r="H38" s="38">
        <v>77222270</v>
      </c>
      <c r="I38" s="38">
        <v>95872263</v>
      </c>
      <c r="J38" s="38">
        <v>82906369</v>
      </c>
      <c r="K38" s="38">
        <v>80409115</v>
      </c>
      <c r="L38" s="38">
        <v>80017052</v>
      </c>
      <c r="M38" s="38"/>
      <c r="N38" s="38"/>
      <c r="O38" s="114">
        <f t="shared" si="3"/>
        <v>828406326</v>
      </c>
      <c r="P38" s="113">
        <v>1289847.27</v>
      </c>
      <c r="Q38" s="22"/>
      <c r="R38" s="6"/>
      <c r="S38" s="1"/>
    </row>
    <row r="39" spans="1:19" s="3" customFormat="1" ht="9">
      <c r="A39" s="6"/>
      <c r="B39" s="101" t="s">
        <v>5</v>
      </c>
      <c r="C39" s="112">
        <v>147395043</v>
      </c>
      <c r="D39" s="112">
        <v>129208803</v>
      </c>
      <c r="E39" s="112">
        <v>150689622</v>
      </c>
      <c r="F39" s="112">
        <v>153750253</v>
      </c>
      <c r="G39" s="112">
        <v>164878724</v>
      </c>
      <c r="H39" s="112">
        <v>153467451</v>
      </c>
      <c r="I39" s="112">
        <v>174012061</v>
      </c>
      <c r="J39" s="112">
        <v>155198294</v>
      </c>
      <c r="K39" s="112">
        <v>150843452</v>
      </c>
      <c r="L39" s="112">
        <v>160216935</v>
      </c>
      <c r="M39" s="112"/>
      <c r="N39" s="112"/>
      <c r="O39" s="112">
        <f t="shared" si="3"/>
        <v>1539660638</v>
      </c>
      <c r="P39" s="112">
        <v>2394458.1</v>
      </c>
      <c r="Q39" s="22"/>
      <c r="R39" s="6"/>
      <c r="S39" s="1"/>
    </row>
    <row r="40" spans="1:19" s="3" customFormat="1" ht="9">
      <c r="A40" s="6"/>
      <c r="B40" s="223" t="s">
        <v>6</v>
      </c>
      <c r="C40" s="224">
        <v>431162677</v>
      </c>
      <c r="D40" s="224">
        <v>406139603</v>
      </c>
      <c r="E40" s="224">
        <v>435166757</v>
      </c>
      <c r="F40" s="224">
        <v>433985447</v>
      </c>
      <c r="G40" s="224">
        <v>537639704</v>
      </c>
      <c r="H40" s="224">
        <v>462019505</v>
      </c>
      <c r="I40" s="224">
        <v>490780684</v>
      </c>
      <c r="J40" s="224">
        <v>488127673</v>
      </c>
      <c r="K40" s="224">
        <v>452073094</v>
      </c>
      <c r="L40" s="224">
        <v>516582791</v>
      </c>
      <c r="M40" s="224"/>
      <c r="N40" s="224"/>
      <c r="O40" s="224">
        <f t="shared" si="3"/>
        <v>4653677935</v>
      </c>
      <c r="P40" s="224">
        <v>7233847.0300000003</v>
      </c>
      <c r="Q40" s="22"/>
      <c r="R40" s="6"/>
      <c r="S40" s="1"/>
    </row>
    <row r="41" spans="1:19" s="3" customFormat="1" ht="9">
      <c r="A41" s="6"/>
      <c r="B41" s="231" t="s">
        <v>12</v>
      </c>
      <c r="C41" s="232">
        <v>54201894</v>
      </c>
      <c r="D41" s="232">
        <v>49528105</v>
      </c>
      <c r="E41" s="232">
        <v>57118004</v>
      </c>
      <c r="F41" s="232">
        <v>56969061</v>
      </c>
      <c r="G41" s="232">
        <v>62061953</v>
      </c>
      <c r="H41" s="232">
        <v>54778126</v>
      </c>
      <c r="I41" s="232">
        <v>65078951</v>
      </c>
      <c r="J41" s="232">
        <v>62127917</v>
      </c>
      <c r="K41" s="232">
        <v>61063335</v>
      </c>
      <c r="L41" s="232">
        <v>56558527</v>
      </c>
      <c r="M41" s="232"/>
      <c r="N41" s="232"/>
      <c r="O41" s="233">
        <f t="shared" si="3"/>
        <v>579485873</v>
      </c>
      <c r="P41" s="234">
        <v>900553.59</v>
      </c>
      <c r="Q41" s="22"/>
      <c r="R41" s="6"/>
      <c r="S41" s="1"/>
    </row>
    <row r="42" spans="1:19" s="3" customFormat="1" ht="9">
      <c r="A42" s="6"/>
      <c r="B42" s="223" t="s">
        <v>13</v>
      </c>
      <c r="C42" s="224">
        <v>252034995</v>
      </c>
      <c r="D42" s="224">
        <v>219143019</v>
      </c>
      <c r="E42" s="224">
        <v>285877988</v>
      </c>
      <c r="F42" s="224">
        <v>284665459</v>
      </c>
      <c r="G42" s="224">
        <v>300524325</v>
      </c>
      <c r="H42" s="224">
        <v>287293935</v>
      </c>
      <c r="I42" s="224">
        <v>304327285</v>
      </c>
      <c r="J42" s="224">
        <v>285000850</v>
      </c>
      <c r="K42" s="224">
        <v>281362081</v>
      </c>
      <c r="L42" s="224">
        <v>303220593</v>
      </c>
      <c r="M42" s="224"/>
      <c r="N42" s="224"/>
      <c r="O42" s="224">
        <f t="shared" si="3"/>
        <v>2803450530</v>
      </c>
      <c r="P42" s="224">
        <v>4357361.93</v>
      </c>
      <c r="Q42" s="22"/>
      <c r="R42" s="6"/>
      <c r="S42" s="1"/>
    </row>
    <row r="43" spans="1:19" s="3" customFormat="1" ht="9">
      <c r="A43" s="6"/>
      <c r="B43" s="231" t="s">
        <v>14</v>
      </c>
      <c r="C43" s="232">
        <v>153138722</v>
      </c>
      <c r="D43" s="232">
        <v>171536413</v>
      </c>
      <c r="E43" s="232">
        <v>161752215</v>
      </c>
      <c r="F43" s="232">
        <v>159475892</v>
      </c>
      <c r="G43" s="232">
        <v>162563214</v>
      </c>
      <c r="H43" s="232">
        <v>152624395</v>
      </c>
      <c r="I43" s="232">
        <v>156035398</v>
      </c>
      <c r="J43" s="232">
        <v>148066583</v>
      </c>
      <c r="K43" s="232">
        <v>151194149</v>
      </c>
      <c r="L43" s="232">
        <v>159282497</v>
      </c>
      <c r="M43" s="232"/>
      <c r="N43" s="232"/>
      <c r="O43" s="233">
        <f t="shared" si="3"/>
        <v>1575669478</v>
      </c>
      <c r="P43" s="234">
        <v>2454478.31</v>
      </c>
      <c r="Q43" s="22"/>
      <c r="R43" s="6"/>
      <c r="S43" s="1"/>
    </row>
    <row r="44" spans="1:19" s="3" customFormat="1" ht="9">
      <c r="A44" s="6"/>
      <c r="B44" s="223" t="s">
        <v>38</v>
      </c>
      <c r="C44" s="224">
        <v>82718417</v>
      </c>
      <c r="D44" s="224">
        <v>83380596</v>
      </c>
      <c r="E44" s="224">
        <v>81016531</v>
      </c>
      <c r="F44" s="224">
        <v>78580135</v>
      </c>
      <c r="G44" s="224">
        <v>86284402</v>
      </c>
      <c r="H44" s="224">
        <v>83067992</v>
      </c>
      <c r="I44" s="224">
        <v>91718563</v>
      </c>
      <c r="J44" s="224">
        <v>86347595</v>
      </c>
      <c r="K44" s="224">
        <v>80346595</v>
      </c>
      <c r="L44" s="224">
        <v>94660028</v>
      </c>
      <c r="M44" s="224"/>
      <c r="N44" s="224"/>
      <c r="O44" s="224">
        <f t="shared" si="3"/>
        <v>848120854</v>
      </c>
      <c r="P44" s="224">
        <v>1318361.72</v>
      </c>
      <c r="Q44" s="22"/>
      <c r="R44" s="6"/>
      <c r="S44" s="1"/>
    </row>
    <row r="45" spans="1:19" s="3" customFormat="1" ht="9">
      <c r="A45" s="6"/>
      <c r="B45" s="231" t="s">
        <v>120</v>
      </c>
      <c r="C45" s="232">
        <v>43539076</v>
      </c>
      <c r="D45" s="232">
        <v>44891158</v>
      </c>
      <c r="E45" s="232">
        <v>37922950</v>
      </c>
      <c r="F45" s="232">
        <v>38351259</v>
      </c>
      <c r="G45" s="232">
        <v>37239056</v>
      </c>
      <c r="H45" s="232">
        <v>41075568</v>
      </c>
      <c r="I45" s="232">
        <v>39753718</v>
      </c>
      <c r="J45" s="232">
        <v>44774633</v>
      </c>
      <c r="K45" s="232">
        <v>39615457</v>
      </c>
      <c r="L45" s="232">
        <v>40240273</v>
      </c>
      <c r="M45" s="232"/>
      <c r="N45" s="232"/>
      <c r="O45" s="233">
        <f t="shared" si="3"/>
        <v>407403148</v>
      </c>
      <c r="P45" s="234">
        <v>633524.03</v>
      </c>
      <c r="Q45" s="22"/>
      <c r="R45" s="6"/>
      <c r="S45" s="1"/>
    </row>
    <row r="46" spans="1:19" s="3" customFormat="1" ht="9">
      <c r="A46" s="6"/>
      <c r="B46" s="223" t="s">
        <v>118</v>
      </c>
      <c r="C46" s="224">
        <v>51987040</v>
      </c>
      <c r="D46" s="224">
        <v>47709756</v>
      </c>
      <c r="E46" s="224">
        <v>59928357</v>
      </c>
      <c r="F46" s="224">
        <v>55184773</v>
      </c>
      <c r="G46" s="224">
        <v>58788437</v>
      </c>
      <c r="H46" s="224">
        <v>50656123</v>
      </c>
      <c r="I46" s="224">
        <v>61409945</v>
      </c>
      <c r="J46" s="224">
        <v>65377998</v>
      </c>
      <c r="K46" s="224">
        <v>63167150</v>
      </c>
      <c r="L46" s="224">
        <v>63087528</v>
      </c>
      <c r="M46" s="224"/>
      <c r="N46" s="224"/>
      <c r="O46" s="224">
        <f t="shared" si="3"/>
        <v>577297107</v>
      </c>
      <c r="P46" s="224">
        <v>895357.16</v>
      </c>
      <c r="Q46" s="22"/>
      <c r="R46" s="6"/>
      <c r="S46" s="1"/>
    </row>
    <row r="47" spans="1:19" s="3" customFormat="1" ht="9">
      <c r="A47" s="6"/>
      <c r="B47" s="231" t="s">
        <v>15</v>
      </c>
      <c r="C47" s="232">
        <v>191284411</v>
      </c>
      <c r="D47" s="232">
        <v>181099861</v>
      </c>
      <c r="E47" s="232">
        <v>205233630</v>
      </c>
      <c r="F47" s="232">
        <v>208578034</v>
      </c>
      <c r="G47" s="232">
        <v>229238822</v>
      </c>
      <c r="H47" s="232">
        <v>222955579</v>
      </c>
      <c r="I47" s="232">
        <v>228218678</v>
      </c>
      <c r="J47" s="232">
        <v>230969733</v>
      </c>
      <c r="K47" s="232">
        <v>216515361</v>
      </c>
      <c r="L47" s="232">
        <v>231056613</v>
      </c>
      <c r="M47" s="232"/>
      <c r="N47" s="232"/>
      <c r="O47" s="233">
        <f t="shared" si="3"/>
        <v>2145150722</v>
      </c>
      <c r="P47" s="234">
        <v>3332350.5</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3845708538</v>
      </c>
      <c r="I48" s="90">
        <f t="shared" si="4"/>
        <v>4113294369</v>
      </c>
      <c r="J48" s="90">
        <f t="shared" si="4"/>
        <v>4187754775</v>
      </c>
      <c r="K48" s="90">
        <f t="shared" si="4"/>
        <v>3812135898</v>
      </c>
      <c r="L48" s="90">
        <f t="shared" si="4"/>
        <v>4332983911</v>
      </c>
      <c r="M48" s="90">
        <f t="shared" si="4"/>
        <v>0</v>
      </c>
      <c r="N48" s="90">
        <f t="shared" si="4"/>
        <v>0</v>
      </c>
      <c r="O48" s="90">
        <f t="shared" ref="O48:O49" si="5">SUM(C48:N48)</f>
        <v>39077092039</v>
      </c>
      <c r="P48" s="90">
        <f>SUM(P32:P47)</f>
        <v>60719641.610000007</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6104350.020899646</v>
      </c>
      <c r="I49" s="90">
        <f t="shared" si="6"/>
        <v>6326782.4914633771</v>
      </c>
      <c r="J49" s="90">
        <f t="shared" si="6"/>
        <v>6085791.3953961516</v>
      </c>
      <c r="K49" s="90">
        <f t="shared" si="6"/>
        <v>5511024.7446185583</v>
      </c>
      <c r="L49" s="90">
        <f t="shared" si="6"/>
        <v>6322623.0669974145</v>
      </c>
      <c r="M49" s="90">
        <f t="shared" si="6"/>
        <v>0</v>
      </c>
      <c r="N49" s="90">
        <f t="shared" si="6"/>
        <v>0</v>
      </c>
      <c r="O49" s="90">
        <f t="shared" si="5"/>
        <v>60719641.584334508</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629.99476190476173</v>
      </c>
      <c r="I50" s="106">
        <f t="shared" si="7"/>
        <v>650.14</v>
      </c>
      <c r="J50" s="106">
        <f t="shared" si="7"/>
        <v>688.12</v>
      </c>
      <c r="K50" s="106">
        <f t="shared" si="7"/>
        <v>691.72904761904749</v>
      </c>
      <c r="L50" s="106">
        <f t="shared" si="7"/>
        <v>685.3142857142858</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0" zoomScale="130" zoomScaleNormal="130" workbookViewId="0">
      <selection activeCell="O70" sqref="O70"/>
    </sheetView>
  </sheetViews>
  <sheetFormatPr baseColWidth="10" defaultColWidth="11.42578125" defaultRowHeight="14.25"/>
  <cols>
    <col min="1" max="1" width="4.140625" style="50" customWidth="1"/>
    <col min="2" max="2" width="20.85546875" style="17" customWidth="1"/>
    <col min="3" max="8" width="10.42578125" style="17" bestFit="1" customWidth="1"/>
    <col min="9" max="12" width="10.42578125" style="17" customWidth="1"/>
    <col min="13"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v>21931</v>
      </c>
      <c r="J10" s="39">
        <v>21298</v>
      </c>
      <c r="K10" s="39">
        <v>19695</v>
      </c>
      <c r="L10" s="39">
        <v>21005</v>
      </c>
      <c r="M10" s="39"/>
      <c r="N10" s="39"/>
      <c r="O10" s="81">
        <f t="shared" ref="O10:O26" si="0">SUM(C10:N10)</f>
        <v>207452</v>
      </c>
      <c r="P10" s="62"/>
      <c r="Q10" s="62"/>
      <c r="R10" s="54"/>
    </row>
    <row r="11" spans="1:18" s="55" customFormat="1" ht="9">
      <c r="A11" s="54"/>
      <c r="B11" s="103" t="s">
        <v>3</v>
      </c>
      <c r="C11" s="115">
        <v>47277</v>
      </c>
      <c r="D11" s="115">
        <v>42259</v>
      </c>
      <c r="E11" s="115">
        <v>35356</v>
      </c>
      <c r="F11" s="115">
        <v>41726</v>
      </c>
      <c r="G11" s="115">
        <v>49633</v>
      </c>
      <c r="H11" s="115">
        <v>40962</v>
      </c>
      <c r="I11" s="115">
        <v>45874</v>
      </c>
      <c r="J11" s="115">
        <v>45181</v>
      </c>
      <c r="K11" s="115">
        <v>43536</v>
      </c>
      <c r="L11" s="115">
        <v>46519</v>
      </c>
      <c r="M11" s="115"/>
      <c r="N11" s="115"/>
      <c r="O11" s="115">
        <f t="shared" si="0"/>
        <v>438323</v>
      </c>
      <c r="P11" s="62"/>
      <c r="Q11" s="62"/>
      <c r="R11" s="65"/>
    </row>
    <row r="12" spans="1:18" s="55" customFormat="1" ht="9">
      <c r="A12" s="54"/>
      <c r="B12" s="95" t="s">
        <v>76</v>
      </c>
      <c r="C12" s="39">
        <v>17733</v>
      </c>
      <c r="D12" s="39">
        <v>16606</v>
      </c>
      <c r="E12" s="39">
        <v>13009</v>
      </c>
      <c r="F12" s="39">
        <v>11400</v>
      </c>
      <c r="G12" s="39">
        <v>20810</v>
      </c>
      <c r="H12" s="39">
        <v>18742</v>
      </c>
      <c r="I12" s="39">
        <v>21681</v>
      </c>
      <c r="J12" s="39">
        <v>19714</v>
      </c>
      <c r="K12" s="39">
        <v>18835</v>
      </c>
      <c r="L12" s="39">
        <v>21765</v>
      </c>
      <c r="M12" s="39"/>
      <c r="N12" s="39"/>
      <c r="O12" s="81">
        <f t="shared" si="0"/>
        <v>180295</v>
      </c>
      <c r="P12" s="62"/>
      <c r="Q12" s="62"/>
      <c r="R12" s="65"/>
    </row>
    <row r="13" spans="1:18" s="55" customFormat="1" ht="9">
      <c r="A13" s="54"/>
      <c r="B13" s="103" t="s">
        <v>35</v>
      </c>
      <c r="C13" s="115">
        <v>22263</v>
      </c>
      <c r="D13" s="115">
        <v>24359</v>
      </c>
      <c r="E13" s="115">
        <v>14123</v>
      </c>
      <c r="F13" s="115">
        <v>14181</v>
      </c>
      <c r="G13" s="115">
        <v>16709</v>
      </c>
      <c r="H13" s="115">
        <v>13928</v>
      </c>
      <c r="I13" s="115">
        <v>16655</v>
      </c>
      <c r="J13" s="115">
        <v>14644</v>
      </c>
      <c r="K13" s="115">
        <v>13825</v>
      </c>
      <c r="L13" s="115">
        <v>16191</v>
      </c>
      <c r="M13" s="115"/>
      <c r="N13" s="115"/>
      <c r="O13" s="115">
        <f t="shared" si="0"/>
        <v>166878</v>
      </c>
      <c r="P13" s="62"/>
      <c r="Q13" s="62"/>
      <c r="R13" s="65"/>
    </row>
    <row r="14" spans="1:18" s="55" customFormat="1" ht="9">
      <c r="A14" s="54"/>
      <c r="B14" s="102" t="s">
        <v>104</v>
      </c>
      <c r="C14" s="39">
        <v>40784</v>
      </c>
      <c r="D14" s="39">
        <v>38677</v>
      </c>
      <c r="E14" s="39">
        <v>34116</v>
      </c>
      <c r="F14" s="39">
        <v>39435</v>
      </c>
      <c r="G14" s="39">
        <v>45963</v>
      </c>
      <c r="H14" s="39">
        <v>41788</v>
      </c>
      <c r="I14" s="39">
        <v>47869</v>
      </c>
      <c r="J14" s="39">
        <v>42990</v>
      </c>
      <c r="K14" s="39">
        <v>39858</v>
      </c>
      <c r="L14" s="39">
        <v>49906</v>
      </c>
      <c r="M14" s="39"/>
      <c r="N14" s="39"/>
      <c r="O14" s="81">
        <f t="shared" si="0"/>
        <v>421386</v>
      </c>
      <c r="P14" s="62"/>
      <c r="Q14" s="62"/>
      <c r="R14" s="65"/>
    </row>
    <row r="15" spans="1:18" s="55" customFormat="1" ht="9">
      <c r="A15" s="54"/>
      <c r="B15" s="103" t="s">
        <v>16</v>
      </c>
      <c r="C15" s="115">
        <v>72610</v>
      </c>
      <c r="D15" s="115">
        <v>63467</v>
      </c>
      <c r="E15" s="115">
        <v>59704</v>
      </c>
      <c r="F15" s="115">
        <v>64005</v>
      </c>
      <c r="G15" s="115">
        <v>75456</v>
      </c>
      <c r="H15" s="115">
        <v>65298</v>
      </c>
      <c r="I15" s="115">
        <v>76249</v>
      </c>
      <c r="J15" s="115">
        <v>72814</v>
      </c>
      <c r="K15" s="115">
        <v>65472</v>
      </c>
      <c r="L15" s="115">
        <v>79152</v>
      </c>
      <c r="M15" s="115"/>
      <c r="N15" s="115"/>
      <c r="O15" s="115">
        <f t="shared" si="0"/>
        <v>694227</v>
      </c>
      <c r="P15" s="62"/>
      <c r="Q15" s="62"/>
      <c r="R15" s="65"/>
    </row>
    <row r="16" spans="1:18" s="55" customFormat="1" ht="9">
      <c r="A16" s="54"/>
      <c r="B16" s="102" t="s">
        <v>4</v>
      </c>
      <c r="C16" s="39">
        <v>10313</v>
      </c>
      <c r="D16" s="39">
        <v>10459</v>
      </c>
      <c r="E16" s="39">
        <v>9663</v>
      </c>
      <c r="F16" s="39">
        <v>9307</v>
      </c>
      <c r="G16" s="39">
        <v>10385</v>
      </c>
      <c r="H16" s="39">
        <v>8581</v>
      </c>
      <c r="I16" s="39">
        <v>9241</v>
      </c>
      <c r="J16" s="39">
        <v>8561</v>
      </c>
      <c r="K16" s="39">
        <v>9159</v>
      </c>
      <c r="L16" s="39">
        <v>9129</v>
      </c>
      <c r="M16" s="39"/>
      <c r="N16" s="39"/>
      <c r="O16" s="81">
        <f t="shared" si="0"/>
        <v>94798</v>
      </c>
      <c r="P16" s="62"/>
      <c r="Q16" s="62"/>
      <c r="R16" s="65"/>
    </row>
    <row r="17" spans="1:18" s="55" customFormat="1" ht="9">
      <c r="A17" s="54"/>
      <c r="B17" s="103" t="s">
        <v>5</v>
      </c>
      <c r="C17" s="115">
        <v>20283</v>
      </c>
      <c r="D17" s="115">
        <v>19834</v>
      </c>
      <c r="E17" s="115">
        <v>22953</v>
      </c>
      <c r="F17" s="115">
        <v>25164</v>
      </c>
      <c r="G17" s="115">
        <v>28095</v>
      </c>
      <c r="H17" s="115">
        <v>24924</v>
      </c>
      <c r="I17" s="115">
        <v>25635</v>
      </c>
      <c r="J17" s="115">
        <v>25233</v>
      </c>
      <c r="K17" s="115">
        <v>24997</v>
      </c>
      <c r="L17" s="115">
        <v>24954</v>
      </c>
      <c r="M17" s="115"/>
      <c r="N17" s="115"/>
      <c r="O17" s="115">
        <f t="shared" si="0"/>
        <v>242072</v>
      </c>
      <c r="P17" s="62"/>
      <c r="Q17" s="62"/>
      <c r="R17" s="65"/>
    </row>
    <row r="18" spans="1:18" s="55" customFormat="1" ht="9">
      <c r="A18" s="54"/>
      <c r="B18" s="235" t="s">
        <v>6</v>
      </c>
      <c r="C18" s="236">
        <v>71153</v>
      </c>
      <c r="D18" s="236">
        <v>67958</v>
      </c>
      <c r="E18" s="236">
        <v>63087</v>
      </c>
      <c r="F18" s="236">
        <v>63875</v>
      </c>
      <c r="G18" s="236">
        <v>74208</v>
      </c>
      <c r="H18" s="236">
        <v>63985</v>
      </c>
      <c r="I18" s="236">
        <v>74686</v>
      </c>
      <c r="J18" s="236">
        <v>68720</v>
      </c>
      <c r="K18" s="236">
        <v>65080</v>
      </c>
      <c r="L18" s="236">
        <v>73197</v>
      </c>
      <c r="M18" s="236"/>
      <c r="N18" s="236"/>
      <c r="O18" s="236">
        <f t="shared" si="0"/>
        <v>685949</v>
      </c>
      <c r="P18" s="62"/>
      <c r="Q18" s="62"/>
      <c r="R18" s="65"/>
    </row>
    <row r="19" spans="1:18" s="55" customFormat="1" ht="9">
      <c r="A19" s="54"/>
      <c r="B19" s="226" t="s">
        <v>12</v>
      </c>
      <c r="C19" s="41">
        <v>11507</v>
      </c>
      <c r="D19" s="41">
        <v>11204</v>
      </c>
      <c r="E19" s="41">
        <v>9914</v>
      </c>
      <c r="F19" s="41">
        <v>10732</v>
      </c>
      <c r="G19" s="41">
        <v>12129</v>
      </c>
      <c r="H19" s="41">
        <v>11347</v>
      </c>
      <c r="I19" s="41">
        <v>13442</v>
      </c>
      <c r="J19" s="41">
        <v>11414</v>
      </c>
      <c r="K19" s="41">
        <v>10380</v>
      </c>
      <c r="L19" s="41">
        <v>11263</v>
      </c>
      <c r="M19" s="41"/>
      <c r="N19" s="41"/>
      <c r="O19" s="227">
        <f t="shared" si="0"/>
        <v>113332</v>
      </c>
      <c r="P19" s="62"/>
      <c r="Q19" s="62"/>
      <c r="R19" s="65"/>
    </row>
    <row r="20" spans="1:18" s="55" customFormat="1" ht="9">
      <c r="A20" s="54"/>
      <c r="B20" s="235" t="s">
        <v>13</v>
      </c>
      <c r="C20" s="236">
        <v>40735</v>
      </c>
      <c r="D20" s="236">
        <v>40339</v>
      </c>
      <c r="E20" s="236">
        <v>38039</v>
      </c>
      <c r="F20" s="236">
        <v>38261</v>
      </c>
      <c r="G20" s="236">
        <v>40356</v>
      </c>
      <c r="H20" s="236">
        <v>37973</v>
      </c>
      <c r="I20" s="236">
        <v>42152</v>
      </c>
      <c r="J20" s="236">
        <v>43266</v>
      </c>
      <c r="K20" s="236">
        <v>40024</v>
      </c>
      <c r="L20" s="236">
        <v>44041</v>
      </c>
      <c r="M20" s="236"/>
      <c r="N20" s="236"/>
      <c r="O20" s="236">
        <f t="shared" si="0"/>
        <v>405186</v>
      </c>
      <c r="P20" s="62"/>
      <c r="Q20" s="62"/>
      <c r="R20" s="65"/>
    </row>
    <row r="21" spans="1:18" s="55" customFormat="1" ht="9">
      <c r="A21" s="54"/>
      <c r="B21" s="226" t="s">
        <v>14</v>
      </c>
      <c r="C21" s="41">
        <v>24939</v>
      </c>
      <c r="D21" s="41">
        <v>29371</v>
      </c>
      <c r="E21" s="41">
        <v>22319</v>
      </c>
      <c r="F21" s="41">
        <v>21420</v>
      </c>
      <c r="G21" s="41">
        <v>25532</v>
      </c>
      <c r="H21" s="41">
        <v>23322</v>
      </c>
      <c r="I21" s="41">
        <v>26525</v>
      </c>
      <c r="J21" s="41">
        <v>24588</v>
      </c>
      <c r="K21" s="41">
        <v>24281</v>
      </c>
      <c r="L21" s="41">
        <v>25696</v>
      </c>
      <c r="M21" s="41"/>
      <c r="N21" s="41"/>
      <c r="O21" s="227">
        <f t="shared" si="0"/>
        <v>247993</v>
      </c>
      <c r="P21" s="62"/>
      <c r="Q21" s="62"/>
      <c r="R21" s="65"/>
    </row>
    <row r="22" spans="1:18" s="55" customFormat="1" ht="9">
      <c r="A22" s="54"/>
      <c r="B22" s="235" t="s">
        <v>38</v>
      </c>
      <c r="C22" s="236">
        <v>17487</v>
      </c>
      <c r="D22" s="236">
        <v>17535</v>
      </c>
      <c r="E22" s="236">
        <v>14904</v>
      </c>
      <c r="F22" s="236">
        <v>15180</v>
      </c>
      <c r="G22" s="236">
        <v>16565</v>
      </c>
      <c r="H22" s="236">
        <v>14753</v>
      </c>
      <c r="I22" s="236">
        <v>17052</v>
      </c>
      <c r="J22" s="236">
        <v>16305</v>
      </c>
      <c r="K22" s="236">
        <v>15485</v>
      </c>
      <c r="L22" s="236">
        <v>16000</v>
      </c>
      <c r="M22" s="236"/>
      <c r="N22" s="236"/>
      <c r="O22" s="236">
        <f t="shared" si="0"/>
        <v>161266</v>
      </c>
      <c r="P22" s="62"/>
      <c r="Q22" s="62"/>
      <c r="R22" s="65"/>
    </row>
    <row r="23" spans="1:18" s="55" customFormat="1" ht="9">
      <c r="A23" s="54"/>
      <c r="B23" s="226" t="s">
        <v>120</v>
      </c>
      <c r="C23" s="41">
        <v>9188</v>
      </c>
      <c r="D23" s="41">
        <v>10962</v>
      </c>
      <c r="E23" s="41">
        <v>7202</v>
      </c>
      <c r="F23" s="41">
        <v>6702</v>
      </c>
      <c r="G23" s="41">
        <v>7500</v>
      </c>
      <c r="H23" s="41">
        <v>6475</v>
      </c>
      <c r="I23" s="41">
        <v>7573</v>
      </c>
      <c r="J23" s="41">
        <v>6743</v>
      </c>
      <c r="K23" s="41">
        <v>6419</v>
      </c>
      <c r="L23" s="41">
        <v>7159</v>
      </c>
      <c r="M23" s="41"/>
      <c r="N23" s="41"/>
      <c r="O23" s="227">
        <f t="shared" si="0"/>
        <v>75923</v>
      </c>
      <c r="P23" s="62"/>
      <c r="Q23" s="62"/>
      <c r="R23" s="65"/>
    </row>
    <row r="24" spans="1:18" s="55" customFormat="1" ht="9">
      <c r="A24" s="54"/>
      <c r="B24" s="235" t="s">
        <v>118</v>
      </c>
      <c r="C24" s="236">
        <v>11632</v>
      </c>
      <c r="D24" s="236">
        <v>11054</v>
      </c>
      <c r="E24" s="236">
        <v>11108</v>
      </c>
      <c r="F24" s="236">
        <v>11596</v>
      </c>
      <c r="G24" s="236">
        <v>12511</v>
      </c>
      <c r="H24" s="236">
        <v>10672</v>
      </c>
      <c r="I24" s="236">
        <v>12495</v>
      </c>
      <c r="J24" s="236">
        <v>12543</v>
      </c>
      <c r="K24" s="236">
        <v>11731</v>
      </c>
      <c r="L24" s="236">
        <v>12193</v>
      </c>
      <c r="M24" s="236"/>
      <c r="N24" s="236"/>
      <c r="O24" s="236">
        <f t="shared" si="0"/>
        <v>117535</v>
      </c>
      <c r="P24" s="62"/>
      <c r="Q24" s="62"/>
      <c r="R24" s="65"/>
    </row>
    <row r="25" spans="1:18" s="55" customFormat="1" ht="9">
      <c r="A25" s="54"/>
      <c r="B25" s="226" t="s">
        <v>15</v>
      </c>
      <c r="C25" s="41">
        <v>33210</v>
      </c>
      <c r="D25" s="41">
        <v>29562</v>
      </c>
      <c r="E25" s="41">
        <v>34183</v>
      </c>
      <c r="F25" s="41">
        <v>31969</v>
      </c>
      <c r="G25" s="41">
        <v>34810</v>
      </c>
      <c r="H25" s="41">
        <v>29638</v>
      </c>
      <c r="I25" s="41">
        <v>33556</v>
      </c>
      <c r="J25" s="41">
        <v>33129</v>
      </c>
      <c r="K25" s="41">
        <v>32563</v>
      </c>
      <c r="L25" s="41">
        <v>32616</v>
      </c>
      <c r="M25" s="41"/>
      <c r="N25" s="41"/>
      <c r="O25" s="227">
        <f t="shared" si="0"/>
        <v>325236</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431640</v>
      </c>
      <c r="I26" s="92">
        <f t="shared" si="1"/>
        <v>492616</v>
      </c>
      <c r="J26" s="92">
        <f t="shared" si="1"/>
        <v>467143</v>
      </c>
      <c r="K26" s="92">
        <f t="shared" si="1"/>
        <v>441340</v>
      </c>
      <c r="L26" s="92">
        <f t="shared" si="1"/>
        <v>490786</v>
      </c>
      <c r="M26" s="92">
        <f t="shared" si="1"/>
        <v>0</v>
      </c>
      <c r="N26" s="92">
        <f t="shared" si="1"/>
        <v>0</v>
      </c>
      <c r="O26" s="93">
        <f t="shared" si="0"/>
        <v>4577851</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v>58972726</v>
      </c>
      <c r="I30" s="39">
        <v>67314134</v>
      </c>
      <c r="J30" s="39">
        <v>65697728</v>
      </c>
      <c r="K30" s="39">
        <v>60995612</v>
      </c>
      <c r="L30" s="39">
        <v>65508504</v>
      </c>
      <c r="M30" s="39"/>
      <c r="N30" s="39"/>
      <c r="O30" s="81">
        <f t="shared" ref="O30:O45" si="2">SUM(C30:N30)</f>
        <v>633938002</v>
      </c>
      <c r="P30" s="81">
        <v>986436.72</v>
      </c>
      <c r="Q30" s="63"/>
      <c r="R30" s="54"/>
    </row>
    <row r="31" spans="1:18" s="56" customFormat="1" ht="9">
      <c r="A31" s="54"/>
      <c r="B31" s="103" t="s">
        <v>3</v>
      </c>
      <c r="C31" s="115">
        <v>142959029</v>
      </c>
      <c r="D31" s="115">
        <v>127273543</v>
      </c>
      <c r="E31" s="115">
        <v>106589855</v>
      </c>
      <c r="F31" s="115">
        <v>126296257</v>
      </c>
      <c r="G31" s="115">
        <v>151129011</v>
      </c>
      <c r="H31" s="115">
        <v>125474798</v>
      </c>
      <c r="I31" s="115">
        <v>140803821</v>
      </c>
      <c r="J31" s="115">
        <v>139369379</v>
      </c>
      <c r="K31" s="115">
        <v>134831427</v>
      </c>
      <c r="L31" s="115">
        <v>145079270</v>
      </c>
      <c r="M31" s="115"/>
      <c r="N31" s="115"/>
      <c r="O31" s="115">
        <f t="shared" si="2"/>
        <v>1339806390</v>
      </c>
      <c r="P31" s="115">
        <v>2083002.67</v>
      </c>
      <c r="Q31" s="63"/>
      <c r="R31" s="54"/>
    </row>
    <row r="32" spans="1:18" s="55" customFormat="1" ht="9">
      <c r="A32" s="54"/>
      <c r="B32" s="95" t="s">
        <v>76</v>
      </c>
      <c r="C32" s="39">
        <v>53622109</v>
      </c>
      <c r="D32" s="39">
        <v>50013121</v>
      </c>
      <c r="E32" s="39">
        <v>39219013</v>
      </c>
      <c r="F32" s="39">
        <v>34505520</v>
      </c>
      <c r="G32" s="39">
        <v>63364993</v>
      </c>
      <c r="H32" s="39">
        <v>57410494</v>
      </c>
      <c r="I32" s="39">
        <v>66546794</v>
      </c>
      <c r="J32" s="39">
        <v>60811579</v>
      </c>
      <c r="K32" s="39">
        <v>58332183</v>
      </c>
      <c r="L32" s="39">
        <v>67878723</v>
      </c>
      <c r="M32" s="39"/>
      <c r="N32" s="39"/>
      <c r="O32" s="81">
        <f t="shared" si="2"/>
        <v>551704529</v>
      </c>
      <c r="P32" s="81">
        <v>854614.26</v>
      </c>
      <c r="Q32" s="78"/>
      <c r="R32" s="65"/>
    </row>
    <row r="33" spans="1:18" s="55" customFormat="1" ht="9">
      <c r="A33" s="54"/>
      <c r="B33" s="103" t="s">
        <v>35</v>
      </c>
      <c r="C33" s="115">
        <v>67320195</v>
      </c>
      <c r="D33" s="115">
        <v>73363218</v>
      </c>
      <c r="E33" s="115">
        <v>42577455</v>
      </c>
      <c r="F33" s="115">
        <v>42923051</v>
      </c>
      <c r="G33" s="115">
        <v>50877735</v>
      </c>
      <c r="H33" s="115">
        <v>42664250</v>
      </c>
      <c r="I33" s="115">
        <v>51120191</v>
      </c>
      <c r="J33" s="115">
        <v>45172200</v>
      </c>
      <c r="K33" s="115">
        <v>42816163</v>
      </c>
      <c r="L33" s="115">
        <v>50495034</v>
      </c>
      <c r="M33" s="115"/>
      <c r="N33" s="115"/>
      <c r="O33" s="115">
        <f t="shared" si="2"/>
        <v>509329492</v>
      </c>
      <c r="P33" s="115">
        <v>794943.8</v>
      </c>
      <c r="Q33" s="78"/>
      <c r="R33" s="65"/>
    </row>
    <row r="34" spans="1:18" s="55" customFormat="1" ht="9">
      <c r="A34" s="54"/>
      <c r="B34" s="102" t="s">
        <v>104</v>
      </c>
      <c r="C34" s="39">
        <v>123325106</v>
      </c>
      <c r="D34" s="39">
        <v>116485455</v>
      </c>
      <c r="E34" s="39">
        <v>102851552</v>
      </c>
      <c r="F34" s="39">
        <v>119361858</v>
      </c>
      <c r="G34" s="39">
        <v>139954118</v>
      </c>
      <c r="H34" s="39">
        <v>128005002</v>
      </c>
      <c r="I34" s="39">
        <v>146927194</v>
      </c>
      <c r="J34" s="39">
        <v>132610823</v>
      </c>
      <c r="K34" s="39">
        <v>123440625</v>
      </c>
      <c r="L34" s="39">
        <v>155642341</v>
      </c>
      <c r="M34" s="39"/>
      <c r="N34" s="39"/>
      <c r="O34" s="81">
        <f t="shared" si="2"/>
        <v>1288604074</v>
      </c>
      <c r="P34" s="81">
        <v>2001021.24</v>
      </c>
      <c r="Q34" s="78"/>
      <c r="R34" s="65"/>
    </row>
    <row r="35" spans="1:18" s="55" customFormat="1" ht="9">
      <c r="A35" s="54"/>
      <c r="B35" s="103" t="s">
        <v>16</v>
      </c>
      <c r="C35" s="115">
        <v>219562475</v>
      </c>
      <c r="D35" s="115">
        <v>191146737</v>
      </c>
      <c r="E35" s="115">
        <v>179993231</v>
      </c>
      <c r="F35" s="115">
        <v>193730334</v>
      </c>
      <c r="G35" s="115">
        <v>229758238</v>
      </c>
      <c r="H35" s="115">
        <v>200020834</v>
      </c>
      <c r="I35" s="115">
        <v>234035631</v>
      </c>
      <c r="J35" s="115">
        <v>224608618</v>
      </c>
      <c r="K35" s="115">
        <v>202767439</v>
      </c>
      <c r="L35" s="115">
        <v>246852134</v>
      </c>
      <c r="M35" s="115"/>
      <c r="N35" s="115"/>
      <c r="O35" s="115">
        <f t="shared" si="2"/>
        <v>2122475671</v>
      </c>
      <c r="P35" s="115">
        <v>3297018.37</v>
      </c>
      <c r="Q35" s="78"/>
      <c r="R35" s="65"/>
    </row>
    <row r="36" spans="1:18" s="55" customFormat="1" ht="9">
      <c r="A36" s="54"/>
      <c r="B36" s="98" t="s">
        <v>4</v>
      </c>
      <c r="C36" s="39">
        <v>31185068</v>
      </c>
      <c r="D36" s="39">
        <v>31499893</v>
      </c>
      <c r="E36" s="39">
        <v>29131626</v>
      </c>
      <c r="F36" s="39">
        <v>28170428</v>
      </c>
      <c r="G36" s="39">
        <v>31621598</v>
      </c>
      <c r="H36" s="39">
        <v>26285319</v>
      </c>
      <c r="I36" s="39">
        <v>28363956</v>
      </c>
      <c r="J36" s="39">
        <v>26408031</v>
      </c>
      <c r="K36" s="39">
        <v>28365515</v>
      </c>
      <c r="L36" s="39">
        <v>28470704</v>
      </c>
      <c r="M36" s="39"/>
      <c r="N36" s="39"/>
      <c r="O36" s="81">
        <f t="shared" si="2"/>
        <v>289502138</v>
      </c>
      <c r="P36" s="81">
        <v>451235.07</v>
      </c>
      <c r="Q36" s="78"/>
      <c r="R36" s="65"/>
    </row>
    <row r="37" spans="1:18" s="55" customFormat="1" ht="9">
      <c r="A37" s="54"/>
      <c r="B37" s="103" t="s">
        <v>5</v>
      </c>
      <c r="C37" s="115">
        <v>61332952</v>
      </c>
      <c r="D37" s="115">
        <v>59735050</v>
      </c>
      <c r="E37" s="115">
        <v>69197786</v>
      </c>
      <c r="F37" s="115">
        <v>76166395</v>
      </c>
      <c r="G37" s="115">
        <v>85547308</v>
      </c>
      <c r="H37" s="115">
        <v>76347197</v>
      </c>
      <c r="I37" s="115">
        <v>78683044</v>
      </c>
      <c r="J37" s="115">
        <v>77835983</v>
      </c>
      <c r="K37" s="115">
        <v>77415959</v>
      </c>
      <c r="L37" s="115">
        <v>77824289</v>
      </c>
      <c r="M37" s="115"/>
      <c r="N37" s="115"/>
      <c r="O37" s="115">
        <f t="shared" si="2"/>
        <v>740085963</v>
      </c>
      <c r="P37" s="115">
        <v>1150167.71</v>
      </c>
      <c r="Q37" s="78"/>
      <c r="R37" s="65"/>
    </row>
    <row r="38" spans="1:18" s="55" customFormat="1" ht="9">
      <c r="A38" s="54"/>
      <c r="B38" s="235" t="s">
        <v>6</v>
      </c>
      <c r="C38" s="236">
        <v>215156711</v>
      </c>
      <c r="D38" s="236">
        <v>204672507</v>
      </c>
      <c r="E38" s="236">
        <v>190192164</v>
      </c>
      <c r="F38" s="236">
        <v>193336850</v>
      </c>
      <c r="G38" s="236">
        <v>225958165</v>
      </c>
      <c r="H38" s="236">
        <v>195998852</v>
      </c>
      <c r="I38" s="236">
        <v>229238221</v>
      </c>
      <c r="J38" s="236">
        <v>211979897</v>
      </c>
      <c r="K38" s="236">
        <v>201553411</v>
      </c>
      <c r="L38" s="236">
        <v>228280216</v>
      </c>
      <c r="M38" s="236"/>
      <c r="N38" s="236"/>
      <c r="O38" s="236">
        <f t="shared" si="2"/>
        <v>2096366994</v>
      </c>
      <c r="P38" s="236">
        <v>3259974.28</v>
      </c>
      <c r="Q38" s="78"/>
      <c r="R38" s="65"/>
    </row>
    <row r="39" spans="1:18" s="55" customFormat="1" ht="9">
      <c r="A39" s="54"/>
      <c r="B39" s="99" t="s">
        <v>12</v>
      </c>
      <c r="C39" s="41">
        <v>34795557</v>
      </c>
      <c r="D39" s="41">
        <v>33743647</v>
      </c>
      <c r="E39" s="41">
        <v>29888331</v>
      </c>
      <c r="F39" s="41">
        <v>32483618</v>
      </c>
      <c r="G39" s="41">
        <v>36931956</v>
      </c>
      <c r="H39" s="41">
        <v>34758130</v>
      </c>
      <c r="I39" s="41">
        <v>41258337</v>
      </c>
      <c r="J39" s="41">
        <v>35208652</v>
      </c>
      <c r="K39" s="41">
        <v>32146964</v>
      </c>
      <c r="L39" s="41">
        <v>35126031</v>
      </c>
      <c r="M39" s="41"/>
      <c r="N39" s="41"/>
      <c r="O39" s="227">
        <f t="shared" si="2"/>
        <v>346341223</v>
      </c>
      <c r="P39" s="227">
        <v>538857.85</v>
      </c>
      <c r="Q39" s="78"/>
      <c r="R39" s="65"/>
    </row>
    <row r="40" spans="1:18" s="55" customFormat="1" ht="9">
      <c r="A40" s="54"/>
      <c r="B40" s="235" t="s">
        <v>13</v>
      </c>
      <c r="C40" s="236">
        <v>123176937</v>
      </c>
      <c r="D40" s="236">
        <v>121490983</v>
      </c>
      <c r="E40" s="236">
        <v>114678456</v>
      </c>
      <c r="F40" s="236">
        <v>115808395</v>
      </c>
      <c r="G40" s="236">
        <v>122881195</v>
      </c>
      <c r="H40" s="236">
        <v>116318894</v>
      </c>
      <c r="I40" s="236">
        <v>129379663</v>
      </c>
      <c r="J40" s="236">
        <v>133462198</v>
      </c>
      <c r="K40" s="236">
        <v>123954728</v>
      </c>
      <c r="L40" s="236">
        <v>137351107</v>
      </c>
      <c r="M40" s="236"/>
      <c r="N40" s="236"/>
      <c r="O40" s="236">
        <f t="shared" si="2"/>
        <v>1238502556</v>
      </c>
      <c r="P40" s="236">
        <v>1923497.37</v>
      </c>
      <c r="Q40" s="78"/>
      <c r="R40" s="65"/>
    </row>
    <row r="41" spans="1:18" s="55" customFormat="1" ht="9">
      <c r="A41" s="54"/>
      <c r="B41" s="99" t="s">
        <v>14</v>
      </c>
      <c r="C41" s="41">
        <v>75412045</v>
      </c>
      <c r="D41" s="41">
        <v>88458109</v>
      </c>
      <c r="E41" s="41">
        <v>67286428</v>
      </c>
      <c r="F41" s="41">
        <v>64834056</v>
      </c>
      <c r="G41" s="41">
        <v>77743153</v>
      </c>
      <c r="H41" s="41">
        <v>71439950</v>
      </c>
      <c r="I41" s="41">
        <v>81414774</v>
      </c>
      <c r="J41" s="41">
        <v>75846358</v>
      </c>
      <c r="K41" s="41">
        <v>75198500</v>
      </c>
      <c r="L41" s="41">
        <v>80138372</v>
      </c>
      <c r="M41" s="41"/>
      <c r="N41" s="41"/>
      <c r="O41" s="227">
        <f t="shared" si="2"/>
        <v>757771745</v>
      </c>
      <c r="P41" s="227">
        <v>1178273.3</v>
      </c>
      <c r="Q41" s="78"/>
      <c r="R41" s="65"/>
    </row>
    <row r="42" spans="1:18" s="55" customFormat="1" ht="9">
      <c r="A42" s="54"/>
      <c r="B42" s="235" t="s">
        <v>38</v>
      </c>
      <c r="C42" s="236">
        <v>52878240</v>
      </c>
      <c r="D42" s="236">
        <v>52811036</v>
      </c>
      <c r="E42" s="236">
        <v>44931983</v>
      </c>
      <c r="F42" s="236">
        <v>45946824</v>
      </c>
      <c r="G42" s="236">
        <v>50439265</v>
      </c>
      <c r="H42" s="236">
        <v>45191390</v>
      </c>
      <c r="I42" s="236">
        <v>52338727</v>
      </c>
      <c r="J42" s="236">
        <v>50295870</v>
      </c>
      <c r="K42" s="236">
        <v>47957200</v>
      </c>
      <c r="L42" s="236">
        <v>49899360</v>
      </c>
      <c r="M42" s="236"/>
      <c r="N42" s="236"/>
      <c r="O42" s="236">
        <f t="shared" si="2"/>
        <v>492689895</v>
      </c>
      <c r="P42" s="236">
        <v>766566.02</v>
      </c>
      <c r="Q42" s="78"/>
      <c r="R42" s="65"/>
    </row>
    <row r="43" spans="1:18" s="55" customFormat="1" ht="9">
      <c r="A43" s="54"/>
      <c r="B43" s="99" t="s">
        <v>120</v>
      </c>
      <c r="C43" s="41">
        <v>27783226</v>
      </c>
      <c r="D43" s="41">
        <v>33014804</v>
      </c>
      <c r="E43" s="41">
        <v>21712302</v>
      </c>
      <c r="F43" s="41">
        <v>20285614</v>
      </c>
      <c r="G43" s="41">
        <v>22836975</v>
      </c>
      <c r="H43" s="41">
        <v>19834220</v>
      </c>
      <c r="I43" s="41">
        <v>23244263</v>
      </c>
      <c r="J43" s="41">
        <v>20800065</v>
      </c>
      <c r="K43" s="41">
        <v>19879707</v>
      </c>
      <c r="L43" s="41">
        <v>22326845</v>
      </c>
      <c r="M43" s="41"/>
      <c r="N43" s="41"/>
      <c r="O43" s="227">
        <f t="shared" si="2"/>
        <v>231718021</v>
      </c>
      <c r="P43" s="227">
        <v>361599.31</v>
      </c>
      <c r="Q43" s="78"/>
      <c r="R43" s="65"/>
    </row>
    <row r="44" spans="1:18" s="55" customFormat="1" ht="9">
      <c r="A44" s="54"/>
      <c r="B44" s="235" t="s">
        <v>118</v>
      </c>
      <c r="C44" s="236">
        <v>35173540</v>
      </c>
      <c r="D44" s="236">
        <v>33291885</v>
      </c>
      <c r="E44" s="236">
        <v>33487954</v>
      </c>
      <c r="F44" s="236">
        <v>35098773</v>
      </c>
      <c r="G44" s="236">
        <v>38095119</v>
      </c>
      <c r="H44" s="236">
        <v>32690470</v>
      </c>
      <c r="I44" s="236">
        <v>38351653</v>
      </c>
      <c r="J44" s="236">
        <v>38691267</v>
      </c>
      <c r="K44" s="236">
        <v>36331024</v>
      </c>
      <c r="L44" s="236">
        <v>38026431</v>
      </c>
      <c r="M44" s="236"/>
      <c r="N44" s="236"/>
      <c r="O44" s="236">
        <f t="shared" si="2"/>
        <v>359238116</v>
      </c>
      <c r="P44" s="236">
        <v>558227.1</v>
      </c>
      <c r="Q44" s="78"/>
      <c r="R44" s="65"/>
    </row>
    <row r="45" spans="1:18" s="55" customFormat="1" ht="9">
      <c r="A45" s="54"/>
      <c r="B45" s="99" t="s">
        <v>15</v>
      </c>
      <c r="C45" s="41">
        <v>100422391</v>
      </c>
      <c r="D45" s="41">
        <v>89033354</v>
      </c>
      <c r="E45" s="41">
        <v>103053541</v>
      </c>
      <c r="F45" s="41">
        <v>96763769</v>
      </c>
      <c r="G45" s="41">
        <v>105994013</v>
      </c>
      <c r="H45" s="41">
        <v>90787122</v>
      </c>
      <c r="I45" s="41">
        <v>102995444</v>
      </c>
      <c r="J45" s="41">
        <v>102192695</v>
      </c>
      <c r="K45" s="41">
        <v>100847937</v>
      </c>
      <c r="L45" s="41">
        <v>101719845</v>
      </c>
      <c r="M45" s="41"/>
      <c r="N45" s="41"/>
      <c r="O45" s="227">
        <f t="shared" si="2"/>
        <v>993810111</v>
      </c>
      <c r="P45" s="227">
        <v>1545584.5</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1322199648</v>
      </c>
      <c r="I46" s="94">
        <f t="shared" si="3"/>
        <v>1512015847</v>
      </c>
      <c r="J46" s="94">
        <f t="shared" si="3"/>
        <v>1440991343</v>
      </c>
      <c r="K46" s="94">
        <f t="shared" si="3"/>
        <v>1366834394</v>
      </c>
      <c r="L46" s="94">
        <f t="shared" si="3"/>
        <v>1530619206</v>
      </c>
      <c r="M46" s="94">
        <f t="shared" si="3"/>
        <v>0</v>
      </c>
      <c r="N46" s="94">
        <f t="shared" si="3"/>
        <v>0</v>
      </c>
      <c r="O46" s="94">
        <f t="shared" si="3"/>
        <v>13991884920</v>
      </c>
      <c r="P46" s="143">
        <f t="shared" si="3"/>
        <v>21751019.57</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2098747.0498998864</v>
      </c>
      <c r="I47" s="94">
        <f t="shared" si="4"/>
        <v>2325677.311040699</v>
      </c>
      <c r="J47" s="94">
        <f t="shared" si="4"/>
        <v>2094098.9115270593</v>
      </c>
      <c r="K47" s="94">
        <f t="shared" si="4"/>
        <v>1975967.9005886563</v>
      </c>
      <c r="L47" s="94">
        <f t="shared" si="4"/>
        <v>2233455.8580005001</v>
      </c>
      <c r="M47" s="94">
        <f t="shared" si="4"/>
        <v>0</v>
      </c>
      <c r="N47" s="94">
        <f t="shared" si="4"/>
        <v>0</v>
      </c>
      <c r="O47" s="94">
        <f>SUM(C47:N47)</f>
        <v>21751019.638818659</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629.99476190476173</v>
      </c>
      <c r="I48" s="106">
        <f>+Impuestos!I28</f>
        <v>650.14</v>
      </c>
      <c r="J48" s="106">
        <f>+Impuestos!J28</f>
        <v>688.12</v>
      </c>
      <c r="K48" s="106">
        <f>+Impuestos!K28</f>
        <v>691.72904761904749</v>
      </c>
      <c r="L48" s="106">
        <f>+Impuestos!L28</f>
        <v>685.3142857142858</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v>56355.73</v>
      </c>
      <c r="I53" s="39">
        <v>55708.44</v>
      </c>
      <c r="J53" s="39">
        <v>59091.92</v>
      </c>
      <c r="K53" s="39">
        <v>53169.05</v>
      </c>
      <c r="L53" s="39">
        <v>53192.97</v>
      </c>
      <c r="M53" s="39"/>
      <c r="N53" s="39"/>
      <c r="O53" s="39">
        <v>53389.38</v>
      </c>
      <c r="P53" s="116">
        <v>83</v>
      </c>
      <c r="Q53" s="63"/>
      <c r="R53" s="54"/>
    </row>
    <row r="54" spans="1:20" s="56" customFormat="1" ht="11.25" customHeight="1">
      <c r="A54" s="54"/>
      <c r="B54" s="104" t="s">
        <v>3</v>
      </c>
      <c r="C54" s="112">
        <v>47093.38</v>
      </c>
      <c r="D54" s="112">
        <v>48751.32</v>
      </c>
      <c r="E54" s="112">
        <v>55745.59</v>
      </c>
      <c r="F54" s="112">
        <v>55660.05</v>
      </c>
      <c r="G54" s="112">
        <v>52996.72</v>
      </c>
      <c r="H54" s="112">
        <v>53507.12</v>
      </c>
      <c r="I54" s="112">
        <v>55461.93</v>
      </c>
      <c r="J54" s="112">
        <v>53345.46</v>
      </c>
      <c r="K54" s="112">
        <v>50482.8</v>
      </c>
      <c r="L54" s="112">
        <v>58911.05</v>
      </c>
      <c r="M54" s="112"/>
      <c r="N54" s="112"/>
      <c r="O54" s="112">
        <v>53145.599999999999</v>
      </c>
      <c r="P54" s="117">
        <v>82.6</v>
      </c>
      <c r="Q54" s="63"/>
      <c r="R54" s="54"/>
    </row>
    <row r="55" spans="1:20" s="56" customFormat="1" ht="9">
      <c r="A55" s="54"/>
      <c r="B55" s="95" t="s">
        <v>76</v>
      </c>
      <c r="C55" s="39">
        <v>35345.370000000003</v>
      </c>
      <c r="D55" s="39">
        <v>35220.15</v>
      </c>
      <c r="E55" s="39">
        <v>42119.33</v>
      </c>
      <c r="F55" s="39">
        <v>40081.120000000003</v>
      </c>
      <c r="G55" s="39">
        <v>42626.59</v>
      </c>
      <c r="H55" s="39">
        <v>48125.120000000003</v>
      </c>
      <c r="I55" s="39">
        <v>42044.65</v>
      </c>
      <c r="J55" s="39">
        <v>45298.55</v>
      </c>
      <c r="K55" s="39">
        <v>45581.51</v>
      </c>
      <c r="L55" s="39">
        <v>42147.82</v>
      </c>
      <c r="M55" s="39"/>
      <c r="N55" s="39"/>
      <c r="O55" s="39">
        <v>42075.38</v>
      </c>
      <c r="P55" s="116">
        <v>65.08</v>
      </c>
      <c r="Q55" s="63"/>
      <c r="R55" s="54"/>
    </row>
    <row r="56" spans="1:20" s="55" customFormat="1" ht="9">
      <c r="A56" s="54"/>
      <c r="B56" s="104" t="s">
        <v>35</v>
      </c>
      <c r="C56" s="112">
        <v>25706.94</v>
      </c>
      <c r="D56" s="112">
        <v>23045.49</v>
      </c>
      <c r="E56" s="112">
        <v>32222.79</v>
      </c>
      <c r="F56" s="112">
        <v>31053.03</v>
      </c>
      <c r="G56" s="112">
        <v>29400.46</v>
      </c>
      <c r="H56" s="112">
        <v>31415.85</v>
      </c>
      <c r="I56" s="112">
        <v>29749.06</v>
      </c>
      <c r="J56" s="112">
        <v>33316.04</v>
      </c>
      <c r="K56" s="112">
        <v>33811.99</v>
      </c>
      <c r="L56" s="112">
        <v>29920.45</v>
      </c>
      <c r="M56" s="112"/>
      <c r="N56" s="112"/>
      <c r="O56" s="112">
        <v>29321.9</v>
      </c>
      <c r="P56" s="117">
        <v>45.66</v>
      </c>
      <c r="Q56" s="78"/>
      <c r="R56" s="65"/>
    </row>
    <row r="57" spans="1:20" s="55" customFormat="1" ht="9">
      <c r="A57" s="54"/>
      <c r="B57" s="102" t="s">
        <v>104</v>
      </c>
      <c r="C57" s="39">
        <v>76987.14</v>
      </c>
      <c r="D57" s="39">
        <v>62975</v>
      </c>
      <c r="E57" s="39">
        <v>91273.25</v>
      </c>
      <c r="F57" s="39">
        <v>79260.100000000006</v>
      </c>
      <c r="G57" s="39">
        <v>70060.37</v>
      </c>
      <c r="H57" s="39">
        <v>66686.05</v>
      </c>
      <c r="I57" s="39">
        <v>70697.13</v>
      </c>
      <c r="J57" s="39">
        <v>71531.22</v>
      </c>
      <c r="K57" s="39">
        <v>75562.509999999995</v>
      </c>
      <c r="L57" s="39">
        <v>76020.37</v>
      </c>
      <c r="M57" s="39"/>
      <c r="N57" s="39"/>
      <c r="O57" s="39">
        <v>73772.88</v>
      </c>
      <c r="P57" s="116">
        <v>114.6</v>
      </c>
      <c r="Q57" s="78"/>
      <c r="R57" s="65"/>
    </row>
    <row r="58" spans="1:20" s="55" customFormat="1" ht="9">
      <c r="A58" s="54"/>
      <c r="B58" s="104" t="s">
        <v>16</v>
      </c>
      <c r="C58" s="112">
        <v>93691.92</v>
      </c>
      <c r="D58" s="112">
        <v>79690.58</v>
      </c>
      <c r="E58" s="112">
        <v>108858.41</v>
      </c>
      <c r="F58" s="112">
        <v>102574.99</v>
      </c>
      <c r="G58" s="112">
        <v>93630.37</v>
      </c>
      <c r="H58" s="112">
        <v>103452.63</v>
      </c>
      <c r="I58" s="112">
        <v>85410.4</v>
      </c>
      <c r="J58" s="112">
        <v>106799.5</v>
      </c>
      <c r="K58" s="112">
        <v>98039.55</v>
      </c>
      <c r="L58" s="112">
        <v>93573.1</v>
      </c>
      <c r="M58" s="112"/>
      <c r="N58" s="112"/>
      <c r="O58" s="112">
        <v>96308.28</v>
      </c>
      <c r="P58" s="117">
        <v>149.58000000000001</v>
      </c>
      <c r="Q58" s="78"/>
      <c r="R58" s="65"/>
    </row>
    <row r="59" spans="1:20" s="55" customFormat="1" ht="9">
      <c r="A59" s="54"/>
      <c r="B59" s="102" t="s">
        <v>4</v>
      </c>
      <c r="C59" s="39">
        <v>50751.59</v>
      </c>
      <c r="D59" s="39">
        <v>46344.38</v>
      </c>
      <c r="E59" s="39">
        <v>45813.74</v>
      </c>
      <c r="F59" s="39">
        <v>57627.11</v>
      </c>
      <c r="G59" s="39">
        <v>57115.11</v>
      </c>
      <c r="H59" s="39">
        <v>56363.51</v>
      </c>
      <c r="I59" s="39">
        <v>64978.15</v>
      </c>
      <c r="J59" s="39">
        <v>60653.62</v>
      </c>
      <c r="K59" s="39">
        <v>54985.8</v>
      </c>
      <c r="L59" s="39">
        <v>54897.52</v>
      </c>
      <c r="M59" s="39"/>
      <c r="N59" s="39"/>
      <c r="O59" s="39">
        <v>54731.53</v>
      </c>
      <c r="P59" s="116">
        <v>85.22</v>
      </c>
      <c r="Q59" s="78"/>
      <c r="R59" s="65"/>
    </row>
    <row r="60" spans="1:20" s="55" customFormat="1" ht="9">
      <c r="A60" s="54"/>
      <c r="B60" s="104" t="s">
        <v>5</v>
      </c>
      <c r="C60" s="112">
        <v>45513.9</v>
      </c>
      <c r="D60" s="112">
        <v>40801.410000000003</v>
      </c>
      <c r="E60" s="112">
        <v>41118.5</v>
      </c>
      <c r="F60" s="112">
        <v>38267.449999999997</v>
      </c>
      <c r="G60" s="112">
        <v>36756.06</v>
      </c>
      <c r="H60" s="112">
        <v>38564.870000000003</v>
      </c>
      <c r="I60" s="112">
        <v>42514.73</v>
      </c>
      <c r="J60" s="112">
        <v>38522.230000000003</v>
      </c>
      <c r="K60" s="112">
        <v>37794.79</v>
      </c>
      <c r="L60" s="112">
        <v>40212.550000000003</v>
      </c>
      <c r="M60" s="112"/>
      <c r="N60" s="112"/>
      <c r="O60" s="112">
        <v>39835.82</v>
      </c>
      <c r="P60" s="117">
        <v>61.95</v>
      </c>
      <c r="Q60" s="78"/>
      <c r="R60" s="65"/>
    </row>
    <row r="61" spans="1:20" s="55" customFormat="1" ht="9">
      <c r="A61" s="54"/>
      <c r="B61" s="237" t="s">
        <v>6</v>
      </c>
      <c r="C61" s="224">
        <v>37952.58</v>
      </c>
      <c r="D61" s="224">
        <v>37430.71</v>
      </c>
      <c r="E61" s="224">
        <v>43202.53</v>
      </c>
      <c r="F61" s="224">
        <v>42553.73</v>
      </c>
      <c r="G61" s="224">
        <v>45376.81</v>
      </c>
      <c r="H61" s="224">
        <v>45224.68</v>
      </c>
      <c r="I61" s="224">
        <v>41156.800000000003</v>
      </c>
      <c r="J61" s="224">
        <v>44488.08</v>
      </c>
      <c r="K61" s="224">
        <v>43506.53</v>
      </c>
      <c r="L61" s="224">
        <v>44201.81</v>
      </c>
      <c r="M61" s="224"/>
      <c r="N61" s="224"/>
      <c r="O61" s="224">
        <v>42491.09</v>
      </c>
      <c r="P61" s="238">
        <v>66.05</v>
      </c>
      <c r="Q61" s="78"/>
      <c r="R61" s="65"/>
    </row>
    <row r="62" spans="1:20" s="55" customFormat="1" ht="9">
      <c r="A62" s="54"/>
      <c r="B62" s="226" t="s">
        <v>12</v>
      </c>
      <c r="C62" s="41">
        <v>29501.61</v>
      </c>
      <c r="D62" s="41">
        <v>27686.75</v>
      </c>
      <c r="E62" s="41">
        <v>36084.230000000003</v>
      </c>
      <c r="F62" s="41">
        <v>33246.949999999997</v>
      </c>
      <c r="G62" s="41">
        <v>32047.47</v>
      </c>
      <c r="H62" s="41">
        <v>30235.66</v>
      </c>
      <c r="I62" s="41">
        <v>30322.85</v>
      </c>
      <c r="J62" s="41">
        <v>34091.199999999997</v>
      </c>
      <c r="K62" s="41">
        <v>36844.83</v>
      </c>
      <c r="L62" s="41">
        <v>31451.21</v>
      </c>
      <c r="M62" s="41"/>
      <c r="N62" s="41"/>
      <c r="O62" s="41">
        <v>32024.6</v>
      </c>
      <c r="P62" s="239">
        <v>49.77</v>
      </c>
      <c r="Q62" s="78"/>
      <c r="R62" s="65"/>
      <c r="T62" s="80"/>
    </row>
    <row r="63" spans="1:20" s="55" customFormat="1" ht="9">
      <c r="A63" s="54"/>
      <c r="B63" s="237" t="s">
        <v>13</v>
      </c>
      <c r="C63" s="224">
        <v>38751.32</v>
      </c>
      <c r="D63" s="224">
        <v>34024.82</v>
      </c>
      <c r="E63" s="224">
        <v>47070.09</v>
      </c>
      <c r="F63" s="224">
        <v>46598.49</v>
      </c>
      <c r="G63" s="224">
        <v>46640.68</v>
      </c>
      <c r="H63" s="224">
        <v>47385.440000000002</v>
      </c>
      <c r="I63" s="224">
        <v>45218.49</v>
      </c>
      <c r="J63" s="224">
        <v>41256.54</v>
      </c>
      <c r="K63" s="224">
        <v>44028.959999999999</v>
      </c>
      <c r="L63" s="224">
        <v>43121.599999999999</v>
      </c>
      <c r="M63" s="224"/>
      <c r="N63" s="224"/>
      <c r="O63" s="224">
        <v>43334.3</v>
      </c>
      <c r="P63" s="238">
        <v>67.349999999999994</v>
      </c>
      <c r="Q63" s="78"/>
      <c r="R63" s="65"/>
    </row>
    <row r="64" spans="1:20" s="55" customFormat="1" ht="9">
      <c r="A64" s="54"/>
      <c r="B64" s="226" t="s">
        <v>14</v>
      </c>
      <c r="C64" s="41">
        <v>38459.120000000003</v>
      </c>
      <c r="D64" s="41">
        <v>36578.93</v>
      </c>
      <c r="E64" s="41">
        <v>45390.91</v>
      </c>
      <c r="F64" s="41">
        <v>46630.38</v>
      </c>
      <c r="G64" s="41">
        <v>39877.760000000002</v>
      </c>
      <c r="H64" s="41">
        <v>40987.51</v>
      </c>
      <c r="I64" s="41">
        <v>36843.519999999997</v>
      </c>
      <c r="J64" s="41">
        <v>37716.14</v>
      </c>
      <c r="K64" s="41">
        <v>38999.75</v>
      </c>
      <c r="L64" s="41">
        <v>38823.61</v>
      </c>
      <c r="M64" s="41"/>
      <c r="N64" s="41"/>
      <c r="O64" s="41">
        <v>39794.129999999997</v>
      </c>
      <c r="P64" s="239">
        <v>61.99</v>
      </c>
      <c r="Q64" s="78"/>
      <c r="R64" s="65"/>
    </row>
    <row r="65" spans="1:18" s="55" customFormat="1" ht="9">
      <c r="A65" s="54"/>
      <c r="B65" s="237" t="s">
        <v>38</v>
      </c>
      <c r="C65" s="224">
        <v>29626.49</v>
      </c>
      <c r="D65" s="224">
        <v>29781.91</v>
      </c>
      <c r="E65" s="224">
        <v>34045.85</v>
      </c>
      <c r="F65" s="224">
        <v>32421.59</v>
      </c>
      <c r="G65" s="224">
        <v>32623.78</v>
      </c>
      <c r="H65" s="224">
        <v>35265.230000000003</v>
      </c>
      <c r="I65" s="224">
        <v>33688</v>
      </c>
      <c r="J65" s="224">
        <v>33168.269999999997</v>
      </c>
      <c r="K65" s="224">
        <v>32497.48</v>
      </c>
      <c r="L65" s="224">
        <v>37054.42</v>
      </c>
      <c r="M65" s="224"/>
      <c r="N65" s="224"/>
      <c r="O65" s="224">
        <v>32938.839999999997</v>
      </c>
      <c r="P65" s="238">
        <v>51.2</v>
      </c>
      <c r="Q65" s="78"/>
      <c r="R65" s="65"/>
    </row>
    <row r="66" spans="1:18" s="55" customFormat="1" ht="9">
      <c r="A66" s="54"/>
      <c r="B66" s="226" t="s">
        <v>120</v>
      </c>
      <c r="C66" s="41">
        <v>29679.16</v>
      </c>
      <c r="D66" s="41">
        <v>25648.639999999999</v>
      </c>
      <c r="E66" s="41">
        <v>32979.370000000003</v>
      </c>
      <c r="F66" s="41">
        <v>35840.050000000003</v>
      </c>
      <c r="G66" s="41">
        <v>31097.88</v>
      </c>
      <c r="H66" s="41">
        <v>39731.699999999997</v>
      </c>
      <c r="I66" s="41">
        <v>32877.83</v>
      </c>
      <c r="J66" s="41">
        <v>41588.400000000001</v>
      </c>
      <c r="K66" s="41">
        <v>38653.660000000003</v>
      </c>
      <c r="L66" s="41">
        <v>35204.800000000003</v>
      </c>
      <c r="M66" s="41"/>
      <c r="N66" s="41"/>
      <c r="O66" s="41">
        <v>33608.129999999997</v>
      </c>
      <c r="P66" s="239">
        <v>52.26</v>
      </c>
      <c r="Q66" s="78"/>
      <c r="R66" s="65"/>
    </row>
    <row r="67" spans="1:18" s="55" customFormat="1" ht="9">
      <c r="A67" s="54"/>
      <c r="B67" s="237" t="s">
        <v>118</v>
      </c>
      <c r="C67" s="224">
        <v>27992.01</v>
      </c>
      <c r="D67" s="224">
        <v>27032.18</v>
      </c>
      <c r="E67" s="224">
        <v>33790.129999999997</v>
      </c>
      <c r="F67" s="224">
        <v>29806.05</v>
      </c>
      <c r="G67" s="224">
        <v>29430.2</v>
      </c>
      <c r="H67" s="224">
        <v>29728.94</v>
      </c>
      <c r="I67" s="224">
        <v>30781.93</v>
      </c>
      <c r="J67" s="224">
        <v>32645.52</v>
      </c>
      <c r="K67" s="224">
        <v>33724.82</v>
      </c>
      <c r="L67" s="224">
        <v>32406.07</v>
      </c>
      <c r="M67" s="224"/>
      <c r="N67" s="224"/>
      <c r="O67" s="224">
        <v>30762.78</v>
      </c>
      <c r="P67" s="238">
        <v>47.71</v>
      </c>
      <c r="Q67" s="78"/>
      <c r="R67" s="65"/>
    </row>
    <row r="68" spans="1:18" s="55" customFormat="1" ht="9">
      <c r="A68" s="54"/>
      <c r="B68" s="226" t="s">
        <v>15</v>
      </c>
      <c r="C68" s="41">
        <v>36074.81</v>
      </c>
      <c r="D68" s="41">
        <v>38368.75</v>
      </c>
      <c r="E68" s="41">
        <v>37603.800000000003</v>
      </c>
      <c r="F68" s="41">
        <v>40863.25</v>
      </c>
      <c r="G68" s="41">
        <v>41245.589999999997</v>
      </c>
      <c r="H68" s="41">
        <v>47115.39</v>
      </c>
      <c r="I68" s="41">
        <v>42596.54</v>
      </c>
      <c r="J68" s="41">
        <v>43665.67</v>
      </c>
      <c r="K68" s="41">
        <v>41644.5</v>
      </c>
      <c r="L68" s="41">
        <v>44369.15</v>
      </c>
      <c r="M68" s="41"/>
      <c r="N68" s="41"/>
      <c r="O68" s="41">
        <v>41309.75</v>
      </c>
      <c r="P68" s="239">
        <v>64.17</v>
      </c>
      <c r="Q68" s="78"/>
      <c r="R68" s="65"/>
    </row>
    <row r="69" spans="1:18" s="55" customFormat="1" ht="9">
      <c r="A69" s="54"/>
      <c r="B69" s="90" t="s">
        <v>28</v>
      </c>
      <c r="C69" s="90">
        <v>50367.44</v>
      </c>
      <c r="D69" s="90">
        <v>45205.38</v>
      </c>
      <c r="E69" s="90">
        <v>56893.64</v>
      </c>
      <c r="F69" s="90">
        <v>55806.11</v>
      </c>
      <c r="G69" s="90">
        <v>53315.3</v>
      </c>
      <c r="H69" s="90">
        <v>55801.78</v>
      </c>
      <c r="I69" s="90">
        <v>52296.74</v>
      </c>
      <c r="J69" s="90">
        <v>56146.77</v>
      </c>
      <c r="K69" s="90">
        <v>54098.9</v>
      </c>
      <c r="L69" s="90">
        <v>55295.31</v>
      </c>
      <c r="M69" s="90"/>
      <c r="N69" s="90"/>
      <c r="O69" s="90">
        <v>53463.08</v>
      </c>
      <c r="P69" s="110">
        <v>83.07</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88.574990419421496</v>
      </c>
      <c r="I70" s="110">
        <f t="shared" si="5"/>
        <v>80.439197711262182</v>
      </c>
      <c r="J70" s="110">
        <f t="shared" si="5"/>
        <v>81.594445736208797</v>
      </c>
      <c r="K70" s="110">
        <f t="shared" si="5"/>
        <v>78.208223561248531</v>
      </c>
      <c r="L70" s="110">
        <f t="shared" si="5"/>
        <v>80.686060618694228</v>
      </c>
      <c r="M70" s="110">
        <f t="shared" si="5"/>
        <v>0</v>
      </c>
      <c r="N70" s="110">
        <f t="shared" si="5"/>
        <v>0</v>
      </c>
      <c r="O70" s="110">
        <v>83.07</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629.99476190476173</v>
      </c>
      <c r="I71" s="106">
        <f t="shared" si="6"/>
        <v>650.14</v>
      </c>
      <c r="J71" s="106">
        <f t="shared" si="6"/>
        <v>688.12</v>
      </c>
      <c r="K71" s="106">
        <f t="shared" si="6"/>
        <v>691.72904761904749</v>
      </c>
      <c r="L71" s="106">
        <f t="shared" si="6"/>
        <v>685.3142857142858</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D22"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customWidth="1"/>
    <col min="11" max="11" width="11.7109375" style="17" customWidth="1"/>
    <col min="12" max="12" width="11.85546875" style="17" customWidth="1"/>
    <col min="13"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v>13407612879</v>
      </c>
      <c r="J10" s="39">
        <v>13246077010</v>
      </c>
      <c r="K10" s="39">
        <v>12088390207</v>
      </c>
      <c r="L10" s="39">
        <v>13057681740</v>
      </c>
      <c r="M10" s="39"/>
      <c r="N10" s="39"/>
      <c r="O10" s="81">
        <f>SUM(C10:N10)</f>
        <v>123056934374</v>
      </c>
      <c r="P10" s="211">
        <v>191274400.84000003</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v>30049615625</v>
      </c>
      <c r="J11" s="112">
        <v>30634716410</v>
      </c>
      <c r="K11" s="112">
        <v>28477581545</v>
      </c>
      <c r="L11" s="112">
        <v>31610234170</v>
      </c>
      <c r="M11" s="112"/>
      <c r="N11" s="112"/>
      <c r="O11" s="112">
        <f>SUM(C11:N11)</f>
        <v>291362775370</v>
      </c>
      <c r="P11" s="212">
        <v>453083103.38</v>
      </c>
      <c r="Q11" s="73"/>
    </row>
    <row r="12" spans="1:17" s="52" customFormat="1" ht="9" customHeight="1">
      <c r="A12" s="51"/>
      <c r="B12" s="206" t="s">
        <v>76</v>
      </c>
      <c r="C12" s="39">
        <v>8441251925</v>
      </c>
      <c r="D12" s="39">
        <v>7193379940</v>
      </c>
      <c r="E12" s="39">
        <v>6762915040</v>
      </c>
      <c r="F12" s="39">
        <v>5884796310</v>
      </c>
      <c r="G12" s="39">
        <v>10625164765</v>
      </c>
      <c r="H12" s="39">
        <v>10836219385</v>
      </c>
      <c r="I12" s="39">
        <v>11592488035</v>
      </c>
      <c r="J12" s="39">
        <v>11089284845</v>
      </c>
      <c r="K12" s="39">
        <v>11006577970</v>
      </c>
      <c r="L12" s="39">
        <v>12003778195</v>
      </c>
      <c r="M12" s="39"/>
      <c r="N12" s="39"/>
      <c r="O12" s="81">
        <f t="shared" ref="O12:O25" si="0">SUM(C12:N12)</f>
        <v>95435856410</v>
      </c>
      <c r="P12" s="211">
        <v>147524463.89000002</v>
      </c>
      <c r="Q12" s="73"/>
    </row>
    <row r="13" spans="1:17" s="52" customFormat="1" ht="9" customHeight="1">
      <c r="A13" s="51"/>
      <c r="B13" s="132" t="s">
        <v>35</v>
      </c>
      <c r="C13" s="112">
        <v>6633687801</v>
      </c>
      <c r="D13" s="112">
        <v>6900707797</v>
      </c>
      <c r="E13" s="112">
        <v>5500312144</v>
      </c>
      <c r="F13" s="112">
        <v>5420826414</v>
      </c>
      <c r="G13" s="112">
        <v>6188110516</v>
      </c>
      <c r="H13" s="112">
        <v>5306436581</v>
      </c>
      <c r="I13" s="112">
        <v>5836040411</v>
      </c>
      <c r="J13" s="112">
        <v>5858158365</v>
      </c>
      <c r="K13" s="112">
        <v>5351043654</v>
      </c>
      <c r="L13" s="112">
        <v>6246262332</v>
      </c>
      <c r="M13" s="112"/>
      <c r="N13" s="112"/>
      <c r="O13" s="112">
        <f t="shared" si="0"/>
        <v>59241586015</v>
      </c>
      <c r="P13" s="212">
        <v>92266760.039999992</v>
      </c>
      <c r="Q13" s="73"/>
    </row>
    <row r="14" spans="1:17" s="52" customFormat="1" ht="9" customHeight="1">
      <c r="A14" s="51"/>
      <c r="B14" s="205" t="s">
        <v>104</v>
      </c>
      <c r="C14" s="39">
        <v>34841718886</v>
      </c>
      <c r="D14" s="39">
        <v>30416852298</v>
      </c>
      <c r="E14" s="39">
        <v>32367639330</v>
      </c>
      <c r="F14" s="39">
        <v>39016513671</v>
      </c>
      <c r="G14" s="39">
        <v>42789305738</v>
      </c>
      <c r="H14" s="39">
        <v>39081882799</v>
      </c>
      <c r="I14" s="39">
        <v>40628985240</v>
      </c>
      <c r="J14" s="39">
        <v>38058646541</v>
      </c>
      <c r="K14" s="39">
        <v>35784645400</v>
      </c>
      <c r="L14" s="39">
        <v>43923115460</v>
      </c>
      <c r="M14" s="39"/>
      <c r="N14" s="39"/>
      <c r="O14" s="81">
        <f t="shared" si="0"/>
        <v>376909305363</v>
      </c>
      <c r="P14" s="211">
        <v>585942037.13999999</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v>86017721407</v>
      </c>
      <c r="J15" s="112">
        <v>87999439540</v>
      </c>
      <c r="K15" s="112">
        <v>83363779741</v>
      </c>
      <c r="L15" s="112">
        <v>92515873567</v>
      </c>
      <c r="M15" s="112"/>
      <c r="N15" s="112"/>
      <c r="O15" s="112">
        <f t="shared" si="0"/>
        <v>826147888888</v>
      </c>
      <c r="P15" s="212">
        <v>1283185963.8200002</v>
      </c>
      <c r="Q15" s="73"/>
    </row>
    <row r="16" spans="1:17" s="52" customFormat="1" ht="9" customHeight="1">
      <c r="A16" s="51"/>
      <c r="B16" s="205" t="s">
        <v>4</v>
      </c>
      <c r="C16" s="39">
        <v>5843501945</v>
      </c>
      <c r="D16" s="39">
        <v>5203185450</v>
      </c>
      <c r="E16" s="39">
        <v>5054044870</v>
      </c>
      <c r="F16" s="39">
        <v>5406346575</v>
      </c>
      <c r="G16" s="39">
        <v>6271221235</v>
      </c>
      <c r="H16" s="39">
        <v>5059200435</v>
      </c>
      <c r="I16" s="39">
        <v>5335922970</v>
      </c>
      <c r="J16" s="39">
        <v>4861336760</v>
      </c>
      <c r="K16" s="39">
        <v>5164352860</v>
      </c>
      <c r="L16" s="39">
        <v>5316924180</v>
      </c>
      <c r="M16" s="39"/>
      <c r="N16" s="39"/>
      <c r="O16" s="81">
        <f t="shared" si="0"/>
        <v>53516037280</v>
      </c>
      <c r="P16" s="211">
        <v>83438990.810000002</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v>13751721539</v>
      </c>
      <c r="J17" s="112">
        <v>12445436108</v>
      </c>
      <c r="K17" s="112">
        <v>12991025682</v>
      </c>
      <c r="L17" s="112">
        <v>13488920565</v>
      </c>
      <c r="M17" s="112"/>
      <c r="N17" s="112"/>
      <c r="O17" s="112">
        <f t="shared" si="0"/>
        <v>126738822749</v>
      </c>
      <c r="P17" s="212">
        <v>197046630.66999996</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v>45553946656</v>
      </c>
      <c r="J18" s="224">
        <v>43811591316</v>
      </c>
      <c r="K18" s="224">
        <v>42526519611</v>
      </c>
      <c r="L18" s="224">
        <v>47081960457</v>
      </c>
      <c r="M18" s="224"/>
      <c r="N18" s="224"/>
      <c r="O18" s="224">
        <f t="shared" si="0"/>
        <v>423966492142</v>
      </c>
      <c r="P18" s="243">
        <v>658766887.82999992</v>
      </c>
      <c r="Q18" s="73"/>
    </row>
    <row r="19" spans="1:256" s="52" customFormat="1" ht="9" customHeight="1">
      <c r="A19" s="51"/>
      <c r="B19" s="240" t="s">
        <v>12</v>
      </c>
      <c r="C19" s="41">
        <v>3749230240</v>
      </c>
      <c r="D19" s="41">
        <v>3594741650</v>
      </c>
      <c r="E19" s="41">
        <v>3747329495</v>
      </c>
      <c r="F19" s="41">
        <v>3755208130</v>
      </c>
      <c r="G19" s="41">
        <v>4220151880</v>
      </c>
      <c r="H19" s="41">
        <v>3894702605</v>
      </c>
      <c r="I19" s="41">
        <v>4504610715</v>
      </c>
      <c r="J19" s="41">
        <v>4096985880</v>
      </c>
      <c r="K19" s="41">
        <v>3967423265</v>
      </c>
      <c r="L19" s="41">
        <v>3864212405</v>
      </c>
      <c r="M19" s="41"/>
      <c r="N19" s="41"/>
      <c r="O19" s="227">
        <f t="shared" si="0"/>
        <v>39394596265</v>
      </c>
      <c r="P19" s="241">
        <v>61258107.850000001</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v>29764271565</v>
      </c>
      <c r="J20" s="224">
        <v>28917576395</v>
      </c>
      <c r="K20" s="224">
        <v>29011790785</v>
      </c>
      <c r="L20" s="224">
        <v>30017713730</v>
      </c>
      <c r="M20" s="224"/>
      <c r="N20" s="224"/>
      <c r="O20" s="224">
        <f t="shared" si="0"/>
        <v>277364689655</v>
      </c>
      <c r="P20" s="243">
        <v>430864861.75999999</v>
      </c>
      <c r="Q20" s="73"/>
    </row>
    <row r="21" spans="1:256" s="52" customFormat="1" ht="9" customHeight="1">
      <c r="A21" s="51"/>
      <c r="B21" s="240" t="s">
        <v>14</v>
      </c>
      <c r="C21" s="41">
        <v>14799969170</v>
      </c>
      <c r="D21" s="41">
        <v>15653296940</v>
      </c>
      <c r="E21" s="41">
        <v>16056703020</v>
      </c>
      <c r="F21" s="41">
        <v>15377600610</v>
      </c>
      <c r="G21" s="41">
        <v>16099090720</v>
      </c>
      <c r="H21" s="41">
        <v>14386869170</v>
      </c>
      <c r="I21" s="41">
        <v>15677171505</v>
      </c>
      <c r="J21" s="41">
        <v>14864915970</v>
      </c>
      <c r="K21" s="41">
        <v>15206672640</v>
      </c>
      <c r="L21" s="41">
        <v>16111168030</v>
      </c>
      <c r="M21" s="41"/>
      <c r="N21" s="41"/>
      <c r="O21" s="227">
        <f t="shared" si="0"/>
        <v>154233457775</v>
      </c>
      <c r="P21" s="241">
        <v>240040894.56000003</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v>7655704242</v>
      </c>
      <c r="J22" s="224">
        <v>7570018281</v>
      </c>
      <c r="K22" s="224">
        <v>6936884746</v>
      </c>
      <c r="L22" s="224">
        <v>6974650806</v>
      </c>
      <c r="M22" s="224"/>
      <c r="N22" s="224"/>
      <c r="O22" s="224">
        <f t="shared" si="0"/>
        <v>69979851553</v>
      </c>
      <c r="P22" s="243">
        <v>108776495.36</v>
      </c>
      <c r="Q22" s="73"/>
    </row>
    <row r="23" spans="1:256" s="52" customFormat="1" ht="9" customHeight="1">
      <c r="A23" s="51"/>
      <c r="B23" s="240" t="s">
        <v>120</v>
      </c>
      <c r="C23" s="41">
        <v>2767702291</v>
      </c>
      <c r="D23" s="41">
        <v>2947365060</v>
      </c>
      <c r="E23" s="41">
        <v>2306460528</v>
      </c>
      <c r="F23" s="41">
        <v>2355746275</v>
      </c>
      <c r="G23" s="41">
        <v>2721159259</v>
      </c>
      <c r="H23" s="41">
        <v>2637760471</v>
      </c>
      <c r="I23" s="41">
        <v>2525835161</v>
      </c>
      <c r="J23" s="41">
        <v>2756652566</v>
      </c>
      <c r="K23" s="41">
        <v>2790873949</v>
      </c>
      <c r="L23" s="41">
        <v>2861937408</v>
      </c>
      <c r="M23" s="41"/>
      <c r="N23" s="41"/>
      <c r="O23" s="227">
        <f t="shared" si="0"/>
        <v>26671492968</v>
      </c>
      <c r="P23" s="241">
        <v>41453055.240000002</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v>5814833050</v>
      </c>
      <c r="J24" s="224">
        <v>6027935195</v>
      </c>
      <c r="K24" s="224">
        <v>5695828360</v>
      </c>
      <c r="L24" s="224">
        <v>5464346090</v>
      </c>
      <c r="M24" s="224"/>
      <c r="N24" s="224"/>
      <c r="O24" s="224">
        <f t="shared" si="0"/>
        <v>55647305185</v>
      </c>
      <c r="P24" s="243">
        <v>86514298.959999979</v>
      </c>
      <c r="Q24" s="73"/>
    </row>
    <row r="25" spans="1:256" s="52" customFormat="1" ht="9" customHeight="1">
      <c r="A25" s="51"/>
      <c r="B25" s="240" t="s">
        <v>15</v>
      </c>
      <c r="C25" s="41">
        <v>16624049730</v>
      </c>
      <c r="D25" s="41">
        <v>15390918525</v>
      </c>
      <c r="E25" s="41">
        <v>17544287695</v>
      </c>
      <c r="F25" s="41">
        <v>18440517630</v>
      </c>
      <c r="G25" s="41">
        <v>19493333065</v>
      </c>
      <c r="H25" s="41">
        <v>18677321865</v>
      </c>
      <c r="I25" s="41">
        <v>19539464890</v>
      </c>
      <c r="J25" s="41">
        <v>19383472635</v>
      </c>
      <c r="K25" s="41">
        <v>17676612985</v>
      </c>
      <c r="L25" s="41">
        <v>17956777435</v>
      </c>
      <c r="M25" s="41"/>
      <c r="N25" s="41"/>
      <c r="O25" s="227">
        <f t="shared" si="0"/>
        <v>180726756455</v>
      </c>
      <c r="P25" s="241">
        <v>281074976.77000004</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314868677671</v>
      </c>
      <c r="I26" s="143">
        <f t="shared" si="1"/>
        <v>337655945890</v>
      </c>
      <c r="J26" s="143">
        <f t="shared" si="1"/>
        <v>331622243817</v>
      </c>
      <c r="K26" s="143">
        <f t="shared" si="1"/>
        <v>318040003400</v>
      </c>
      <c r="L26" s="143">
        <f t="shared" si="1"/>
        <v>348495556570</v>
      </c>
      <c r="M26" s="143">
        <f t="shared" si="1"/>
        <v>0</v>
      </c>
      <c r="N26" s="143">
        <f t="shared" si="1"/>
        <v>0</v>
      </c>
      <c r="O26" s="143">
        <f>SUM(C26:N26)</f>
        <v>3180393848447</v>
      </c>
      <c r="P26" s="214">
        <f>SUM(P10:P25)</f>
        <v>4942511928.9200001</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499795707.38</v>
      </c>
      <c r="I27" s="143">
        <f t="shared" si="2"/>
        <v>519358824.07999998</v>
      </c>
      <c r="J27" s="143">
        <f t="shared" si="2"/>
        <v>481925018.63</v>
      </c>
      <c r="K27" s="143">
        <f t="shared" si="2"/>
        <v>459775405.55000001</v>
      </c>
      <c r="L27" s="143">
        <f t="shared" si="2"/>
        <v>508519322.94</v>
      </c>
      <c r="M27" s="143">
        <f t="shared" si="2"/>
        <v>0</v>
      </c>
      <c r="N27" s="143">
        <f t="shared" si="2"/>
        <v>0</v>
      </c>
      <c r="O27" s="143">
        <f>SUM(C27:N27)</f>
        <v>4942511928.9699993</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629.99476190476173</v>
      </c>
      <c r="I28" s="216">
        <f>Visitas!I48</f>
        <v>650.14</v>
      </c>
      <c r="J28" s="216">
        <f>Visitas!J48</f>
        <v>688.12</v>
      </c>
      <c r="K28" s="216">
        <f>Visitas!K48</f>
        <v>691.72904761904749</v>
      </c>
      <c r="L28" s="216">
        <f>Visitas!L48</f>
        <v>685.3142857142858</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v>0.92810000000000004</v>
      </c>
      <c r="I32" s="107">
        <v>0.92910000000000004</v>
      </c>
      <c r="J32" s="107">
        <v>0.92500000000000004</v>
      </c>
      <c r="K32" s="107">
        <v>0.93079999999999996</v>
      </c>
      <c r="L32" s="107">
        <v>0.92789999999999995</v>
      </c>
      <c r="M32" s="107"/>
      <c r="N32" s="107"/>
      <c r="O32" s="107">
        <v>0.92869999999999997</v>
      </c>
      <c r="P32" s="107">
        <v>0.9294</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v>0.93669999999999998</v>
      </c>
      <c r="I33" s="108">
        <v>0.93410000000000004</v>
      </c>
      <c r="J33" s="108">
        <v>0.93459999999999999</v>
      </c>
      <c r="K33" s="108">
        <v>0.93469999999999998</v>
      </c>
      <c r="L33" s="108">
        <v>0.93240000000000001</v>
      </c>
      <c r="M33" s="108"/>
      <c r="N33" s="108"/>
      <c r="O33" s="108">
        <v>0.93430000000000002</v>
      </c>
      <c r="P33" s="108">
        <v>0.93430000000000002</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v>0.93320000000000003</v>
      </c>
      <c r="I34" s="107">
        <v>0.93510000000000004</v>
      </c>
      <c r="J34" s="107">
        <v>0.93389999999999995</v>
      </c>
      <c r="K34" s="107">
        <v>0.93589999999999995</v>
      </c>
      <c r="L34" s="107">
        <v>0.93540000000000001</v>
      </c>
      <c r="M34" s="107"/>
      <c r="N34" s="107"/>
      <c r="O34" s="107">
        <v>0.93420000000000003</v>
      </c>
      <c r="P34" s="107">
        <v>0.93269999999999997</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v>0.9274</v>
      </c>
      <c r="I35" s="108">
        <v>0.92749999999999999</v>
      </c>
      <c r="J35" s="108">
        <v>0.93059999999999998</v>
      </c>
      <c r="K35" s="108">
        <v>0.92859999999999998</v>
      </c>
      <c r="L35" s="108">
        <v>0.93489999999999995</v>
      </c>
      <c r="M35" s="108"/>
      <c r="N35" s="108"/>
      <c r="O35" s="108">
        <v>0.92969999999999997</v>
      </c>
      <c r="P35" s="108">
        <v>0.92920000000000003</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v>0.94359999999999999</v>
      </c>
      <c r="I36" s="107">
        <v>0.94130000000000003</v>
      </c>
      <c r="J36" s="107">
        <v>0.94530000000000003</v>
      </c>
      <c r="K36" s="107">
        <v>0.94259999999999999</v>
      </c>
      <c r="L36" s="107">
        <v>0.94310000000000005</v>
      </c>
      <c r="M36" s="107"/>
      <c r="N36" s="107"/>
      <c r="O36" s="107">
        <v>0.94130000000000003</v>
      </c>
      <c r="P36" s="107">
        <v>0.9405</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v>0.9405</v>
      </c>
      <c r="I37" s="108">
        <v>0.94079999999999997</v>
      </c>
      <c r="J37" s="108">
        <v>0.94359999999999999</v>
      </c>
      <c r="K37" s="108">
        <v>0.94330000000000003</v>
      </c>
      <c r="L37" s="108">
        <v>0.94359999999999999</v>
      </c>
      <c r="M37" s="108"/>
      <c r="N37" s="108"/>
      <c r="O37" s="108">
        <v>0.94189999999999996</v>
      </c>
      <c r="P37" s="108">
        <v>0.94089999999999996</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v>0.92300000000000004</v>
      </c>
      <c r="I38" s="107">
        <v>0.92</v>
      </c>
      <c r="J38" s="107">
        <v>0.91890000000000005</v>
      </c>
      <c r="K38" s="107">
        <v>0.92330000000000001</v>
      </c>
      <c r="L38" s="107">
        <v>0.92279999999999995</v>
      </c>
      <c r="M38" s="107"/>
      <c r="N38" s="107"/>
      <c r="O38" s="107">
        <v>0.92369999999999997</v>
      </c>
      <c r="P38" s="107">
        <v>0.9254</v>
      </c>
      <c r="R38" s="109"/>
      <c r="S38" s="109"/>
    </row>
    <row r="39" spans="1:19" s="52" customFormat="1" ht="9" customHeight="1">
      <c r="A39" s="51"/>
      <c r="B39" s="132" t="s">
        <v>5</v>
      </c>
      <c r="C39" s="108">
        <v>0.9304</v>
      </c>
      <c r="D39" s="108">
        <v>0.93510000000000004</v>
      </c>
      <c r="E39" s="144">
        <v>0.93400000000000005</v>
      </c>
      <c r="F39" s="144">
        <v>0.9325</v>
      </c>
      <c r="G39" s="144">
        <v>0.93240000000000001</v>
      </c>
      <c r="H39" s="144">
        <v>0.93200000000000005</v>
      </c>
      <c r="I39" s="108">
        <v>0.93010000000000004</v>
      </c>
      <c r="J39" s="108">
        <v>0.93220000000000003</v>
      </c>
      <c r="K39" s="108">
        <v>0.93489999999999995</v>
      </c>
      <c r="L39" s="108">
        <v>0.93379999999999996</v>
      </c>
      <c r="M39" s="108"/>
      <c r="N39" s="108"/>
      <c r="O39" s="108">
        <v>0.93269999999999997</v>
      </c>
      <c r="P39" s="108">
        <v>0.93279999999999996</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v>0.93710000000000004</v>
      </c>
      <c r="I40" s="107">
        <v>0.93879999999999997</v>
      </c>
      <c r="J40" s="107">
        <v>0.93640000000000001</v>
      </c>
      <c r="K40" s="107">
        <v>0.93869999999999998</v>
      </c>
      <c r="L40" s="107">
        <v>0.93720000000000003</v>
      </c>
      <c r="M40" s="107"/>
      <c r="N40" s="107"/>
      <c r="O40" s="107">
        <v>0.93730000000000002</v>
      </c>
      <c r="P40" s="107">
        <v>0.93759999999999999</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v>0.9335</v>
      </c>
      <c r="I41" s="108">
        <v>0.92569999999999997</v>
      </c>
      <c r="J41" s="108">
        <v>0.92889999999999995</v>
      </c>
      <c r="K41" s="108">
        <v>0.9284</v>
      </c>
      <c r="L41" s="108">
        <v>0.93310000000000004</v>
      </c>
      <c r="M41" s="108"/>
      <c r="N41" s="108"/>
      <c r="O41" s="108">
        <v>0.93079999999999996</v>
      </c>
      <c r="P41" s="108">
        <v>0.93210000000000004</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v>0.93820000000000003</v>
      </c>
      <c r="I42" s="107">
        <v>0.94040000000000001</v>
      </c>
      <c r="J42" s="107">
        <v>0.94410000000000005</v>
      </c>
      <c r="K42" s="107">
        <v>0.94369999999999998</v>
      </c>
      <c r="L42" s="107">
        <v>0.94110000000000005</v>
      </c>
      <c r="M42" s="107"/>
      <c r="N42" s="107"/>
      <c r="O42" s="107">
        <v>0.94140000000000001</v>
      </c>
      <c r="P42" s="107">
        <v>0.94130000000000003</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v>0.93710000000000004</v>
      </c>
      <c r="I43" s="108">
        <v>0.94199999999999995</v>
      </c>
      <c r="J43" s="108">
        <v>0.94220000000000004</v>
      </c>
      <c r="K43" s="108">
        <v>0.94069999999999998</v>
      </c>
      <c r="L43" s="108">
        <v>0.94169999999999998</v>
      </c>
      <c r="M43" s="108"/>
      <c r="N43" s="108"/>
      <c r="O43" s="108">
        <v>0.94079999999999997</v>
      </c>
      <c r="P43" s="108">
        <v>0.94130000000000003</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v>0.92979999999999996</v>
      </c>
      <c r="I44" s="107">
        <v>0.93459999999999999</v>
      </c>
      <c r="J44" s="107">
        <v>0.93810000000000004</v>
      </c>
      <c r="K44" s="107">
        <v>0.9335</v>
      </c>
      <c r="L44" s="107">
        <v>0.92679999999999996</v>
      </c>
      <c r="M44" s="107"/>
      <c r="N44" s="107"/>
      <c r="O44" s="107">
        <v>0.93330000000000002</v>
      </c>
      <c r="P44" s="107">
        <v>0.93330000000000002</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v>0.93020000000000003</v>
      </c>
      <c r="I45" s="108">
        <v>0.9214</v>
      </c>
      <c r="J45" s="108">
        <v>0.92110000000000003</v>
      </c>
      <c r="K45" s="108">
        <v>0.93620000000000003</v>
      </c>
      <c r="L45" s="108">
        <v>0.92989999999999995</v>
      </c>
      <c r="M45" s="108"/>
      <c r="N45" s="108"/>
      <c r="O45" s="108">
        <v>0.92879999999999996</v>
      </c>
      <c r="P45" s="108">
        <v>0.92869999999999997</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v>0.94340000000000002</v>
      </c>
      <c r="I46" s="107">
        <v>0.94430000000000003</v>
      </c>
      <c r="J46" s="107">
        <v>0.93869999999999998</v>
      </c>
      <c r="K46" s="107">
        <v>0.93899999999999995</v>
      </c>
      <c r="L46" s="107">
        <v>0.9385</v>
      </c>
      <c r="M46" s="107"/>
      <c r="N46" s="107"/>
      <c r="O46" s="107">
        <v>0.94259999999999999</v>
      </c>
      <c r="P46" s="107">
        <v>0.94310000000000005</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v>0.93220000000000003</v>
      </c>
      <c r="I47" s="108">
        <v>0.93189999999999995</v>
      </c>
      <c r="J47" s="108">
        <v>0.93079999999999996</v>
      </c>
      <c r="K47" s="108">
        <v>0.92679999999999996</v>
      </c>
      <c r="L47" s="108">
        <v>0.92769999999999997</v>
      </c>
      <c r="M47" s="108"/>
      <c r="N47" s="108"/>
      <c r="O47" s="108">
        <v>0.93159999999999998</v>
      </c>
      <c r="P47" s="108">
        <v>0.93140000000000001</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v>0.93740000000000001</v>
      </c>
      <c r="J48" s="111">
        <v>0.93859999999999999</v>
      </c>
      <c r="K48" s="111">
        <v>0.93869999999999998</v>
      </c>
      <c r="L48" s="111">
        <v>0.93820000000000003</v>
      </c>
      <c r="M48" s="111"/>
      <c r="N48" s="111"/>
      <c r="O48" s="111">
        <v>0.93779999999999997</v>
      </c>
      <c r="P48" s="111">
        <v>0.9375</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0.94359999999999999</v>
      </c>
      <c r="I49" s="209">
        <f t="shared" si="3"/>
        <v>0.94430000000000003</v>
      </c>
      <c r="J49" s="209">
        <f t="shared" si="3"/>
        <v>0.94530000000000003</v>
      </c>
      <c r="K49" s="209">
        <f t="shared" si="3"/>
        <v>0.94369999999999998</v>
      </c>
      <c r="L49" s="209">
        <f t="shared" si="3"/>
        <v>0.94359999999999999</v>
      </c>
      <c r="M49" s="209">
        <f t="shared" si="3"/>
        <v>0</v>
      </c>
      <c r="N49" s="209">
        <f t="shared" si="3"/>
        <v>0</v>
      </c>
      <c r="O49" s="209">
        <f t="shared" si="3"/>
        <v>0.94259999999999999</v>
      </c>
      <c r="P49" s="210">
        <f t="shared" si="3"/>
        <v>0.94310000000000005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115" zoomScaleNormal="115" workbookViewId="0">
      <selection activeCell="S45" sqref="S45"/>
    </sheetView>
  </sheetViews>
  <sheetFormatPr baseColWidth="10" defaultColWidth="11.42578125" defaultRowHeight="14.25"/>
  <cols>
    <col min="1" max="1" width="4.140625" style="50" customWidth="1"/>
    <col min="2" max="2" width="25.7109375" style="17" customWidth="1"/>
    <col min="3" max="8" width="11.140625" style="17" bestFit="1" customWidth="1"/>
    <col min="9" max="12" width="11.140625" style="17" customWidth="1"/>
    <col min="13"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24086279790</v>
      </c>
      <c r="I10" s="69">
        <f>+'Ingresos Brutos del Juego'!I26</f>
        <v>25762212093</v>
      </c>
      <c r="J10" s="69">
        <f>+'Ingresos Brutos del Juego'!J26</f>
        <v>26228569388</v>
      </c>
      <c r="K10" s="69">
        <f>+'Ingresos Brutos del Juego'!K26</f>
        <v>23876009048</v>
      </c>
      <c r="L10" s="69">
        <f>+'Ingresos Brutos del Juego'!L26</f>
        <v>27138162390</v>
      </c>
      <c r="M10" s="69">
        <f>+'Ingresos Brutos del Juego'!M26</f>
        <v>0</v>
      </c>
      <c r="N10" s="69">
        <f>+'Ingresos Brutos del Juego'!N26</f>
        <v>0</v>
      </c>
      <c r="O10" s="69">
        <f>SUM(C10:N10)</f>
        <v>244745997524</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3986221088</v>
      </c>
      <c r="I11" s="115">
        <f>+Impuestos!I26</f>
        <v>4263219973</v>
      </c>
      <c r="J11" s="115">
        <f>+Impuestos!J26</f>
        <v>4340936272</v>
      </c>
      <c r="K11" s="115">
        <f>+Impuestos!K26</f>
        <v>3949718121</v>
      </c>
      <c r="L11" s="115">
        <f>+Impuestos!L26</f>
        <v>4490045760</v>
      </c>
      <c r="M11" s="115">
        <f>+Impuestos!M26</f>
        <v>0</v>
      </c>
      <c r="N11" s="115">
        <f>+Impuestos!N26</f>
        <v>0</v>
      </c>
      <c r="O11" s="115">
        <f>SUM(C11:N11)</f>
        <v>40586734444</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3845708538</v>
      </c>
      <c r="I12" s="39">
        <f>+Impuestos!I48</f>
        <v>4113294369</v>
      </c>
      <c r="J12" s="39">
        <f>+Impuestos!J48</f>
        <v>4187754775</v>
      </c>
      <c r="K12" s="39">
        <f>+Impuestos!K48</f>
        <v>3812135898</v>
      </c>
      <c r="L12" s="39">
        <f>+Impuestos!L48</f>
        <v>4332983911</v>
      </c>
      <c r="M12" s="39">
        <f>+Impuestos!M48</f>
        <v>0</v>
      </c>
      <c r="N12" s="39">
        <f>+Impuestos!N48</f>
        <v>0</v>
      </c>
      <c r="O12" s="39">
        <f>SUM(C12:N12)</f>
        <v>39077092039</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431640</v>
      </c>
      <c r="I13" s="169">
        <f>+Visitas!I26</f>
        <v>492616</v>
      </c>
      <c r="J13" s="169">
        <f>+Visitas!J26</f>
        <v>467143</v>
      </c>
      <c r="K13" s="169">
        <f>+Visitas!K26</f>
        <v>441340</v>
      </c>
      <c r="L13" s="169">
        <f>+Visitas!L26</f>
        <v>490786</v>
      </c>
      <c r="M13" s="169">
        <f>+Visitas!M26</f>
        <v>0</v>
      </c>
      <c r="N13" s="169">
        <f>+Visitas!N26</f>
        <v>0</v>
      </c>
      <c r="O13" s="126">
        <f>SUM(C13:N13)</f>
        <v>4577851</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1322199648</v>
      </c>
      <c r="I14" s="170">
        <f>+Visitas!I46</f>
        <v>1512015847</v>
      </c>
      <c r="J14" s="170">
        <f>+Visitas!J46</f>
        <v>1440991343</v>
      </c>
      <c r="K14" s="170">
        <f>+Visitas!K46</f>
        <v>1366834394</v>
      </c>
      <c r="L14" s="170">
        <f>+Visitas!L46</f>
        <v>1530619206</v>
      </c>
      <c r="M14" s="170">
        <f>+Visitas!M46</f>
        <v>0</v>
      </c>
      <c r="N14" s="170">
        <f>+Visitas!N46</f>
        <v>0</v>
      </c>
      <c r="O14" s="127">
        <f>SUM(C14:N14)</f>
        <v>13991884920</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55801.78</v>
      </c>
      <c r="I15" s="168">
        <f>+Visitas!I69</f>
        <v>52296.74</v>
      </c>
      <c r="J15" s="168">
        <f>+Visitas!J69</f>
        <v>56146.77</v>
      </c>
      <c r="K15" s="168">
        <f>+Visitas!K69</f>
        <v>54098.9</v>
      </c>
      <c r="L15" s="168">
        <f>+Visitas!L69</f>
        <v>55295.31</v>
      </c>
      <c r="M15" s="168">
        <f>+Visitas!M69</f>
        <v>0</v>
      </c>
      <c r="N15" s="168">
        <f>+Visitas!N69</f>
        <v>0</v>
      </c>
      <c r="O15" s="133">
        <f>+O10/O13</f>
        <v>53463.076348269089</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v>0.93730000000000002</v>
      </c>
      <c r="I16" s="171">
        <v>0.93740000000000001</v>
      </c>
      <c r="J16" s="171">
        <v>0.93859999999999999</v>
      </c>
      <c r="K16" s="171">
        <v>0.93869999999999998</v>
      </c>
      <c r="L16" s="171">
        <v>0.93820000000000003</v>
      </c>
      <c r="M16" s="171"/>
      <c r="N16" s="171"/>
      <c r="O16" s="171">
        <v>0.93779999999999997</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38232508.024632111</v>
      </c>
      <c r="I20" s="130">
        <f>+'Ingresos Brutos del Juego'!I27</f>
        <v>39625637.698034272</v>
      </c>
      <c r="J20" s="130">
        <f>+'Ingresos Brutos del Juego'!J27</f>
        <v>38116272.435040399</v>
      </c>
      <c r="K20" s="130">
        <f>+'Ingresos Brutos del Juego'!K27</f>
        <v>34516418.141152166</v>
      </c>
      <c r="L20" s="130">
        <f>+'Ingresos Brutos del Juego'!L27</f>
        <v>39599586.577586919</v>
      </c>
      <c r="M20" s="130">
        <f>+'Ingresos Brutos del Juego'!M27</f>
        <v>0</v>
      </c>
      <c r="N20" s="130">
        <f>+'Ingresos Brutos del Juego'!N27</f>
        <v>0</v>
      </c>
      <c r="O20" s="131">
        <f>SUM(C20:N20)</f>
        <v>380296702.58052659</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6327387.6689828886</v>
      </c>
      <c r="I21" s="112">
        <f>+Impuestos!I27</f>
        <v>6557387.5980558032</v>
      </c>
      <c r="J21" s="112">
        <f>+Impuestos!J27</f>
        <v>6308400.0930070337</v>
      </c>
      <c r="K21" s="112">
        <f>+Impuestos!K27</f>
        <v>5709920.8636604901</v>
      </c>
      <c r="L21" s="112">
        <f>+Impuestos!L27</f>
        <v>6551805.2864170754</v>
      </c>
      <c r="M21" s="112">
        <f>+Impuestos!M27</f>
        <v>0</v>
      </c>
      <c r="N21" s="112">
        <f>+Impuestos!N27</f>
        <v>0</v>
      </c>
      <c r="O21" s="133">
        <f>SUM(C21:N21)</f>
        <v>63069932.890670866</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6104350.020899646</v>
      </c>
      <c r="I22" s="135">
        <f>+Impuestos!I49</f>
        <v>6326782.4914633771</v>
      </c>
      <c r="J22" s="135">
        <f>+Impuestos!J49</f>
        <v>6085791.3953961516</v>
      </c>
      <c r="K22" s="135">
        <f>+Impuestos!K49</f>
        <v>5511024.7446185583</v>
      </c>
      <c r="L22" s="135">
        <f>+Impuestos!L49</f>
        <v>6322623.0669974145</v>
      </c>
      <c r="M22" s="135">
        <f>+Impuestos!M49</f>
        <v>0</v>
      </c>
      <c r="N22" s="135">
        <f>+Impuestos!N49</f>
        <v>0</v>
      </c>
      <c r="O22" s="142">
        <f>SUM(C22:N22)</f>
        <v>60719641.584334508</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431640</v>
      </c>
      <c r="I23" s="169">
        <f t="shared" ref="I23:J23" si="1">+I13</f>
        <v>492616</v>
      </c>
      <c r="J23" s="169">
        <f t="shared" si="1"/>
        <v>467143</v>
      </c>
      <c r="K23" s="169">
        <f t="shared" ref="K23:L23" si="2">+K13</f>
        <v>441340</v>
      </c>
      <c r="L23" s="169">
        <f t="shared" si="2"/>
        <v>490786</v>
      </c>
      <c r="M23" s="169">
        <f t="shared" ref="M23:N23" si="3">+M13</f>
        <v>0</v>
      </c>
      <c r="N23" s="169">
        <f t="shared" si="3"/>
        <v>0</v>
      </c>
      <c r="O23" s="133">
        <f>SUM(C23:N23)</f>
        <v>4577851</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2098747.0498998864</v>
      </c>
      <c r="I24" s="70">
        <f>+Visitas!I47</f>
        <v>2325677.311040699</v>
      </c>
      <c r="J24" s="70">
        <f>+Visitas!J47</f>
        <v>2094098.9115270593</v>
      </c>
      <c r="K24" s="70">
        <f>+Visitas!K47</f>
        <v>1975967.9005886563</v>
      </c>
      <c r="L24" s="70">
        <f>+Visitas!L47</f>
        <v>2233455.8580005001</v>
      </c>
      <c r="M24" s="70">
        <f>+Visitas!M47</f>
        <v>0</v>
      </c>
      <c r="N24" s="70">
        <f>+Visitas!N47</f>
        <v>0</v>
      </c>
      <c r="O24" s="127">
        <f>SUM(C24:N24)</f>
        <v>21751019.638818659</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88.574990419421496</v>
      </c>
      <c r="I25" s="136">
        <f>+Visitas!I70</f>
        <v>80.439197711262182</v>
      </c>
      <c r="J25" s="136">
        <f>+Visitas!J70</f>
        <v>81.594445736208797</v>
      </c>
      <c r="K25" s="136">
        <f>+Visitas!K70</f>
        <v>78.208223561248531</v>
      </c>
      <c r="L25" s="136">
        <f>+Visitas!L70</f>
        <v>80.686060618694228</v>
      </c>
      <c r="M25" s="136">
        <f>+Visitas!M70</f>
        <v>0</v>
      </c>
      <c r="N25" s="136">
        <f>+Visitas!N70</f>
        <v>0</v>
      </c>
      <c r="O25" s="137">
        <f>ROUND(+O20/O23,2)</f>
        <v>83.07</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v>0.93730000000000002</v>
      </c>
      <c r="I26" s="149">
        <v>0.93740000000000001</v>
      </c>
      <c r="J26" s="149">
        <v>0.93859999999999999</v>
      </c>
      <c r="K26" s="149">
        <v>0.93869999999999998</v>
      </c>
      <c r="L26" s="149">
        <v>0.93820000000000003</v>
      </c>
      <c r="M26" s="149"/>
      <c r="N26" s="149"/>
      <c r="O26" s="149">
        <v>0.93779999999999997</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629.99476190476173</v>
      </c>
      <c r="I27" s="148">
        <f t="shared" si="5"/>
        <v>650.14</v>
      </c>
      <c r="J27" s="148">
        <f t="shared" si="5"/>
        <v>688.12</v>
      </c>
      <c r="K27" s="148">
        <f t="shared" si="5"/>
        <v>691.72904761904749</v>
      </c>
      <c r="L27" s="148">
        <f t="shared" si="5"/>
        <v>685.3142857142858</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v>1405171500</v>
      </c>
      <c r="J31" s="173">
        <v>2563137350</v>
      </c>
      <c r="K31" s="173">
        <v>1430684550</v>
      </c>
      <c r="L31" s="173">
        <v>2177953500</v>
      </c>
      <c r="M31" s="173"/>
      <c r="N31" s="174"/>
      <c r="O31" s="175">
        <f t="shared" ref="O31:O35" si="6">SUM(C31:N31)</f>
        <v>16443295450</v>
      </c>
      <c r="P31" s="175">
        <v>25407547.419999998</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v>3080854950</v>
      </c>
      <c r="J32" s="176">
        <v>3184071100</v>
      </c>
      <c r="K32" s="176">
        <v>2791679150</v>
      </c>
      <c r="L32" s="176">
        <v>3265442550</v>
      </c>
      <c r="M32" s="176"/>
      <c r="N32" s="177"/>
      <c r="O32" s="178">
        <f t="shared" si="6"/>
        <v>29188661095</v>
      </c>
      <c r="P32" s="178">
        <v>45353658.719999999</v>
      </c>
      <c r="Q32" s="6"/>
      <c r="R32" s="6"/>
    </row>
    <row r="33" spans="2:17" s="6" customFormat="1" ht="12" customHeight="1">
      <c r="B33" s="95" t="s">
        <v>81</v>
      </c>
      <c r="C33" s="173">
        <v>119465750</v>
      </c>
      <c r="D33" s="173">
        <v>70081650</v>
      </c>
      <c r="E33" s="173">
        <v>61446350</v>
      </c>
      <c r="F33" s="173">
        <v>111772300</v>
      </c>
      <c r="G33" s="173">
        <v>126487650</v>
      </c>
      <c r="H33" s="173">
        <v>63721700</v>
      </c>
      <c r="I33" s="173">
        <v>117860650</v>
      </c>
      <c r="J33" s="173">
        <v>82789200</v>
      </c>
      <c r="K33" s="173">
        <v>124463500</v>
      </c>
      <c r="L33" s="173">
        <v>118712050</v>
      </c>
      <c r="M33" s="173"/>
      <c r="N33" s="174"/>
      <c r="O33" s="175">
        <f t="shared" si="6"/>
        <v>996800800</v>
      </c>
      <c r="P33" s="175">
        <v>1548448.2499999998</v>
      </c>
    </row>
    <row r="34" spans="2:17" s="6" customFormat="1" ht="12" customHeight="1">
      <c r="B34" s="97" t="s">
        <v>82</v>
      </c>
      <c r="C34" s="176">
        <v>19094198668</v>
      </c>
      <c r="D34" s="176">
        <v>17221920649</v>
      </c>
      <c r="E34" s="176">
        <v>18444225493</v>
      </c>
      <c r="F34" s="176">
        <v>19147484174</v>
      </c>
      <c r="G34" s="176">
        <v>21683261781</v>
      </c>
      <c r="H34" s="176">
        <v>19735842070</v>
      </c>
      <c r="I34" s="176">
        <v>21135300943</v>
      </c>
      <c r="J34" s="176">
        <v>20375748593</v>
      </c>
      <c r="K34" s="176">
        <v>19509145648</v>
      </c>
      <c r="L34" s="176">
        <v>21550434275</v>
      </c>
      <c r="M34" s="176"/>
      <c r="N34" s="177"/>
      <c r="O34" s="178">
        <f t="shared" si="6"/>
        <v>197897562294</v>
      </c>
      <c r="P34" s="178">
        <v>307645352.34999996</v>
      </c>
    </row>
    <row r="35" spans="2:17" s="6" customFormat="1" ht="12" customHeight="1">
      <c r="B35" s="95" t="s">
        <v>83</v>
      </c>
      <c r="C35" s="173">
        <v>23079610</v>
      </c>
      <c r="D35" s="173">
        <v>18514335</v>
      </c>
      <c r="E35" s="173">
        <v>18102605</v>
      </c>
      <c r="F35" s="173">
        <v>19156045</v>
      </c>
      <c r="G35" s="173">
        <v>28225405</v>
      </c>
      <c r="H35" s="173">
        <v>21096475</v>
      </c>
      <c r="I35" s="173">
        <v>23024050</v>
      </c>
      <c r="J35" s="173">
        <v>22823145</v>
      </c>
      <c r="K35" s="173">
        <v>20036200</v>
      </c>
      <c r="L35" s="173">
        <v>25620015</v>
      </c>
      <c r="M35" s="173"/>
      <c r="N35" s="174"/>
      <c r="O35" s="175">
        <f t="shared" si="6"/>
        <v>219677885</v>
      </c>
      <c r="P35" s="175">
        <v>341695.85000000003</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24086279790</v>
      </c>
      <c r="I36" s="181">
        <f t="shared" si="8"/>
        <v>25762212093</v>
      </c>
      <c r="J36" s="181">
        <f t="shared" si="8"/>
        <v>26228569388</v>
      </c>
      <c r="K36" s="181">
        <f t="shared" ref="K36:L36" si="9">SUM(K31:K35)</f>
        <v>23876009048</v>
      </c>
      <c r="L36" s="181">
        <f t="shared" si="9"/>
        <v>27138162390</v>
      </c>
      <c r="M36" s="181">
        <f t="shared" ref="M36:N36" si="10">SUM(M31:M35)</f>
        <v>0</v>
      </c>
      <c r="N36" s="181">
        <f t="shared" si="10"/>
        <v>0</v>
      </c>
      <c r="O36" s="181">
        <f>SUM(C36:N36)</f>
        <v>244745997524</v>
      </c>
      <c r="P36" s="181">
        <f>SUM(P31:P35)</f>
        <v>380296702.58999997</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38232508.024632111</v>
      </c>
      <c r="I37" s="88">
        <f t="shared" si="12"/>
        <v>39625637.698034272</v>
      </c>
      <c r="J37" s="88">
        <f t="shared" si="12"/>
        <v>38116272.435040399</v>
      </c>
      <c r="K37" s="88">
        <f t="shared" si="12"/>
        <v>34516418.141152166</v>
      </c>
      <c r="L37" s="88">
        <f t="shared" si="12"/>
        <v>39599586.577586919</v>
      </c>
      <c r="M37" s="88">
        <f t="shared" si="12"/>
        <v>0</v>
      </c>
      <c r="N37" s="88">
        <f t="shared" si="12"/>
        <v>0</v>
      </c>
      <c r="O37" s="181">
        <f>SUM(C37:N37)</f>
        <v>380296702.58052659</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629.99476190476173</v>
      </c>
      <c r="I38" s="106">
        <f>+'Retorno Máquinas'!I28</f>
        <v>650.14</v>
      </c>
      <c r="J38" s="106">
        <f>+'Retorno Máquinas'!J28</f>
        <v>688.12</v>
      </c>
      <c r="K38" s="106">
        <f>+'Retorno Máquinas'!K28</f>
        <v>691.72904761904749</v>
      </c>
      <c r="L38" s="106">
        <f>+'Retorno Máquinas'!L28</f>
        <v>685.3142857142858</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v>7.603E-2</v>
      </c>
      <c r="I42" s="107">
        <v>5.4539999999999998E-2</v>
      </c>
      <c r="J42" s="107">
        <v>9.7720000000000001E-2</v>
      </c>
      <c r="K42" s="107">
        <v>5.9920000000000001E-2</v>
      </c>
      <c r="L42" s="107">
        <v>8.0250000000000002E-2</v>
      </c>
      <c r="M42" s="107"/>
      <c r="N42" s="107"/>
      <c r="O42" s="107">
        <v>6.7185145482869676E-2</v>
      </c>
      <c r="P42" s="1"/>
      <c r="Q42" s="221"/>
    </row>
    <row r="43" spans="2:17" s="6" customFormat="1" ht="12" customHeight="1">
      <c r="B43" s="96" t="s">
        <v>80</v>
      </c>
      <c r="C43" s="108">
        <v>0.13192000000000001</v>
      </c>
      <c r="D43" s="108">
        <v>0.1074</v>
      </c>
      <c r="E43" s="108">
        <v>0.12984999999999999</v>
      </c>
      <c r="F43" s="108">
        <v>0.13414999999999999</v>
      </c>
      <c r="G43" s="108">
        <v>0.10943</v>
      </c>
      <c r="H43" s="108">
        <v>0.10106999999999999</v>
      </c>
      <c r="I43" s="108">
        <v>0.11959</v>
      </c>
      <c r="J43" s="108">
        <v>0.12139999999999999</v>
      </c>
      <c r="K43" s="108">
        <v>0.11692</v>
      </c>
      <c r="L43" s="108">
        <v>0.12033000000000001</v>
      </c>
      <c r="M43" s="108"/>
      <c r="N43" s="108"/>
      <c r="O43" s="108">
        <v>0.11926103548286927</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v>2.5999999999999999E-3</v>
      </c>
      <c r="I44" s="107">
        <v>4.5999999999999999E-3</v>
      </c>
      <c r="J44" s="107">
        <v>3.2000000000000002E-3</v>
      </c>
      <c r="K44" s="107">
        <v>5.1999999999999998E-3</v>
      </c>
      <c r="L44" s="107">
        <v>4.4000000000000003E-3</v>
      </c>
      <c r="M44" s="107"/>
      <c r="N44" s="107"/>
      <c r="O44" s="107">
        <v>4.0727971451392292E-3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v>0.81938</v>
      </c>
      <c r="I45" s="108">
        <v>0.82040000000000002</v>
      </c>
      <c r="J45" s="108">
        <v>0.77685000000000004</v>
      </c>
      <c r="K45" s="108">
        <v>0.81710000000000005</v>
      </c>
      <c r="L45" s="108">
        <v>0.79410000000000003</v>
      </c>
      <c r="M45" s="108"/>
      <c r="N45" s="108"/>
      <c r="O45" s="108">
        <v>0.80858344690435235</v>
      </c>
      <c r="P45" s="1"/>
    </row>
    <row r="46" spans="2:17" s="6" customFormat="1" ht="12" customHeight="1">
      <c r="B46" s="95" t="s">
        <v>83</v>
      </c>
      <c r="C46" s="107">
        <v>9.7000000000000005E-4</v>
      </c>
      <c r="D46" s="107">
        <v>9.1E-4</v>
      </c>
      <c r="E46" s="107">
        <v>7.7999999999999999E-4</v>
      </c>
      <c r="F46" s="107">
        <v>8.0999999999999996E-4</v>
      </c>
      <c r="G46" s="107">
        <v>1.07E-3</v>
      </c>
      <c r="H46" s="107">
        <v>8.8000000000000003E-4</v>
      </c>
      <c r="I46" s="107">
        <v>8.8999999999999995E-4</v>
      </c>
      <c r="J46" s="107">
        <v>8.7000000000000001E-4</v>
      </c>
      <c r="K46" s="107">
        <v>8.4000000000000003E-4</v>
      </c>
      <c r="L46" s="107">
        <v>9.3999999999999997E-4</v>
      </c>
      <c r="M46" s="107"/>
      <c r="N46" s="107"/>
      <c r="O46" s="107">
        <v>8.9757498476949842E-4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0.99995999999999996</v>
      </c>
      <c r="I47" s="165">
        <f t="shared" si="13"/>
        <v>1.0000200000000001</v>
      </c>
      <c r="J47" s="165">
        <f t="shared" si="13"/>
        <v>1.00004</v>
      </c>
      <c r="K47" s="165">
        <f t="shared" si="13"/>
        <v>0.99997999999999998</v>
      </c>
      <c r="L47" s="165">
        <f t="shared" si="13"/>
        <v>1.0000199999999999</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2015-09-28T14:51:30Z</cp:lastPrinted>
  <dcterms:created xsi:type="dcterms:W3CDTF">2009-04-09T13:46:36Z</dcterms:created>
  <dcterms:modified xsi:type="dcterms:W3CDTF">2015-11-30T19:22:01Z</dcterms:modified>
</cp:coreProperties>
</file>