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9810" windowWidth="25440" windowHeight="3030" tabRatio="897" activeTab="8"/>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P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O16" i="4" l="1"/>
  <c r="O26" i="4" s="1"/>
  <c r="C16" i="4"/>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I38" i="4"/>
  <c r="J38" i="4"/>
  <c r="G38" i="4"/>
  <c r="H27" i="4"/>
  <c r="F38" i="4"/>
  <c r="E27" i="4"/>
  <c r="D36" i="4"/>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T13" i="8"/>
  <c r="I28" i="8"/>
  <c r="J28" i="8"/>
  <c r="C28" i="8"/>
  <c r="M28" i="8"/>
  <c r="N28" i="8"/>
  <c r="R28" i="8"/>
  <c r="Q28" i="8"/>
  <c r="L28" i="8"/>
  <c r="D28" i="8"/>
  <c r="O28" i="8"/>
  <c r="K28" i="8"/>
  <c r="F28" i="8"/>
  <c r="N26" i="7"/>
  <c r="T25" i="8" l="1"/>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I26" i="1"/>
  <c r="I27" i="1"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E2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<sst xmlns="http://schemas.openxmlformats.org/spreadsheetml/2006/main" count="620" uniqueCount="164">
  <si>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</si>
  <si>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</si>
  <si>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</si>
  <si>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</si>
  <si>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</si>
  <si>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</si>
  <si>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</si>
  <si>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</si>
  <si>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</si>
  <si>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</si>
  <si>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</si>
  <si>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</si>
  <si>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</si>
  <si>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</si>
  <si>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</si>
  <si>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</si>
  <si>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</si>
  <si>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</si>
  <si>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</si>
  <si>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</si>
  <si>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</si>
  <si>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</si>
  <si>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</si>
  <si>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</si>
  <si>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</si>
  <si>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</si>
  <si>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</si>
  <si>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</si>
  <si>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</si>
  <si>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</si>
  <si>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</si>
  <si>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</si>
  <si>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</si>
  <si>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</si>
  <si>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</si>
  <si>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</si>
  <si>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</si>
  <si>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</si>
  <si>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</si>
  <si>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</si>
  <si>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</si>
  <si>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</si>
  <si>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</si>
  <si>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</si>
  <si>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</si>
  <si>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</si>
  <si>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</si>
  <si>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</si>
  <si>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</si>
  <si>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</si>
  <si>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</si>
  <si>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</si>
  <si>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</si>
  <si>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</si>
  <si>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</si>
  <si>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</si>
  <si>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</si>
  <si>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</si>
  <si>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</si>
  <si>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</si>
  <si>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</si>
  <si>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</si>
  <si>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</si>
  <si>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</si>
  <si>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</si>
  <si>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</si>
  <si>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</si>
  <si>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</si>
  <si>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</si>
  <si>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</si>
  <si>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</si>
  <si>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</si>
  <si>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</si>
  <si>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</si>
  <si>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</si>
  <si>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</si>
  <si>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</si>
  <si>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</si>
  <si>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</si>
  <si>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</si>
  <si>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</si>
  <si>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</si>
  <si>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</si>
  <si>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</si>
  <si>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</si>
  <si>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</si>
  <si>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</si>
  <si>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</si>
  <si>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</si>
  <si>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</si>
  <si>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</si>
  <si>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</si>
  <si>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</si>
  <si>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</si>
  <si>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</si>
  <si>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</si>
  <si>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</si>
  <si>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</si>
  <si>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</si>
  <si>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</si>
  <si>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</si>
  <si>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</si>
  <si>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</si>
  <si>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</si>
  <si>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</si>
  <si>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</si>
  <si>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</si>
  <si>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</si>
  <si>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</si>
  <si>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</si>
  <si>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</si>
  <si>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</si>
  <si>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</si>
  <si>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</si>
  <si>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</si>
  <si>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</si>
  <si>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</si>
  <si>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</si>
  <si>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</si>
  <si>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</si>
  <si>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</si>
  <si>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</si>
  <si>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</si>
  <si>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</si>
  <si>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</si>
  <si>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</si>
  <si>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</si>
  <si>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</si>
  <si>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</si>
  <si>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</si>
  <si>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</si>
  <si>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</si>
  <si>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</si>
  <si>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</si>
  <si>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</si>
  <si>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</si>
  <si>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</si>
  <si>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</si>
  <si>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</si>
  <si>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</si>
  <si>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</si>
  <si>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</si>
  <si>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</si>
  <si>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</si>
  <si>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</si>
  <si>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</si>
  <si>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</si>
  <si>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</si>
  <si>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</si>
  <si>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</si>
  <si>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</si>
  <si>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</si>
  <si>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</si>
  <si>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2013</t>
  </si>
  <si>
    <t>Casino Techonology</t>
  </si>
  <si>
    <t>SHUFFLEMASTER</t>
  </si>
  <si>
    <t>Bulgaria</t>
  </si>
  <si>
    <t>OFERTA DE JUEGOS POR CATEGORIA,  EN LOS CASINOS EN OPERACIÓN - Enero 2014</t>
  </si>
  <si>
    <t>Al 31-01-2014</t>
  </si>
  <si>
    <t>NUMERO DE MAQUINAS DE AZAR POR FABRICANTE Y PROCEDENCIA - Enero 2014</t>
  </si>
  <si>
    <t>POSICIONES DE JUEGO, POR CATEGORIA DE JUEGO - Enero 2014</t>
  </si>
  <si>
    <t>WIN DIARIO POR POSICION DE JUEGO ($), SEGUN CATEGORIA - Enero 2014</t>
  </si>
  <si>
    <t>Win Enero 2014 y posiciones de juego al 31-01-2014</t>
  </si>
  <si>
    <t>WIN DIARIO POR POSICION DE JUEGO (US$), SEGUN CATEGORIA - Enero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</si>
</sst>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xf numFmtId="0" fontId="10" fillId="3" borderId="0" xfId="0" applyFont="1" applyFill="1" applyBorder="1"/>
    <xf numFmtId="3" fontId="6" fillId="4" borderId="69" xfId="8" applyNumberFormat="1" applyFont="1" applyBorder="1" applyAlignment="1">
      <alignment horizontal="center" vertical="center" wrapText="1"/>
    </xf>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2013</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609600</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4763</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16</xdr:col>
      <xdr:colOff>9525</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451570</xdr:colOff>
      <xdr:row>55</xdr:row>
      <xdr:rowOff>24660</xdr:rowOff>
    </xdr:from>
    <xdr:to>
      <xdr:col>6</xdr:col>
      <xdr:colOff>533398</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71438</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125413</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96" t="s">
        <v>55</v>
      </c>
      <c r="C8" s="296"/>
      <c r="D8" s="297"/>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Normal="100" workbookViewId="0">
      <selection activeCell="H27" sqref="D27:H27"/>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5" t="s">
        <v>157</v>
      </c>
      <c r="C8" s="255"/>
      <c r="D8" s="255"/>
      <c r="E8" s="255"/>
      <c r="F8" s="255"/>
      <c r="G8" s="255"/>
      <c r="H8" s="256"/>
      <c r="I8" s="156"/>
      <c r="J8" s="58"/>
    </row>
    <row r="9" spans="2:10" s="52" customFormat="1" ht="15" customHeight="1">
      <c r="B9" s="257" t="s">
        <v>11</v>
      </c>
      <c r="C9" s="258" t="s">
        <v>106</v>
      </c>
      <c r="D9" s="259" t="s">
        <v>107</v>
      </c>
      <c r="E9" s="260"/>
      <c r="F9" s="261"/>
      <c r="G9" s="262" t="s">
        <v>108</v>
      </c>
      <c r="H9" s="263" t="s">
        <v>109</v>
      </c>
      <c r="I9" s="156"/>
      <c r="J9" s="58"/>
    </row>
    <row r="10" spans="2:10" s="52" customFormat="1" ht="24" customHeight="1">
      <c r="B10" s="257"/>
      <c r="C10" s="258"/>
      <c r="D10" s="158" t="s">
        <v>99</v>
      </c>
      <c r="E10" s="160" t="s">
        <v>100</v>
      </c>
      <c r="F10" s="159" t="s">
        <v>101</v>
      </c>
      <c r="G10" s="262"/>
      <c r="H10" s="263"/>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10</v>
      </c>
      <c r="E12" s="162">
        <v>29</v>
      </c>
      <c r="F12" s="162">
        <v>2</v>
      </c>
      <c r="G12" s="162">
        <v>712</v>
      </c>
      <c r="H12" s="162">
        <v>248</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10</v>
      </c>
      <c r="F14" s="162">
        <v>1</v>
      </c>
      <c r="G14" s="162">
        <v>335</v>
      </c>
      <c r="H14" s="162">
        <v>148</v>
      </c>
      <c r="I14" s="156"/>
      <c r="J14" s="53"/>
    </row>
    <row r="15" spans="2:10" s="52" customFormat="1" ht="9" customHeight="1">
      <c r="B15" s="102" t="s">
        <v>124</v>
      </c>
      <c r="C15" s="39" t="s">
        <v>114</v>
      </c>
      <c r="D15" s="161">
        <v>14</v>
      </c>
      <c r="E15" s="161">
        <v>42</v>
      </c>
      <c r="F15" s="161">
        <v>1</v>
      </c>
      <c r="G15" s="161">
        <v>1388</v>
      </c>
      <c r="H15" s="161">
        <v>100</v>
      </c>
      <c r="I15" s="156"/>
      <c r="J15" s="53"/>
    </row>
    <row r="16" spans="2:10" s="52" customFormat="1" ht="9" customHeight="1">
      <c r="B16" s="101" t="s">
        <v>16</v>
      </c>
      <c r="C16" s="113" t="s">
        <v>115</v>
      </c>
      <c r="D16" s="162">
        <v>30</v>
      </c>
      <c r="E16" s="162">
        <v>52</v>
      </c>
      <c r="F16" s="162">
        <v>1</v>
      </c>
      <c r="G16" s="162">
        <v>1919</v>
      </c>
      <c r="H16" s="162">
        <v>300</v>
      </c>
      <c r="I16" s="156"/>
      <c r="J16" s="53"/>
    </row>
    <row r="17" spans="1:248" s="52" customFormat="1" ht="9" customHeight="1">
      <c r="B17" s="102" t="s">
        <v>4</v>
      </c>
      <c r="C17" s="39" t="s">
        <v>116</v>
      </c>
      <c r="D17" s="161">
        <v>5</v>
      </c>
      <c r="E17" s="161">
        <v>14</v>
      </c>
      <c r="F17" s="161">
        <v>2</v>
      </c>
      <c r="G17" s="161">
        <v>238</v>
      </c>
      <c r="H17" s="161">
        <v>60</v>
      </c>
      <c r="I17" s="156"/>
    </row>
    <row r="18" spans="1:248" s="52" customFormat="1" ht="9" customHeight="1">
      <c r="B18" s="101" t="s">
        <v>5</v>
      </c>
      <c r="C18" s="113" t="s">
        <v>117</v>
      </c>
      <c r="D18" s="162">
        <v>4</v>
      </c>
      <c r="E18" s="162">
        <v>12</v>
      </c>
      <c r="F18" s="162">
        <v>1</v>
      </c>
      <c r="G18" s="162">
        <v>450</v>
      </c>
      <c r="H18" s="162">
        <v>69</v>
      </c>
      <c r="I18" s="156"/>
    </row>
    <row r="19" spans="1:248" s="52" customFormat="1" ht="9" customHeight="1">
      <c r="B19" s="233" t="s">
        <v>6</v>
      </c>
      <c r="C19" s="234" t="s">
        <v>118</v>
      </c>
      <c r="D19" s="239">
        <v>15</v>
      </c>
      <c r="E19" s="239">
        <v>34</v>
      </c>
      <c r="F19" s="239">
        <v>1</v>
      </c>
      <c r="G19" s="239">
        <v>1395</v>
      </c>
      <c r="H19" s="239">
        <v>168</v>
      </c>
      <c r="I19" s="156"/>
    </row>
    <row r="20" spans="1:248" s="52" customFormat="1" ht="9" customHeight="1">
      <c r="B20" s="236" t="s">
        <v>12</v>
      </c>
      <c r="C20" s="41" t="s">
        <v>119</v>
      </c>
      <c r="D20" s="240">
        <v>4</v>
      </c>
      <c r="E20" s="240">
        <v>5</v>
      </c>
      <c r="F20" s="240">
        <v>1</v>
      </c>
      <c r="G20" s="240">
        <v>200</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380</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7</v>
      </c>
      <c r="E24" s="240">
        <v>11</v>
      </c>
      <c r="F24" s="240">
        <v>1</v>
      </c>
      <c r="G24" s="240">
        <v>230</v>
      </c>
      <c r="H24" s="240">
        <v>72</v>
      </c>
      <c r="I24" s="156"/>
    </row>
    <row r="25" spans="1:248" s="52" customFormat="1" ht="9" customHeight="1">
      <c r="B25" s="233" t="s">
        <v>145</v>
      </c>
      <c r="C25" s="234" t="s">
        <v>146</v>
      </c>
      <c r="D25" s="239">
        <v>4</v>
      </c>
      <c r="E25" s="239">
        <v>6</v>
      </c>
      <c r="F25" s="239">
        <v>1</v>
      </c>
      <c r="G25" s="239">
        <v>150</v>
      </c>
      <c r="H25" s="239">
        <v>38</v>
      </c>
      <c r="I25" s="156"/>
    </row>
    <row r="26" spans="1:248" s="52" customFormat="1" ht="9" customHeight="1">
      <c r="B26" s="241" t="s">
        <v>15</v>
      </c>
      <c r="C26" s="41" t="s">
        <v>123</v>
      </c>
      <c r="D26" s="240">
        <v>5</v>
      </c>
      <c r="E26" s="240">
        <v>13</v>
      </c>
      <c r="F26" s="240">
        <v>2</v>
      </c>
      <c r="G26" s="240">
        <v>423</v>
      </c>
      <c r="H26" s="240">
        <v>150</v>
      </c>
      <c r="I26" s="156"/>
    </row>
    <row r="27" spans="1:248" s="157" customFormat="1" ht="18" customHeight="1">
      <c r="A27" s="79"/>
      <c r="B27" s="164" t="s">
        <v>2</v>
      </c>
      <c r="C27" s="165"/>
      <c r="D27" s="166">
        <f t="shared" ref="D27:H27" si="0">SUM(D11:D26)</f>
        <v>134</v>
      </c>
      <c r="E27" s="166">
        <f t="shared" si="0"/>
        <v>314</v>
      </c>
      <c r="F27" s="166">
        <f t="shared" si="0"/>
        <v>22</v>
      </c>
      <c r="G27" s="166">
        <f t="shared" si="0"/>
        <v>9612</v>
      </c>
      <c r="H27" s="167">
        <f t="shared" si="0"/>
        <v>2044</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zoomScaleNormal="100" zoomScaleSheetLayoutView="100" workbookViewId="0">
      <selection activeCell="S27" sqref="S27"/>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98"/>
    </row>
    <row r="8" spans="2:22" ht="22.5" customHeight="1">
      <c r="B8" s="299" t="s">
        <v>159</v>
      </c>
      <c r="C8" s="299"/>
      <c r="D8" s="299"/>
      <c r="E8" s="299"/>
      <c r="F8" s="299"/>
      <c r="G8" s="299"/>
      <c r="H8" s="299"/>
      <c r="I8" s="299"/>
      <c r="J8" s="299"/>
      <c r="K8" s="299"/>
      <c r="L8" s="299"/>
      <c r="M8" s="299"/>
      <c r="N8" s="299"/>
      <c r="O8" s="299"/>
      <c r="P8" s="299"/>
      <c r="Q8" s="299"/>
      <c r="R8" s="299"/>
      <c r="S8" s="299"/>
      <c r="T8" s="299"/>
      <c r="U8" s="196"/>
      <c r="V8" s="298"/>
    </row>
    <row r="9" spans="2:22" s="232" customFormat="1" ht="11.25" customHeight="1">
      <c r="B9" s="257" t="s">
        <v>24</v>
      </c>
      <c r="C9" s="231" t="s">
        <v>79</v>
      </c>
      <c r="D9" s="231" t="s">
        <v>80</v>
      </c>
      <c r="E9" s="231" t="s">
        <v>141</v>
      </c>
      <c r="F9" s="231" t="s">
        <v>143</v>
      </c>
      <c r="G9" s="231" t="s">
        <v>81</v>
      </c>
      <c r="H9" s="231" t="s">
        <v>154</v>
      </c>
      <c r="I9" s="231" t="s">
        <v>149</v>
      </c>
      <c r="J9" s="231" t="s">
        <v>138</v>
      </c>
      <c r="K9" s="231" t="s">
        <v>82</v>
      </c>
      <c r="L9" s="231" t="s">
        <v>83</v>
      </c>
      <c r="M9" s="231" t="s">
        <v>84</v>
      </c>
      <c r="N9" s="231" t="s">
        <v>85</v>
      </c>
      <c r="O9" s="231" t="s">
        <v>86</v>
      </c>
      <c r="P9" s="231" t="s">
        <v>155</v>
      </c>
      <c r="Q9" s="231" t="s">
        <v>87</v>
      </c>
      <c r="R9" s="231" t="s">
        <v>144</v>
      </c>
      <c r="S9" s="264" t="s">
        <v>97</v>
      </c>
      <c r="T9" s="265"/>
    </row>
    <row r="10" spans="2:22" ht="11.25" customHeight="1">
      <c r="B10" s="257"/>
      <c r="C10" s="47" t="s">
        <v>88</v>
      </c>
      <c r="D10" s="47" t="s">
        <v>89</v>
      </c>
      <c r="E10" s="47" t="s">
        <v>142</v>
      </c>
      <c r="F10" s="47" t="s">
        <v>90</v>
      </c>
      <c r="G10" s="47" t="s">
        <v>91</v>
      </c>
      <c r="H10" s="47" t="s">
        <v>156</v>
      </c>
      <c r="I10" s="47" t="s">
        <v>139</v>
      </c>
      <c r="J10" s="47" t="s">
        <v>139</v>
      </c>
      <c r="K10" s="47" t="s">
        <v>91</v>
      </c>
      <c r="L10" s="47" t="s">
        <v>91</v>
      </c>
      <c r="M10" s="47" t="s">
        <v>92</v>
      </c>
      <c r="N10" s="47" t="s">
        <v>93</v>
      </c>
      <c r="O10" s="47" t="s">
        <v>94</v>
      </c>
      <c r="P10" s="47" t="s">
        <v>91</v>
      </c>
      <c r="Q10" s="47" t="s">
        <v>95</v>
      </c>
      <c r="R10" s="47" t="s">
        <v>91</v>
      </c>
      <c r="S10" s="264"/>
      <c r="T10" s="265"/>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SUM(C11:R11)</f>
        <v>452</v>
      </c>
      <c r="T11" s="147">
        <f t="shared" ref="T11:T26" si="0">S11/$S$27</f>
        <v>4.7024552642530172E-2</v>
      </c>
    </row>
    <row r="12" spans="2:22" ht="9" customHeight="1">
      <c r="B12" s="101" t="s">
        <v>3</v>
      </c>
      <c r="C12" s="113"/>
      <c r="D12" s="113">
        <v>46</v>
      </c>
      <c r="E12" s="113"/>
      <c r="F12" s="113">
        <v>137</v>
      </c>
      <c r="G12" s="113">
        <v>140</v>
      </c>
      <c r="H12" s="113"/>
      <c r="I12" s="113"/>
      <c r="J12" s="113"/>
      <c r="K12" s="113"/>
      <c r="L12" s="113">
        <v>124</v>
      </c>
      <c r="M12" s="113">
        <v>62</v>
      </c>
      <c r="N12" s="113"/>
      <c r="O12" s="113">
        <v>8</v>
      </c>
      <c r="P12" s="113">
        <v>10</v>
      </c>
      <c r="Q12" s="113"/>
      <c r="R12" s="113">
        <v>185</v>
      </c>
      <c r="S12" s="113">
        <f>SUM(C12:R12)</f>
        <v>712</v>
      </c>
      <c r="T12" s="148">
        <f t="shared" si="0"/>
        <v>7.407407407407407E-2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SUM(C13:R13)</f>
        <v>385</v>
      </c>
      <c r="T13" s="147">
        <f t="shared" si="0"/>
        <v>4.0054099042863091E-2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SUM(C14:R14)</f>
        <v>335</v>
      </c>
      <c r="T14" s="148">
        <f t="shared" si="0"/>
        <v>3.4852267998335414E-2</v>
      </c>
    </row>
    <row r="15" spans="2:22" ht="9" customHeight="1">
      <c r="B15" s="102" t="s">
        <v>124</v>
      </c>
      <c r="C15" s="39">
        <v>18</v>
      </c>
      <c r="D15" s="39">
        <v>128</v>
      </c>
      <c r="E15" s="39"/>
      <c r="F15" s="39">
        <v>150</v>
      </c>
      <c r="G15" s="39">
        <v>354</v>
      </c>
      <c r="H15" s="39"/>
      <c r="I15" s="39">
        <v>12</v>
      </c>
      <c r="J15" s="39"/>
      <c r="K15" s="39"/>
      <c r="L15" s="39">
        <v>302</v>
      </c>
      <c r="M15" s="39">
        <v>186</v>
      </c>
      <c r="N15" s="39"/>
      <c r="O15" s="39">
        <v>34</v>
      </c>
      <c r="P15" s="39"/>
      <c r="Q15" s="39"/>
      <c r="R15" s="39">
        <v>204</v>
      </c>
      <c r="S15" s="81">
        <f>SUM(C15:R15)</f>
        <v>1388</v>
      </c>
      <c r="T15" s="147">
        <f t="shared" si="0"/>
        <v>0.14440282979608823</v>
      </c>
    </row>
    <row r="16" spans="2:22" ht="9" customHeight="1">
      <c r="B16" s="101" t="s">
        <v>16</v>
      </c>
      <c r="C16" s="113"/>
      <c r="D16" s="113">
        <v>197</v>
      </c>
      <c r="E16" s="113">
        <v>10</v>
      </c>
      <c r="F16" s="113">
        <v>49</v>
      </c>
      <c r="G16" s="113">
        <v>327</v>
      </c>
      <c r="H16" s="113"/>
      <c r="I16" s="113"/>
      <c r="J16" s="113"/>
      <c r="K16" s="113"/>
      <c r="L16" s="113">
        <v>411</v>
      </c>
      <c r="M16" s="113">
        <v>60</v>
      </c>
      <c r="N16" s="113"/>
      <c r="O16" s="113">
        <v>626</v>
      </c>
      <c r="P16" s="113"/>
      <c r="Q16" s="113"/>
      <c r="R16" s="113">
        <v>239</v>
      </c>
      <c r="S16" s="113">
        <f>SUM(C16:R16)</f>
        <v>1919</v>
      </c>
      <c r="T16" s="148">
        <f t="shared" si="0"/>
        <v>0.19964627548897212</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SUM(C17:R17)</f>
        <v>238</v>
      </c>
      <c r="T17" s="147">
        <f t="shared" si="0"/>
        <v>2.4760715771951727E-2</v>
      </c>
    </row>
    <row r="18" spans="2:20" ht="9" customHeight="1">
      <c r="B18" s="101" t="s">
        <v>5</v>
      </c>
      <c r="C18" s="113"/>
      <c r="D18" s="113"/>
      <c r="E18" s="113"/>
      <c r="F18" s="113">
        <v>242</v>
      </c>
      <c r="G18" s="113">
        <v>55</v>
      </c>
      <c r="H18" s="113"/>
      <c r="I18" s="113"/>
      <c r="J18" s="113"/>
      <c r="K18" s="113"/>
      <c r="L18" s="113"/>
      <c r="M18" s="113"/>
      <c r="N18" s="113">
        <v>20</v>
      </c>
      <c r="O18" s="113">
        <v>50</v>
      </c>
      <c r="P18" s="113"/>
      <c r="Q18" s="113"/>
      <c r="R18" s="113">
        <v>83</v>
      </c>
      <c r="S18" s="113">
        <f>SUM(C18:R18)</f>
        <v>450</v>
      </c>
      <c r="T18" s="148">
        <f t="shared" si="0"/>
        <v>4.6816479400749067E-2</v>
      </c>
    </row>
    <row r="19" spans="2:20" ht="9" customHeight="1">
      <c r="B19" s="233" t="s">
        <v>6</v>
      </c>
      <c r="C19" s="234"/>
      <c r="D19" s="234">
        <v>174</v>
      </c>
      <c r="E19" s="234"/>
      <c r="F19" s="234">
        <v>170</v>
      </c>
      <c r="G19" s="234">
        <v>317</v>
      </c>
      <c r="H19" s="234">
        <v>8</v>
      </c>
      <c r="I19" s="234">
        <v>10</v>
      </c>
      <c r="J19" s="234"/>
      <c r="K19" s="234"/>
      <c r="L19" s="234">
        <v>286</v>
      </c>
      <c r="M19" s="234">
        <v>108</v>
      </c>
      <c r="N19" s="234"/>
      <c r="O19" s="234"/>
      <c r="P19" s="234">
        <v>10</v>
      </c>
      <c r="Q19" s="234"/>
      <c r="R19" s="234">
        <v>312</v>
      </c>
      <c r="S19" s="234">
        <f>SUM(C19:R19)</f>
        <v>1395</v>
      </c>
      <c r="T19" s="235">
        <f t="shared" si="0"/>
        <v>0.14513108614232209</v>
      </c>
    </row>
    <row r="20" spans="2:20" ht="9" customHeight="1">
      <c r="B20" s="236" t="s">
        <v>12</v>
      </c>
      <c r="C20" s="41"/>
      <c r="D20" s="41"/>
      <c r="E20" s="41"/>
      <c r="F20" s="41">
        <v>64</v>
      </c>
      <c r="G20" s="41">
        <v>28</v>
      </c>
      <c r="H20" s="41"/>
      <c r="I20" s="41"/>
      <c r="J20" s="41"/>
      <c r="K20" s="41"/>
      <c r="L20" s="41">
        <v>8</v>
      </c>
      <c r="M20" s="41"/>
      <c r="N20" s="41"/>
      <c r="O20" s="41">
        <v>50</v>
      </c>
      <c r="P20" s="41"/>
      <c r="Q20" s="41"/>
      <c r="R20" s="41">
        <v>50</v>
      </c>
      <c r="S20" s="237">
        <f>SUM(C20:R20)</f>
        <v>200</v>
      </c>
      <c r="T20" s="238">
        <f t="shared" si="0"/>
        <v>2.0807324178110695E-2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SUM(C21:R21)</f>
        <v>622</v>
      </c>
      <c r="T21" s="235">
        <f t="shared" si="0"/>
        <v>6.4710778193924262E-2</v>
      </c>
    </row>
    <row r="22" spans="2:20" ht="9" customHeight="1">
      <c r="B22" s="236" t="s">
        <v>14</v>
      </c>
      <c r="C22" s="41"/>
      <c r="D22" s="41">
        <v>84</v>
      </c>
      <c r="E22" s="41"/>
      <c r="F22" s="41">
        <v>84</v>
      </c>
      <c r="G22" s="41">
        <v>56</v>
      </c>
      <c r="H22" s="41"/>
      <c r="I22" s="41"/>
      <c r="J22" s="41"/>
      <c r="K22" s="41">
        <v>8</v>
      </c>
      <c r="L22" s="41">
        <v>68</v>
      </c>
      <c r="M22" s="41">
        <v>4</v>
      </c>
      <c r="N22" s="41"/>
      <c r="O22" s="41">
        <v>12</v>
      </c>
      <c r="P22" s="41"/>
      <c r="Q22" s="41"/>
      <c r="R22" s="41">
        <v>64</v>
      </c>
      <c r="S22" s="237">
        <f>SUM(C22:R22)</f>
        <v>380</v>
      </c>
      <c r="T22" s="238">
        <f t="shared" si="0"/>
        <v>3.9533915938410318E-2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SUM(C23:R23)</f>
        <v>333</v>
      </c>
      <c r="T23" s="235">
        <f t="shared" si="0"/>
        <v>3.4644194756554308E-2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SUM(C24:R24)</f>
        <v>230</v>
      </c>
      <c r="T24" s="238">
        <f t="shared" si="0"/>
        <v>2.39284228048273E-2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20</v>
      </c>
      <c r="S25" s="234">
        <f>SUM(C25:R25)</f>
        <v>150</v>
      </c>
      <c r="T25" s="235">
        <f t="shared" si="0"/>
        <v>1.5605493133583021E-2</v>
      </c>
    </row>
    <row r="26" spans="2:20" ht="9" customHeight="1">
      <c r="B26" s="236" t="s">
        <v>15</v>
      </c>
      <c r="C26" s="41">
        <v>4</v>
      </c>
      <c r="D26" s="41">
        <v>81</v>
      </c>
      <c r="E26" s="41"/>
      <c r="F26" s="41">
        <v>106</v>
      </c>
      <c r="G26" s="41">
        <v>80</v>
      </c>
      <c r="H26" s="41"/>
      <c r="I26" s="41"/>
      <c r="J26" s="41"/>
      <c r="K26" s="41"/>
      <c r="L26" s="41">
        <v>70</v>
      </c>
      <c r="M26" s="41">
        <v>16</v>
      </c>
      <c r="N26" s="41"/>
      <c r="O26" s="41">
        <v>24</v>
      </c>
      <c r="P26" s="41"/>
      <c r="Q26" s="41"/>
      <c r="R26" s="41">
        <v>42</v>
      </c>
      <c r="S26" s="237">
        <f>SUM(C26:R26)</f>
        <v>423</v>
      </c>
      <c r="T26" s="238">
        <f t="shared" si="0"/>
        <v>4.4007490636704123E-2</v>
      </c>
    </row>
    <row r="27" spans="2:20" ht="18" customHeight="1">
      <c r="B27" s="149" t="s">
        <v>77</v>
      </c>
      <c r="C27" s="145">
        <f t="shared" ref="C27:R27" si="1">SUM(C11:C26)</f>
        <v>40</v>
      </c>
      <c r="D27" s="145">
        <f t="shared" si="1"/>
        <v>1006</v>
      </c>
      <c r="E27" s="145">
        <f t="shared" si="1"/>
        <v>10</v>
      </c>
      <c r="F27" s="145">
        <f t="shared" si="1"/>
        <v>1617</v>
      </c>
      <c r="G27" s="145">
        <f t="shared" si="1"/>
        <v>1916</v>
      </c>
      <c r="H27" s="145">
        <f t="shared" si="1"/>
        <v>8</v>
      </c>
      <c r="I27" s="145">
        <f t="shared" si="1"/>
        <v>22</v>
      </c>
      <c r="J27" s="145">
        <f t="shared" si="1"/>
        <v>16</v>
      </c>
      <c r="K27" s="145">
        <f t="shared" si="1"/>
        <v>11</v>
      </c>
      <c r="L27" s="145">
        <f t="shared" si="1"/>
        <v>1700</v>
      </c>
      <c r="M27" s="145">
        <f t="shared" si="1"/>
        <v>602</v>
      </c>
      <c r="N27" s="145">
        <f t="shared" si="1"/>
        <v>20</v>
      </c>
      <c r="O27" s="145">
        <f t="shared" si="1"/>
        <v>914</v>
      </c>
      <c r="P27" s="145">
        <f t="shared" si="1"/>
        <v>20</v>
      </c>
      <c r="Q27" s="145">
        <f t="shared" si="1"/>
        <v>18</v>
      </c>
      <c r="R27" s="145">
        <f t="shared" si="1"/>
        <v>1692</v>
      </c>
      <c r="S27" s="145">
        <f>SUM(C27:R27)</f>
        <v>9612</v>
      </c>
      <c r="T27" s="203">
        <f>SUM(T11:T26)</f>
        <v>1</v>
      </c>
    </row>
    <row r="28" spans="2:20" ht="12.75" customHeight="1">
      <c r="B28" s="150" t="s">
        <v>78</v>
      </c>
      <c r="C28" s="112">
        <f>C27/$S$27</f>
        <v>4.1614648356221393E-3</v>
      </c>
      <c r="D28" s="112">
        <f>D27/$S$27</f>
        <v>0.1046608406158968</v>
      </c>
      <c r="E28" s="112">
        <f>E27/$S$27</f>
        <v>1.0403662089055348E-3</v>
      </c>
      <c r="F28" s="112">
        <f>F27/$S$27</f>
        <v>0.16822721598002496</v>
      </c>
      <c r="G28" s="112">
        <f>G27/$S$27</f>
        <v>0.19933416562630046</v>
      </c>
      <c r="H28" s="112">
        <f>H27/$S$27</f>
        <v>8.3229296712442784E-4</v>
      </c>
      <c r="I28" s="112">
        <f>I27/$S$27</f>
        <v>2.2888056595921765E-3</v>
      </c>
      <c r="J28" s="112">
        <f>J27/$S$27</f>
        <v>1.6645859342488557E-3</v>
      </c>
      <c r="K28" s="112">
        <f>K27/$S$27</f>
        <v>1.1444028297960883E-3</v>
      </c>
      <c r="L28" s="112">
        <f>L27/$S$27</f>
        <v>0.17686225551394091</v>
      </c>
      <c r="M28" s="112">
        <f>M27/$S$27</f>
        <v>6.2630045776113197E-2</v>
      </c>
      <c r="N28" s="112">
        <f>N27/$S$27</f>
        <v>2.0807324178110697E-3</v>
      </c>
      <c r="O28" s="112">
        <f>O27/$S$27</f>
        <v>9.5089471493965877E-2</v>
      </c>
      <c r="P28" s="112">
        <f>P27/$S$27</f>
        <v>2.0807324178110697E-3</v>
      </c>
      <c r="Q28" s="112">
        <f>Q27/$S$27</f>
        <v>1.8726591760299626E-3</v>
      </c>
      <c r="R28" s="112">
        <f>R27/$S$27</f>
        <v>0.17602996254681649</v>
      </c>
      <c r="S28" s="144">
        <f>SUM(C28:R28)</f>
        <v>1</v>
      </c>
      <c r="T28" s="146"/>
    </row>
    <row r="29" spans="2:20" ht="15" customHeight="1">
      <c r="B29" s="188" t="str">
        <f>'Oferta de Juegos'!B28</f>
        <v>Al 31-01-2014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5" zoomScaleNormal="100" workbookViewId="0">
      <selection activeCell="L28" sqref="L28"/>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67" t="s">
        <v>160</v>
      </c>
      <c r="C8" s="268"/>
      <c r="D8" s="268"/>
      <c r="E8" s="268"/>
      <c r="F8" s="268"/>
      <c r="G8" s="268"/>
      <c r="H8" s="268"/>
      <c r="I8" s="268"/>
      <c r="K8" s="58"/>
    </row>
    <row r="9" spans="2:11" s="52" customFormat="1" ht="15" customHeight="1">
      <c r="B9" s="257" t="s">
        <v>11</v>
      </c>
      <c r="C9" s="258" t="s">
        <v>106</v>
      </c>
      <c r="D9" s="259" t="s">
        <v>126</v>
      </c>
      <c r="E9" s="260"/>
      <c r="F9" s="261"/>
      <c r="G9" s="262" t="s">
        <v>127</v>
      </c>
      <c r="H9" s="258" t="s">
        <v>103</v>
      </c>
      <c r="I9" s="262" t="s">
        <v>128</v>
      </c>
      <c r="K9" s="58"/>
    </row>
    <row r="10" spans="2:11" s="52" customFormat="1" ht="24" customHeight="1">
      <c r="B10" s="257"/>
      <c r="C10" s="258"/>
      <c r="D10" s="158" t="s">
        <v>99</v>
      </c>
      <c r="E10" s="160" t="s">
        <v>100</v>
      </c>
      <c r="F10" s="159" t="s">
        <v>101</v>
      </c>
      <c r="G10" s="262"/>
      <c r="H10" s="258"/>
      <c r="I10" s="262"/>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70</v>
      </c>
      <c r="E12" s="162">
        <v>226</v>
      </c>
      <c r="F12" s="162">
        <v>14</v>
      </c>
      <c r="G12" s="162">
        <v>712</v>
      </c>
      <c r="H12" s="162">
        <v>248</v>
      </c>
      <c r="I12" s="162">
        <f t="shared" ref="I12:I26" si="0">SUM(D12:H12)</f>
        <v>1270</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72</v>
      </c>
      <c r="F14" s="162">
        <v>10</v>
      </c>
      <c r="G14" s="162">
        <v>335</v>
      </c>
      <c r="H14" s="162">
        <v>148</v>
      </c>
      <c r="I14" s="240">
        <f t="shared" si="0"/>
        <v>614</v>
      </c>
    </row>
    <row r="15" spans="2:11" s="52" customFormat="1" ht="9" customHeight="1">
      <c r="B15" s="102" t="s">
        <v>124</v>
      </c>
      <c r="C15" s="39" t="s">
        <v>114</v>
      </c>
      <c r="D15" s="161">
        <v>98</v>
      </c>
      <c r="E15" s="161">
        <v>329</v>
      </c>
      <c r="F15" s="161">
        <v>10</v>
      </c>
      <c r="G15" s="161">
        <v>1388</v>
      </c>
      <c r="H15" s="161">
        <v>100</v>
      </c>
      <c r="I15" s="161">
        <f t="shared" si="0"/>
        <v>1925</v>
      </c>
    </row>
    <row r="16" spans="2:11" s="52" customFormat="1" ht="9" customHeight="1">
      <c r="B16" s="101" t="s">
        <v>16</v>
      </c>
      <c r="C16" s="113" t="s">
        <v>115</v>
      </c>
      <c r="D16" s="162">
        <v>210</v>
      </c>
      <c r="E16" s="162">
        <v>358</v>
      </c>
      <c r="F16" s="162">
        <v>10</v>
      </c>
      <c r="G16" s="162">
        <v>1919</v>
      </c>
      <c r="H16" s="162">
        <v>300</v>
      </c>
      <c r="I16" s="240">
        <f t="shared" si="0"/>
        <v>2797</v>
      </c>
    </row>
    <row r="17" spans="1:247" s="52" customFormat="1" ht="9" customHeight="1">
      <c r="B17" s="102" t="s">
        <v>4</v>
      </c>
      <c r="C17" s="39" t="s">
        <v>116</v>
      </c>
      <c r="D17" s="161">
        <v>35</v>
      </c>
      <c r="E17" s="161">
        <v>107</v>
      </c>
      <c r="F17" s="161">
        <v>14</v>
      </c>
      <c r="G17" s="161">
        <v>238</v>
      </c>
      <c r="H17" s="161">
        <v>60</v>
      </c>
      <c r="I17" s="161">
        <f t="shared" si="0"/>
        <v>454</v>
      </c>
    </row>
    <row r="18" spans="1:247" s="52" customFormat="1" ht="9" customHeight="1">
      <c r="B18" s="101" t="s">
        <v>5</v>
      </c>
      <c r="C18" s="113" t="s">
        <v>117</v>
      </c>
      <c r="D18" s="162">
        <v>28</v>
      </c>
      <c r="E18" s="162">
        <v>92</v>
      </c>
      <c r="F18" s="162">
        <v>10</v>
      </c>
      <c r="G18" s="162">
        <v>450</v>
      </c>
      <c r="H18" s="162">
        <v>69</v>
      </c>
      <c r="I18" s="240">
        <f t="shared" si="0"/>
        <v>649</v>
      </c>
    </row>
    <row r="19" spans="1:247" s="52" customFormat="1" ht="9" customHeight="1">
      <c r="B19" s="233" t="s">
        <v>6</v>
      </c>
      <c r="C19" s="234" t="s">
        <v>118</v>
      </c>
      <c r="D19" s="239">
        <v>105</v>
      </c>
      <c r="E19" s="239">
        <v>248</v>
      </c>
      <c r="F19" s="239">
        <v>10</v>
      </c>
      <c r="G19" s="239">
        <v>1395</v>
      </c>
      <c r="H19" s="239">
        <v>168</v>
      </c>
      <c r="I19" s="161">
        <f t="shared" si="0"/>
        <v>1926</v>
      </c>
    </row>
    <row r="20" spans="1:247" s="52" customFormat="1" ht="9" customHeight="1">
      <c r="B20" s="236" t="s">
        <v>12</v>
      </c>
      <c r="C20" s="41" t="s">
        <v>119</v>
      </c>
      <c r="D20" s="240">
        <v>28</v>
      </c>
      <c r="E20" s="240">
        <v>41</v>
      </c>
      <c r="F20" s="240">
        <v>7</v>
      </c>
      <c r="G20" s="240">
        <v>200</v>
      </c>
      <c r="H20" s="240">
        <v>40</v>
      </c>
      <c r="I20" s="240">
        <f t="shared" si="0"/>
        <v>316</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380</v>
      </c>
      <c r="H22" s="240">
        <v>100</v>
      </c>
      <c r="I22" s="240">
        <f t="shared" si="0"/>
        <v>646</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49</v>
      </c>
      <c r="E24" s="240">
        <v>79</v>
      </c>
      <c r="F24" s="240">
        <v>7</v>
      </c>
      <c r="G24" s="240">
        <v>230</v>
      </c>
      <c r="H24" s="240">
        <v>72</v>
      </c>
      <c r="I24" s="240">
        <f t="shared" si="0"/>
        <v>437</v>
      </c>
    </row>
    <row r="25" spans="1:247" s="52" customFormat="1" ht="9" customHeight="1">
      <c r="B25" s="233" t="s">
        <v>145</v>
      </c>
      <c r="C25" s="234" t="s">
        <v>146</v>
      </c>
      <c r="D25" s="239">
        <v>28</v>
      </c>
      <c r="E25" s="239">
        <v>39</v>
      </c>
      <c r="F25" s="239">
        <v>7</v>
      </c>
      <c r="G25" s="239">
        <v>150</v>
      </c>
      <c r="H25" s="239">
        <v>38</v>
      </c>
      <c r="I25" s="161">
        <f t="shared" si="0"/>
        <v>262</v>
      </c>
    </row>
    <row r="26" spans="1:247" s="52" customFormat="1" ht="9" customHeight="1">
      <c r="B26" s="236" t="s">
        <v>15</v>
      </c>
      <c r="C26" s="41" t="s">
        <v>123</v>
      </c>
      <c r="D26" s="240">
        <v>35</v>
      </c>
      <c r="E26" s="240">
        <v>97</v>
      </c>
      <c r="F26" s="240">
        <v>14</v>
      </c>
      <c r="G26" s="240">
        <v>423</v>
      </c>
      <c r="H26" s="240">
        <v>150</v>
      </c>
      <c r="I26" s="240">
        <f t="shared" si="0"/>
        <v>719</v>
      </c>
    </row>
    <row r="27" spans="1:247" s="157" customFormat="1" ht="18" customHeight="1">
      <c r="A27" s="79"/>
      <c r="B27" s="164" t="s">
        <v>2</v>
      </c>
      <c r="C27" s="165"/>
      <c r="D27" s="166">
        <f t="shared" ref="D27:H27" si="1">SUM(D11:D26)</f>
        <v>938</v>
      </c>
      <c r="E27" s="166">
        <f t="shared" si="1"/>
        <v>2328</v>
      </c>
      <c r="F27" s="166">
        <f t="shared" si="1"/>
        <v>181</v>
      </c>
      <c r="G27" s="166">
        <f t="shared" si="1"/>
        <v>9612</v>
      </c>
      <c r="H27" s="167">
        <f t="shared" si="1"/>
        <v>2044</v>
      </c>
      <c r="I27" s="167">
        <f>SUM(I11:I26)</f>
        <v>15103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31-01-2014</v>
      </c>
      <c r="I28" s="57"/>
    </row>
    <row r="29" spans="1:247" s="52" customFormat="1" ht="22.5" customHeight="1">
      <c r="B29" s="267" t="s">
        <v>161</v>
      </c>
      <c r="C29" s="268"/>
      <c r="D29" s="268"/>
      <c r="E29" s="268"/>
      <c r="F29" s="268"/>
      <c r="G29" s="268"/>
      <c r="H29" s="268"/>
      <c r="I29" s="196"/>
      <c r="J29" s="58"/>
    </row>
    <row r="30" spans="1:247" s="52" customFormat="1" ht="15" customHeight="1">
      <c r="B30" s="269" t="s">
        <v>11</v>
      </c>
      <c r="C30" s="258" t="s">
        <v>106</v>
      </c>
      <c r="D30" s="259" t="s">
        <v>126</v>
      </c>
      <c r="E30" s="260"/>
      <c r="F30" s="261"/>
      <c r="G30" s="258" t="s">
        <v>127</v>
      </c>
      <c r="H30" s="258" t="s">
        <v>103</v>
      </c>
      <c r="I30" s="266"/>
      <c r="J30" s="58"/>
    </row>
    <row r="31" spans="1:247" s="52" customFormat="1" ht="24" customHeight="1">
      <c r="B31" s="269"/>
      <c r="C31" s="258"/>
      <c r="D31" s="158" t="s">
        <v>99</v>
      </c>
      <c r="E31" s="160" t="s">
        <v>100</v>
      </c>
      <c r="F31" s="159" t="s">
        <v>101</v>
      </c>
      <c r="G31" s="258"/>
      <c r="H31" s="258"/>
      <c r="I31" s="266"/>
      <c r="J31" s="58"/>
    </row>
    <row r="32" spans="1:247" s="52" customFormat="1" ht="9" customHeight="1">
      <c r="B32" s="102" t="s">
        <v>34</v>
      </c>
      <c r="C32" s="39" t="s">
        <v>110</v>
      </c>
      <c r="D32" s="161">
        <v>50358.29</v>
      </c>
      <c r="E32" s="161">
        <v>27155.93</v>
      </c>
      <c r="F32" s="161">
        <v>30309.68</v>
      </c>
      <c r="G32" s="161">
        <v>50721.15</v>
      </c>
      <c r="H32" s="161">
        <v>81.010000000000005</v>
      </c>
      <c r="I32" s="195"/>
    </row>
    <row r="33" spans="1:247" s="52" customFormat="1" ht="9" customHeight="1">
      <c r="B33" s="101" t="s">
        <v>3</v>
      </c>
      <c r="C33" s="113" t="s">
        <v>111</v>
      </c>
      <c r="D33" s="162">
        <v>70022.58</v>
      </c>
      <c r="E33" s="162">
        <v>21251.72</v>
      </c>
      <c r="F33" s="162">
        <v>6175.12</v>
      </c>
      <c r="G33" s="162">
        <v>72957.919999999998</v>
      </c>
      <c r="H33" s="162">
        <v>1052.03</v>
      </c>
      <c r="I33" s="197"/>
    </row>
    <row r="34" spans="1:247" s="52" customFormat="1" ht="9" customHeight="1">
      <c r="B34" s="163" t="s">
        <v>76</v>
      </c>
      <c r="C34" s="39" t="s">
        <v>112</v>
      </c>
      <c r="D34" s="161">
        <v>38256.68</v>
      </c>
      <c r="E34" s="161">
        <v>19177.349999999999</v>
      </c>
      <c r="F34" s="161">
        <v>-3602.3</v>
      </c>
      <c r="G34" s="161">
        <v>43240.31</v>
      </c>
      <c r="H34" s="161">
        <v>0</v>
      </c>
      <c r="I34" s="195"/>
    </row>
    <row r="35" spans="1:247" s="52" customFormat="1" ht="9" customHeight="1">
      <c r="B35" s="101" t="s">
        <v>35</v>
      </c>
      <c r="C35" s="113" t="s">
        <v>113</v>
      </c>
      <c r="D35" s="162">
        <v>21226.46</v>
      </c>
      <c r="E35" s="162">
        <v>22840.3</v>
      </c>
      <c r="F35" s="162">
        <v>16415.32</v>
      </c>
      <c r="G35" s="162">
        <v>38922.19</v>
      </c>
      <c r="H35" s="162">
        <v>21.84</v>
      </c>
      <c r="I35" s="197"/>
    </row>
    <row r="36" spans="1:247" s="52" customFormat="1" ht="9" customHeight="1">
      <c r="B36" s="102" t="s">
        <v>124</v>
      </c>
      <c r="C36" s="39" t="s">
        <v>114</v>
      </c>
      <c r="D36" s="161">
        <v>35600.89</v>
      </c>
      <c r="E36" s="161">
        <v>42481.59</v>
      </c>
      <c r="F36" s="161">
        <v>49002.9</v>
      </c>
      <c r="G36" s="161">
        <v>36914.980000000003</v>
      </c>
      <c r="H36" s="161">
        <v>723.29</v>
      </c>
      <c r="I36" s="195"/>
    </row>
    <row r="37" spans="1:247" s="52" customFormat="1" ht="9" customHeight="1">
      <c r="B37" s="101" t="s">
        <v>16</v>
      </c>
      <c r="C37" s="113" t="s">
        <v>115</v>
      </c>
      <c r="D37" s="162">
        <v>129656.14</v>
      </c>
      <c r="E37" s="162">
        <v>61904.37</v>
      </c>
      <c r="F37" s="162">
        <v>135247.1</v>
      </c>
      <c r="G37" s="162">
        <v>74700.149999999994</v>
      </c>
      <c r="H37" s="162">
        <v>365.22</v>
      </c>
      <c r="I37" s="197"/>
    </row>
    <row r="38" spans="1:247" s="52" customFormat="1" ht="9" customHeight="1">
      <c r="B38" s="102" t="s">
        <v>4</v>
      </c>
      <c r="C38" s="39" t="s">
        <v>116</v>
      </c>
      <c r="D38" s="161">
        <v>34172.81</v>
      </c>
      <c r="E38" s="161">
        <v>18013.22</v>
      </c>
      <c r="F38" s="161">
        <v>3676.5</v>
      </c>
      <c r="G38" s="161">
        <v>51767.43</v>
      </c>
      <c r="H38" s="161">
        <v>978.55</v>
      </c>
      <c r="I38" s="195"/>
    </row>
    <row r="39" spans="1:247" s="52" customFormat="1" ht="9" customHeight="1">
      <c r="B39" s="101" t="s">
        <v>5</v>
      </c>
      <c r="C39" s="113" t="s">
        <v>117</v>
      </c>
      <c r="D39" s="162">
        <v>31289.75</v>
      </c>
      <c r="E39" s="162">
        <v>27024.89</v>
      </c>
      <c r="F39" s="162">
        <v>-14.52</v>
      </c>
      <c r="G39" s="162">
        <v>51446.73</v>
      </c>
      <c r="H39" s="162">
        <v>0</v>
      </c>
      <c r="I39" s="197"/>
    </row>
    <row r="40" spans="1:247" s="52" customFormat="1" ht="9" customHeight="1">
      <c r="B40" s="233" t="s">
        <v>6</v>
      </c>
      <c r="C40" s="234" t="s">
        <v>118</v>
      </c>
      <c r="D40" s="239">
        <v>11648.14</v>
      </c>
      <c r="E40" s="239">
        <v>16518.53</v>
      </c>
      <c r="F40" s="239">
        <v>17190</v>
      </c>
      <c r="G40" s="239">
        <v>50894.21</v>
      </c>
      <c r="H40" s="239">
        <v>272.95</v>
      </c>
      <c r="I40" s="197"/>
    </row>
    <row r="41" spans="1:247" s="52" customFormat="1" ht="9" customHeight="1">
      <c r="B41" s="236" t="s">
        <v>12</v>
      </c>
      <c r="C41" s="41" t="s">
        <v>119</v>
      </c>
      <c r="D41" s="240">
        <v>22380.76</v>
      </c>
      <c r="E41" s="240">
        <v>33745.870000000003</v>
      </c>
      <c r="F41" s="240">
        <v>9184.33</v>
      </c>
      <c r="G41" s="240">
        <v>38057.65</v>
      </c>
      <c r="H41" s="240">
        <v>998.23</v>
      </c>
      <c r="I41" s="195"/>
    </row>
    <row r="42" spans="1:247" s="52" customFormat="1" ht="9" customHeight="1">
      <c r="B42" s="233" t="s">
        <v>13</v>
      </c>
      <c r="C42" s="234" t="s">
        <v>120</v>
      </c>
      <c r="D42" s="239">
        <v>33564.19</v>
      </c>
      <c r="E42" s="239">
        <v>24593.31</v>
      </c>
      <c r="F42" s="239">
        <v>5202.1499999999996</v>
      </c>
      <c r="G42" s="239">
        <v>64194.09</v>
      </c>
      <c r="H42" s="239">
        <v>82.45</v>
      </c>
      <c r="I42" s="197"/>
    </row>
    <row r="43" spans="1:247" s="52" customFormat="1" ht="9" customHeight="1">
      <c r="B43" s="236" t="s">
        <v>14</v>
      </c>
      <c r="C43" s="41" t="s">
        <v>121</v>
      </c>
      <c r="D43" s="240">
        <v>25547.93</v>
      </c>
      <c r="E43" s="240">
        <v>14117.18</v>
      </c>
      <c r="F43" s="240">
        <v>3425.81</v>
      </c>
      <c r="G43" s="240">
        <v>55210.65</v>
      </c>
      <c r="H43" s="240">
        <v>0</v>
      </c>
      <c r="I43" s="195"/>
    </row>
    <row r="44" spans="1:247" s="52" customFormat="1" ht="9" customHeight="1">
      <c r="B44" s="233" t="s">
        <v>38</v>
      </c>
      <c r="C44" s="234" t="s">
        <v>122</v>
      </c>
      <c r="D44" s="239">
        <v>25149</v>
      </c>
      <c r="E44" s="239">
        <v>11207.8</v>
      </c>
      <c r="F44" s="239">
        <v>5151.6099999999997</v>
      </c>
      <c r="G44" s="239">
        <v>45436.27</v>
      </c>
      <c r="H44" s="239">
        <v>0</v>
      </c>
      <c r="I44" s="197"/>
    </row>
    <row r="45" spans="1:247" s="52" customFormat="1" ht="9" customHeight="1">
      <c r="B45" s="236" t="s">
        <v>147</v>
      </c>
      <c r="C45" s="41" t="s">
        <v>148</v>
      </c>
      <c r="D45" s="240">
        <v>7811.72</v>
      </c>
      <c r="E45" s="240">
        <v>19610.939999999999</v>
      </c>
      <c r="F45" s="240">
        <v>7746.54</v>
      </c>
      <c r="G45" s="240">
        <v>22224.18</v>
      </c>
      <c r="H45" s="240">
        <v>0</v>
      </c>
      <c r="I45" s="197"/>
    </row>
    <row r="46" spans="1:247" s="52" customFormat="1" ht="9" customHeight="1">
      <c r="B46" s="233" t="s">
        <v>145</v>
      </c>
      <c r="C46" s="234" t="s">
        <v>146</v>
      </c>
      <c r="D46" s="239">
        <v>24855.41</v>
      </c>
      <c r="E46" s="239">
        <v>22709.39</v>
      </c>
      <c r="F46" s="239">
        <v>3919.82</v>
      </c>
      <c r="G46" s="239">
        <v>47863.44</v>
      </c>
      <c r="H46" s="239">
        <v>0</v>
      </c>
      <c r="I46" s="197"/>
    </row>
    <row r="47" spans="1:247" s="52" customFormat="1" ht="9" customHeight="1">
      <c r="B47" s="236" t="s">
        <v>15</v>
      </c>
      <c r="C47" s="41" t="s">
        <v>123</v>
      </c>
      <c r="D47" s="240">
        <v>27712.9</v>
      </c>
      <c r="E47" s="240">
        <v>16101.9</v>
      </c>
      <c r="F47" s="240">
        <v>867.74</v>
      </c>
      <c r="G47" s="240">
        <v>76241.66</v>
      </c>
      <c r="H47" s="240">
        <v>927.87</v>
      </c>
      <c r="I47" s="197"/>
    </row>
    <row r="48" spans="1:247" s="157" customFormat="1" ht="18" customHeight="1">
      <c r="A48" s="79"/>
      <c r="B48" s="164" t="s">
        <v>2</v>
      </c>
      <c r="C48" s="165"/>
      <c r="D48" s="166">
        <v>52961.64</v>
      </c>
      <c r="E48" s="166">
        <v>29696.46</v>
      </c>
      <c r="F48" s="166">
        <v>16502.330000000002</v>
      </c>
      <c r="G48" s="167">
        <v>55535.48</v>
      </c>
      <c r="H48" s="166">
        <v>369.49</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162</v>
      </c>
    </row>
    <row r="50" spans="2:10" s="52" customFormat="1" ht="22.5" customHeight="1">
      <c r="B50" s="267" t="s">
        <v>163</v>
      </c>
      <c r="C50" s="268"/>
      <c r="D50" s="268"/>
      <c r="E50" s="268"/>
      <c r="F50" s="268"/>
      <c r="G50" s="268"/>
      <c r="H50" s="268"/>
      <c r="I50" s="196"/>
    </row>
    <row r="51" spans="2:10" s="52" customFormat="1" ht="15" customHeight="1">
      <c r="B51" s="269" t="s">
        <v>11</v>
      </c>
      <c r="C51" s="258" t="s">
        <v>106</v>
      </c>
      <c r="D51" s="259" t="s">
        <v>126</v>
      </c>
      <c r="E51" s="260"/>
      <c r="F51" s="261"/>
      <c r="G51" s="258" t="s">
        <v>127</v>
      </c>
      <c r="H51" s="258" t="s">
        <v>103</v>
      </c>
      <c r="I51" s="266"/>
      <c r="J51" s="58"/>
    </row>
    <row r="52" spans="2:10" s="52" customFormat="1" ht="24" customHeight="1">
      <c r="B52" s="269"/>
      <c r="C52" s="258"/>
      <c r="D52" s="158" t="s">
        <v>99</v>
      </c>
      <c r="E52" s="160" t="s">
        <v>100</v>
      </c>
      <c r="F52" s="159" t="s">
        <v>101</v>
      </c>
      <c r="G52" s="258"/>
      <c r="H52" s="258"/>
      <c r="I52" s="266"/>
    </row>
    <row r="53" spans="2:10" s="52" customFormat="1" ht="9" customHeight="1">
      <c r="B53" s="102" t="s">
        <v>34</v>
      </c>
      <c r="C53" s="39" t="s">
        <v>110</v>
      </c>
      <c r="D53" s="191">
        <v>93.77</v>
      </c>
      <c r="E53" s="191">
        <v>50.57</v>
      </c>
      <c r="F53" s="191">
        <v>56.44</v>
      </c>
      <c r="G53" s="191">
        <v>94.45</v>
      </c>
      <c r="H53" s="191">
        <v>0.15</v>
      </c>
      <c r="I53" s="200"/>
    </row>
    <row r="54" spans="2:10" s="52" customFormat="1" ht="9" customHeight="1">
      <c r="B54" s="101" t="s">
        <v>3</v>
      </c>
      <c r="C54" s="113" t="s">
        <v>111</v>
      </c>
      <c r="D54" s="192">
        <v>130.38999999999999</v>
      </c>
      <c r="E54" s="192">
        <v>39.57</v>
      </c>
      <c r="F54" s="192">
        <v>11.5</v>
      </c>
      <c r="G54" s="192">
        <v>135.85</v>
      </c>
      <c r="H54" s="192">
        <v>1.96</v>
      </c>
      <c r="I54" s="199"/>
    </row>
    <row r="55" spans="2:10" s="52" customFormat="1" ht="9" customHeight="1">
      <c r="B55" s="163" t="s">
        <v>76</v>
      </c>
      <c r="C55" s="39" t="s">
        <v>112</v>
      </c>
      <c r="D55" s="191">
        <v>71.239999999999995</v>
      </c>
      <c r="E55" s="191">
        <v>35.71</v>
      </c>
      <c r="F55" s="191">
        <v>-6.71</v>
      </c>
      <c r="G55" s="191">
        <v>80.52</v>
      </c>
      <c r="H55" s="191">
        <v>0</v>
      </c>
      <c r="I55" s="200"/>
    </row>
    <row r="56" spans="2:10" s="52" customFormat="1" ht="9" customHeight="1">
      <c r="B56" s="101" t="s">
        <v>35</v>
      </c>
      <c r="C56" s="113" t="s">
        <v>113</v>
      </c>
      <c r="D56" s="192">
        <v>39.53</v>
      </c>
      <c r="E56" s="192">
        <v>42.53</v>
      </c>
      <c r="F56" s="192">
        <v>30.57</v>
      </c>
      <c r="G56" s="192">
        <v>72.48</v>
      </c>
      <c r="H56" s="192">
        <v>0.04</v>
      </c>
      <c r="I56" s="199"/>
    </row>
    <row r="57" spans="2:10" s="52" customFormat="1" ht="9" customHeight="1">
      <c r="B57" s="102" t="s">
        <v>124</v>
      </c>
      <c r="C57" s="39" t="s">
        <v>114</v>
      </c>
      <c r="D57" s="191">
        <v>66.290000000000006</v>
      </c>
      <c r="E57" s="191">
        <v>79.099999999999994</v>
      </c>
      <c r="F57" s="191">
        <v>91.25</v>
      </c>
      <c r="G57" s="191">
        <v>68.739999999999995</v>
      </c>
      <c r="H57" s="191">
        <v>1.35</v>
      </c>
      <c r="I57" s="200"/>
    </row>
    <row r="58" spans="2:10" s="52" customFormat="1" ht="9" customHeight="1">
      <c r="B58" s="101" t="s">
        <v>16</v>
      </c>
      <c r="C58" s="113" t="s">
        <v>115</v>
      </c>
      <c r="D58" s="192">
        <v>241.43</v>
      </c>
      <c r="E58" s="192">
        <v>115.27</v>
      </c>
      <c r="F58" s="192">
        <v>251.84</v>
      </c>
      <c r="G58" s="192">
        <v>139.1</v>
      </c>
      <c r="H58" s="192">
        <v>0.68</v>
      </c>
      <c r="I58" s="199"/>
    </row>
    <row r="59" spans="2:10" s="52" customFormat="1" ht="9" customHeight="1">
      <c r="B59" s="102" t="s">
        <v>4</v>
      </c>
      <c r="C59" s="39" t="s">
        <v>116</v>
      </c>
      <c r="D59" s="191">
        <v>63.63</v>
      </c>
      <c r="E59" s="191">
        <v>33.54</v>
      </c>
      <c r="F59" s="191">
        <v>6.85</v>
      </c>
      <c r="G59" s="191">
        <v>96.4</v>
      </c>
      <c r="H59" s="191">
        <v>1.82</v>
      </c>
      <c r="I59" s="200"/>
    </row>
    <row r="60" spans="2:10" s="52" customFormat="1" ht="9" customHeight="1">
      <c r="B60" s="101" t="s">
        <v>5</v>
      </c>
      <c r="C60" s="113" t="s">
        <v>117</v>
      </c>
      <c r="D60" s="192">
        <v>58.26</v>
      </c>
      <c r="E60" s="192">
        <v>50.32</v>
      </c>
      <c r="F60" s="192">
        <v>-0.03</v>
      </c>
      <c r="G60" s="192">
        <v>95.8</v>
      </c>
      <c r="H60" s="192">
        <v>0</v>
      </c>
      <c r="I60" s="199"/>
    </row>
    <row r="61" spans="2:10" s="52" customFormat="1" ht="9" customHeight="1">
      <c r="B61" s="233" t="s">
        <v>6</v>
      </c>
      <c r="C61" s="234" t="s">
        <v>118</v>
      </c>
      <c r="D61" s="300">
        <v>21.69</v>
      </c>
      <c r="E61" s="300">
        <v>30.76</v>
      </c>
      <c r="F61" s="300">
        <v>32.01</v>
      </c>
      <c r="G61" s="300">
        <v>94.77</v>
      </c>
      <c r="H61" s="300">
        <v>0.51</v>
      </c>
      <c r="I61" s="199"/>
    </row>
    <row r="62" spans="2:10" s="52" customFormat="1" ht="9" customHeight="1">
      <c r="B62" s="236" t="s">
        <v>12</v>
      </c>
      <c r="C62" s="41" t="s">
        <v>119</v>
      </c>
      <c r="D62" s="301">
        <v>41.68</v>
      </c>
      <c r="E62" s="301">
        <v>62.84</v>
      </c>
      <c r="F62" s="301">
        <v>17.100000000000001</v>
      </c>
      <c r="G62" s="301">
        <v>70.87</v>
      </c>
      <c r="H62" s="301">
        <v>1.86</v>
      </c>
      <c r="I62" s="200"/>
    </row>
    <row r="63" spans="2:10" s="52" customFormat="1" ht="9" customHeight="1">
      <c r="B63" s="233" t="s">
        <v>13</v>
      </c>
      <c r="C63" s="234" t="s">
        <v>120</v>
      </c>
      <c r="D63" s="300">
        <v>62.5</v>
      </c>
      <c r="E63" s="300">
        <v>45.8</v>
      </c>
      <c r="F63" s="300">
        <v>9.69</v>
      </c>
      <c r="G63" s="300">
        <v>119.54</v>
      </c>
      <c r="H63" s="300">
        <v>0.15</v>
      </c>
      <c r="I63" s="199"/>
    </row>
    <row r="64" spans="2:10" s="52" customFormat="1" ht="9" customHeight="1">
      <c r="B64" s="236" t="s">
        <v>14</v>
      </c>
      <c r="C64" s="41" t="s">
        <v>121</v>
      </c>
      <c r="D64" s="301">
        <v>47.57</v>
      </c>
      <c r="E64" s="301">
        <v>26.29</v>
      </c>
      <c r="F64" s="301">
        <v>6.38</v>
      </c>
      <c r="G64" s="301">
        <v>102.81</v>
      </c>
      <c r="H64" s="301">
        <v>0</v>
      </c>
      <c r="I64" s="200"/>
    </row>
    <row r="65" spans="1:247" s="52" customFormat="1" ht="9" customHeight="1">
      <c r="B65" s="233" t="s">
        <v>38</v>
      </c>
      <c r="C65" s="234" t="s">
        <v>122</v>
      </c>
      <c r="D65" s="300">
        <v>46.83</v>
      </c>
      <c r="E65" s="300">
        <v>20.87</v>
      </c>
      <c r="F65" s="300">
        <v>9.59</v>
      </c>
      <c r="G65" s="300">
        <v>84.61</v>
      </c>
      <c r="H65" s="300">
        <v>0</v>
      </c>
      <c r="I65" s="199"/>
    </row>
    <row r="66" spans="1:247" s="52" customFormat="1" ht="9" customHeight="1">
      <c r="B66" s="236" t="s">
        <v>147</v>
      </c>
      <c r="C66" s="41" t="s">
        <v>148</v>
      </c>
      <c r="D66" s="301">
        <v>14.55</v>
      </c>
      <c r="E66" s="301">
        <v>36.520000000000003</v>
      </c>
      <c r="F66" s="301">
        <v>14.42</v>
      </c>
      <c r="G66" s="301">
        <v>41.38</v>
      </c>
      <c r="H66" s="301">
        <v>0</v>
      </c>
      <c r="I66" s="199"/>
    </row>
    <row r="67" spans="1:247" s="52" customFormat="1" ht="9" customHeight="1">
      <c r="B67" s="233" t="s">
        <v>145</v>
      </c>
      <c r="C67" s="234" t="s">
        <v>146</v>
      </c>
      <c r="D67" s="300">
        <v>46.28</v>
      </c>
      <c r="E67" s="300">
        <v>42.29</v>
      </c>
      <c r="F67" s="300">
        <v>7.3</v>
      </c>
      <c r="G67" s="300">
        <v>89.13</v>
      </c>
      <c r="H67" s="300">
        <v>0</v>
      </c>
      <c r="I67" s="199"/>
    </row>
    <row r="68" spans="1:247" s="52" customFormat="1" ht="9" customHeight="1">
      <c r="B68" s="236" t="s">
        <v>15</v>
      </c>
      <c r="C68" s="41" t="s">
        <v>123</v>
      </c>
      <c r="D68" s="301">
        <v>51.6</v>
      </c>
      <c r="E68" s="301">
        <v>29.98</v>
      </c>
      <c r="F68" s="301">
        <v>1.62</v>
      </c>
      <c r="G68" s="301">
        <v>141.97</v>
      </c>
      <c r="H68" s="301">
        <v>1.73</v>
      </c>
      <c r="I68" s="200"/>
    </row>
    <row r="69" spans="1:247" s="157" customFormat="1" ht="18" customHeight="1">
      <c r="A69" s="79"/>
      <c r="B69" s="164" t="s">
        <v>2</v>
      </c>
      <c r="C69" s="165"/>
      <c r="D69" s="193">
        <v>98.62</v>
      </c>
      <c r="E69" s="193">
        <v>55.3</v>
      </c>
      <c r="F69" s="193">
        <v>30.73</v>
      </c>
      <c r="G69" s="194">
        <v>103.41</v>
      </c>
      <c r="H69" s="193">
        <v>0.69</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Enero 2014 y posiciones de juego al 31-01-2014</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Normal="100" workbookViewId="0">
      <selection activeCell="U21" sqref="U21"/>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0" t="s">
        <v>58</v>
      </c>
      <c r="C8" s="271"/>
      <c r="D8" s="271"/>
      <c r="E8" s="271"/>
      <c r="F8" s="271"/>
      <c r="G8" s="271"/>
      <c r="H8" s="271"/>
      <c r="I8" s="271"/>
      <c r="J8" s="271"/>
      <c r="K8" s="271"/>
      <c r="L8" s="271"/>
      <c r="M8" s="271"/>
      <c r="N8" s="271"/>
      <c r="O8" s="271"/>
      <c r="P8" s="272"/>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c r="E10" s="27"/>
      <c r="F10" s="27"/>
      <c r="G10" s="27"/>
      <c r="H10" s="27"/>
      <c r="I10" s="27"/>
      <c r="J10" s="27"/>
      <c r="K10" s="27"/>
      <c r="L10" s="27"/>
      <c r="M10" s="27"/>
      <c r="N10" s="27"/>
      <c r="O10" s="27">
        <f>SUM(C10:N10)</f>
        <v>866824887</v>
      </c>
      <c r="P10" s="31">
        <v>1614110.2372055035</v>
      </c>
      <c r="Q10" s="23"/>
      <c r="T10" s="120"/>
      <c r="U10" s="105"/>
    </row>
    <row r="11" spans="1:21" s="3" customFormat="1">
      <c r="A11" s="21"/>
      <c r="B11" s="96" t="s">
        <v>3</v>
      </c>
      <c r="C11" s="26">
        <v>1921933862</v>
      </c>
      <c r="D11" s="26"/>
      <c r="E11" s="26"/>
      <c r="F11" s="26"/>
      <c r="G11" s="26"/>
      <c r="H11" s="26"/>
      <c r="I11" s="26"/>
      <c r="J11" s="26"/>
      <c r="K11" s="26"/>
      <c r="L11" s="26"/>
      <c r="M11" s="26"/>
      <c r="N11" s="26"/>
      <c r="O11" s="26">
        <f t="shared" ref="O11:O25" si="0">SUM(C11:N11)</f>
        <v>1921933862</v>
      </c>
      <c r="P11" s="32">
        <v>3578823.3222312978</v>
      </c>
      <c r="Q11" s="22"/>
      <c r="R11" s="4"/>
      <c r="T11" s="120"/>
      <c r="U11" s="105"/>
    </row>
    <row r="12" spans="1:21" s="3" customFormat="1">
      <c r="A12" s="21"/>
      <c r="B12" s="95" t="s">
        <v>76</v>
      </c>
      <c r="C12" s="27">
        <v>641218604</v>
      </c>
      <c r="D12" s="27"/>
      <c r="E12" s="27"/>
      <c r="F12" s="27"/>
      <c r="G12" s="27"/>
      <c r="H12" s="27"/>
      <c r="I12" s="27"/>
      <c r="J12" s="27"/>
      <c r="K12" s="27"/>
      <c r="L12" s="27"/>
      <c r="M12" s="27"/>
      <c r="N12" s="27"/>
      <c r="O12" s="27">
        <f t="shared" si="0"/>
        <v>641218604</v>
      </c>
      <c r="P12" s="31">
        <v>1194009.9188719091</v>
      </c>
      <c r="Q12" s="22"/>
      <c r="R12" s="4"/>
      <c r="T12" s="120"/>
      <c r="U12" s="105"/>
    </row>
    <row r="13" spans="1:21" s="3" customFormat="1">
      <c r="A13" s="21"/>
      <c r="B13" s="97" t="s">
        <v>35</v>
      </c>
      <c r="C13" s="28">
        <v>492618494</v>
      </c>
      <c r="D13" s="28"/>
      <c r="E13" s="28"/>
      <c r="F13" s="28"/>
      <c r="G13" s="28"/>
      <c r="H13" s="28"/>
      <c r="I13" s="28"/>
      <c r="J13" s="28"/>
      <c r="K13" s="28"/>
      <c r="L13" s="28"/>
      <c r="M13" s="28"/>
      <c r="N13" s="28"/>
      <c r="O13" s="28">
        <f t="shared" si="0"/>
        <v>492618494</v>
      </c>
      <c r="P13" s="32">
        <v>917302.40574202372</v>
      </c>
      <c r="Q13" s="22"/>
      <c r="R13" s="4"/>
      <c r="T13" s="120"/>
      <c r="U13" s="105"/>
    </row>
    <row r="14" spans="1:21" s="3" customFormat="1">
      <c r="A14" s="21"/>
      <c r="B14" s="95" t="s">
        <v>124</v>
      </c>
      <c r="C14" s="29">
        <v>2147235949</v>
      </c>
      <c r="D14" s="29"/>
      <c r="E14" s="29"/>
      <c r="F14" s="29"/>
      <c r="G14" s="29"/>
      <c r="H14" s="29"/>
      <c r="I14" s="29"/>
      <c r="J14" s="29"/>
      <c r="K14" s="29"/>
      <c r="L14" s="29"/>
      <c r="M14" s="29"/>
      <c r="N14" s="29"/>
      <c r="O14" s="29">
        <f t="shared" si="0"/>
        <v>2147235949</v>
      </c>
      <c r="P14" s="31">
        <v>3998357.1987320827</v>
      </c>
      <c r="Q14" s="22"/>
      <c r="R14" s="4"/>
      <c r="T14" s="120"/>
      <c r="U14" s="105"/>
    </row>
    <row r="15" spans="1:21" s="3" customFormat="1">
      <c r="A15" s="21"/>
      <c r="B15" s="97" t="s">
        <v>16</v>
      </c>
      <c r="C15" s="30">
        <v>6020236331</v>
      </c>
      <c r="D15" s="30"/>
      <c r="E15" s="30"/>
      <c r="F15" s="30"/>
      <c r="G15" s="30"/>
      <c r="H15" s="30"/>
      <c r="I15" s="30"/>
      <c r="J15" s="30"/>
      <c r="K15" s="30"/>
      <c r="L15" s="30"/>
      <c r="M15" s="30"/>
      <c r="N15" s="30"/>
      <c r="O15" s="30">
        <f t="shared" si="0"/>
        <v>6020236331</v>
      </c>
      <c r="P15" s="32">
        <v>11210251.618287466</v>
      </c>
      <c r="Q15" s="22"/>
      <c r="R15" s="4"/>
      <c r="T15" s="120"/>
      <c r="U15" s="105"/>
    </row>
    <row r="16" spans="1:21" s="3" customFormat="1">
      <c r="A16" s="21"/>
      <c r="B16" s="95" t="s">
        <v>4</v>
      </c>
      <c r="C16" s="27">
        <v>482183120</v>
      </c>
      <c r="D16" s="27"/>
      <c r="E16" s="27"/>
      <c r="F16" s="27"/>
      <c r="G16" s="27"/>
      <c r="H16" s="27"/>
      <c r="I16" s="27"/>
      <c r="J16" s="27"/>
      <c r="K16" s="27"/>
      <c r="L16" s="27"/>
      <c r="M16" s="27"/>
      <c r="N16" s="27"/>
      <c r="O16" s="27">
        <f t="shared" si="0"/>
        <v>482183120</v>
      </c>
      <c r="P16" s="31">
        <v>897870.74860448681</v>
      </c>
      <c r="Q16" s="22"/>
      <c r="R16" s="4"/>
      <c r="T16" s="120"/>
      <c r="U16" s="105"/>
    </row>
    <row r="17" spans="1:21" s="3" customFormat="1">
      <c r="A17" s="21"/>
      <c r="B17" s="97" t="s">
        <v>5</v>
      </c>
      <c r="C17" s="30">
        <v>821911832</v>
      </c>
      <c r="D17" s="30"/>
      <c r="E17" s="30"/>
      <c r="F17" s="30"/>
      <c r="G17" s="30"/>
      <c r="H17" s="30"/>
      <c r="I17" s="30"/>
      <c r="J17" s="30"/>
      <c r="K17" s="30"/>
      <c r="L17" s="30"/>
      <c r="M17" s="30"/>
      <c r="N17" s="30"/>
      <c r="O17" s="30">
        <f t="shared" si="0"/>
        <v>821911832</v>
      </c>
      <c r="P17" s="32">
        <v>1530477.8646849464</v>
      </c>
      <c r="Q17" s="22"/>
      <c r="R17" s="4"/>
      <c r="T17" s="120"/>
      <c r="U17" s="105"/>
    </row>
    <row r="18" spans="1:21" s="3" customFormat="1">
      <c r="A18" s="21"/>
      <c r="B18" s="95" t="s">
        <v>6</v>
      </c>
      <c r="C18" s="27">
        <v>2372579720</v>
      </c>
      <c r="D18" s="27"/>
      <c r="E18" s="27"/>
      <c r="F18" s="27"/>
      <c r="G18" s="27"/>
      <c r="H18" s="27"/>
      <c r="I18" s="27"/>
      <c r="J18" s="27"/>
      <c r="K18" s="27"/>
      <c r="L18" s="27"/>
      <c r="M18" s="27"/>
      <c r="N18" s="27"/>
      <c r="O18" s="27">
        <f t="shared" si="0"/>
        <v>2372579720</v>
      </c>
      <c r="P18" s="31">
        <v>4417968.6947984071</v>
      </c>
      <c r="Q18" s="22"/>
      <c r="R18" s="4"/>
      <c r="T18" s="120"/>
      <c r="U18" s="105"/>
    </row>
    <row r="19" spans="1:21" s="3" customFormat="1">
      <c r="A19" s="21"/>
      <c r="B19" s="97" t="s">
        <v>39</v>
      </c>
      <c r="C19" s="30">
        <v>301505754</v>
      </c>
      <c r="D19" s="30"/>
      <c r="E19" s="30"/>
      <c r="F19" s="30"/>
      <c r="G19" s="30"/>
      <c r="H19" s="30"/>
      <c r="I19" s="30"/>
      <c r="J19" s="30"/>
      <c r="K19" s="30"/>
      <c r="L19" s="30"/>
      <c r="M19" s="30"/>
      <c r="N19" s="30"/>
      <c r="O19" s="30">
        <f t="shared" si="0"/>
        <v>301505754</v>
      </c>
      <c r="P19" s="32">
        <v>561432.3393414109</v>
      </c>
      <c r="Q19" s="22"/>
      <c r="R19" s="4"/>
      <c r="T19" s="120"/>
      <c r="U19" s="105"/>
    </row>
    <row r="20" spans="1:21" s="3" customFormat="1">
      <c r="A20" s="21"/>
      <c r="B20" s="95" t="s">
        <v>13</v>
      </c>
      <c r="C20" s="27">
        <v>1434899722</v>
      </c>
      <c r="D20" s="27"/>
      <c r="E20" s="27"/>
      <c r="F20" s="27"/>
      <c r="G20" s="27"/>
      <c r="H20" s="27"/>
      <c r="I20" s="27"/>
      <c r="J20" s="27"/>
      <c r="K20" s="27"/>
      <c r="L20" s="27"/>
      <c r="M20" s="27"/>
      <c r="N20" s="27"/>
      <c r="O20" s="27">
        <f t="shared" si="0"/>
        <v>1434899722</v>
      </c>
      <c r="P20" s="31">
        <v>2671919.513823939</v>
      </c>
      <c r="Q20" s="22"/>
      <c r="R20" s="4"/>
      <c r="T20" s="120"/>
      <c r="U20" s="105"/>
    </row>
    <row r="21" spans="1:21" s="3" customFormat="1">
      <c r="A21" s="21"/>
      <c r="B21" s="97" t="s">
        <v>14</v>
      </c>
      <c r="C21" s="30">
        <v>729796439</v>
      </c>
      <c r="D21" s="30"/>
      <c r="E21" s="30"/>
      <c r="F21" s="30"/>
      <c r="G21" s="30"/>
      <c r="H21" s="30"/>
      <c r="I21" s="30"/>
      <c r="J21" s="30"/>
      <c r="K21" s="30"/>
      <c r="L21" s="30"/>
      <c r="M21" s="30"/>
      <c r="N21" s="30"/>
      <c r="O21" s="30">
        <f t="shared" si="0"/>
        <v>729796439</v>
      </c>
      <c r="P21" s="32">
        <v>1358950.257349985</v>
      </c>
      <c r="Q21" s="22"/>
      <c r="R21" s="4"/>
      <c r="T21" s="120"/>
      <c r="U21" s="105"/>
    </row>
    <row r="22" spans="1:21" s="3" customFormat="1">
      <c r="A22" s="21"/>
      <c r="B22" s="95" t="s">
        <v>38</v>
      </c>
      <c r="C22" s="27">
        <v>538818676</v>
      </c>
      <c r="D22" s="27"/>
      <c r="E22" s="27"/>
      <c r="F22" s="27"/>
      <c r="G22" s="27"/>
      <c r="H22" s="27"/>
      <c r="I22" s="27"/>
      <c r="J22" s="27"/>
      <c r="K22" s="27"/>
      <c r="L22" s="27"/>
      <c r="M22" s="27"/>
      <c r="N22" s="27"/>
      <c r="O22" s="27">
        <f t="shared" si="0"/>
        <v>538818676</v>
      </c>
      <c r="P22" s="31">
        <v>1003331.5309382844</v>
      </c>
      <c r="Q22" s="22"/>
      <c r="R22" s="4"/>
      <c r="T22" s="120"/>
      <c r="U22" s="105"/>
    </row>
    <row r="23" spans="1:21" s="3" customFormat="1">
      <c r="A23" s="21"/>
      <c r="B23" s="97" t="s">
        <v>147</v>
      </c>
      <c r="C23" s="30">
        <v>220032612</v>
      </c>
      <c r="D23" s="30"/>
      <c r="E23" s="30"/>
      <c r="F23" s="30"/>
      <c r="G23" s="30"/>
      <c r="H23" s="30"/>
      <c r="I23" s="30"/>
      <c r="J23" s="30"/>
      <c r="K23" s="30"/>
      <c r="L23" s="30"/>
      <c r="M23" s="30"/>
      <c r="N23" s="30"/>
      <c r="O23" s="30">
        <f t="shared" si="0"/>
        <v>220032612</v>
      </c>
      <c r="P23" s="32">
        <v>409721.6137591888</v>
      </c>
      <c r="Q23" s="22"/>
      <c r="R23" s="4"/>
      <c r="T23" s="120"/>
      <c r="U23" s="105"/>
    </row>
    <row r="24" spans="1:21" s="3" customFormat="1">
      <c r="A24" s="21"/>
      <c r="B24" s="95" t="s">
        <v>145</v>
      </c>
      <c r="C24" s="27">
        <v>272445762</v>
      </c>
      <c r="D24" s="27"/>
      <c r="E24" s="27"/>
      <c r="F24" s="27"/>
      <c r="G24" s="27"/>
      <c r="H24" s="27"/>
      <c r="I24" s="27"/>
      <c r="J24" s="27"/>
      <c r="K24" s="27"/>
      <c r="L24" s="27"/>
      <c r="M24" s="27"/>
      <c r="N24" s="27"/>
      <c r="O24" s="27">
        <f t="shared" si="0"/>
        <v>272445762</v>
      </c>
      <c r="P24" s="31">
        <v>507319.87523963896</v>
      </c>
      <c r="Q24" s="22"/>
      <c r="R24" s="4"/>
      <c r="T24" s="120"/>
      <c r="U24" s="105"/>
    </row>
    <row r="25" spans="1:21" s="3" customFormat="1">
      <c r="A25" s="21"/>
      <c r="B25" s="97" t="s">
        <v>15</v>
      </c>
      <c r="C25" s="30">
        <v>1082935048</v>
      </c>
      <c r="D25" s="30"/>
      <c r="E25" s="30"/>
      <c r="F25" s="30"/>
      <c r="G25" s="30"/>
      <c r="H25" s="30"/>
      <c r="I25" s="30"/>
      <c r="J25" s="30"/>
      <c r="K25" s="30"/>
      <c r="L25" s="30"/>
      <c r="M25" s="30"/>
      <c r="N25" s="30"/>
      <c r="O25" s="30">
        <f t="shared" si="0"/>
        <v>1082935048</v>
      </c>
      <c r="P25" s="32">
        <v>2016527.8747995074</v>
      </c>
      <c r="Q25" s="22"/>
      <c r="R25" s="4"/>
      <c r="T25" s="120"/>
      <c r="U25" s="105"/>
    </row>
    <row r="26" spans="1:21" s="3" customFormat="1">
      <c r="A26" s="21"/>
      <c r="B26" s="88" t="s">
        <v>7</v>
      </c>
      <c r="C26" s="88">
        <f t="shared" ref="C26:N26" si="1">SUM(C10:C25)</f>
        <v>20347176812</v>
      </c>
      <c r="D26" s="88">
        <f t="shared" si="1"/>
        <v>0</v>
      </c>
      <c r="E26" s="88">
        <f t="shared" si="1"/>
        <v>0</v>
      </c>
      <c r="F26" s="88">
        <f t="shared" si="1"/>
        <v>0</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20347176812</v>
      </c>
      <c r="P26" s="88">
        <f>SUM(P10:P25)</f>
        <v>37888375.014410079</v>
      </c>
      <c r="Q26" s="22"/>
      <c r="R26" s="4"/>
      <c r="T26" s="120"/>
      <c r="U26" s="105"/>
    </row>
    <row r="27" spans="1:21" s="3" customFormat="1" ht="18" customHeight="1">
      <c r="A27" s="21"/>
      <c r="B27" s="88" t="s">
        <v>8</v>
      </c>
      <c r="C27" s="88">
        <f t="shared" ref="C27:N27" si="3">C26/C28</f>
        <v>37888375.014410079</v>
      </c>
      <c r="D27" s="88">
        <f t="shared" si="3"/>
        <v>0</v>
      </c>
      <c r="E27" s="88">
        <f t="shared" si="3"/>
        <v>0</v>
      </c>
      <c r="F27" s="88">
        <f t="shared" si="3"/>
        <v>0</v>
      </c>
      <c r="G27" s="88">
        <f t="shared" si="3"/>
        <v>0</v>
      </c>
      <c r="H27" s="88">
        <f t="shared" si="3"/>
        <v>0</v>
      </c>
      <c r="I27" s="88">
        <f t="shared" si="3"/>
        <v>0</v>
      </c>
      <c r="J27" s="88">
        <f t="shared" si="3"/>
        <v>0</v>
      </c>
      <c r="K27" s="88">
        <f t="shared" si="3"/>
        <v>0</v>
      </c>
      <c r="L27" s="88">
        <f t="shared" si="3"/>
        <v>0</v>
      </c>
      <c r="M27" s="88">
        <f t="shared" si="3"/>
        <v>0</v>
      </c>
      <c r="N27" s="88">
        <f t="shared" si="3"/>
        <v>0</v>
      </c>
      <c r="O27" s="88">
        <f>SUM(C27:N27)</f>
        <v>37888375.014410079</v>
      </c>
      <c r="P27" s="88"/>
      <c r="Q27" s="22"/>
      <c r="R27" s="4"/>
      <c r="U27" s="105"/>
    </row>
    <row r="28" spans="1:21" ht="18" customHeight="1">
      <c r="A28" s="21"/>
      <c r="B28" s="88" t="s">
        <v>30</v>
      </c>
      <c r="C28" s="106">
        <v>537.02954545454543</v>
      </c>
      <c r="D28" s="106">
        <v>1</v>
      </c>
      <c r="E28" s="106">
        <v>1</v>
      </c>
      <c r="F28" s="89">
        <v>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Normal="100" zoomScalePageLayoutView="90" workbookViewId="0">
      <selection activeCell="X17" sqref="X17"/>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3" t="s">
        <v>56</v>
      </c>
      <c r="C8" s="274"/>
      <c r="D8" s="274"/>
      <c r="E8" s="274"/>
      <c r="F8" s="274"/>
      <c r="G8" s="274"/>
      <c r="H8" s="274"/>
      <c r="I8" s="274"/>
      <c r="J8" s="274"/>
      <c r="K8" s="274"/>
      <c r="L8" s="274"/>
      <c r="M8" s="274"/>
      <c r="N8" s="274"/>
      <c r="O8" s="274"/>
      <c r="P8" s="275"/>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c r="E10" s="39"/>
      <c r="F10" s="39"/>
      <c r="G10" s="39"/>
      <c r="H10" s="39"/>
      <c r="I10" s="39"/>
      <c r="J10" s="39"/>
      <c r="K10" s="39"/>
      <c r="L10" s="39"/>
      <c r="M10" s="39"/>
      <c r="N10" s="39"/>
      <c r="O10" s="39">
        <f>SUM(C10:N10)</f>
        <v>144096890</v>
      </c>
      <c r="P10" s="39">
        <v>268322.09000000003</v>
      </c>
      <c r="Q10" s="23"/>
      <c r="R10" s="6"/>
    </row>
    <row r="11" spans="1:19" s="3" customFormat="1" ht="9">
      <c r="A11" s="6"/>
      <c r="B11" s="99" t="s">
        <v>3</v>
      </c>
      <c r="C11" s="41">
        <v>313323672</v>
      </c>
      <c r="D11" s="41"/>
      <c r="E11" s="41"/>
      <c r="F11" s="41"/>
      <c r="G11" s="41"/>
      <c r="H11" s="41"/>
      <c r="I11" s="41"/>
      <c r="J11" s="41"/>
      <c r="K11" s="41"/>
      <c r="L11" s="41"/>
      <c r="M11" s="41"/>
      <c r="N11" s="41"/>
      <c r="O11" s="41">
        <f t="shared" ref="O11:O25" si="0">SUM(C11:N11)</f>
        <v>313323672</v>
      </c>
      <c r="P11" s="41">
        <v>583438.42000000004</v>
      </c>
      <c r="Q11" s="22"/>
      <c r="R11" s="6"/>
      <c r="S11" s="1"/>
    </row>
    <row r="12" spans="1:19" s="3" customFormat="1" ht="9">
      <c r="A12" s="6"/>
      <c r="B12" s="95" t="s">
        <v>76</v>
      </c>
      <c r="C12" s="39">
        <v>100245638</v>
      </c>
      <c r="D12" s="39"/>
      <c r="E12" s="39"/>
      <c r="F12" s="39"/>
      <c r="G12" s="39"/>
      <c r="H12" s="39"/>
      <c r="I12" s="39"/>
      <c r="J12" s="39"/>
      <c r="K12" s="39"/>
      <c r="L12" s="39"/>
      <c r="M12" s="39"/>
      <c r="N12" s="39"/>
      <c r="O12" s="39">
        <f t="shared" si="0"/>
        <v>100245638</v>
      </c>
      <c r="P12" s="39">
        <v>186666.9</v>
      </c>
      <c r="Q12" s="22"/>
      <c r="R12" s="6"/>
      <c r="S12" s="1"/>
    </row>
    <row r="13" spans="1:19" s="3" customFormat="1" ht="9">
      <c r="A13" s="6"/>
      <c r="B13" s="99" t="s">
        <v>35</v>
      </c>
      <c r="C13" s="41">
        <v>82793024</v>
      </c>
      <c r="D13" s="41"/>
      <c r="E13" s="41"/>
      <c r="F13" s="41"/>
      <c r="G13" s="41"/>
      <c r="H13" s="41"/>
      <c r="I13" s="41"/>
      <c r="J13" s="41"/>
      <c r="K13" s="41"/>
      <c r="L13" s="41"/>
      <c r="M13" s="41"/>
      <c r="N13" s="41"/>
      <c r="O13" s="41">
        <f t="shared" si="0"/>
        <v>82793024</v>
      </c>
      <c r="P13" s="41">
        <v>154168.47</v>
      </c>
      <c r="Q13" s="22"/>
      <c r="R13" s="6"/>
      <c r="S13" s="1"/>
    </row>
    <row r="14" spans="1:19" s="3" customFormat="1" ht="9">
      <c r="A14" s="6"/>
      <c r="B14" s="102" t="s">
        <v>124</v>
      </c>
      <c r="C14" s="39">
        <v>360879991</v>
      </c>
      <c r="D14" s="39"/>
      <c r="E14" s="39"/>
      <c r="F14" s="39"/>
      <c r="G14" s="39"/>
      <c r="H14" s="39"/>
      <c r="I14" s="39"/>
      <c r="J14" s="39"/>
      <c r="K14" s="39"/>
      <c r="L14" s="39"/>
      <c r="M14" s="39"/>
      <c r="N14" s="39"/>
      <c r="O14" s="39">
        <f t="shared" si="0"/>
        <v>360879991</v>
      </c>
      <c r="P14" s="39">
        <v>671992.81</v>
      </c>
      <c r="Q14" s="22"/>
      <c r="R14" s="6"/>
      <c r="S14" s="1"/>
    </row>
    <row r="15" spans="1:19" s="3" customFormat="1" ht="9">
      <c r="A15" s="6"/>
      <c r="B15" s="99" t="s">
        <v>16</v>
      </c>
      <c r="C15" s="41">
        <v>1011804425</v>
      </c>
      <c r="D15" s="41"/>
      <c r="E15" s="41"/>
      <c r="F15" s="41"/>
      <c r="G15" s="41"/>
      <c r="H15" s="41"/>
      <c r="I15" s="41"/>
      <c r="J15" s="41"/>
      <c r="K15" s="41"/>
      <c r="L15" s="41"/>
      <c r="M15" s="41"/>
      <c r="N15" s="41"/>
      <c r="O15" s="41">
        <f t="shared" si="0"/>
        <v>1011804425</v>
      </c>
      <c r="P15" s="41">
        <v>1884075.9</v>
      </c>
      <c r="Q15" s="22"/>
      <c r="R15" s="6"/>
      <c r="S15" s="1"/>
    </row>
    <row r="16" spans="1:19" s="3" customFormat="1" ht="9">
      <c r="A16" s="6"/>
      <c r="B16" s="98" t="s">
        <v>4</v>
      </c>
      <c r="C16" s="39">
        <v>81039180</v>
      </c>
      <c r="D16" s="39"/>
      <c r="E16" s="39"/>
      <c r="F16" s="39"/>
      <c r="G16" s="39"/>
      <c r="H16" s="39"/>
      <c r="I16" s="39"/>
      <c r="J16" s="39"/>
      <c r="K16" s="39"/>
      <c r="L16" s="39"/>
      <c r="M16" s="39"/>
      <c r="N16" s="39"/>
      <c r="O16" s="39">
        <f t="shared" si="0"/>
        <v>81039180</v>
      </c>
      <c r="P16" s="39">
        <v>150902.65</v>
      </c>
      <c r="Q16" s="22"/>
      <c r="R16" s="6"/>
      <c r="S16" s="1"/>
    </row>
    <row r="17" spans="1:19" s="3" customFormat="1" ht="9">
      <c r="A17" s="6"/>
      <c r="B17" s="99" t="s">
        <v>5</v>
      </c>
      <c r="C17" s="41">
        <v>136755078</v>
      </c>
      <c r="D17" s="41"/>
      <c r="E17" s="41"/>
      <c r="F17" s="41"/>
      <c r="G17" s="41"/>
      <c r="H17" s="41"/>
      <c r="I17" s="41"/>
      <c r="J17" s="41"/>
      <c r="K17" s="41"/>
      <c r="L17" s="41"/>
      <c r="M17" s="41"/>
      <c r="N17" s="41"/>
      <c r="O17" s="41">
        <f t="shared" si="0"/>
        <v>136755078</v>
      </c>
      <c r="P17" s="41">
        <v>254650.94</v>
      </c>
      <c r="Q17" s="22"/>
      <c r="R17" s="6"/>
      <c r="S17" s="1"/>
    </row>
    <row r="18" spans="1:19" s="3" customFormat="1" ht="9">
      <c r="A18" s="6"/>
      <c r="B18" s="98" t="s">
        <v>6</v>
      </c>
      <c r="C18" s="39">
        <v>382802778</v>
      </c>
      <c r="D18" s="39"/>
      <c r="E18" s="39"/>
      <c r="F18" s="39"/>
      <c r="G18" s="39"/>
      <c r="H18" s="39"/>
      <c r="I18" s="39"/>
      <c r="J18" s="39"/>
      <c r="K18" s="39"/>
      <c r="L18" s="39"/>
      <c r="M18" s="39"/>
      <c r="N18" s="39"/>
      <c r="O18" s="39">
        <f t="shared" si="0"/>
        <v>382802778</v>
      </c>
      <c r="P18" s="39">
        <v>712815.12</v>
      </c>
      <c r="Q18" s="22"/>
      <c r="R18" s="6"/>
      <c r="S18" s="1"/>
    </row>
    <row r="19" spans="1:19" s="3" customFormat="1" ht="9">
      <c r="A19" s="6"/>
      <c r="B19" s="99" t="s">
        <v>12</v>
      </c>
      <c r="C19" s="41">
        <v>50166504</v>
      </c>
      <c r="D19" s="41"/>
      <c r="E19" s="41"/>
      <c r="F19" s="41"/>
      <c r="G19" s="41"/>
      <c r="H19" s="41"/>
      <c r="I19" s="41"/>
      <c r="J19" s="41"/>
      <c r="K19" s="41"/>
      <c r="L19" s="41"/>
      <c r="M19" s="41"/>
      <c r="N19" s="41"/>
      <c r="O19" s="41">
        <f t="shared" si="0"/>
        <v>50166504</v>
      </c>
      <c r="P19" s="41">
        <v>93414.79</v>
      </c>
      <c r="Q19" s="22"/>
      <c r="R19" s="6"/>
      <c r="S19" s="1"/>
    </row>
    <row r="20" spans="1:19" s="3" customFormat="1" ht="9">
      <c r="A20" s="6"/>
      <c r="B20" s="98" t="s">
        <v>13</v>
      </c>
      <c r="C20" s="39">
        <v>235854106</v>
      </c>
      <c r="D20" s="39"/>
      <c r="E20" s="39"/>
      <c r="F20" s="39"/>
      <c r="G20" s="39"/>
      <c r="H20" s="39"/>
      <c r="I20" s="39"/>
      <c r="J20" s="39"/>
      <c r="K20" s="39"/>
      <c r="L20" s="39"/>
      <c r="M20" s="39"/>
      <c r="N20" s="39"/>
      <c r="O20" s="39">
        <f t="shared" si="0"/>
        <v>235854106</v>
      </c>
      <c r="P20" s="39">
        <v>439182.74</v>
      </c>
      <c r="Q20" s="22"/>
      <c r="R20" s="6"/>
      <c r="S20" s="1"/>
    </row>
    <row r="21" spans="1:19" s="3" customFormat="1" ht="9">
      <c r="A21" s="6"/>
      <c r="B21" s="99" t="s">
        <v>14</v>
      </c>
      <c r="C21" s="41">
        <v>122654864</v>
      </c>
      <c r="D21" s="41"/>
      <c r="E21" s="41"/>
      <c r="F21" s="41"/>
      <c r="G21" s="41"/>
      <c r="H21" s="41"/>
      <c r="I21" s="41"/>
      <c r="J21" s="41"/>
      <c r="K21" s="41"/>
      <c r="L21" s="41"/>
      <c r="M21" s="41"/>
      <c r="N21" s="41"/>
      <c r="O21" s="41">
        <f t="shared" si="0"/>
        <v>122654864</v>
      </c>
      <c r="P21" s="41">
        <v>228395</v>
      </c>
      <c r="Q21" s="22"/>
      <c r="R21" s="6"/>
      <c r="S21" s="1"/>
    </row>
    <row r="22" spans="1:19" s="3" customFormat="1" ht="9">
      <c r="A22" s="6"/>
      <c r="B22" s="98" t="s">
        <v>38</v>
      </c>
      <c r="C22" s="39">
        <v>89652183</v>
      </c>
      <c r="D22" s="39"/>
      <c r="E22" s="39"/>
      <c r="F22" s="39"/>
      <c r="G22" s="39"/>
      <c r="H22" s="39"/>
      <c r="I22" s="39"/>
      <c r="J22" s="39"/>
      <c r="K22" s="39"/>
      <c r="L22" s="39"/>
      <c r="M22" s="39"/>
      <c r="N22" s="39"/>
      <c r="O22" s="39">
        <f t="shared" si="0"/>
        <v>89652183</v>
      </c>
      <c r="P22" s="39">
        <v>166940.88</v>
      </c>
      <c r="Q22" s="22"/>
      <c r="R22" s="6"/>
      <c r="S22" s="1"/>
    </row>
    <row r="23" spans="1:19" s="3" customFormat="1" ht="9">
      <c r="A23" s="6"/>
      <c r="B23" s="99" t="s">
        <v>147</v>
      </c>
      <c r="C23" s="41">
        <v>36980271</v>
      </c>
      <c r="D23" s="41"/>
      <c r="E23" s="41"/>
      <c r="F23" s="41"/>
      <c r="G23" s="41"/>
      <c r="H23" s="41"/>
      <c r="I23" s="41"/>
      <c r="J23" s="41"/>
      <c r="K23" s="41"/>
      <c r="L23" s="41"/>
      <c r="M23" s="41"/>
      <c r="N23" s="41"/>
      <c r="O23" s="41">
        <f t="shared" si="0"/>
        <v>36980271</v>
      </c>
      <c r="P23" s="41">
        <v>68860.78</v>
      </c>
      <c r="Q23" s="22"/>
      <c r="R23" s="6"/>
      <c r="S23" s="1"/>
    </row>
    <row r="24" spans="1:19" s="3" customFormat="1" ht="9">
      <c r="A24" s="6"/>
      <c r="B24" s="98" t="s">
        <v>145</v>
      </c>
      <c r="C24" s="39">
        <v>45789204</v>
      </c>
      <c r="D24" s="39"/>
      <c r="E24" s="39"/>
      <c r="F24" s="39"/>
      <c r="G24" s="39"/>
      <c r="H24" s="39"/>
      <c r="I24" s="39"/>
      <c r="J24" s="39"/>
      <c r="K24" s="39"/>
      <c r="L24" s="39"/>
      <c r="M24" s="39"/>
      <c r="N24" s="39"/>
      <c r="O24" s="39">
        <f t="shared" si="0"/>
        <v>45789204</v>
      </c>
      <c r="P24" s="39">
        <v>85263.85</v>
      </c>
      <c r="Q24" s="22"/>
      <c r="R24" s="6"/>
      <c r="S24" s="1"/>
    </row>
    <row r="25" spans="1:19" s="3" customFormat="1" ht="9">
      <c r="A25" s="6"/>
      <c r="B25" s="99" t="s">
        <v>15</v>
      </c>
      <c r="C25" s="41">
        <v>173451614</v>
      </c>
      <c r="D25" s="41"/>
      <c r="E25" s="41"/>
      <c r="F25" s="41"/>
      <c r="G25" s="41"/>
      <c r="H25" s="41"/>
      <c r="I25" s="41"/>
      <c r="J25" s="41"/>
      <c r="K25" s="41"/>
      <c r="L25" s="41"/>
      <c r="M25" s="41"/>
      <c r="N25" s="41"/>
      <c r="O25" s="41">
        <f t="shared" si="0"/>
        <v>173451614</v>
      </c>
      <c r="P25" s="41">
        <v>322983.37</v>
      </c>
      <c r="Q25" s="22"/>
      <c r="R25" s="6"/>
      <c r="S25" s="1"/>
    </row>
    <row r="26" spans="1:19" s="3" customFormat="1" ht="9">
      <c r="A26" s="6"/>
      <c r="B26" s="90" t="s">
        <v>2</v>
      </c>
      <c r="C26" s="90">
        <f t="shared" ref="C26:P26" si="1">SUM(C10:C25)</f>
        <v>3368289422</v>
      </c>
      <c r="D26" s="90">
        <f t="shared" si="1"/>
        <v>0</v>
      </c>
      <c r="E26" s="90">
        <f t="shared" si="1"/>
        <v>0</v>
      </c>
      <c r="F26" s="90">
        <f t="shared" si="1"/>
        <v>0</v>
      </c>
      <c r="G26" s="90">
        <f t="shared" si="1"/>
        <v>0</v>
      </c>
      <c r="H26" s="90">
        <f t="shared" si="1"/>
        <v>0</v>
      </c>
      <c r="I26" s="90">
        <f t="shared" si="1"/>
        <v>0</v>
      </c>
      <c r="J26" s="90">
        <f t="shared" si="1"/>
        <v>0</v>
      </c>
      <c r="K26" s="90">
        <f t="shared" si="1"/>
        <v>0</v>
      </c>
      <c r="L26" s="90">
        <f t="shared" si="1"/>
        <v>0</v>
      </c>
      <c r="M26" s="90">
        <f t="shared" si="1"/>
        <v>0</v>
      </c>
      <c r="N26" s="90">
        <f t="shared" si="1"/>
        <v>0</v>
      </c>
      <c r="O26" s="90">
        <f t="shared" si="1"/>
        <v>3368289422</v>
      </c>
      <c r="P26" s="90">
        <f t="shared" si="1"/>
        <v>6272074.71</v>
      </c>
      <c r="Q26" s="22"/>
      <c r="R26" s="6"/>
      <c r="S26" s="1"/>
    </row>
    <row r="27" spans="1:19" s="3" customFormat="1" ht="18" customHeight="1">
      <c r="A27" s="6"/>
      <c r="B27" s="90" t="s">
        <v>8</v>
      </c>
      <c r="C27" s="90">
        <f t="shared" ref="C27:N27" si="2">C26/C28</f>
        <v>6272074.694045105</v>
      </c>
      <c r="D27" s="90">
        <f t="shared" si="2"/>
        <v>0</v>
      </c>
      <c r="E27" s="90">
        <f t="shared" si="2"/>
        <v>0</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SUM(C27:N27)</f>
        <v>6272074.694045105</v>
      </c>
      <c r="P27" s="90"/>
      <c r="Q27" s="22"/>
      <c r="R27" s="6"/>
      <c r="S27" s="1"/>
    </row>
    <row r="28" spans="1:19" s="1" customFormat="1" ht="18" customHeight="1">
      <c r="A28" s="6"/>
      <c r="B28" s="90" t="s">
        <v>30</v>
      </c>
      <c r="C28" s="106">
        <f>'Ingresos Brutos del Juego'!C28</f>
        <v>537.02954545454543</v>
      </c>
      <c r="D28" s="106">
        <f>'Ingresos Brutos del Juego'!D28</f>
        <v>1</v>
      </c>
      <c r="E28" s="106">
        <f>'Ingresos Brutos del Juego'!E28</f>
        <v>1</v>
      </c>
      <c r="F28" s="106">
        <f>'Ingresos Brutos del Juego'!F28</f>
        <v>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76" t="s">
        <v>49</v>
      </c>
      <c r="C30" s="276"/>
      <c r="D30" s="276"/>
      <c r="E30" s="276"/>
      <c r="F30" s="276"/>
      <c r="G30" s="276"/>
      <c r="H30" s="276"/>
      <c r="I30" s="276"/>
      <c r="J30" s="276"/>
      <c r="K30" s="276"/>
      <c r="L30" s="276"/>
      <c r="M30" s="276"/>
      <c r="N30" s="276"/>
      <c r="O30" s="276"/>
      <c r="P30" s="276"/>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c r="E32" s="38"/>
      <c r="F32" s="38"/>
      <c r="G32" s="38"/>
      <c r="H32" s="38"/>
      <c r="I32" s="38"/>
      <c r="J32" s="38"/>
      <c r="K32" s="38"/>
      <c r="L32" s="38"/>
      <c r="M32" s="38"/>
      <c r="N32" s="38"/>
      <c r="O32" s="115">
        <f>SUM(C32:N32)</f>
        <v>138400612</v>
      </c>
      <c r="P32" s="114">
        <v>257715.08</v>
      </c>
      <c r="Q32" s="23"/>
      <c r="R32" s="6"/>
    </row>
    <row r="33" spans="1:19" s="1" customFormat="1" ht="9">
      <c r="A33" s="6"/>
      <c r="B33" s="101" t="s">
        <v>3</v>
      </c>
      <c r="C33" s="113">
        <v>306863390</v>
      </c>
      <c r="D33" s="113"/>
      <c r="E33" s="113"/>
      <c r="F33" s="113"/>
      <c r="G33" s="113"/>
      <c r="H33" s="113"/>
      <c r="I33" s="113"/>
      <c r="J33" s="113"/>
      <c r="K33" s="113"/>
      <c r="L33" s="113"/>
      <c r="M33" s="113"/>
      <c r="N33" s="113"/>
      <c r="O33" s="113">
        <f t="shared" ref="O33:O47" si="3">SUM(C33:N33)</f>
        <v>306863390</v>
      </c>
      <c r="P33" s="113">
        <v>571408.77</v>
      </c>
      <c r="Q33" s="23"/>
      <c r="R33" s="6"/>
    </row>
    <row r="34" spans="1:19" s="3" customFormat="1" ht="9">
      <c r="A34" s="6"/>
      <c r="B34" s="95" t="s">
        <v>76</v>
      </c>
      <c r="C34" s="38">
        <v>102379441</v>
      </c>
      <c r="D34" s="38"/>
      <c r="E34" s="38"/>
      <c r="F34" s="38"/>
      <c r="G34" s="38"/>
      <c r="H34" s="38"/>
      <c r="I34" s="38"/>
      <c r="J34" s="38"/>
      <c r="K34" s="38"/>
      <c r="L34" s="38"/>
      <c r="M34" s="38"/>
      <c r="N34" s="38"/>
      <c r="O34" s="115">
        <f t="shared" si="3"/>
        <v>102379441</v>
      </c>
      <c r="P34" s="114">
        <v>190640.24</v>
      </c>
      <c r="Q34" s="22"/>
      <c r="R34" s="6"/>
      <c r="S34" s="1"/>
    </row>
    <row r="35" spans="1:19" s="3" customFormat="1" ht="9">
      <c r="A35" s="6"/>
      <c r="B35" s="101" t="s">
        <v>35</v>
      </c>
      <c r="C35" s="113">
        <v>78653373</v>
      </c>
      <c r="D35" s="113"/>
      <c r="E35" s="113"/>
      <c r="F35" s="113"/>
      <c r="G35" s="113"/>
      <c r="H35" s="113"/>
      <c r="I35" s="113"/>
      <c r="J35" s="113"/>
      <c r="K35" s="113"/>
      <c r="L35" s="113"/>
      <c r="M35" s="113"/>
      <c r="N35" s="113"/>
      <c r="O35" s="113">
        <f t="shared" si="3"/>
        <v>78653373</v>
      </c>
      <c r="P35" s="113">
        <v>146460.04999999999</v>
      </c>
      <c r="Q35" s="22"/>
      <c r="R35" s="6"/>
      <c r="S35" s="1"/>
    </row>
    <row r="36" spans="1:19" s="3" customFormat="1" ht="9">
      <c r="A36" s="6"/>
      <c r="B36" s="102" t="s">
        <v>124</v>
      </c>
      <c r="C36" s="37">
        <v>342835992</v>
      </c>
      <c r="D36" s="37"/>
      <c r="E36" s="37"/>
      <c r="F36" s="37"/>
      <c r="G36" s="37"/>
      <c r="H36" s="37"/>
      <c r="I36" s="37"/>
      <c r="J36" s="37"/>
      <c r="K36" s="37"/>
      <c r="L36" s="37"/>
      <c r="M36" s="37"/>
      <c r="N36" s="37"/>
      <c r="O36" s="115">
        <f t="shared" si="3"/>
        <v>342835992</v>
      </c>
      <c r="P36" s="114">
        <v>638393.17000000004</v>
      </c>
      <c r="Q36" s="22"/>
      <c r="R36" s="6"/>
      <c r="S36" s="1"/>
    </row>
    <row r="37" spans="1:19" s="3" customFormat="1" ht="9">
      <c r="A37" s="6"/>
      <c r="B37" s="101" t="s">
        <v>16</v>
      </c>
      <c r="C37" s="113">
        <v>961214204</v>
      </c>
      <c r="D37" s="113"/>
      <c r="E37" s="113"/>
      <c r="F37" s="113"/>
      <c r="G37" s="113"/>
      <c r="H37" s="113"/>
      <c r="I37" s="113"/>
      <c r="J37" s="113"/>
      <c r="K37" s="113"/>
      <c r="L37" s="113"/>
      <c r="M37" s="113"/>
      <c r="N37" s="113"/>
      <c r="O37" s="113">
        <f t="shared" si="3"/>
        <v>961214204</v>
      </c>
      <c r="P37" s="113">
        <v>1789872.11</v>
      </c>
      <c r="Q37" s="22"/>
      <c r="R37" s="6"/>
      <c r="S37" s="1"/>
    </row>
    <row r="38" spans="1:19" s="3" customFormat="1" ht="9">
      <c r="A38" s="6"/>
      <c r="B38" s="102" t="s">
        <v>4</v>
      </c>
      <c r="C38" s="38">
        <v>76987221</v>
      </c>
      <c r="D38" s="38"/>
      <c r="E38" s="38"/>
      <c r="F38" s="38"/>
      <c r="G38" s="38"/>
      <c r="H38" s="38"/>
      <c r="I38" s="38"/>
      <c r="J38" s="38"/>
      <c r="K38" s="38"/>
      <c r="L38" s="38"/>
      <c r="M38" s="38"/>
      <c r="N38" s="38"/>
      <c r="O38" s="115">
        <f t="shared" si="3"/>
        <v>76987221</v>
      </c>
      <c r="P38" s="114">
        <v>143357.51</v>
      </c>
      <c r="Q38" s="22"/>
      <c r="R38" s="6"/>
      <c r="S38" s="1"/>
    </row>
    <row r="39" spans="1:19" s="3" customFormat="1" ht="9">
      <c r="A39" s="6"/>
      <c r="B39" s="101" t="s">
        <v>5</v>
      </c>
      <c r="C39" s="113">
        <v>131229620</v>
      </c>
      <c r="D39" s="113"/>
      <c r="E39" s="113"/>
      <c r="F39" s="113"/>
      <c r="G39" s="113"/>
      <c r="H39" s="113"/>
      <c r="I39" s="113"/>
      <c r="J39" s="113"/>
      <c r="K39" s="113"/>
      <c r="L39" s="113"/>
      <c r="M39" s="113"/>
      <c r="N39" s="113"/>
      <c r="O39" s="113">
        <f t="shared" si="3"/>
        <v>131229620</v>
      </c>
      <c r="P39" s="113">
        <v>244362.01</v>
      </c>
      <c r="Q39" s="22"/>
      <c r="R39" s="6"/>
      <c r="S39" s="1"/>
    </row>
    <row r="40" spans="1:19" s="3" customFormat="1" ht="9">
      <c r="A40" s="6"/>
      <c r="B40" s="233" t="s">
        <v>6</v>
      </c>
      <c r="C40" s="234">
        <v>378815249</v>
      </c>
      <c r="D40" s="234"/>
      <c r="E40" s="234"/>
      <c r="F40" s="234"/>
      <c r="G40" s="234"/>
      <c r="H40" s="234"/>
      <c r="I40" s="234"/>
      <c r="J40" s="234"/>
      <c r="K40" s="234"/>
      <c r="L40" s="234"/>
      <c r="M40" s="234"/>
      <c r="N40" s="234"/>
      <c r="O40" s="234">
        <f t="shared" si="3"/>
        <v>378815249</v>
      </c>
      <c r="P40" s="234">
        <v>705389.96</v>
      </c>
      <c r="Q40" s="22"/>
      <c r="R40" s="6"/>
      <c r="S40" s="1"/>
    </row>
    <row r="41" spans="1:19" s="3" customFormat="1" ht="9">
      <c r="A41" s="6"/>
      <c r="B41" s="242" t="s">
        <v>12</v>
      </c>
      <c r="C41" s="243">
        <v>48139574</v>
      </c>
      <c r="D41" s="243"/>
      <c r="E41" s="243"/>
      <c r="F41" s="243"/>
      <c r="G41" s="243"/>
      <c r="H41" s="243"/>
      <c r="I41" s="243"/>
      <c r="J41" s="243"/>
      <c r="K41" s="243"/>
      <c r="L41" s="243"/>
      <c r="M41" s="243"/>
      <c r="N41" s="243"/>
      <c r="O41" s="244">
        <f t="shared" si="3"/>
        <v>48139574</v>
      </c>
      <c r="P41" s="245">
        <v>89640.46</v>
      </c>
      <c r="Q41" s="22"/>
      <c r="R41" s="6"/>
      <c r="S41" s="1"/>
    </row>
    <row r="42" spans="1:19" s="3" customFormat="1" ht="9">
      <c r="A42" s="6"/>
      <c r="B42" s="233" t="s">
        <v>13</v>
      </c>
      <c r="C42" s="234">
        <v>229101636</v>
      </c>
      <c r="D42" s="234"/>
      <c r="E42" s="234"/>
      <c r="F42" s="234"/>
      <c r="G42" s="234"/>
      <c r="H42" s="234"/>
      <c r="I42" s="234"/>
      <c r="J42" s="234"/>
      <c r="K42" s="234"/>
      <c r="L42" s="234"/>
      <c r="M42" s="234"/>
      <c r="N42" s="234"/>
      <c r="O42" s="234">
        <f t="shared" si="3"/>
        <v>229101636</v>
      </c>
      <c r="P42" s="234">
        <v>426609</v>
      </c>
      <c r="Q42" s="22"/>
      <c r="R42" s="6"/>
      <c r="S42" s="1"/>
    </row>
    <row r="43" spans="1:19" s="3" customFormat="1" ht="9">
      <c r="A43" s="6"/>
      <c r="B43" s="242" t="s">
        <v>14</v>
      </c>
      <c r="C43" s="243">
        <v>116522121</v>
      </c>
      <c r="D43" s="243"/>
      <c r="E43" s="243"/>
      <c r="F43" s="243"/>
      <c r="G43" s="243"/>
      <c r="H43" s="243"/>
      <c r="I43" s="243"/>
      <c r="J43" s="243"/>
      <c r="K43" s="243"/>
      <c r="L43" s="243"/>
      <c r="M43" s="243"/>
      <c r="N43" s="243"/>
      <c r="O43" s="244">
        <f t="shared" si="3"/>
        <v>116522121</v>
      </c>
      <c r="P43" s="245">
        <v>216975.25</v>
      </c>
      <c r="Q43" s="22"/>
      <c r="R43" s="6"/>
      <c r="S43" s="1"/>
    </row>
    <row r="44" spans="1:19" s="3" customFormat="1" ht="9">
      <c r="A44" s="6"/>
      <c r="B44" s="233" t="s">
        <v>38</v>
      </c>
      <c r="C44" s="234">
        <v>86029873</v>
      </c>
      <c r="D44" s="234"/>
      <c r="E44" s="234"/>
      <c r="F44" s="234"/>
      <c r="G44" s="234"/>
      <c r="H44" s="234"/>
      <c r="I44" s="234"/>
      <c r="J44" s="234"/>
      <c r="K44" s="234"/>
      <c r="L44" s="234"/>
      <c r="M44" s="234"/>
      <c r="N44" s="234"/>
      <c r="O44" s="234">
        <f t="shared" si="3"/>
        <v>86029873</v>
      </c>
      <c r="P44" s="234">
        <v>160195.79</v>
      </c>
      <c r="Q44" s="22"/>
      <c r="R44" s="6"/>
      <c r="S44" s="1"/>
    </row>
    <row r="45" spans="1:19" s="3" customFormat="1" ht="9">
      <c r="A45" s="6"/>
      <c r="B45" s="242" t="s">
        <v>147</v>
      </c>
      <c r="C45" s="243">
        <v>35131257</v>
      </c>
      <c r="D45" s="243"/>
      <c r="E45" s="243"/>
      <c r="F45" s="243"/>
      <c r="G45" s="243"/>
      <c r="H45" s="243"/>
      <c r="I45" s="243"/>
      <c r="J45" s="243"/>
      <c r="K45" s="243"/>
      <c r="L45" s="243"/>
      <c r="M45" s="243"/>
      <c r="N45" s="243"/>
      <c r="O45" s="244">
        <f t="shared" si="3"/>
        <v>35131257</v>
      </c>
      <c r="P45" s="245">
        <v>65417.74</v>
      </c>
      <c r="Q45" s="22"/>
      <c r="R45" s="6"/>
      <c r="S45" s="1"/>
    </row>
    <row r="46" spans="1:19" s="3" customFormat="1" ht="9">
      <c r="A46" s="6"/>
      <c r="B46" s="233" t="s">
        <v>145</v>
      </c>
      <c r="C46" s="234">
        <v>43499744</v>
      </c>
      <c r="D46" s="234"/>
      <c r="E46" s="234"/>
      <c r="F46" s="234"/>
      <c r="G46" s="234"/>
      <c r="H46" s="234"/>
      <c r="I46" s="234"/>
      <c r="J46" s="234"/>
      <c r="K46" s="234"/>
      <c r="L46" s="234"/>
      <c r="M46" s="234"/>
      <c r="N46" s="234"/>
      <c r="O46" s="234">
        <f t="shared" si="3"/>
        <v>43499744</v>
      </c>
      <c r="P46" s="234">
        <v>81000.649999999994</v>
      </c>
      <c r="Q46" s="22"/>
      <c r="R46" s="6"/>
      <c r="S46" s="1"/>
    </row>
    <row r="47" spans="1:19" s="3" customFormat="1" ht="9">
      <c r="A47" s="6"/>
      <c r="B47" s="242" t="s">
        <v>15</v>
      </c>
      <c r="C47" s="243">
        <v>172905596</v>
      </c>
      <c r="D47" s="243"/>
      <c r="E47" s="243"/>
      <c r="F47" s="243"/>
      <c r="G47" s="243"/>
      <c r="H47" s="243"/>
      <c r="I47" s="243"/>
      <c r="J47" s="243"/>
      <c r="K47" s="243"/>
      <c r="L47" s="243"/>
      <c r="M47" s="243"/>
      <c r="N47" s="243"/>
      <c r="O47" s="244">
        <f t="shared" si="3"/>
        <v>172905596</v>
      </c>
      <c r="P47" s="245">
        <v>321966.64</v>
      </c>
      <c r="Q47" s="22"/>
      <c r="R47" s="6"/>
      <c r="S47" s="1"/>
    </row>
    <row r="48" spans="1:19" s="3" customFormat="1" ht="9">
      <c r="A48" s="6"/>
      <c r="B48" s="90" t="s">
        <v>2</v>
      </c>
      <c r="C48" s="90">
        <f t="shared" ref="C48:N48" si="4">SUM(C32:C47)</f>
        <v>3248708903</v>
      </c>
      <c r="D48" s="90">
        <f t="shared" si="4"/>
        <v>0</v>
      </c>
      <c r="E48" s="90">
        <f t="shared" si="4"/>
        <v>0</v>
      </c>
      <c r="F48" s="90">
        <f t="shared" si="4"/>
        <v>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3248708903</v>
      </c>
      <c r="P48" s="90">
        <f>SUM(P32:P47)</f>
        <v>6049404.4299999997</v>
      </c>
      <c r="Q48" s="22"/>
      <c r="R48" s="6"/>
      <c r="S48" s="1"/>
    </row>
    <row r="49" spans="1:19" s="3" customFormat="1" ht="9">
      <c r="A49" s="6"/>
      <c r="B49" s="90" t="s">
        <v>8</v>
      </c>
      <c r="C49" s="90">
        <f t="shared" ref="C49:N49" si="6">C48/C50</f>
        <v>6049404.4145192625</v>
      </c>
      <c r="D49" s="90">
        <f t="shared" si="6"/>
        <v>0</v>
      </c>
      <c r="E49" s="90">
        <f t="shared" si="6"/>
        <v>0</v>
      </c>
      <c r="F49" s="90">
        <f t="shared" si="6"/>
        <v>0</v>
      </c>
      <c r="G49" s="90">
        <f t="shared" si="6"/>
        <v>0</v>
      </c>
      <c r="H49" s="90">
        <f t="shared" si="6"/>
        <v>0</v>
      </c>
      <c r="I49" s="90">
        <f t="shared" si="6"/>
        <v>0</v>
      </c>
      <c r="J49" s="90">
        <f t="shared" si="6"/>
        <v>0</v>
      </c>
      <c r="K49" s="90">
        <f t="shared" si="6"/>
        <v>0</v>
      </c>
      <c r="L49" s="90">
        <f t="shared" si="6"/>
        <v>0</v>
      </c>
      <c r="M49" s="90">
        <f t="shared" si="6"/>
        <v>0</v>
      </c>
      <c r="N49" s="90">
        <f t="shared" si="6"/>
        <v>0</v>
      </c>
      <c r="O49" s="90">
        <f t="shared" si="5"/>
        <v>6049404.4145192625</v>
      </c>
      <c r="P49" s="90"/>
      <c r="Q49" s="22"/>
      <c r="R49" s="6"/>
      <c r="S49" s="1"/>
    </row>
    <row r="50" spans="1:19" s="1" customFormat="1" ht="18" customHeight="1">
      <c r="A50" s="6"/>
      <c r="B50" s="90" t="s">
        <v>30</v>
      </c>
      <c r="C50" s="106">
        <f>C28</f>
        <v>537.02954545454543</v>
      </c>
      <c r="D50" s="106">
        <f t="shared" ref="D50:N50" si="7">D28</f>
        <v>1</v>
      </c>
      <c r="E50" s="106">
        <f t="shared" si="7"/>
        <v>1</v>
      </c>
      <c r="F50" s="106">
        <f t="shared" si="7"/>
        <v>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16" zoomScaleNormal="100" workbookViewId="0">
      <selection activeCell="V19" sqref="V19"/>
    </sheetView>
  </sheetViews>
  <sheetFormatPr baseColWidth="10" defaultColWidth="11.42578125" defaultRowHeight="14.25"/>
  <cols>
    <col min="1" max="1" width="4.140625" style="50"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79" t="s">
        <v>50</v>
      </c>
      <c r="C8" s="280"/>
      <c r="D8" s="280"/>
      <c r="E8" s="280"/>
      <c r="F8" s="280"/>
      <c r="G8" s="280"/>
      <c r="H8" s="280"/>
      <c r="I8" s="280"/>
      <c r="J8" s="280"/>
      <c r="K8" s="280"/>
      <c r="L8" s="280"/>
      <c r="M8" s="280"/>
      <c r="N8" s="280"/>
      <c r="O8" s="281"/>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c r="E10" s="39"/>
      <c r="F10" s="39"/>
      <c r="G10" s="39"/>
      <c r="H10" s="39"/>
      <c r="I10" s="39"/>
      <c r="J10" s="39"/>
      <c r="K10" s="39"/>
      <c r="L10" s="39"/>
      <c r="M10" s="39"/>
      <c r="N10" s="39"/>
      <c r="O10" s="81">
        <f t="shared" ref="O10:O26" si="0">SUM(C10:N10)</f>
        <v>22541</v>
      </c>
      <c r="P10" s="62"/>
      <c r="Q10" s="62"/>
      <c r="R10" s="54"/>
    </row>
    <row r="11" spans="1:18" s="55" customFormat="1" ht="9">
      <c r="A11" s="54"/>
      <c r="B11" s="103" t="s">
        <v>3</v>
      </c>
      <c r="C11" s="116">
        <v>48259</v>
      </c>
      <c r="D11" s="116"/>
      <c r="E11" s="116"/>
      <c r="F11" s="116"/>
      <c r="G11" s="116"/>
      <c r="H11" s="116"/>
      <c r="I11" s="116"/>
      <c r="J11" s="116"/>
      <c r="K11" s="116"/>
      <c r="L11" s="116"/>
      <c r="M11" s="116"/>
      <c r="N11" s="116"/>
      <c r="O11" s="116">
        <f t="shared" si="0"/>
        <v>48259</v>
      </c>
      <c r="P11" s="62"/>
      <c r="Q11" s="62"/>
      <c r="R11" s="65"/>
    </row>
    <row r="12" spans="1:18" s="55" customFormat="1" ht="9">
      <c r="A12" s="54"/>
      <c r="B12" s="95" t="s">
        <v>76</v>
      </c>
      <c r="C12" s="39">
        <v>15412</v>
      </c>
      <c r="D12" s="39"/>
      <c r="E12" s="39"/>
      <c r="F12" s="39"/>
      <c r="G12" s="39"/>
      <c r="H12" s="39"/>
      <c r="I12" s="39"/>
      <c r="J12" s="39"/>
      <c r="K12" s="39"/>
      <c r="L12" s="39"/>
      <c r="M12" s="39"/>
      <c r="N12" s="39"/>
      <c r="O12" s="81">
        <f t="shared" si="0"/>
        <v>15412</v>
      </c>
      <c r="P12" s="62"/>
      <c r="Q12" s="62"/>
      <c r="R12" s="65"/>
    </row>
    <row r="13" spans="1:18" s="55" customFormat="1" ht="9">
      <c r="A13" s="54"/>
      <c r="B13" s="103" t="s">
        <v>35</v>
      </c>
      <c r="C13" s="116">
        <v>20253</v>
      </c>
      <c r="D13" s="116"/>
      <c r="E13" s="116"/>
      <c r="F13" s="116"/>
      <c r="G13" s="116"/>
      <c r="H13" s="116"/>
      <c r="I13" s="116"/>
      <c r="J13" s="116"/>
      <c r="K13" s="116"/>
      <c r="L13" s="116"/>
      <c r="M13" s="116"/>
      <c r="N13" s="116"/>
      <c r="O13" s="116">
        <f t="shared" si="0"/>
        <v>20253</v>
      </c>
      <c r="P13" s="62"/>
      <c r="Q13" s="62"/>
      <c r="R13" s="65"/>
    </row>
    <row r="14" spans="1:18" s="55" customFormat="1" ht="9">
      <c r="A14" s="54"/>
      <c r="B14" s="102" t="s">
        <v>124</v>
      </c>
      <c r="C14" s="39">
        <v>40241</v>
      </c>
      <c r="D14" s="39"/>
      <c r="E14" s="39"/>
      <c r="F14" s="39"/>
      <c r="G14" s="39"/>
      <c r="H14" s="39"/>
      <c r="I14" s="39"/>
      <c r="J14" s="39"/>
      <c r="K14" s="39"/>
      <c r="L14" s="39"/>
      <c r="M14" s="39"/>
      <c r="N14" s="39"/>
      <c r="O14" s="81">
        <f t="shared" si="0"/>
        <v>40241</v>
      </c>
      <c r="P14" s="62"/>
      <c r="Q14" s="62"/>
      <c r="R14" s="65"/>
    </row>
    <row r="15" spans="1:18" s="55" customFormat="1" ht="9">
      <c r="A15" s="54"/>
      <c r="B15" s="103" t="s">
        <v>16</v>
      </c>
      <c r="C15" s="116">
        <v>74245</v>
      </c>
      <c r="D15" s="116"/>
      <c r="E15" s="116"/>
      <c r="F15" s="116"/>
      <c r="G15" s="116"/>
      <c r="H15" s="116"/>
      <c r="I15" s="116"/>
      <c r="J15" s="116"/>
      <c r="K15" s="116"/>
      <c r="L15" s="116"/>
      <c r="M15" s="116"/>
      <c r="N15" s="116"/>
      <c r="O15" s="116">
        <f t="shared" si="0"/>
        <v>74245</v>
      </c>
      <c r="P15" s="62"/>
      <c r="Q15" s="62"/>
      <c r="R15" s="65"/>
    </row>
    <row r="16" spans="1:18" s="55" customFormat="1" ht="9">
      <c r="A16" s="54"/>
      <c r="B16" s="102" t="s">
        <v>4</v>
      </c>
      <c r="C16" s="39">
        <v>13972</v>
      </c>
      <c r="D16" s="39"/>
      <c r="E16" s="39"/>
      <c r="F16" s="39"/>
      <c r="G16" s="39"/>
      <c r="H16" s="39"/>
      <c r="I16" s="39"/>
      <c r="J16" s="39"/>
      <c r="K16" s="39"/>
      <c r="L16" s="39"/>
      <c r="M16" s="39"/>
      <c r="N16" s="39"/>
      <c r="O16" s="81">
        <f t="shared" si="0"/>
        <v>13972</v>
      </c>
      <c r="P16" s="62"/>
      <c r="Q16" s="62"/>
      <c r="R16" s="65"/>
    </row>
    <row r="17" spans="1:18" s="55" customFormat="1" ht="9">
      <c r="A17" s="54"/>
      <c r="B17" s="103" t="s">
        <v>5</v>
      </c>
      <c r="C17" s="116">
        <v>18712</v>
      </c>
      <c r="D17" s="116"/>
      <c r="E17" s="116"/>
      <c r="F17" s="116"/>
      <c r="G17" s="116"/>
      <c r="H17" s="116"/>
      <c r="I17" s="116"/>
      <c r="J17" s="116"/>
      <c r="K17" s="116"/>
      <c r="L17" s="116"/>
      <c r="M17" s="116"/>
      <c r="N17" s="116"/>
      <c r="O17" s="116">
        <f t="shared" si="0"/>
        <v>18712</v>
      </c>
      <c r="P17" s="62"/>
      <c r="Q17" s="62"/>
      <c r="R17" s="65"/>
    </row>
    <row r="18" spans="1:18" s="55" customFormat="1" ht="9">
      <c r="A18" s="54"/>
      <c r="B18" s="246" t="s">
        <v>6</v>
      </c>
      <c r="C18" s="247">
        <v>68809</v>
      </c>
      <c r="D18" s="247"/>
      <c r="E18" s="247"/>
      <c r="F18" s="247"/>
      <c r="G18" s="247"/>
      <c r="H18" s="247"/>
      <c r="I18" s="247"/>
      <c r="J18" s="247"/>
      <c r="K18" s="247"/>
      <c r="L18" s="247"/>
      <c r="M18" s="247"/>
      <c r="N18" s="247"/>
      <c r="O18" s="247">
        <f t="shared" si="0"/>
        <v>68809</v>
      </c>
      <c r="P18" s="62"/>
      <c r="Q18" s="62"/>
      <c r="R18" s="65"/>
    </row>
    <row r="19" spans="1:18" s="55" customFormat="1" ht="9">
      <c r="A19" s="54"/>
      <c r="B19" s="236" t="s">
        <v>12</v>
      </c>
      <c r="C19" s="41">
        <v>11090</v>
      </c>
      <c r="D19" s="41"/>
      <c r="E19" s="41"/>
      <c r="F19" s="41"/>
      <c r="G19" s="41"/>
      <c r="H19" s="41"/>
      <c r="I19" s="41"/>
      <c r="J19" s="41"/>
      <c r="K19" s="41"/>
      <c r="L19" s="41"/>
      <c r="M19" s="41"/>
      <c r="N19" s="41"/>
      <c r="O19" s="237">
        <f t="shared" si="0"/>
        <v>11090</v>
      </c>
      <c r="P19" s="62"/>
      <c r="Q19" s="62"/>
      <c r="R19" s="65"/>
    </row>
    <row r="20" spans="1:18" s="55" customFormat="1" ht="9">
      <c r="A20" s="54"/>
      <c r="B20" s="246" t="s">
        <v>13</v>
      </c>
      <c r="C20" s="247">
        <v>39813</v>
      </c>
      <c r="D20" s="247"/>
      <c r="E20" s="247"/>
      <c r="F20" s="247"/>
      <c r="G20" s="247"/>
      <c r="H20" s="247"/>
      <c r="I20" s="247"/>
      <c r="J20" s="247"/>
      <c r="K20" s="247"/>
      <c r="L20" s="247"/>
      <c r="M20" s="247"/>
      <c r="N20" s="247"/>
      <c r="O20" s="247">
        <f t="shared" si="0"/>
        <v>39813</v>
      </c>
      <c r="P20" s="62"/>
      <c r="Q20" s="62"/>
      <c r="R20" s="65"/>
    </row>
    <row r="21" spans="1:18" s="55" customFormat="1" ht="9">
      <c r="A21" s="54"/>
      <c r="B21" s="236" t="s">
        <v>14</v>
      </c>
      <c r="C21" s="41">
        <v>24228</v>
      </c>
      <c r="D21" s="41"/>
      <c r="E21" s="41"/>
      <c r="F21" s="41"/>
      <c r="G21" s="41"/>
      <c r="H21" s="41"/>
      <c r="I21" s="41"/>
      <c r="J21" s="41"/>
      <c r="K21" s="41"/>
      <c r="L21" s="41"/>
      <c r="M21" s="41"/>
      <c r="N21" s="41"/>
      <c r="O21" s="237">
        <f t="shared" si="0"/>
        <v>24228</v>
      </c>
      <c r="P21" s="62"/>
      <c r="Q21" s="62"/>
      <c r="R21" s="65"/>
    </row>
    <row r="22" spans="1:18" s="55" customFormat="1" ht="9">
      <c r="A22" s="54"/>
      <c r="B22" s="246" t="s">
        <v>38</v>
      </c>
      <c r="C22" s="247">
        <v>15105</v>
      </c>
      <c r="D22" s="247"/>
      <c r="E22" s="247"/>
      <c r="F22" s="247"/>
      <c r="G22" s="247"/>
      <c r="H22" s="247"/>
      <c r="I22" s="247"/>
      <c r="J22" s="247"/>
      <c r="K22" s="247"/>
      <c r="L22" s="247"/>
      <c r="M22" s="247"/>
      <c r="N22" s="247"/>
      <c r="O22" s="247">
        <f t="shared" si="0"/>
        <v>15105</v>
      </c>
      <c r="P22" s="62"/>
      <c r="Q22" s="62"/>
      <c r="R22" s="65"/>
    </row>
    <row r="23" spans="1:18" s="55" customFormat="1" ht="9">
      <c r="A23" s="54"/>
      <c r="B23" s="236" t="s">
        <v>147</v>
      </c>
      <c r="C23" s="41">
        <v>10079</v>
      </c>
      <c r="D23" s="41"/>
      <c r="E23" s="41"/>
      <c r="F23" s="41"/>
      <c r="G23" s="41"/>
      <c r="H23" s="41"/>
      <c r="I23" s="41"/>
      <c r="J23" s="41"/>
      <c r="K23" s="41"/>
      <c r="L23" s="41"/>
      <c r="M23" s="41"/>
      <c r="N23" s="41"/>
      <c r="O23" s="237">
        <f t="shared" si="0"/>
        <v>10079</v>
      </c>
      <c r="P23" s="62"/>
      <c r="Q23" s="62"/>
      <c r="R23" s="65"/>
    </row>
    <row r="24" spans="1:18" s="55" customFormat="1" ht="9">
      <c r="A24" s="54"/>
      <c r="B24" s="246" t="s">
        <v>145</v>
      </c>
      <c r="C24" s="247">
        <v>11050</v>
      </c>
      <c r="D24" s="247"/>
      <c r="E24" s="247"/>
      <c r="F24" s="247"/>
      <c r="G24" s="247"/>
      <c r="H24" s="247"/>
      <c r="I24" s="247"/>
      <c r="J24" s="247"/>
      <c r="K24" s="247"/>
      <c r="L24" s="247"/>
      <c r="M24" s="247"/>
      <c r="N24" s="247"/>
      <c r="O24" s="247">
        <f t="shared" si="0"/>
        <v>11050</v>
      </c>
      <c r="P24" s="62"/>
      <c r="Q24" s="62"/>
      <c r="R24" s="65"/>
    </row>
    <row r="25" spans="1:18" s="55" customFormat="1" ht="9">
      <c r="A25" s="54"/>
      <c r="B25" s="236" t="s">
        <v>15</v>
      </c>
      <c r="C25" s="41">
        <v>32349</v>
      </c>
      <c r="D25" s="41"/>
      <c r="E25" s="41"/>
      <c r="F25" s="41"/>
      <c r="G25" s="41"/>
      <c r="H25" s="41"/>
      <c r="I25" s="41"/>
      <c r="J25" s="41"/>
      <c r="K25" s="41"/>
      <c r="L25" s="41"/>
      <c r="M25" s="41"/>
      <c r="N25" s="41"/>
      <c r="O25" s="237">
        <f t="shared" si="0"/>
        <v>32349</v>
      </c>
      <c r="P25" s="62"/>
      <c r="Q25" s="62"/>
      <c r="R25" s="65"/>
    </row>
    <row r="26" spans="1:18" s="55" customFormat="1" ht="9">
      <c r="A26" s="54"/>
      <c r="B26" s="91" t="s">
        <v>2</v>
      </c>
      <c r="C26" s="92">
        <f t="shared" ref="C26:N26" si="1">SUM(C10:C25)</f>
        <v>466158</v>
      </c>
      <c r="D26" s="92">
        <f t="shared" si="1"/>
        <v>0</v>
      </c>
      <c r="E26" s="92">
        <f t="shared" si="1"/>
        <v>0</v>
      </c>
      <c r="F26" s="92">
        <f t="shared" si="1"/>
        <v>0</v>
      </c>
      <c r="G26" s="92">
        <f t="shared" si="1"/>
        <v>0</v>
      </c>
      <c r="H26" s="92">
        <f t="shared" si="1"/>
        <v>0</v>
      </c>
      <c r="I26" s="92">
        <f t="shared" si="1"/>
        <v>0</v>
      </c>
      <c r="J26" s="92">
        <f t="shared" si="1"/>
        <v>0</v>
      </c>
      <c r="K26" s="92">
        <f t="shared" si="1"/>
        <v>0</v>
      </c>
      <c r="L26" s="92">
        <f t="shared" si="1"/>
        <v>0</v>
      </c>
      <c r="M26" s="92">
        <f t="shared" si="1"/>
        <v>0</v>
      </c>
      <c r="N26" s="92">
        <f t="shared" si="1"/>
        <v>0</v>
      </c>
      <c r="O26" s="93">
        <f t="shared" si="0"/>
        <v>466158</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2" t="s">
        <v>51</v>
      </c>
      <c r="C28" s="283"/>
      <c r="D28" s="283"/>
      <c r="E28" s="283"/>
      <c r="F28" s="283"/>
      <c r="G28" s="283"/>
      <c r="H28" s="283"/>
      <c r="I28" s="283"/>
      <c r="J28" s="283"/>
      <c r="K28" s="283"/>
      <c r="L28" s="283"/>
      <c r="M28" s="283"/>
      <c r="N28" s="283"/>
      <c r="O28" s="283"/>
      <c r="P28" s="284"/>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c r="E30" s="39"/>
      <c r="F30" s="39"/>
      <c r="G30" s="39"/>
      <c r="H30" s="39"/>
      <c r="I30" s="39"/>
      <c r="J30" s="39"/>
      <c r="K30" s="39"/>
      <c r="L30" s="39"/>
      <c r="M30" s="39"/>
      <c r="N30" s="39"/>
      <c r="O30" s="81">
        <f t="shared" ref="O30:O45" si="2">SUM(C30:N30)</f>
        <v>64590108</v>
      </c>
      <c r="P30" s="81">
        <v>120272.91</v>
      </c>
      <c r="Q30" s="63"/>
      <c r="R30" s="54"/>
    </row>
    <row r="31" spans="1:18" s="56" customFormat="1" ht="9">
      <c r="A31" s="54"/>
      <c r="B31" s="103" t="s">
        <v>3</v>
      </c>
      <c r="C31" s="116">
        <v>138283752</v>
      </c>
      <c r="D31" s="116"/>
      <c r="E31" s="116"/>
      <c r="F31" s="116"/>
      <c r="G31" s="116"/>
      <c r="H31" s="116"/>
      <c r="I31" s="116"/>
      <c r="J31" s="116"/>
      <c r="K31" s="116"/>
      <c r="L31" s="116"/>
      <c r="M31" s="116"/>
      <c r="N31" s="116"/>
      <c r="O31" s="116">
        <f t="shared" si="2"/>
        <v>138283752</v>
      </c>
      <c r="P31" s="116">
        <v>257497.48</v>
      </c>
      <c r="Q31" s="63"/>
      <c r="R31" s="54"/>
    </row>
    <row r="32" spans="1:18" s="55" customFormat="1" ht="9">
      <c r="A32" s="54"/>
      <c r="B32" s="95" t="s">
        <v>76</v>
      </c>
      <c r="C32" s="39">
        <v>44162315</v>
      </c>
      <c r="D32" s="39"/>
      <c r="E32" s="39"/>
      <c r="F32" s="39"/>
      <c r="G32" s="39"/>
      <c r="H32" s="39"/>
      <c r="I32" s="39"/>
      <c r="J32" s="39"/>
      <c r="K32" s="39"/>
      <c r="L32" s="39"/>
      <c r="M32" s="39"/>
      <c r="N32" s="39"/>
      <c r="O32" s="81">
        <f t="shared" si="2"/>
        <v>44162315</v>
      </c>
      <c r="P32" s="81">
        <v>82234.42</v>
      </c>
      <c r="Q32" s="78"/>
      <c r="R32" s="65"/>
    </row>
    <row r="33" spans="1:18" s="55" customFormat="1" ht="9">
      <c r="A33" s="54"/>
      <c r="B33" s="103" t="s">
        <v>35</v>
      </c>
      <c r="C33" s="116">
        <v>58033959</v>
      </c>
      <c r="D33" s="116"/>
      <c r="E33" s="116"/>
      <c r="F33" s="116"/>
      <c r="G33" s="116"/>
      <c r="H33" s="116"/>
      <c r="I33" s="116"/>
      <c r="J33" s="116"/>
      <c r="K33" s="116"/>
      <c r="L33" s="116"/>
      <c r="M33" s="116"/>
      <c r="N33" s="116"/>
      <c r="O33" s="116">
        <f t="shared" si="2"/>
        <v>58033959</v>
      </c>
      <c r="P33" s="116">
        <v>108064.74</v>
      </c>
      <c r="Q33" s="78"/>
      <c r="R33" s="65"/>
    </row>
    <row r="34" spans="1:18" s="55" customFormat="1" ht="9">
      <c r="A34" s="54"/>
      <c r="B34" s="102" t="s">
        <v>124</v>
      </c>
      <c r="C34" s="39">
        <v>115308573</v>
      </c>
      <c r="D34" s="39"/>
      <c r="E34" s="39"/>
      <c r="F34" s="39"/>
      <c r="G34" s="39"/>
      <c r="H34" s="39"/>
      <c r="I34" s="39"/>
      <c r="J34" s="39"/>
      <c r="K34" s="39"/>
      <c r="L34" s="39"/>
      <c r="M34" s="39"/>
      <c r="N34" s="39"/>
      <c r="O34" s="81">
        <f t="shared" si="2"/>
        <v>115308573</v>
      </c>
      <c r="P34" s="81">
        <v>214715.51</v>
      </c>
      <c r="Q34" s="78"/>
      <c r="R34" s="65"/>
    </row>
    <row r="35" spans="1:18" s="55" customFormat="1" ht="9">
      <c r="A35" s="54"/>
      <c r="B35" s="103" t="s">
        <v>16</v>
      </c>
      <c r="C35" s="116">
        <v>212745335</v>
      </c>
      <c r="D35" s="116"/>
      <c r="E35" s="116"/>
      <c r="F35" s="116"/>
      <c r="G35" s="116"/>
      <c r="H35" s="116"/>
      <c r="I35" s="116"/>
      <c r="J35" s="116"/>
      <c r="K35" s="116"/>
      <c r="L35" s="116"/>
      <c r="M35" s="116"/>
      <c r="N35" s="116"/>
      <c r="O35" s="116">
        <f t="shared" si="2"/>
        <v>212745335</v>
      </c>
      <c r="P35" s="116">
        <v>396152.01</v>
      </c>
      <c r="Q35" s="78"/>
      <c r="R35" s="65"/>
    </row>
    <row r="36" spans="1:18" s="55" customFormat="1" ht="9">
      <c r="A36" s="54"/>
      <c r="B36" s="98" t="s">
        <v>4</v>
      </c>
      <c r="C36" s="39">
        <v>40036067</v>
      </c>
      <c r="D36" s="39"/>
      <c r="E36" s="39"/>
      <c r="F36" s="39"/>
      <c r="G36" s="39"/>
      <c r="H36" s="39"/>
      <c r="I36" s="39"/>
      <c r="J36" s="39"/>
      <c r="K36" s="39"/>
      <c r="L36" s="39"/>
      <c r="M36" s="39"/>
      <c r="N36" s="39"/>
      <c r="O36" s="81">
        <f t="shared" si="2"/>
        <v>40036067</v>
      </c>
      <c r="P36" s="81">
        <v>74550.960000000006</v>
      </c>
      <c r="Q36" s="78"/>
      <c r="R36" s="65"/>
    </row>
    <row r="37" spans="1:18" s="55" customFormat="1" ht="9">
      <c r="A37" s="54"/>
      <c r="B37" s="103" t="s">
        <v>5</v>
      </c>
      <c r="C37" s="116">
        <v>53618300</v>
      </c>
      <c r="D37" s="116"/>
      <c r="E37" s="116"/>
      <c r="F37" s="116"/>
      <c r="G37" s="116"/>
      <c r="H37" s="116"/>
      <c r="I37" s="116"/>
      <c r="J37" s="116"/>
      <c r="K37" s="116"/>
      <c r="L37" s="116"/>
      <c r="M37" s="116"/>
      <c r="N37" s="116"/>
      <c r="O37" s="116">
        <f t="shared" si="2"/>
        <v>53618300</v>
      </c>
      <c r="P37" s="116">
        <v>99842.37</v>
      </c>
      <c r="Q37" s="78"/>
      <c r="R37" s="65"/>
    </row>
    <row r="38" spans="1:18" s="55" customFormat="1" ht="9">
      <c r="A38" s="54"/>
      <c r="B38" s="246" t="s">
        <v>6</v>
      </c>
      <c r="C38" s="247">
        <v>197168749</v>
      </c>
      <c r="D38" s="247"/>
      <c r="E38" s="247"/>
      <c r="F38" s="247"/>
      <c r="G38" s="247"/>
      <c r="H38" s="247"/>
      <c r="I38" s="247"/>
      <c r="J38" s="247"/>
      <c r="K38" s="247"/>
      <c r="L38" s="247"/>
      <c r="M38" s="247"/>
      <c r="N38" s="247"/>
      <c r="O38" s="247">
        <f t="shared" si="2"/>
        <v>197168749</v>
      </c>
      <c r="P38" s="247">
        <v>367146.93</v>
      </c>
      <c r="Q38" s="78"/>
      <c r="R38" s="65"/>
    </row>
    <row r="39" spans="1:18" s="55" customFormat="1" ht="9">
      <c r="A39" s="54"/>
      <c r="B39" s="99" t="s">
        <v>12</v>
      </c>
      <c r="C39" s="41">
        <v>31777841</v>
      </c>
      <c r="D39" s="41"/>
      <c r="E39" s="41"/>
      <c r="F39" s="41"/>
      <c r="G39" s="41"/>
      <c r="H39" s="41"/>
      <c r="I39" s="41"/>
      <c r="J39" s="41"/>
      <c r="K39" s="41"/>
      <c r="L39" s="41"/>
      <c r="M39" s="41"/>
      <c r="N39" s="41"/>
      <c r="O39" s="237">
        <f t="shared" si="2"/>
        <v>31777841</v>
      </c>
      <c r="P39" s="237">
        <v>59173.36</v>
      </c>
      <c r="Q39" s="78"/>
      <c r="R39" s="65"/>
    </row>
    <row r="40" spans="1:18" s="55" customFormat="1" ht="9">
      <c r="A40" s="54"/>
      <c r="B40" s="246" t="s">
        <v>13</v>
      </c>
      <c r="C40" s="247">
        <v>114082161</v>
      </c>
      <c r="D40" s="247"/>
      <c r="E40" s="247"/>
      <c r="F40" s="247"/>
      <c r="G40" s="247"/>
      <c r="H40" s="247"/>
      <c r="I40" s="247"/>
      <c r="J40" s="247"/>
      <c r="K40" s="247"/>
      <c r="L40" s="247"/>
      <c r="M40" s="247"/>
      <c r="N40" s="247"/>
      <c r="O40" s="247">
        <f t="shared" si="2"/>
        <v>114082161</v>
      </c>
      <c r="P40" s="247">
        <v>212431.81</v>
      </c>
      <c r="Q40" s="78"/>
      <c r="R40" s="65"/>
    </row>
    <row r="41" spans="1:18" s="55" customFormat="1" ht="9">
      <c r="A41" s="54"/>
      <c r="B41" s="99" t="s">
        <v>14</v>
      </c>
      <c r="C41" s="41">
        <v>69424123</v>
      </c>
      <c r="D41" s="41"/>
      <c r="E41" s="41"/>
      <c r="F41" s="41"/>
      <c r="G41" s="41"/>
      <c r="H41" s="41"/>
      <c r="I41" s="41"/>
      <c r="J41" s="41"/>
      <c r="K41" s="41"/>
      <c r="L41" s="41"/>
      <c r="M41" s="41"/>
      <c r="N41" s="41"/>
      <c r="O41" s="237">
        <f t="shared" si="2"/>
        <v>69424123</v>
      </c>
      <c r="P41" s="237">
        <v>129274.31</v>
      </c>
      <c r="Q41" s="78"/>
      <c r="R41" s="65"/>
    </row>
    <row r="42" spans="1:18" s="55" customFormat="1" ht="9">
      <c r="A42" s="54"/>
      <c r="B42" s="246" t="s">
        <v>38</v>
      </c>
      <c r="C42" s="247">
        <v>43282622</v>
      </c>
      <c r="D42" s="247"/>
      <c r="E42" s="247"/>
      <c r="F42" s="247"/>
      <c r="G42" s="247"/>
      <c r="H42" s="247"/>
      <c r="I42" s="247"/>
      <c r="J42" s="247"/>
      <c r="K42" s="247"/>
      <c r="L42" s="247"/>
      <c r="M42" s="247"/>
      <c r="N42" s="247"/>
      <c r="O42" s="247">
        <f t="shared" si="2"/>
        <v>43282622</v>
      </c>
      <c r="P42" s="247">
        <v>80596.350000000006</v>
      </c>
      <c r="Q42" s="78"/>
      <c r="R42" s="65"/>
    </row>
    <row r="43" spans="1:18" s="55" customFormat="1" ht="9">
      <c r="A43" s="54"/>
      <c r="B43" s="99" t="s">
        <v>147</v>
      </c>
      <c r="C43" s="41">
        <v>28880871</v>
      </c>
      <c r="D43" s="41"/>
      <c r="E43" s="41"/>
      <c r="F43" s="41"/>
      <c r="G43" s="41"/>
      <c r="H43" s="41"/>
      <c r="I43" s="41"/>
      <c r="J43" s="41"/>
      <c r="K43" s="41"/>
      <c r="L43" s="41"/>
      <c r="M43" s="41"/>
      <c r="N43" s="41"/>
      <c r="O43" s="237">
        <f t="shared" si="2"/>
        <v>28880871</v>
      </c>
      <c r="P43" s="237">
        <v>53778.92</v>
      </c>
      <c r="Q43" s="78"/>
      <c r="R43" s="65"/>
    </row>
    <row r="44" spans="1:18" s="55" customFormat="1" ht="9">
      <c r="A44" s="54"/>
      <c r="B44" s="246" t="s">
        <v>145</v>
      </c>
      <c r="C44" s="247">
        <v>31663223</v>
      </c>
      <c r="D44" s="247"/>
      <c r="E44" s="247"/>
      <c r="F44" s="247"/>
      <c r="G44" s="247"/>
      <c r="H44" s="247"/>
      <c r="I44" s="247"/>
      <c r="J44" s="247"/>
      <c r="K44" s="247"/>
      <c r="L44" s="247"/>
      <c r="M44" s="247"/>
      <c r="N44" s="247"/>
      <c r="O44" s="247">
        <f t="shared" si="2"/>
        <v>31663223</v>
      </c>
      <c r="P44" s="247">
        <v>58959.93</v>
      </c>
      <c r="Q44" s="78"/>
      <c r="R44" s="65"/>
    </row>
    <row r="45" spans="1:18" s="55" customFormat="1" ht="9">
      <c r="A45" s="54"/>
      <c r="B45" s="99" t="s">
        <v>15</v>
      </c>
      <c r="C45" s="41">
        <v>92694442</v>
      </c>
      <c r="D45" s="41"/>
      <c r="E45" s="41"/>
      <c r="F45" s="41"/>
      <c r="G45" s="41"/>
      <c r="H45" s="41"/>
      <c r="I45" s="41"/>
      <c r="J45" s="41"/>
      <c r="K45" s="41"/>
      <c r="L45" s="41"/>
      <c r="M45" s="41"/>
      <c r="N45" s="41"/>
      <c r="O45" s="237">
        <f t="shared" si="2"/>
        <v>92694442</v>
      </c>
      <c r="P45" s="237">
        <v>172605.85</v>
      </c>
      <c r="Q45" s="78"/>
      <c r="R45" s="65"/>
    </row>
    <row r="46" spans="1:18" s="55" customFormat="1" ht="9">
      <c r="A46" s="54"/>
      <c r="B46" s="94" t="s">
        <v>2</v>
      </c>
      <c r="C46" s="94">
        <f t="shared" ref="C46:P46" si="3">SUM(C30:C45)</f>
        <v>1335752441</v>
      </c>
      <c r="D46" s="94">
        <f t="shared" si="3"/>
        <v>0</v>
      </c>
      <c r="E46" s="94">
        <f t="shared" si="3"/>
        <v>0</v>
      </c>
      <c r="F46" s="94">
        <f t="shared" si="3"/>
        <v>0</v>
      </c>
      <c r="G46" s="94">
        <f t="shared" si="3"/>
        <v>0</v>
      </c>
      <c r="H46" s="94">
        <f t="shared" si="3"/>
        <v>0</v>
      </c>
      <c r="I46" s="94">
        <f t="shared" si="3"/>
        <v>0</v>
      </c>
      <c r="J46" s="94">
        <f t="shared" si="3"/>
        <v>0</v>
      </c>
      <c r="K46" s="94">
        <f t="shared" si="3"/>
        <v>0</v>
      </c>
      <c r="L46" s="94">
        <f t="shared" si="3"/>
        <v>0</v>
      </c>
      <c r="M46" s="94">
        <f t="shared" si="3"/>
        <v>0</v>
      </c>
      <c r="N46" s="94">
        <f t="shared" si="3"/>
        <v>0</v>
      </c>
      <c r="O46" s="94">
        <f t="shared" si="3"/>
        <v>1335752441</v>
      </c>
      <c r="P46" s="94">
        <f t="shared" si="3"/>
        <v>2487297.8600000003</v>
      </c>
      <c r="Q46" s="78"/>
      <c r="R46" s="65"/>
    </row>
    <row r="47" spans="1:18" s="55" customFormat="1" ht="9">
      <c r="A47" s="54"/>
      <c r="B47" s="94" t="s">
        <v>8</v>
      </c>
      <c r="C47" s="94">
        <f t="shared" ref="C47" si="4">C46/C48</f>
        <v>2487297.8634153362</v>
      </c>
      <c r="D47" s="94"/>
      <c r="E47" s="94"/>
      <c r="F47" s="94"/>
      <c r="G47" s="94"/>
      <c r="H47" s="94"/>
      <c r="I47" s="94"/>
      <c r="J47" s="94"/>
      <c r="K47" s="94"/>
      <c r="L47" s="94"/>
      <c r="M47" s="94"/>
      <c r="N47" s="94"/>
      <c r="O47" s="94">
        <f>SUM(C47:N47)</f>
        <v>2487297.8634153362</v>
      </c>
      <c r="P47" s="94"/>
      <c r="Q47" s="78"/>
      <c r="R47" s="65"/>
    </row>
    <row r="48" spans="1:18" s="56" customFormat="1" ht="18" customHeight="1">
      <c r="A48" s="54"/>
      <c r="B48" s="94" t="s">
        <v>30</v>
      </c>
      <c r="C48" s="106">
        <f>Impuestos!C28</f>
        <v>537.02954545454543</v>
      </c>
      <c r="D48" s="106">
        <v>0</v>
      </c>
      <c r="E48" s="106">
        <v>0</v>
      </c>
      <c r="F48" s="106">
        <v>0</v>
      </c>
      <c r="G48" s="106">
        <v>0</v>
      </c>
      <c r="H48" s="106"/>
      <c r="I48" s="106"/>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79" t="s">
        <v>52</v>
      </c>
      <c r="C50" s="285"/>
      <c r="D50" s="285"/>
      <c r="E50" s="285"/>
      <c r="F50" s="285"/>
      <c r="G50" s="285"/>
      <c r="H50" s="285"/>
      <c r="I50" s="285"/>
      <c r="J50" s="285"/>
      <c r="K50" s="285"/>
      <c r="L50" s="285"/>
      <c r="M50" s="285"/>
      <c r="N50" s="285"/>
      <c r="O50" s="285"/>
      <c r="P50" s="286"/>
      <c r="Q50" s="74"/>
      <c r="R50" s="54"/>
    </row>
    <row r="51" spans="1:20" s="56" customFormat="1" ht="17.25" customHeight="1">
      <c r="A51" s="63"/>
      <c r="B51" s="75"/>
      <c r="C51" s="76"/>
      <c r="D51" s="76"/>
      <c r="E51" s="76"/>
      <c r="F51" s="76"/>
      <c r="G51" s="76"/>
      <c r="H51" s="76"/>
      <c r="I51" s="76"/>
      <c r="J51" s="76"/>
      <c r="K51" s="76"/>
      <c r="L51" s="76"/>
      <c r="M51" s="76"/>
      <c r="N51" s="76"/>
      <c r="O51" s="277" t="s">
        <v>153</v>
      </c>
      <c r="P51" s="278"/>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c r="E53" s="39"/>
      <c r="F53" s="39"/>
      <c r="G53" s="39"/>
      <c r="H53" s="39"/>
      <c r="I53" s="39"/>
      <c r="J53" s="39"/>
      <c r="K53" s="39"/>
      <c r="L53" s="39"/>
      <c r="M53" s="39"/>
      <c r="N53" s="39"/>
      <c r="O53" s="39">
        <v>38455.480000000003</v>
      </c>
      <c r="P53" s="117">
        <v>71.61</v>
      </c>
      <c r="Q53" s="63"/>
      <c r="R53" s="54"/>
    </row>
    <row r="54" spans="1:20" s="56" customFormat="1" ht="11.25" customHeight="1">
      <c r="A54" s="54"/>
      <c r="B54" s="104" t="s">
        <v>3</v>
      </c>
      <c r="C54" s="113">
        <v>39825.4</v>
      </c>
      <c r="D54" s="113"/>
      <c r="E54" s="113"/>
      <c r="F54" s="113"/>
      <c r="G54" s="113"/>
      <c r="H54" s="113"/>
      <c r="I54" s="113"/>
      <c r="J54" s="113"/>
      <c r="K54" s="113"/>
      <c r="L54" s="113"/>
      <c r="M54" s="113"/>
      <c r="N54" s="113"/>
      <c r="O54" s="113">
        <v>39825.4</v>
      </c>
      <c r="P54" s="118">
        <v>74.16</v>
      </c>
      <c r="Q54" s="63"/>
      <c r="R54" s="54"/>
    </row>
    <row r="55" spans="1:20" s="56" customFormat="1" ht="9">
      <c r="A55" s="54"/>
      <c r="B55" s="95" t="s">
        <v>76</v>
      </c>
      <c r="C55" s="39">
        <v>41605.15</v>
      </c>
      <c r="D55" s="39"/>
      <c r="E55" s="39"/>
      <c r="F55" s="39"/>
      <c r="G55" s="39"/>
      <c r="H55" s="39"/>
      <c r="I55" s="39"/>
      <c r="J55" s="39"/>
      <c r="K55" s="39"/>
      <c r="L55" s="39"/>
      <c r="M55" s="39"/>
      <c r="N55" s="39"/>
      <c r="O55" s="39">
        <v>41605.15</v>
      </c>
      <c r="P55" s="117">
        <v>77.47</v>
      </c>
      <c r="Q55" s="63"/>
      <c r="R55" s="54"/>
    </row>
    <row r="56" spans="1:20" s="55" customFormat="1" ht="9">
      <c r="A56" s="54"/>
      <c r="B56" s="104" t="s">
        <v>35</v>
      </c>
      <c r="C56" s="113">
        <v>24323.24</v>
      </c>
      <c r="D56" s="113"/>
      <c r="E56" s="113"/>
      <c r="F56" s="113"/>
      <c r="G56" s="113"/>
      <c r="H56" s="113"/>
      <c r="I56" s="113"/>
      <c r="J56" s="113"/>
      <c r="K56" s="113"/>
      <c r="L56" s="113"/>
      <c r="M56" s="113"/>
      <c r="N56" s="113"/>
      <c r="O56" s="113">
        <v>24323.24</v>
      </c>
      <c r="P56" s="118">
        <v>45.29</v>
      </c>
      <c r="Q56" s="78"/>
      <c r="R56" s="65"/>
    </row>
    <row r="57" spans="1:20" s="55" customFormat="1" ht="9">
      <c r="A57" s="54"/>
      <c r="B57" s="102" t="s">
        <v>124</v>
      </c>
      <c r="C57" s="39">
        <v>53359.41</v>
      </c>
      <c r="D57" s="39"/>
      <c r="E57" s="39"/>
      <c r="F57" s="39"/>
      <c r="G57" s="39"/>
      <c r="H57" s="39"/>
      <c r="I57" s="39"/>
      <c r="J57" s="39"/>
      <c r="K57" s="39"/>
      <c r="L57" s="39"/>
      <c r="M57" s="39"/>
      <c r="N57" s="39"/>
      <c r="O57" s="39">
        <v>53359.41</v>
      </c>
      <c r="P57" s="117">
        <v>99.36</v>
      </c>
      <c r="Q57" s="78"/>
      <c r="R57" s="65"/>
    </row>
    <row r="58" spans="1:20" s="55" customFormat="1" ht="9">
      <c r="A58" s="54"/>
      <c r="B58" s="104" t="s">
        <v>16</v>
      </c>
      <c r="C58" s="113">
        <v>81086.080000000002</v>
      </c>
      <c r="D58" s="113"/>
      <c r="E58" s="113"/>
      <c r="F58" s="113"/>
      <c r="G58" s="113"/>
      <c r="H58" s="113"/>
      <c r="I58" s="113"/>
      <c r="J58" s="113"/>
      <c r="K58" s="113"/>
      <c r="L58" s="113"/>
      <c r="M58" s="113"/>
      <c r="N58" s="113"/>
      <c r="O58" s="113">
        <v>81086.080000000002</v>
      </c>
      <c r="P58" s="118">
        <v>150.99</v>
      </c>
      <c r="Q58" s="78"/>
      <c r="R58" s="65"/>
    </row>
    <row r="59" spans="1:20" s="55" customFormat="1" ht="9">
      <c r="A59" s="54"/>
      <c r="B59" s="102" t="s">
        <v>4</v>
      </c>
      <c r="C59" s="39">
        <v>34510.67</v>
      </c>
      <c r="D59" s="39"/>
      <c r="E59" s="39"/>
      <c r="F59" s="39"/>
      <c r="G59" s="39"/>
      <c r="H59" s="39"/>
      <c r="I59" s="39"/>
      <c r="J59" s="39"/>
      <c r="K59" s="39"/>
      <c r="L59" s="39"/>
      <c r="M59" s="39"/>
      <c r="N59" s="39"/>
      <c r="O59" s="39">
        <v>34510.67</v>
      </c>
      <c r="P59" s="117">
        <v>64.260000000000005</v>
      </c>
      <c r="Q59" s="78"/>
      <c r="R59" s="65"/>
    </row>
    <row r="60" spans="1:20" s="55" customFormat="1" ht="9">
      <c r="A60" s="54"/>
      <c r="B60" s="104" t="s">
        <v>5</v>
      </c>
      <c r="C60" s="113">
        <v>43924.32</v>
      </c>
      <c r="D60" s="113"/>
      <c r="E60" s="113"/>
      <c r="F60" s="113"/>
      <c r="G60" s="113"/>
      <c r="H60" s="113"/>
      <c r="I60" s="113"/>
      <c r="J60" s="113"/>
      <c r="K60" s="113"/>
      <c r="L60" s="113"/>
      <c r="M60" s="113"/>
      <c r="N60" s="113"/>
      <c r="O60" s="113">
        <v>43924.32</v>
      </c>
      <c r="P60" s="118">
        <v>81.790000000000006</v>
      </c>
      <c r="Q60" s="78"/>
      <c r="R60" s="65"/>
    </row>
    <row r="61" spans="1:20" s="55" customFormat="1" ht="9">
      <c r="A61" s="54"/>
      <c r="B61" s="248" t="s">
        <v>6</v>
      </c>
      <c r="C61" s="234">
        <v>34480.660000000003</v>
      </c>
      <c r="D61" s="234"/>
      <c r="E61" s="234"/>
      <c r="F61" s="234"/>
      <c r="G61" s="234"/>
      <c r="H61" s="234"/>
      <c r="I61" s="234"/>
      <c r="J61" s="234"/>
      <c r="K61" s="234"/>
      <c r="L61" s="234"/>
      <c r="M61" s="234"/>
      <c r="N61" s="234"/>
      <c r="O61" s="234">
        <v>34480.660000000003</v>
      </c>
      <c r="P61" s="249">
        <v>64.209999999999994</v>
      </c>
      <c r="Q61" s="78"/>
      <c r="R61" s="65"/>
    </row>
    <row r="62" spans="1:20" s="55" customFormat="1" ht="9">
      <c r="A62" s="54"/>
      <c r="B62" s="236" t="s">
        <v>12</v>
      </c>
      <c r="C62" s="41">
        <v>27187.17</v>
      </c>
      <c r="D62" s="41"/>
      <c r="E62" s="41"/>
      <c r="F62" s="41"/>
      <c r="G62" s="41"/>
      <c r="H62" s="41"/>
      <c r="I62" s="41"/>
      <c r="J62" s="41"/>
      <c r="K62" s="41"/>
      <c r="L62" s="41"/>
      <c r="M62" s="41"/>
      <c r="N62" s="41"/>
      <c r="O62" s="41">
        <v>27187.17</v>
      </c>
      <c r="P62" s="250">
        <v>50.63</v>
      </c>
      <c r="Q62" s="78"/>
      <c r="R62" s="65"/>
      <c r="T62" s="80"/>
    </row>
    <row r="63" spans="1:20" s="55" customFormat="1" ht="9">
      <c r="A63" s="54"/>
      <c r="B63" s="248" t="s">
        <v>13</v>
      </c>
      <c r="C63" s="234">
        <v>36040.980000000003</v>
      </c>
      <c r="D63" s="234"/>
      <c r="E63" s="234"/>
      <c r="F63" s="234"/>
      <c r="G63" s="234"/>
      <c r="H63" s="234"/>
      <c r="I63" s="234"/>
      <c r="J63" s="234"/>
      <c r="K63" s="234"/>
      <c r="L63" s="234"/>
      <c r="M63" s="234"/>
      <c r="N63" s="234"/>
      <c r="O63" s="234">
        <v>36040.980000000003</v>
      </c>
      <c r="P63" s="249">
        <v>67.11</v>
      </c>
      <c r="Q63" s="78"/>
      <c r="R63" s="65"/>
    </row>
    <row r="64" spans="1:20" s="55" customFormat="1" ht="9">
      <c r="A64" s="54"/>
      <c r="B64" s="236" t="s">
        <v>14</v>
      </c>
      <c r="C64" s="41">
        <v>30122.03</v>
      </c>
      <c r="D64" s="41"/>
      <c r="E64" s="41"/>
      <c r="F64" s="41"/>
      <c r="G64" s="41"/>
      <c r="H64" s="41"/>
      <c r="I64" s="41"/>
      <c r="J64" s="41"/>
      <c r="K64" s="41"/>
      <c r="L64" s="41"/>
      <c r="M64" s="41"/>
      <c r="N64" s="41"/>
      <c r="O64" s="41">
        <v>30122.03</v>
      </c>
      <c r="P64" s="250">
        <v>56.09</v>
      </c>
      <c r="Q64" s="78"/>
      <c r="R64" s="65"/>
    </row>
    <row r="65" spans="1:18" s="55" customFormat="1" ht="9">
      <c r="A65" s="54"/>
      <c r="B65" s="248" t="s">
        <v>38</v>
      </c>
      <c r="C65" s="234">
        <v>35671.54</v>
      </c>
      <c r="D65" s="234"/>
      <c r="E65" s="234"/>
      <c r="F65" s="234"/>
      <c r="G65" s="234"/>
      <c r="H65" s="234"/>
      <c r="I65" s="234"/>
      <c r="J65" s="234"/>
      <c r="K65" s="234"/>
      <c r="L65" s="234"/>
      <c r="M65" s="234"/>
      <c r="N65" s="234"/>
      <c r="O65" s="234">
        <v>35671.54</v>
      </c>
      <c r="P65" s="249">
        <v>66.42</v>
      </c>
      <c r="Q65" s="78"/>
      <c r="R65" s="65"/>
    </row>
    <row r="66" spans="1:18" s="55" customFormat="1" ht="9">
      <c r="A66" s="54"/>
      <c r="B66" s="236" t="s">
        <v>147</v>
      </c>
      <c r="C66" s="41">
        <v>21830.799999999999</v>
      </c>
      <c r="D66" s="41"/>
      <c r="E66" s="41"/>
      <c r="F66" s="41"/>
      <c r="G66" s="41"/>
      <c r="H66" s="41"/>
      <c r="I66" s="41"/>
      <c r="J66" s="41"/>
      <c r="K66" s="41"/>
      <c r="L66" s="41"/>
      <c r="M66" s="41"/>
      <c r="N66" s="41"/>
      <c r="O66" s="41">
        <v>21830.799999999999</v>
      </c>
      <c r="P66" s="250">
        <v>40.65</v>
      </c>
      <c r="Q66" s="78"/>
      <c r="R66" s="65"/>
    </row>
    <row r="67" spans="1:18" s="55" customFormat="1" ht="9">
      <c r="A67" s="54"/>
      <c r="B67" s="248" t="s">
        <v>145</v>
      </c>
      <c r="C67" s="234">
        <v>24655.73</v>
      </c>
      <c r="D67" s="234"/>
      <c r="E67" s="234"/>
      <c r="F67" s="234"/>
      <c r="G67" s="234"/>
      <c r="H67" s="234"/>
      <c r="I67" s="234"/>
      <c r="J67" s="234"/>
      <c r="K67" s="234"/>
      <c r="L67" s="234"/>
      <c r="M67" s="234"/>
      <c r="N67" s="234"/>
      <c r="O67" s="234">
        <v>24655.73</v>
      </c>
      <c r="P67" s="249">
        <v>45.91</v>
      </c>
      <c r="Q67" s="78"/>
      <c r="R67" s="65"/>
    </row>
    <row r="68" spans="1:18" s="55" customFormat="1" ht="9">
      <c r="A68" s="54"/>
      <c r="B68" s="236" t="s">
        <v>15</v>
      </c>
      <c r="C68" s="41">
        <v>33476.620000000003</v>
      </c>
      <c r="D68" s="41"/>
      <c r="E68" s="41"/>
      <c r="F68" s="41"/>
      <c r="G68" s="41"/>
      <c r="H68" s="41"/>
      <c r="I68" s="41"/>
      <c r="J68" s="41"/>
      <c r="K68" s="41"/>
      <c r="L68" s="41"/>
      <c r="M68" s="41"/>
      <c r="N68" s="41"/>
      <c r="O68" s="41">
        <v>33476.620000000003</v>
      </c>
      <c r="P68" s="250">
        <v>62.34</v>
      </c>
      <c r="Q68" s="78"/>
      <c r="R68" s="65"/>
    </row>
    <row r="69" spans="1:18" s="55" customFormat="1" ht="9">
      <c r="A69" s="54"/>
      <c r="B69" s="90" t="s">
        <v>28</v>
      </c>
      <c r="C69" s="90">
        <v>43648.67</v>
      </c>
      <c r="D69" s="90"/>
      <c r="E69" s="90"/>
      <c r="F69" s="90"/>
      <c r="G69" s="90"/>
      <c r="H69" s="90"/>
      <c r="I69" s="90"/>
      <c r="J69" s="90"/>
      <c r="K69" s="90"/>
      <c r="L69" s="90"/>
      <c r="M69" s="90"/>
      <c r="N69" s="90"/>
      <c r="O69" s="90">
        <v>43648.67</v>
      </c>
      <c r="P69" s="110">
        <v>81.28</v>
      </c>
      <c r="Q69" s="78"/>
      <c r="R69" s="65"/>
    </row>
    <row r="70" spans="1:18" s="55" customFormat="1" ht="9">
      <c r="A70" s="54"/>
      <c r="B70" s="90" t="s">
        <v>29</v>
      </c>
      <c r="C70" s="110">
        <f>C69/C71</f>
        <v>81.277967608012091</v>
      </c>
      <c r="D70" s="110"/>
      <c r="E70" s="110"/>
      <c r="F70" s="110"/>
      <c r="G70" s="110"/>
      <c r="H70" s="110"/>
      <c r="I70" s="110"/>
      <c r="J70" s="110"/>
      <c r="K70" s="110"/>
      <c r="L70" s="110"/>
      <c r="M70" s="110"/>
      <c r="N70" s="110"/>
      <c r="O70" s="110">
        <v>81.28</v>
      </c>
      <c r="P70" s="90"/>
      <c r="Q70" s="78"/>
      <c r="R70" s="65"/>
    </row>
    <row r="71" spans="1:18" s="55" customFormat="1" ht="9">
      <c r="A71" s="54"/>
      <c r="B71" s="90" t="s">
        <v>30</v>
      </c>
      <c r="C71" s="106">
        <f>C48</f>
        <v>537.02954545454543</v>
      </c>
      <c r="D71" s="106">
        <f t="shared" ref="D71:N71" si="5">D48</f>
        <v>0</v>
      </c>
      <c r="E71" s="106">
        <f t="shared" si="5"/>
        <v>0</v>
      </c>
      <c r="F71" s="106">
        <f t="shared" si="5"/>
        <v>0</v>
      </c>
      <c r="G71" s="106">
        <f t="shared" si="5"/>
        <v>0</v>
      </c>
      <c r="H71" s="106">
        <f t="shared" si="5"/>
        <v>0</v>
      </c>
      <c r="I71" s="106">
        <f t="shared" si="5"/>
        <v>0</v>
      </c>
      <c r="J71" s="106">
        <f t="shared" si="5"/>
        <v>0</v>
      </c>
      <c r="K71" s="106">
        <f t="shared" si="5"/>
        <v>0</v>
      </c>
      <c r="L71" s="106">
        <f t="shared" si="5"/>
        <v>0</v>
      </c>
      <c r="M71" s="106">
        <f t="shared" si="5"/>
        <v>0</v>
      </c>
      <c r="N71" s="106">
        <f t="shared" si="5"/>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7" zoomScaleNormal="100" workbookViewId="0">
      <selection activeCell="T14" sqref="T14"/>
    </sheetView>
  </sheetViews>
  <sheetFormatPr baseColWidth="10" defaultColWidth="11.42578125" defaultRowHeight="14.25"/>
  <cols>
    <col min="1" max="1" width="4.140625" style="50"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87" t="s">
        <v>57</v>
      </c>
      <c r="C8" s="288"/>
      <c r="D8" s="288"/>
      <c r="E8" s="288"/>
      <c r="F8" s="288"/>
      <c r="G8" s="288"/>
      <c r="H8" s="288"/>
      <c r="I8" s="288"/>
      <c r="J8" s="288"/>
      <c r="K8" s="288"/>
      <c r="L8" s="288"/>
      <c r="M8" s="288"/>
      <c r="N8" s="288"/>
      <c r="O8" s="288"/>
      <c r="P8" s="289"/>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c r="E10" s="39"/>
      <c r="F10" s="39"/>
      <c r="G10" s="39"/>
      <c r="H10" s="39"/>
      <c r="I10" s="39"/>
      <c r="J10" s="39"/>
      <c r="K10" s="39"/>
      <c r="L10" s="39"/>
      <c r="M10" s="39"/>
      <c r="N10" s="39"/>
      <c r="O10" s="81">
        <f>SUM(C10:N10)</f>
        <v>9890565233</v>
      </c>
      <c r="P10" s="219">
        <v>18417171.489999998</v>
      </c>
      <c r="Q10" s="73"/>
    </row>
    <row r="11" spans="1:17" s="52" customFormat="1" ht="9" customHeight="1">
      <c r="A11" s="51"/>
      <c r="B11" s="133" t="s">
        <v>3</v>
      </c>
      <c r="C11" s="113">
        <v>24603932056</v>
      </c>
      <c r="D11" s="113"/>
      <c r="E11" s="113"/>
      <c r="F11" s="113"/>
      <c r="G11" s="113"/>
      <c r="H11" s="113"/>
      <c r="I11" s="113"/>
      <c r="J11" s="113"/>
      <c r="K11" s="113"/>
      <c r="L11" s="113"/>
      <c r="M11" s="113"/>
      <c r="N11" s="113"/>
      <c r="O11" s="113">
        <f>SUM(C11:N11)</f>
        <v>24603932056</v>
      </c>
      <c r="P11" s="220">
        <v>45814857.420000002</v>
      </c>
      <c r="Q11" s="73"/>
    </row>
    <row r="12" spans="1:17" s="52" customFormat="1" ht="9" customHeight="1">
      <c r="A12" s="51"/>
      <c r="B12" s="214" t="s">
        <v>76</v>
      </c>
      <c r="C12" s="39">
        <v>7397412690</v>
      </c>
      <c r="D12" s="39"/>
      <c r="E12" s="39"/>
      <c r="F12" s="39"/>
      <c r="G12" s="39"/>
      <c r="H12" s="39"/>
      <c r="I12" s="39"/>
      <c r="J12" s="39"/>
      <c r="K12" s="39"/>
      <c r="L12" s="39"/>
      <c r="M12" s="39"/>
      <c r="N12" s="39"/>
      <c r="O12" s="81">
        <f t="shared" ref="O12:O25" si="0">SUM(C12:N12)</f>
        <v>7397412690</v>
      </c>
      <c r="P12" s="219">
        <v>13774684.75</v>
      </c>
      <c r="Q12" s="73"/>
    </row>
    <row r="13" spans="1:17" s="52" customFormat="1" ht="9" customHeight="1">
      <c r="A13" s="51"/>
      <c r="B13" s="133" t="s">
        <v>35</v>
      </c>
      <c r="C13" s="113">
        <v>5752026918</v>
      </c>
      <c r="D13" s="113"/>
      <c r="E13" s="113"/>
      <c r="F13" s="113"/>
      <c r="G13" s="113"/>
      <c r="H13" s="113"/>
      <c r="I13" s="113"/>
      <c r="J13" s="113"/>
      <c r="K13" s="113"/>
      <c r="L13" s="113"/>
      <c r="M13" s="113"/>
      <c r="N13" s="113"/>
      <c r="O13" s="113">
        <f t="shared" si="0"/>
        <v>5752026918</v>
      </c>
      <c r="P13" s="220">
        <v>10710820.23</v>
      </c>
      <c r="Q13" s="73"/>
    </row>
    <row r="14" spans="1:17" s="52" customFormat="1" ht="9" customHeight="1">
      <c r="A14" s="51"/>
      <c r="B14" s="213" t="s">
        <v>124</v>
      </c>
      <c r="C14" s="39">
        <v>24263742060</v>
      </c>
      <c r="D14" s="39"/>
      <c r="E14" s="39"/>
      <c r="F14" s="39"/>
      <c r="G14" s="39"/>
      <c r="H14" s="39"/>
      <c r="I14" s="39"/>
      <c r="J14" s="39"/>
      <c r="K14" s="39"/>
      <c r="L14" s="39"/>
      <c r="M14" s="39"/>
      <c r="N14" s="39"/>
      <c r="O14" s="81">
        <f t="shared" si="0"/>
        <v>24263742060</v>
      </c>
      <c r="P14" s="219">
        <v>45181391.350000001</v>
      </c>
      <c r="Q14" s="73"/>
    </row>
    <row r="15" spans="1:17" s="52" customFormat="1" ht="9" customHeight="1">
      <c r="A15" s="51"/>
      <c r="B15" s="133" t="s">
        <v>16</v>
      </c>
      <c r="C15" s="113">
        <v>68132884097</v>
      </c>
      <c r="D15" s="113"/>
      <c r="E15" s="113"/>
      <c r="F15" s="113"/>
      <c r="G15" s="113"/>
      <c r="H15" s="113"/>
      <c r="I15" s="113"/>
      <c r="J15" s="113"/>
      <c r="K15" s="113"/>
      <c r="L15" s="113"/>
      <c r="M15" s="113"/>
      <c r="N15" s="113"/>
      <c r="O15" s="113">
        <f t="shared" si="0"/>
        <v>68132884097</v>
      </c>
      <c r="P15" s="220">
        <v>126869898.81999999</v>
      </c>
      <c r="Q15" s="73"/>
    </row>
    <row r="16" spans="1:17" s="52" customFormat="1" ht="9" customHeight="1">
      <c r="A16" s="51"/>
      <c r="B16" s="213" t="s">
        <v>4</v>
      </c>
      <c r="C16" s="39">
        <v>5659379765</v>
      </c>
      <c r="D16" s="39"/>
      <c r="E16" s="39"/>
      <c r="F16" s="39"/>
      <c r="G16" s="39"/>
      <c r="H16" s="39"/>
      <c r="I16" s="39"/>
      <c r="J16" s="39"/>
      <c r="K16" s="39"/>
      <c r="L16" s="39"/>
      <c r="M16" s="39"/>
      <c r="N16" s="39"/>
      <c r="O16" s="81">
        <f t="shared" si="0"/>
        <v>5659379765</v>
      </c>
      <c r="P16" s="219">
        <v>10538302.43</v>
      </c>
      <c r="Q16" s="73"/>
    </row>
    <row r="17" spans="1:256" s="52" customFormat="1" ht="9" customHeight="1">
      <c r="A17" s="51"/>
      <c r="B17" s="133" t="s">
        <v>5</v>
      </c>
      <c r="C17" s="113">
        <v>10356783721</v>
      </c>
      <c r="D17" s="113"/>
      <c r="E17" s="113"/>
      <c r="F17" s="113"/>
      <c r="G17" s="113"/>
      <c r="H17" s="113"/>
      <c r="I17" s="113"/>
      <c r="J17" s="113"/>
      <c r="K17" s="113"/>
      <c r="L17" s="113"/>
      <c r="M17" s="113"/>
      <c r="N17" s="113"/>
      <c r="O17" s="113">
        <f t="shared" si="0"/>
        <v>10356783721</v>
      </c>
      <c r="P17" s="220">
        <v>19285314.579999998</v>
      </c>
      <c r="Q17" s="73"/>
    </row>
    <row r="18" spans="1:256" s="52" customFormat="1" ht="9" customHeight="1">
      <c r="A18" s="51"/>
      <c r="B18" s="253" t="s">
        <v>6</v>
      </c>
      <c r="C18" s="234">
        <v>34645816608</v>
      </c>
      <c r="D18" s="234"/>
      <c r="E18" s="234"/>
      <c r="F18" s="234"/>
      <c r="G18" s="234"/>
      <c r="H18" s="234"/>
      <c r="I18" s="234"/>
      <c r="J18" s="234"/>
      <c r="K18" s="234"/>
      <c r="L18" s="234"/>
      <c r="M18" s="234"/>
      <c r="N18" s="234"/>
      <c r="O18" s="234">
        <f t="shared" si="0"/>
        <v>34645816608</v>
      </c>
      <c r="P18" s="254">
        <v>64513799.850000001</v>
      </c>
      <c r="Q18" s="73"/>
    </row>
    <row r="19" spans="1:256" s="52" customFormat="1" ht="9" customHeight="1">
      <c r="A19" s="51"/>
      <c r="B19" s="251" t="s">
        <v>12</v>
      </c>
      <c r="C19" s="41">
        <v>3375553572</v>
      </c>
      <c r="D19" s="41"/>
      <c r="E19" s="41"/>
      <c r="F19" s="41"/>
      <c r="G19" s="41"/>
      <c r="H19" s="41"/>
      <c r="I19" s="41"/>
      <c r="J19" s="41"/>
      <c r="K19" s="41"/>
      <c r="L19" s="41"/>
      <c r="M19" s="41"/>
      <c r="N19" s="41"/>
      <c r="O19" s="237">
        <f t="shared" si="0"/>
        <v>3375553572</v>
      </c>
      <c r="P19" s="252">
        <v>6285601.2300000004</v>
      </c>
      <c r="Q19" s="73"/>
    </row>
    <row r="20" spans="1:256" s="52" customFormat="1" ht="9" customHeight="1">
      <c r="A20" s="51"/>
      <c r="B20" s="253" t="s">
        <v>13</v>
      </c>
      <c r="C20" s="234">
        <v>20674293605</v>
      </c>
      <c r="D20" s="234"/>
      <c r="E20" s="234"/>
      <c r="F20" s="234"/>
      <c r="G20" s="234"/>
      <c r="H20" s="234"/>
      <c r="I20" s="234"/>
      <c r="J20" s="234"/>
      <c r="K20" s="234"/>
      <c r="L20" s="234"/>
      <c r="M20" s="234"/>
      <c r="N20" s="234"/>
      <c r="O20" s="234">
        <f t="shared" si="0"/>
        <v>20674293605</v>
      </c>
      <c r="P20" s="254">
        <v>38497497.539999999</v>
      </c>
      <c r="Q20" s="73"/>
    </row>
    <row r="21" spans="1:256" s="52" customFormat="1" ht="9" customHeight="1">
      <c r="A21" s="51"/>
      <c r="B21" s="251" t="s">
        <v>14</v>
      </c>
      <c r="C21" s="41">
        <v>10674484370</v>
      </c>
      <c r="D21" s="41"/>
      <c r="E21" s="41"/>
      <c r="F21" s="41"/>
      <c r="G21" s="41"/>
      <c r="H21" s="41"/>
      <c r="I21" s="41"/>
      <c r="J21" s="41"/>
      <c r="K21" s="41"/>
      <c r="L21" s="41"/>
      <c r="M21" s="41"/>
      <c r="N21" s="41"/>
      <c r="O21" s="237">
        <f t="shared" si="0"/>
        <v>10674484370</v>
      </c>
      <c r="P21" s="252">
        <v>19876903.350000001</v>
      </c>
      <c r="Q21" s="73"/>
    </row>
    <row r="22" spans="1:256" s="52" customFormat="1" ht="9" customHeight="1">
      <c r="A22" s="51"/>
      <c r="B22" s="253" t="s">
        <v>38</v>
      </c>
      <c r="C22" s="234">
        <v>6786149445</v>
      </c>
      <c r="D22" s="234"/>
      <c r="E22" s="234"/>
      <c r="F22" s="234"/>
      <c r="G22" s="234"/>
      <c r="H22" s="234"/>
      <c r="I22" s="234"/>
      <c r="J22" s="234"/>
      <c r="K22" s="234"/>
      <c r="L22" s="234"/>
      <c r="M22" s="234"/>
      <c r="N22" s="234"/>
      <c r="O22" s="234">
        <f t="shared" si="0"/>
        <v>6786149445</v>
      </c>
      <c r="P22" s="254">
        <v>12636454.550000001</v>
      </c>
      <c r="Q22" s="73"/>
    </row>
    <row r="23" spans="1:256" s="52" customFormat="1" ht="9" customHeight="1">
      <c r="A23" s="51"/>
      <c r="B23" s="251" t="s">
        <v>147</v>
      </c>
      <c r="C23" s="41">
        <v>2221210068</v>
      </c>
      <c r="D23" s="41"/>
      <c r="E23" s="41"/>
      <c r="F23" s="41"/>
      <c r="G23" s="41"/>
      <c r="H23" s="41"/>
      <c r="I23" s="41"/>
      <c r="J23" s="41"/>
      <c r="K23" s="41"/>
      <c r="L23" s="41"/>
      <c r="M23" s="41"/>
      <c r="N23" s="41"/>
      <c r="O23" s="237">
        <f t="shared" si="0"/>
        <v>2221210068</v>
      </c>
      <c r="P23" s="252">
        <v>4136104.03</v>
      </c>
      <c r="Q23" s="73"/>
    </row>
    <row r="24" spans="1:256" s="52" customFormat="1" ht="9" customHeight="1">
      <c r="A24" s="51"/>
      <c r="B24" s="253" t="s">
        <v>145</v>
      </c>
      <c r="C24" s="234">
        <v>3994903190</v>
      </c>
      <c r="D24" s="234"/>
      <c r="E24" s="234"/>
      <c r="F24" s="234"/>
      <c r="G24" s="234"/>
      <c r="H24" s="234"/>
      <c r="I24" s="234"/>
      <c r="J24" s="234"/>
      <c r="K24" s="234"/>
      <c r="L24" s="234"/>
      <c r="M24" s="234"/>
      <c r="N24" s="234"/>
      <c r="O24" s="234">
        <f t="shared" si="0"/>
        <v>3994903190</v>
      </c>
      <c r="P24" s="254">
        <v>7438889.0199999996</v>
      </c>
      <c r="Q24" s="73"/>
    </row>
    <row r="25" spans="1:256" s="52" customFormat="1" ht="9" customHeight="1">
      <c r="A25" s="51"/>
      <c r="B25" s="251" t="s">
        <v>15</v>
      </c>
      <c r="C25" s="41">
        <v>14312312315</v>
      </c>
      <c r="D25" s="41"/>
      <c r="E25" s="41"/>
      <c r="F25" s="41"/>
      <c r="G25" s="41"/>
      <c r="H25" s="41"/>
      <c r="I25" s="41"/>
      <c r="J25" s="41"/>
      <c r="K25" s="41"/>
      <c r="L25" s="41"/>
      <c r="M25" s="41"/>
      <c r="N25" s="41"/>
      <c r="O25" s="237">
        <f t="shared" si="0"/>
        <v>14312312315</v>
      </c>
      <c r="P25" s="252">
        <v>26650884.359999999</v>
      </c>
      <c r="Q25" s="73"/>
    </row>
    <row r="26" spans="1:256" s="52" customFormat="1" ht="9" customHeight="1">
      <c r="A26" s="51"/>
      <c r="B26" s="221" t="s">
        <v>7</v>
      </c>
      <c r="C26" s="145">
        <f t="shared" ref="C26:N26" si="1">SUM(C10:C25)</f>
        <v>252741449713</v>
      </c>
      <c r="D26" s="145">
        <f t="shared" si="1"/>
        <v>0</v>
      </c>
      <c r="E26" s="145">
        <f t="shared" si="1"/>
        <v>0</v>
      </c>
      <c r="F26" s="145">
        <f t="shared" si="1"/>
        <v>0</v>
      </c>
      <c r="G26" s="145">
        <f t="shared" si="1"/>
        <v>0</v>
      </c>
      <c r="H26" s="145">
        <f t="shared" si="1"/>
        <v>0</v>
      </c>
      <c r="I26" s="145">
        <f t="shared" si="1"/>
        <v>0</v>
      </c>
      <c r="J26" s="145">
        <f t="shared" si="1"/>
        <v>0</v>
      </c>
      <c r="K26" s="145">
        <f t="shared" si="1"/>
        <v>0</v>
      </c>
      <c r="L26" s="145">
        <f t="shared" si="1"/>
        <v>0</v>
      </c>
      <c r="M26" s="145">
        <f t="shared" si="1"/>
        <v>0</v>
      </c>
      <c r="N26" s="145">
        <f t="shared" si="1"/>
        <v>0</v>
      </c>
      <c r="O26" s="145">
        <f>SUM(C26:N26)</f>
        <v>252741449713</v>
      </c>
      <c r="P26" s="222">
        <f>SUM(P10:P25)</f>
        <v>470628575.00000006</v>
      </c>
      <c r="Q26" s="73"/>
    </row>
    <row r="27" spans="1:256" s="55" customFormat="1" ht="18" customHeight="1">
      <c r="A27" s="54"/>
      <c r="B27" s="221" t="s">
        <v>8</v>
      </c>
      <c r="C27" s="145">
        <f t="shared" ref="C27" si="2">ROUND(C26/C28,2)</f>
        <v>470628575.00999999</v>
      </c>
      <c r="D27" s="145"/>
      <c r="E27" s="145"/>
      <c r="F27" s="145"/>
      <c r="G27" s="145"/>
      <c r="H27" s="145"/>
      <c r="I27" s="145"/>
      <c r="J27" s="145"/>
      <c r="K27" s="145"/>
      <c r="L27" s="145"/>
      <c r="M27" s="145"/>
      <c r="N27" s="145"/>
      <c r="O27" s="145">
        <f>SUM(C27:N27)</f>
        <v>470628575.00999999</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0</v>
      </c>
      <c r="E28" s="224">
        <f>Visitas!E48</f>
        <v>0</v>
      </c>
      <c r="F28" s="224">
        <f>Visitas!F48</f>
        <v>0</v>
      </c>
      <c r="G28" s="224">
        <f>Visitas!G48</f>
        <v>0</v>
      </c>
      <c r="H28" s="224">
        <f>Visitas!H48</f>
        <v>0</v>
      </c>
      <c r="I28" s="224">
        <f>Visitas!I48</f>
        <v>0</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87" t="s">
        <v>150</v>
      </c>
      <c r="C30" s="288"/>
      <c r="D30" s="288"/>
      <c r="E30" s="288"/>
      <c r="F30" s="288"/>
      <c r="G30" s="288"/>
      <c r="H30" s="288"/>
      <c r="I30" s="288"/>
      <c r="J30" s="288"/>
      <c r="K30" s="288"/>
      <c r="L30" s="288"/>
      <c r="M30" s="288"/>
      <c r="N30" s="288"/>
      <c r="O30" s="288"/>
      <c r="P30" s="289"/>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c r="E32" s="107"/>
      <c r="F32" s="107"/>
      <c r="G32" s="107"/>
      <c r="H32" s="107"/>
      <c r="I32" s="107"/>
      <c r="J32" s="107"/>
      <c r="K32" s="107"/>
      <c r="L32" s="107"/>
      <c r="M32" s="107"/>
      <c r="N32" s="107"/>
      <c r="O32" s="107">
        <v>0.92810000000000004</v>
      </c>
      <c r="P32" s="107">
        <v>0.92920000000000003</v>
      </c>
      <c r="Q32" s="16"/>
      <c r="R32" s="209"/>
    </row>
    <row r="33" spans="1:19" s="52" customFormat="1" ht="9" customHeight="1">
      <c r="A33" s="51"/>
      <c r="B33" s="133" t="s">
        <v>3</v>
      </c>
      <c r="C33" s="108">
        <v>0.93459999999999999</v>
      </c>
      <c r="D33" s="108"/>
      <c r="E33" s="108"/>
      <c r="F33" s="108"/>
      <c r="G33" s="108"/>
      <c r="H33" s="108"/>
      <c r="I33" s="108"/>
      <c r="J33" s="108"/>
      <c r="K33" s="108"/>
      <c r="L33" s="108"/>
      <c r="M33" s="108"/>
      <c r="N33" s="108"/>
      <c r="O33" s="108">
        <v>0.93459999999999999</v>
      </c>
      <c r="P33" s="108">
        <v>0.9284</v>
      </c>
      <c r="R33" s="109"/>
      <c r="S33" s="109"/>
    </row>
    <row r="34" spans="1:19" s="52" customFormat="1" ht="9" customHeight="1">
      <c r="A34" s="51"/>
      <c r="B34" s="214" t="s">
        <v>76</v>
      </c>
      <c r="C34" s="107">
        <v>0.93020000000000003</v>
      </c>
      <c r="D34" s="107"/>
      <c r="E34" s="107"/>
      <c r="F34" s="107"/>
      <c r="G34" s="107"/>
      <c r="H34" s="107"/>
      <c r="I34" s="107"/>
      <c r="J34" s="107"/>
      <c r="K34" s="107"/>
      <c r="L34" s="107"/>
      <c r="M34" s="107"/>
      <c r="N34" s="107"/>
      <c r="O34" s="107">
        <v>0.93020000000000003</v>
      </c>
      <c r="P34" s="107">
        <v>0.92700000000000005</v>
      </c>
      <c r="R34" s="109"/>
      <c r="S34" s="109"/>
    </row>
    <row r="35" spans="1:19" s="52" customFormat="1" ht="9" customHeight="1">
      <c r="A35" s="51"/>
      <c r="B35" s="133" t="s">
        <v>35</v>
      </c>
      <c r="C35" s="108">
        <v>0.92969999999999997</v>
      </c>
      <c r="D35" s="108"/>
      <c r="E35" s="108"/>
      <c r="F35" s="108"/>
      <c r="G35" s="108"/>
      <c r="H35" s="108"/>
      <c r="I35" s="108"/>
      <c r="J35" s="108"/>
      <c r="K35" s="108"/>
      <c r="L35" s="108"/>
      <c r="M35" s="108"/>
      <c r="N35" s="108"/>
      <c r="O35" s="108">
        <v>0.92969999999999997</v>
      </c>
      <c r="P35" s="108">
        <v>0.9284</v>
      </c>
      <c r="R35" s="109"/>
      <c r="S35" s="109"/>
    </row>
    <row r="36" spans="1:19" s="52" customFormat="1" ht="9" customHeight="1">
      <c r="A36" s="51"/>
      <c r="B36" s="213" t="s">
        <v>124</v>
      </c>
      <c r="C36" s="107">
        <v>0.9345</v>
      </c>
      <c r="D36" s="107"/>
      <c r="E36" s="173"/>
      <c r="F36" s="107"/>
      <c r="G36" s="107"/>
      <c r="H36" s="107"/>
      <c r="I36" s="107"/>
      <c r="J36" s="107"/>
      <c r="K36" s="107"/>
      <c r="L36" s="107"/>
      <c r="M36" s="107"/>
      <c r="N36" s="107"/>
      <c r="O36" s="107">
        <v>0.9345</v>
      </c>
      <c r="P36" s="107">
        <v>0.93620000000000003</v>
      </c>
      <c r="R36" s="109"/>
      <c r="S36" s="109"/>
    </row>
    <row r="37" spans="1:19" s="52" customFormat="1" ht="9" customHeight="1">
      <c r="A37" s="51"/>
      <c r="B37" s="133" t="s">
        <v>16</v>
      </c>
      <c r="C37" s="108">
        <v>0.93479999999999996</v>
      </c>
      <c r="D37" s="108"/>
      <c r="E37" s="148"/>
      <c r="F37" s="148"/>
      <c r="G37" s="148"/>
      <c r="H37" s="108"/>
      <c r="I37" s="108"/>
      <c r="J37" s="108"/>
      <c r="K37" s="108"/>
      <c r="L37" s="108"/>
      <c r="M37" s="108"/>
      <c r="N37" s="108"/>
      <c r="O37" s="108">
        <v>0.93479999999999996</v>
      </c>
      <c r="P37" s="108">
        <v>0.93959999999999999</v>
      </c>
      <c r="R37" s="109"/>
      <c r="S37" s="109"/>
    </row>
    <row r="38" spans="1:19" s="52" customFormat="1" ht="9" customHeight="1">
      <c r="A38" s="51"/>
      <c r="B38" s="213" t="s">
        <v>4</v>
      </c>
      <c r="C38" s="107">
        <v>0.9325</v>
      </c>
      <c r="D38" s="107"/>
      <c r="E38" s="107"/>
      <c r="F38" s="107"/>
      <c r="G38" s="107"/>
      <c r="H38" s="107"/>
      <c r="I38" s="107"/>
      <c r="J38" s="107"/>
      <c r="K38" s="107"/>
      <c r="L38" s="107"/>
      <c r="M38" s="107"/>
      <c r="N38" s="107"/>
      <c r="O38" s="107">
        <v>0.9325</v>
      </c>
      <c r="P38" s="107">
        <v>0.92879999999999996</v>
      </c>
      <c r="R38" s="109"/>
      <c r="S38" s="109"/>
    </row>
    <row r="39" spans="1:19" s="52" customFormat="1" ht="9" customHeight="1">
      <c r="A39" s="51"/>
      <c r="B39" s="133" t="s">
        <v>5</v>
      </c>
      <c r="C39" s="108">
        <v>0.93069999999999997</v>
      </c>
      <c r="D39" s="108"/>
      <c r="E39" s="148"/>
      <c r="F39" s="148"/>
      <c r="G39" s="148"/>
      <c r="H39" s="148"/>
      <c r="I39" s="108"/>
      <c r="J39" s="108"/>
      <c r="K39" s="108"/>
      <c r="L39" s="108"/>
      <c r="M39" s="108"/>
      <c r="N39" s="108"/>
      <c r="O39" s="108">
        <v>0.93069999999999997</v>
      </c>
      <c r="P39" s="108">
        <v>0.9365</v>
      </c>
      <c r="R39" s="109"/>
      <c r="S39" s="109"/>
    </row>
    <row r="40" spans="1:19" s="52" customFormat="1" ht="9" customHeight="1">
      <c r="A40" s="51"/>
      <c r="B40" s="253" t="s">
        <v>6</v>
      </c>
      <c r="C40" s="107">
        <v>0.9365</v>
      </c>
      <c r="D40" s="107"/>
      <c r="E40" s="235"/>
      <c r="F40" s="235"/>
      <c r="G40" s="235"/>
      <c r="H40" s="107"/>
      <c r="I40" s="107"/>
      <c r="J40" s="107"/>
      <c r="K40" s="107"/>
      <c r="L40" s="107"/>
      <c r="M40" s="107"/>
      <c r="N40" s="107"/>
      <c r="O40" s="107">
        <v>0.9365</v>
      </c>
      <c r="P40" s="107">
        <v>0.93530000000000002</v>
      </c>
      <c r="R40" s="109"/>
      <c r="S40" s="109"/>
    </row>
    <row r="41" spans="1:19" s="52" customFormat="1" ht="9" customHeight="1">
      <c r="A41" s="51"/>
      <c r="B41" s="251" t="s">
        <v>12</v>
      </c>
      <c r="C41" s="108">
        <v>0.93010000000000004</v>
      </c>
      <c r="D41" s="108"/>
      <c r="E41" s="108"/>
      <c r="F41" s="108"/>
      <c r="G41" s="108"/>
      <c r="H41" s="108"/>
      <c r="I41" s="108"/>
      <c r="J41" s="108"/>
      <c r="K41" s="108"/>
      <c r="L41" s="108"/>
      <c r="M41" s="108"/>
      <c r="N41" s="108"/>
      <c r="O41" s="108">
        <v>0.93010000000000004</v>
      </c>
      <c r="P41" s="108">
        <v>0.93589999999999995</v>
      </c>
      <c r="R41" s="109"/>
      <c r="S41" s="109"/>
    </row>
    <row r="42" spans="1:19" s="52" customFormat="1" ht="9" customHeight="1">
      <c r="A42" s="51"/>
      <c r="B42" s="253" t="s">
        <v>13</v>
      </c>
      <c r="C42" s="107">
        <v>0.94010000000000005</v>
      </c>
      <c r="D42" s="107"/>
      <c r="E42" s="107"/>
      <c r="F42" s="107"/>
      <c r="G42" s="107"/>
      <c r="H42" s="107"/>
      <c r="I42" s="107"/>
      <c r="J42" s="107"/>
      <c r="K42" s="107"/>
      <c r="L42" s="107"/>
      <c r="M42" s="107"/>
      <c r="N42" s="107"/>
      <c r="O42" s="107">
        <v>0.94010000000000005</v>
      </c>
      <c r="P42" s="107">
        <v>0.94010000000000005</v>
      </c>
      <c r="R42" s="109"/>
      <c r="S42" s="109"/>
    </row>
    <row r="43" spans="1:19" s="52" customFormat="1" ht="9" customHeight="1">
      <c r="A43" s="51"/>
      <c r="B43" s="251" t="s">
        <v>14</v>
      </c>
      <c r="C43" s="108">
        <v>0.93910000000000005</v>
      </c>
      <c r="D43" s="108"/>
      <c r="E43" s="108"/>
      <c r="F43" s="108"/>
      <c r="G43" s="108"/>
      <c r="H43" s="108"/>
      <c r="I43" s="108"/>
      <c r="J43" s="108"/>
      <c r="K43" s="108"/>
      <c r="L43" s="108"/>
      <c r="M43" s="108"/>
      <c r="N43" s="108"/>
      <c r="O43" s="108">
        <v>0.93910000000000005</v>
      </c>
      <c r="P43" s="108">
        <v>0.94120000000000004</v>
      </c>
      <c r="R43" s="109"/>
      <c r="S43" s="109"/>
    </row>
    <row r="44" spans="1:19" s="52" customFormat="1" ht="9" customHeight="1">
      <c r="A44" s="51"/>
      <c r="B44" s="253" t="s">
        <v>38</v>
      </c>
      <c r="C44" s="107">
        <v>0.93089999999999995</v>
      </c>
      <c r="D44" s="107"/>
      <c r="E44" s="107"/>
      <c r="F44" s="107"/>
      <c r="G44" s="107"/>
      <c r="H44" s="107"/>
      <c r="I44" s="107"/>
      <c r="J44" s="107"/>
      <c r="K44" s="107"/>
      <c r="L44" s="107"/>
      <c r="M44" s="107"/>
      <c r="N44" s="107"/>
      <c r="O44" s="107">
        <v>0.93089999999999995</v>
      </c>
      <c r="P44" s="107">
        <v>0.93469999999999998</v>
      </c>
      <c r="R44" s="109"/>
      <c r="S44" s="109"/>
    </row>
    <row r="45" spans="1:19" s="52" customFormat="1" ht="9" customHeight="1">
      <c r="A45" s="51"/>
      <c r="B45" s="251" t="s">
        <v>147</v>
      </c>
      <c r="C45" s="108">
        <v>0.92869999999999997</v>
      </c>
      <c r="D45" s="108"/>
      <c r="E45" s="108"/>
      <c r="F45" s="108"/>
      <c r="G45" s="108"/>
      <c r="H45" s="108"/>
      <c r="I45" s="108"/>
      <c r="J45" s="108"/>
      <c r="K45" s="108"/>
      <c r="L45" s="108"/>
      <c r="M45" s="108"/>
      <c r="N45" s="108"/>
      <c r="O45" s="108">
        <v>0.92869999999999997</v>
      </c>
      <c r="P45" s="108">
        <v>0.93110000000000004</v>
      </c>
      <c r="R45" s="109"/>
      <c r="S45" s="109"/>
    </row>
    <row r="46" spans="1:19" s="52" customFormat="1" ht="9" customHeight="1">
      <c r="A46" s="51"/>
      <c r="B46" s="253" t="s">
        <v>145</v>
      </c>
      <c r="C46" s="107">
        <v>0.94430000000000003</v>
      </c>
      <c r="D46" s="107"/>
      <c r="E46" s="107"/>
      <c r="F46" s="107"/>
      <c r="G46" s="107"/>
      <c r="H46" s="107"/>
      <c r="I46" s="107"/>
      <c r="J46" s="107"/>
      <c r="K46" s="107"/>
      <c r="L46" s="107"/>
      <c r="M46" s="107"/>
      <c r="N46" s="107"/>
      <c r="O46" s="107">
        <v>0.94430000000000003</v>
      </c>
      <c r="P46" s="107">
        <v>0.94510000000000005</v>
      </c>
      <c r="R46" s="109"/>
      <c r="S46" s="109"/>
    </row>
    <row r="47" spans="1:19" s="52" customFormat="1" ht="9" customHeight="1">
      <c r="A47" s="51"/>
      <c r="B47" s="251" t="s">
        <v>15</v>
      </c>
      <c r="C47" s="108">
        <v>0.93010000000000004</v>
      </c>
      <c r="D47" s="108"/>
      <c r="E47" s="108"/>
      <c r="F47" s="108"/>
      <c r="G47" s="108"/>
      <c r="H47" s="108"/>
      <c r="I47" s="108"/>
      <c r="J47" s="108"/>
      <c r="K47" s="108"/>
      <c r="L47" s="108"/>
      <c r="M47" s="108"/>
      <c r="N47" s="108"/>
      <c r="O47" s="108">
        <v>0.93010000000000004</v>
      </c>
      <c r="P47" s="108">
        <v>0.92879999999999996</v>
      </c>
      <c r="R47" s="109"/>
      <c r="S47" s="109"/>
    </row>
    <row r="48" spans="1:19" s="52" customFormat="1" ht="9" customHeight="1">
      <c r="A48" s="51"/>
      <c r="B48" s="215" t="s">
        <v>2</v>
      </c>
      <c r="C48" s="111">
        <v>0.9345</v>
      </c>
      <c r="D48" s="111"/>
      <c r="E48" s="130"/>
      <c r="F48" s="130"/>
      <c r="G48" s="130"/>
      <c r="H48" s="130"/>
      <c r="I48" s="111"/>
      <c r="J48" s="111"/>
      <c r="K48" s="111"/>
      <c r="L48" s="111"/>
      <c r="M48" s="111"/>
      <c r="N48" s="111"/>
      <c r="O48" s="111">
        <v>0.9345</v>
      </c>
      <c r="P48" s="111">
        <v>0.93559999999999999</v>
      </c>
      <c r="R48" s="109"/>
      <c r="S48" s="109"/>
    </row>
    <row r="49" spans="1:23" s="52" customFormat="1" ht="9" customHeight="1">
      <c r="A49" s="51"/>
      <c r="B49" s="216" t="s">
        <v>26</v>
      </c>
      <c r="C49" s="217">
        <f t="shared" ref="C49:P49" si="3">MAX(C32:C47)</f>
        <v>0.94430000000000003</v>
      </c>
      <c r="D49" s="217">
        <f t="shared" si="3"/>
        <v>0</v>
      </c>
      <c r="E49" s="217">
        <f t="shared" si="3"/>
        <v>0</v>
      </c>
      <c r="F49" s="217">
        <f t="shared" si="3"/>
        <v>0</v>
      </c>
      <c r="G49" s="217">
        <f t="shared" si="3"/>
        <v>0</v>
      </c>
      <c r="H49" s="217">
        <f t="shared" si="3"/>
        <v>0</v>
      </c>
      <c r="I49" s="217">
        <f t="shared" si="3"/>
        <v>0</v>
      </c>
      <c r="J49" s="217">
        <f t="shared" si="3"/>
        <v>0</v>
      </c>
      <c r="K49" s="217">
        <f t="shared" si="3"/>
        <v>0</v>
      </c>
      <c r="L49" s="217">
        <f t="shared" si="3"/>
        <v>0</v>
      </c>
      <c r="M49" s="217">
        <f t="shared" si="3"/>
        <v>0</v>
      </c>
      <c r="N49" s="217">
        <f t="shared" si="3"/>
        <v>0</v>
      </c>
      <c r="O49" s="217">
        <f t="shared" si="3"/>
        <v>0.94430000000000003</v>
      </c>
      <c r="P49" s="218">
        <f t="shared" si="3"/>
        <v>0.94510000000000005</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0"/>
      <c r="C64" s="290"/>
      <c r="D64" s="290"/>
      <c r="E64" s="290"/>
      <c r="F64" s="290"/>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topLeftCell="A13" zoomScaleNormal="100" workbookViewId="0">
      <selection activeCell="R40" sqref="R40"/>
    </sheetView>
  </sheetViews>
  <sheetFormatPr baseColWidth="10" defaultColWidth="11.42578125" defaultRowHeight="14.25"/>
  <cols>
    <col min="1" max="1" width="4.140625" style="50" customWidth="1"/>
    <col min="2" max="2" width="25.7109375" style="17" customWidth="1"/>
    <col min="3" max="7" width="10.5703125"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5" t="s">
        <v>53</v>
      </c>
      <c r="C8" s="255"/>
      <c r="D8" s="255"/>
      <c r="E8" s="255"/>
      <c r="F8" s="255"/>
      <c r="G8" s="255"/>
      <c r="H8" s="255"/>
      <c r="I8" s="255"/>
      <c r="J8" s="255"/>
      <c r="K8" s="255"/>
      <c r="L8" s="255"/>
      <c r="M8" s="255"/>
      <c r="N8" s="255"/>
      <c r="O8" s="256"/>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0</v>
      </c>
      <c r="E10" s="69">
        <f>+'Ingresos Brutos del Juego'!E26</f>
        <v>0</v>
      </c>
      <c r="F10" s="69">
        <f>+'Ingresos Brutos del Juego'!F26</f>
        <v>0</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20347176812</v>
      </c>
      <c r="P10" s="54"/>
      <c r="Q10" s="54"/>
      <c r="R10" s="55"/>
    </row>
    <row r="11" spans="1:18" s="56" customFormat="1" ht="11.25" customHeight="1">
      <c r="A11" s="54"/>
      <c r="B11" s="103" t="s">
        <v>17</v>
      </c>
      <c r="C11" s="116">
        <f>+Impuestos!C26</f>
        <v>3368289422</v>
      </c>
      <c r="D11" s="116">
        <f>+Impuestos!D26</f>
        <v>0</v>
      </c>
      <c r="E11" s="116">
        <f>+Impuestos!E26</f>
        <v>0</v>
      </c>
      <c r="F11" s="116">
        <f>+Impuestos!F26</f>
        <v>0</v>
      </c>
      <c r="G11" s="116">
        <f>+Impuestos!G26</f>
        <v>0</v>
      </c>
      <c r="H11" s="116">
        <f>+Impuestos!H26</f>
        <v>0</v>
      </c>
      <c r="I11" s="116">
        <f>+Impuestos!I26</f>
        <v>0</v>
      </c>
      <c r="J11" s="116">
        <f>+Impuestos!J26</f>
        <v>0</v>
      </c>
      <c r="K11" s="116">
        <f>+Impuestos!K26</f>
        <v>0</v>
      </c>
      <c r="L11" s="116">
        <f>+Impuestos!L26</f>
        <v>0</v>
      </c>
      <c r="M11" s="116">
        <f>+Impuestos!M26</f>
        <v>0</v>
      </c>
      <c r="N11" s="116">
        <f>+Impuestos!N26</f>
        <v>0</v>
      </c>
      <c r="O11" s="116">
        <f>SUM(C11:N11)</f>
        <v>3368289422</v>
      </c>
      <c r="P11" s="54"/>
      <c r="Q11" s="54"/>
      <c r="R11" s="55"/>
    </row>
    <row r="12" spans="1:18" s="56" customFormat="1" ht="11.25" customHeight="1">
      <c r="A12" s="54"/>
      <c r="B12" s="98" t="s">
        <v>18</v>
      </c>
      <c r="C12" s="39">
        <f>+Impuestos!C48</f>
        <v>3248708903</v>
      </c>
      <c r="D12" s="39">
        <f>+Impuestos!D48</f>
        <v>0</v>
      </c>
      <c r="E12" s="39">
        <f>+Impuestos!E48</f>
        <v>0</v>
      </c>
      <c r="F12" s="39">
        <f>+Impuestos!F48</f>
        <v>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3248708903</v>
      </c>
      <c r="P12" s="54"/>
      <c r="Q12" s="54"/>
      <c r="R12" s="55"/>
    </row>
    <row r="13" spans="1:18" s="56" customFormat="1" ht="11.25" customHeight="1">
      <c r="A13" s="54"/>
      <c r="B13" s="129" t="s">
        <v>27</v>
      </c>
      <c r="C13" s="175">
        <f>+Visitas!C26</f>
        <v>466158</v>
      </c>
      <c r="D13" s="175">
        <f>+Visitas!D26</f>
        <v>0</v>
      </c>
      <c r="E13" s="175">
        <f>+Visitas!E26</f>
        <v>0</v>
      </c>
      <c r="F13" s="175">
        <f>+Visitas!F26</f>
        <v>0</v>
      </c>
      <c r="G13" s="175">
        <f>+Visitas!G26</f>
        <v>0</v>
      </c>
      <c r="H13" s="175">
        <f>+Visitas!H26</f>
        <v>0</v>
      </c>
      <c r="I13" s="175">
        <f>+Visitas!I26</f>
        <v>0</v>
      </c>
      <c r="J13" s="175">
        <f>+Visitas!J26</f>
        <v>0</v>
      </c>
      <c r="K13" s="175">
        <f>+Visitas!K26</f>
        <v>0</v>
      </c>
      <c r="L13" s="175">
        <f>+Visitas!L26</f>
        <v>0</v>
      </c>
      <c r="M13" s="175">
        <f>+Visitas!M26</f>
        <v>0</v>
      </c>
      <c r="N13" s="175">
        <f>+Visitas!N26</f>
        <v>0</v>
      </c>
      <c r="O13" s="127">
        <f>SUM(C13:N13)</f>
        <v>466158</v>
      </c>
      <c r="P13" s="54"/>
      <c r="Q13" s="54"/>
      <c r="R13" s="55"/>
    </row>
    <row r="14" spans="1:18" s="56" customFormat="1" ht="11.25" customHeight="1">
      <c r="A14" s="54"/>
      <c r="B14" s="140" t="s">
        <v>9</v>
      </c>
      <c r="C14" s="176">
        <f>+Visitas!C46</f>
        <v>1335752441</v>
      </c>
      <c r="D14" s="176">
        <f>+Visitas!D46</f>
        <v>0</v>
      </c>
      <c r="E14" s="176">
        <f>+Visitas!E46</f>
        <v>0</v>
      </c>
      <c r="F14" s="176">
        <f>+Visitas!F46</f>
        <v>0</v>
      </c>
      <c r="G14" s="176">
        <f>+Visitas!G46</f>
        <v>0</v>
      </c>
      <c r="H14" s="176">
        <f>+Visitas!H46</f>
        <v>0</v>
      </c>
      <c r="I14" s="176">
        <f>+Visitas!I46</f>
        <v>0</v>
      </c>
      <c r="J14" s="176">
        <f>+Visitas!J46</f>
        <v>0</v>
      </c>
      <c r="K14" s="176">
        <f>+Visitas!K46</f>
        <v>0</v>
      </c>
      <c r="L14" s="176">
        <f>+Visitas!L46</f>
        <v>0</v>
      </c>
      <c r="M14" s="176">
        <f>+Visitas!M46</f>
        <v>0</v>
      </c>
      <c r="N14" s="176">
        <f>+Visitas!N46</f>
        <v>0</v>
      </c>
      <c r="O14" s="128">
        <f>SUM(C14:N14)</f>
        <v>1335752441</v>
      </c>
      <c r="P14" s="54"/>
      <c r="Q14" s="54"/>
      <c r="R14" s="55"/>
    </row>
    <row r="15" spans="1:18" s="56" customFormat="1" ht="11.25" customHeight="1">
      <c r="A15" s="54"/>
      <c r="B15" s="151" t="s">
        <v>10</v>
      </c>
      <c r="C15" s="174">
        <f>+Visitas!C69</f>
        <v>43648.67</v>
      </c>
      <c r="D15" s="174">
        <f>+Visitas!D69</f>
        <v>0</v>
      </c>
      <c r="E15" s="174">
        <f>+Visitas!E69</f>
        <v>0</v>
      </c>
      <c r="F15" s="174">
        <f>+Visitas!F69</f>
        <v>0</v>
      </c>
      <c r="G15" s="174">
        <f>+Visitas!G69</f>
        <v>0</v>
      </c>
      <c r="H15" s="174">
        <f>+Visitas!H69</f>
        <v>0</v>
      </c>
      <c r="I15" s="174">
        <f>+Visitas!I69</f>
        <v>0</v>
      </c>
      <c r="J15" s="174">
        <f>+Visitas!J69</f>
        <v>0</v>
      </c>
      <c r="K15" s="174">
        <f>+Visitas!K69</f>
        <v>0</v>
      </c>
      <c r="L15" s="174">
        <f>+Visitas!L69</f>
        <v>0</v>
      </c>
      <c r="M15" s="174">
        <f>+Visitas!M69</f>
        <v>0</v>
      </c>
      <c r="N15" s="174">
        <f>+Visitas!N69</f>
        <v>0</v>
      </c>
      <c r="O15" s="134">
        <f>+O10/O13</f>
        <v>43648.670219110259</v>
      </c>
      <c r="P15" s="54"/>
      <c r="Q15" s="54"/>
      <c r="R15" s="55"/>
    </row>
    <row r="16" spans="1:18" s="56" customFormat="1" ht="11.25" customHeight="1">
      <c r="A16" s="54"/>
      <c r="B16" s="178" t="s">
        <v>105</v>
      </c>
      <c r="C16" s="177">
        <f>+'Retorno Máquinas'!C48</f>
        <v>0.9345</v>
      </c>
      <c r="D16" s="177"/>
      <c r="E16" s="177"/>
      <c r="F16" s="177"/>
      <c r="G16" s="177"/>
      <c r="H16" s="177"/>
      <c r="I16" s="177"/>
      <c r="J16" s="177"/>
      <c r="K16" s="177"/>
      <c r="L16" s="177"/>
      <c r="M16" s="177"/>
      <c r="N16" s="177"/>
      <c r="O16" s="177">
        <f>+'Retorno Máquinas'!O48</f>
        <v>0.9345</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5" t="s">
        <v>54</v>
      </c>
      <c r="C18" s="255"/>
      <c r="D18" s="255"/>
      <c r="E18" s="255"/>
      <c r="F18" s="255"/>
      <c r="G18" s="255"/>
      <c r="H18" s="255"/>
      <c r="I18" s="255"/>
      <c r="J18" s="255"/>
      <c r="K18" s="255"/>
      <c r="L18" s="255"/>
      <c r="M18" s="255"/>
      <c r="N18" s="255"/>
      <c r="O18" s="256"/>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0</v>
      </c>
      <c r="E20" s="131">
        <f>+'Ingresos Brutos del Juego'!E27</f>
        <v>0</v>
      </c>
      <c r="F20" s="131">
        <f>+'Ingresos Brutos del Juego'!F27</f>
        <v>0</v>
      </c>
      <c r="G20" s="131">
        <f>+'Ingresos Brutos del Juego'!G27</f>
        <v>0</v>
      </c>
      <c r="H20" s="131">
        <f>+'Ingresos Brutos del Juego'!H27</f>
        <v>0</v>
      </c>
      <c r="I20" s="131">
        <f>+'Ingresos Brutos del Juego'!I27</f>
        <v>0</v>
      </c>
      <c r="J20" s="131">
        <f>+'Ingresos Brutos del Juego'!J27</f>
        <v>0</v>
      </c>
      <c r="K20" s="131">
        <f>+'Ingresos Brutos del Juego'!K27</f>
        <v>0</v>
      </c>
      <c r="L20" s="131">
        <f>+'Ingresos Brutos del Juego'!L27</f>
        <v>0</v>
      </c>
      <c r="M20" s="131">
        <f>+'Ingresos Brutos del Juego'!M27</f>
        <v>0</v>
      </c>
      <c r="N20" s="131">
        <f>+'Ingresos Brutos del Juego'!N27</f>
        <v>0</v>
      </c>
      <c r="O20" s="132">
        <f>SUM(C20:N20)</f>
        <v>37888375.014410079</v>
      </c>
      <c r="P20" s="54"/>
      <c r="Q20" s="65"/>
      <c r="R20" s="55"/>
    </row>
    <row r="21" spans="1:18" s="56" customFormat="1" ht="11.25" customHeight="1">
      <c r="A21" s="54"/>
      <c r="B21" s="133" t="s">
        <v>17</v>
      </c>
      <c r="C21" s="113">
        <f>+Impuestos!C27</f>
        <v>6272074.694045105</v>
      </c>
      <c r="D21" s="113">
        <f>+Impuestos!D27</f>
        <v>0</v>
      </c>
      <c r="E21" s="113">
        <f>+Impuestos!E27</f>
        <v>0</v>
      </c>
      <c r="F21" s="113">
        <f>+Impuestos!F27</f>
        <v>0</v>
      </c>
      <c r="G21" s="113">
        <f>+Impuestos!G27</f>
        <v>0</v>
      </c>
      <c r="H21" s="113">
        <f>+Impuestos!H27</f>
        <v>0</v>
      </c>
      <c r="I21" s="113">
        <f>+Impuestos!I27</f>
        <v>0</v>
      </c>
      <c r="J21" s="113">
        <f>+Impuestos!J27</f>
        <v>0</v>
      </c>
      <c r="K21" s="113">
        <f>+Impuestos!K27</f>
        <v>0</v>
      </c>
      <c r="L21" s="113">
        <f>+Impuestos!L27</f>
        <v>0</v>
      </c>
      <c r="M21" s="113">
        <f>+Impuestos!M27</f>
        <v>0</v>
      </c>
      <c r="N21" s="113">
        <f>+Impuestos!N27</f>
        <v>0</v>
      </c>
      <c r="O21" s="134">
        <f>SUM(C21:N21)</f>
        <v>6272074.694045105</v>
      </c>
      <c r="P21" s="54"/>
      <c r="Q21" s="54"/>
      <c r="R21" s="55"/>
    </row>
    <row r="22" spans="1:18" s="56" customFormat="1" ht="11.25" customHeight="1">
      <c r="A22" s="54"/>
      <c r="B22" s="135" t="s">
        <v>18</v>
      </c>
      <c r="C22" s="136">
        <f>+Impuestos!C49</f>
        <v>6049404.4145192625</v>
      </c>
      <c r="D22" s="136">
        <f>+Impuestos!D49</f>
        <v>0</v>
      </c>
      <c r="E22" s="136">
        <f>+Impuestos!E49</f>
        <v>0</v>
      </c>
      <c r="F22" s="136">
        <f>+Impuestos!F49</f>
        <v>0</v>
      </c>
      <c r="G22" s="136">
        <f>+Impuestos!G49</f>
        <v>0</v>
      </c>
      <c r="H22" s="136">
        <f>+Impuestos!H49</f>
        <v>0</v>
      </c>
      <c r="I22" s="136">
        <f>+Impuestos!I49</f>
        <v>0</v>
      </c>
      <c r="J22" s="136">
        <f>+Impuestos!J49</f>
        <v>0</v>
      </c>
      <c r="K22" s="136">
        <f>+Impuestos!K49</f>
        <v>0</v>
      </c>
      <c r="L22" s="136">
        <f>+Impuestos!L49</f>
        <v>0</v>
      </c>
      <c r="M22" s="136">
        <f>+Impuestos!M49</f>
        <v>0</v>
      </c>
      <c r="N22" s="136">
        <f>+Impuestos!N49</f>
        <v>0</v>
      </c>
      <c r="O22" s="143">
        <f>SUM(C22:N22)</f>
        <v>6049404.4145192625</v>
      </c>
      <c r="P22" s="54"/>
      <c r="Q22" s="54"/>
      <c r="R22" s="55"/>
    </row>
    <row r="23" spans="1:18" s="56" customFormat="1" ht="11.25" customHeight="1">
      <c r="A23" s="54"/>
      <c r="B23" s="133" t="s">
        <v>27</v>
      </c>
      <c r="C23" s="175">
        <f t="shared" ref="C23:H23" si="0">+C13</f>
        <v>466158</v>
      </c>
      <c r="D23" s="175">
        <f t="shared" si="0"/>
        <v>0</v>
      </c>
      <c r="E23" s="175">
        <f t="shared" si="0"/>
        <v>0</v>
      </c>
      <c r="F23" s="175">
        <f t="shared" si="0"/>
        <v>0</v>
      </c>
      <c r="G23" s="175">
        <f t="shared" si="0"/>
        <v>0</v>
      </c>
      <c r="H23" s="175">
        <f t="shared" si="0"/>
        <v>0</v>
      </c>
      <c r="I23" s="175">
        <f t="shared" ref="I23:J23" si="1">+I13</f>
        <v>0</v>
      </c>
      <c r="J23" s="175">
        <f t="shared" si="1"/>
        <v>0</v>
      </c>
      <c r="K23" s="175">
        <f t="shared" ref="K23:L23" si="2">+K13</f>
        <v>0</v>
      </c>
      <c r="L23" s="175">
        <f t="shared" si="2"/>
        <v>0</v>
      </c>
      <c r="M23" s="175">
        <f t="shared" ref="M23:N23" si="3">+M13</f>
        <v>0</v>
      </c>
      <c r="N23" s="175">
        <f t="shared" si="3"/>
        <v>0</v>
      </c>
      <c r="O23" s="134">
        <f>SUM(C23:N23)</f>
        <v>466158</v>
      </c>
      <c r="P23" s="54"/>
      <c r="Q23" s="54"/>
      <c r="R23" s="55"/>
    </row>
    <row r="24" spans="1:18" s="56" customFormat="1" ht="11.25" customHeight="1">
      <c r="A24" s="54"/>
      <c r="B24" s="142" t="s">
        <v>9</v>
      </c>
      <c r="C24" s="70">
        <f>+Visitas!C47</f>
        <v>2487297.8634153362</v>
      </c>
      <c r="D24" s="70">
        <f>+Visitas!D47</f>
        <v>0</v>
      </c>
      <c r="E24" s="70">
        <f>+Visitas!E47</f>
        <v>0</v>
      </c>
      <c r="F24" s="70">
        <f>+Visitas!F47</f>
        <v>0</v>
      </c>
      <c r="G24" s="70">
        <f>+Visitas!G47</f>
        <v>0</v>
      </c>
      <c r="H24" s="70">
        <f>+Visitas!H47</f>
        <v>0</v>
      </c>
      <c r="I24" s="70">
        <f>+Visitas!I47</f>
        <v>0</v>
      </c>
      <c r="J24" s="70">
        <f>+Visitas!J47</f>
        <v>0</v>
      </c>
      <c r="K24" s="70">
        <f>+Visitas!K47</f>
        <v>0</v>
      </c>
      <c r="L24" s="70">
        <f>+Visitas!L47</f>
        <v>0</v>
      </c>
      <c r="M24" s="70">
        <f>+Visitas!M47</f>
        <v>0</v>
      </c>
      <c r="N24" s="70">
        <f>+Visitas!N47</f>
        <v>0</v>
      </c>
      <c r="O24" s="128">
        <f>SUM(C24:N24)</f>
        <v>2487297.8634153362</v>
      </c>
      <c r="P24" s="54"/>
      <c r="Q24" s="54"/>
      <c r="R24" s="55"/>
    </row>
    <row r="25" spans="1:18" s="56" customFormat="1" ht="11.25" customHeight="1">
      <c r="A25" s="54"/>
      <c r="B25" s="133" t="s">
        <v>10</v>
      </c>
      <c r="C25" s="137">
        <f>+Visitas!C70</f>
        <v>81.277967608012091</v>
      </c>
      <c r="D25" s="137">
        <f>+Visitas!D70</f>
        <v>0</v>
      </c>
      <c r="E25" s="137">
        <f>+Visitas!E70</f>
        <v>0</v>
      </c>
      <c r="F25" s="137">
        <f>+Visitas!F70</f>
        <v>0</v>
      </c>
      <c r="G25" s="137">
        <f>+Visitas!G70</f>
        <v>0</v>
      </c>
      <c r="H25" s="137">
        <f>+Visitas!H70</f>
        <v>0</v>
      </c>
      <c r="I25" s="137">
        <f>+Visitas!I70</f>
        <v>0</v>
      </c>
      <c r="J25" s="137">
        <f>+Visitas!J70</f>
        <v>0</v>
      </c>
      <c r="K25" s="137">
        <f>+Visitas!K70</f>
        <v>0</v>
      </c>
      <c r="L25" s="137">
        <f>+Visitas!L70</f>
        <v>0</v>
      </c>
      <c r="M25" s="137">
        <f>+Visitas!M70</f>
        <v>0</v>
      </c>
      <c r="N25" s="137">
        <f>+Visitas!N70</f>
        <v>0</v>
      </c>
      <c r="O25" s="138">
        <f>ROUND(+O20/O23,2)</f>
        <v>81.28</v>
      </c>
      <c r="P25" s="54"/>
      <c r="Q25" s="54"/>
      <c r="R25" s="55"/>
    </row>
    <row r="26" spans="1:18" s="56" customFormat="1" ht="11.25" customHeight="1">
      <c r="A26" s="54"/>
      <c r="B26" s="152" t="s">
        <v>105</v>
      </c>
      <c r="C26" s="155">
        <f t="shared" ref="C26" si="4">+C16</f>
        <v>0.9345</v>
      </c>
      <c r="D26" s="155"/>
      <c r="E26" s="155"/>
      <c r="F26" s="155"/>
      <c r="G26" s="155"/>
      <c r="H26" s="155"/>
      <c r="I26" s="155"/>
      <c r="J26" s="155"/>
      <c r="K26" s="155"/>
      <c r="L26" s="155"/>
      <c r="M26" s="155"/>
      <c r="N26" s="155"/>
      <c r="O26" s="155">
        <f>+O16</f>
        <v>0.9345</v>
      </c>
      <c r="P26" s="54"/>
      <c r="Q26" s="54"/>
      <c r="R26" s="55"/>
    </row>
    <row r="27" spans="1:18" s="56" customFormat="1" ht="11.25" customHeight="1">
      <c r="A27" s="54"/>
      <c r="B27" s="153" t="s">
        <v>31</v>
      </c>
      <c r="C27" s="154">
        <f>+C38</f>
        <v>537.02954545454543</v>
      </c>
      <c r="D27" s="154">
        <f>+D38</f>
        <v>0</v>
      </c>
      <c r="E27" s="154">
        <f t="shared" ref="E27:N27" si="5">+E38</f>
        <v>0</v>
      </c>
      <c r="F27" s="154">
        <f t="shared" si="5"/>
        <v>0</v>
      </c>
      <c r="G27" s="154">
        <f t="shared" si="5"/>
        <v>0</v>
      </c>
      <c r="H27" s="154">
        <f t="shared" si="5"/>
        <v>0</v>
      </c>
      <c r="I27" s="154">
        <f t="shared" si="5"/>
        <v>0</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1" t="s">
        <v>137</v>
      </c>
      <c r="C29" s="292"/>
      <c r="D29" s="292"/>
      <c r="E29" s="292"/>
      <c r="F29" s="292"/>
      <c r="G29" s="292"/>
      <c r="H29" s="292"/>
      <c r="I29" s="292"/>
      <c r="J29" s="292"/>
      <c r="K29" s="292"/>
      <c r="L29" s="292"/>
      <c r="M29" s="292"/>
      <c r="N29" s="292"/>
      <c r="O29" s="292"/>
      <c r="P29" s="292"/>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c r="E31" s="179"/>
      <c r="F31" s="179"/>
      <c r="G31" s="179"/>
      <c r="H31" s="179"/>
      <c r="I31" s="179"/>
      <c r="J31" s="179"/>
      <c r="K31" s="179"/>
      <c r="L31" s="179"/>
      <c r="M31" s="179"/>
      <c r="N31" s="180"/>
      <c r="O31" s="181">
        <f t="shared" ref="O31:O37" si="6">SUM(C31:N31)</f>
        <v>1540018700</v>
      </c>
      <c r="P31" s="181">
        <v>2867661.03</v>
      </c>
      <c r="Q31" s="6"/>
      <c r="R31" s="6"/>
    </row>
    <row r="32" spans="1:18" s="1" customFormat="1" ht="12" customHeight="1">
      <c r="A32" s="6"/>
      <c r="B32" s="96" t="s">
        <v>100</v>
      </c>
      <c r="C32" s="182">
        <v>2143133950</v>
      </c>
      <c r="D32" s="182"/>
      <c r="E32" s="182"/>
      <c r="F32" s="182"/>
      <c r="G32" s="182"/>
      <c r="H32" s="182"/>
      <c r="I32" s="182"/>
      <c r="J32" s="182"/>
      <c r="K32" s="182"/>
      <c r="L32" s="182"/>
      <c r="M32" s="182"/>
      <c r="N32" s="183"/>
      <c r="O32" s="184">
        <f t="shared" si="6"/>
        <v>2143133950</v>
      </c>
      <c r="P32" s="184">
        <v>3990718.89</v>
      </c>
      <c r="Q32" s="6"/>
      <c r="R32" s="6"/>
    </row>
    <row r="33" spans="2:17" s="6" customFormat="1" ht="12" customHeight="1">
      <c r="B33" s="95" t="s">
        <v>101</v>
      </c>
      <c r="C33" s="179">
        <v>92594550</v>
      </c>
      <c r="D33" s="179"/>
      <c r="E33" s="179"/>
      <c r="F33" s="179"/>
      <c r="G33" s="179"/>
      <c r="H33" s="179"/>
      <c r="I33" s="179"/>
      <c r="J33" s="179"/>
      <c r="K33" s="179"/>
      <c r="L33" s="179"/>
      <c r="M33" s="179"/>
      <c r="N33" s="180"/>
      <c r="O33" s="181">
        <f t="shared" si="6"/>
        <v>92594550</v>
      </c>
      <c r="P33" s="181">
        <v>172419.84</v>
      </c>
    </row>
    <row r="34" spans="2:17" s="6" customFormat="1" ht="12" customHeight="1">
      <c r="B34" s="97" t="s">
        <v>102</v>
      </c>
      <c r="C34" s="182">
        <v>16548017312</v>
      </c>
      <c r="D34" s="182"/>
      <c r="E34" s="182"/>
      <c r="F34" s="182"/>
      <c r="G34" s="182"/>
      <c r="H34" s="182"/>
      <c r="I34" s="182"/>
      <c r="J34" s="182"/>
      <c r="K34" s="182"/>
      <c r="L34" s="182"/>
      <c r="M34" s="182"/>
      <c r="N34" s="183"/>
      <c r="O34" s="184">
        <f t="shared" si="6"/>
        <v>16548017312</v>
      </c>
      <c r="P34" s="184">
        <v>30813979.329999998</v>
      </c>
    </row>
    <row r="35" spans="2:17" s="6" customFormat="1" ht="12" customHeight="1">
      <c r="B35" s="95" t="s">
        <v>103</v>
      </c>
      <c r="C35" s="179">
        <v>23412300</v>
      </c>
      <c r="D35" s="179"/>
      <c r="E35" s="179"/>
      <c r="F35" s="179"/>
      <c r="G35" s="179"/>
      <c r="H35" s="179"/>
      <c r="I35" s="179"/>
      <c r="J35" s="179"/>
      <c r="K35" s="179"/>
      <c r="L35" s="179"/>
      <c r="M35" s="179"/>
      <c r="N35" s="180"/>
      <c r="O35" s="181">
        <f t="shared" si="6"/>
        <v>23412300</v>
      </c>
      <c r="P35" s="181">
        <v>43595.93</v>
      </c>
    </row>
    <row r="36" spans="2:17" s="6" customFormat="1" ht="18" customHeight="1">
      <c r="B36" s="186" t="s">
        <v>2</v>
      </c>
      <c r="C36" s="187">
        <f t="shared" ref="C36:D36" si="7">SUM(C31:C35)</f>
        <v>20347176812</v>
      </c>
      <c r="D36" s="187">
        <f t="shared" si="7"/>
        <v>0</v>
      </c>
      <c r="E36" s="187">
        <f t="shared" ref="E36:J36" si="8">SUM(E31:E35)</f>
        <v>0</v>
      </c>
      <c r="F36" s="187">
        <f t="shared" si="8"/>
        <v>0</v>
      </c>
      <c r="G36" s="187">
        <f t="shared" si="8"/>
        <v>0</v>
      </c>
      <c r="H36" s="187">
        <f t="shared" si="8"/>
        <v>0</v>
      </c>
      <c r="I36" s="187">
        <f t="shared" si="8"/>
        <v>0</v>
      </c>
      <c r="J36" s="187">
        <f t="shared" si="8"/>
        <v>0</v>
      </c>
      <c r="K36" s="187">
        <f t="shared" ref="K36:L36" si="9">SUM(K31:K35)</f>
        <v>0</v>
      </c>
      <c r="L36" s="187">
        <f t="shared" si="9"/>
        <v>0</v>
      </c>
      <c r="M36" s="187">
        <f t="shared" ref="M36:N36" si="10">SUM(M31:M35)</f>
        <v>0</v>
      </c>
      <c r="N36" s="187">
        <f t="shared" si="10"/>
        <v>0</v>
      </c>
      <c r="O36" s="187">
        <f>SUM(C36:N36)</f>
        <v>20347176812</v>
      </c>
      <c r="P36" s="187">
        <f>SUM(P31:P35)</f>
        <v>37888375.019999996</v>
      </c>
    </row>
    <row r="37" spans="2:17" s="6" customFormat="1" ht="18" customHeight="1">
      <c r="B37" s="88" t="s">
        <v>8</v>
      </c>
      <c r="C37" s="88">
        <f t="shared" ref="C37" si="11">C36/C38</f>
        <v>37888375.014410079</v>
      </c>
      <c r="D37" s="88"/>
      <c r="E37" s="88"/>
      <c r="F37" s="88"/>
      <c r="G37" s="88"/>
      <c r="H37" s="88"/>
      <c r="I37" s="88"/>
      <c r="J37" s="88"/>
      <c r="K37" s="88"/>
      <c r="L37" s="88"/>
      <c r="M37" s="88"/>
      <c r="N37" s="88"/>
      <c r="O37" s="187">
        <f t="shared" si="6"/>
        <v>37888375.014410079</v>
      </c>
      <c r="P37" s="88"/>
    </row>
    <row r="38" spans="2:17" s="6" customFormat="1" ht="16.5" customHeight="1">
      <c r="B38" s="88" t="s">
        <v>30</v>
      </c>
      <c r="C38" s="106">
        <f>+'Retorno Máquinas'!C28</f>
        <v>537.02954545454543</v>
      </c>
      <c r="D38" s="106">
        <f>+'Retorno Máquinas'!D28</f>
        <v>0</v>
      </c>
      <c r="E38" s="106">
        <f>+'Retorno Máquinas'!E28</f>
        <v>0</v>
      </c>
      <c r="F38" s="106">
        <f>+'Retorno Máquinas'!F28</f>
        <v>0</v>
      </c>
      <c r="G38" s="106">
        <f>+'Retorno Máquinas'!G28</f>
        <v>0</v>
      </c>
      <c r="H38" s="106">
        <f>+'Retorno Máquinas'!H28</f>
        <v>0</v>
      </c>
      <c r="I38" s="106">
        <f>+'Retorno Máquinas'!I28</f>
        <v>0</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3" t="s">
        <v>104</v>
      </c>
      <c r="C40" s="294"/>
      <c r="D40" s="294"/>
      <c r="E40" s="294"/>
      <c r="F40" s="294"/>
      <c r="G40" s="294"/>
      <c r="H40" s="294"/>
      <c r="I40" s="294"/>
      <c r="J40" s="294"/>
      <c r="K40" s="294"/>
      <c r="L40" s="294"/>
      <c r="M40" s="294"/>
      <c r="N40" s="294"/>
      <c r="O40" s="295"/>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c r="E42" s="107"/>
      <c r="F42" s="107"/>
      <c r="G42" s="107"/>
      <c r="H42" s="107"/>
      <c r="I42" s="107"/>
      <c r="J42" s="107"/>
      <c r="K42" s="107"/>
      <c r="L42" s="107"/>
      <c r="M42" s="107"/>
      <c r="N42" s="107"/>
      <c r="O42" s="107">
        <v>7.5689999999999993E-2</v>
      </c>
      <c r="P42" s="1"/>
      <c r="Q42" s="229"/>
    </row>
    <row r="43" spans="2:17" s="6" customFormat="1" ht="12" customHeight="1">
      <c r="B43" s="96" t="s">
        <v>100</v>
      </c>
      <c r="C43" s="108">
        <v>0.10532999999999999</v>
      </c>
      <c r="D43" s="108"/>
      <c r="E43" s="108"/>
      <c r="F43" s="108"/>
      <c r="G43" s="108"/>
      <c r="H43" s="108"/>
      <c r="I43" s="108"/>
      <c r="J43" s="108"/>
      <c r="K43" s="108"/>
      <c r="L43" s="108"/>
      <c r="M43" s="108"/>
      <c r="N43" s="108"/>
      <c r="O43" s="108">
        <v>0.10532999999999999</v>
      </c>
      <c r="P43" s="1"/>
    </row>
    <row r="44" spans="2:17" s="6" customFormat="1" ht="12" customHeight="1">
      <c r="B44" s="95" t="s">
        <v>101</v>
      </c>
      <c r="C44" s="107">
        <v>4.5999999999999999E-3</v>
      </c>
      <c r="D44" s="107"/>
      <c r="E44" s="107"/>
      <c r="F44" s="107"/>
      <c r="G44" s="107"/>
      <c r="H44" s="107"/>
      <c r="I44" s="107"/>
      <c r="J44" s="107"/>
      <c r="K44" s="107"/>
      <c r="L44" s="107"/>
      <c r="M44" s="107"/>
      <c r="N44" s="107"/>
      <c r="O44" s="107">
        <v>4.5999999999999999E-3</v>
      </c>
      <c r="P44" s="1"/>
    </row>
    <row r="45" spans="2:17" s="6" customFormat="1" ht="12" customHeight="1">
      <c r="B45" s="97" t="s">
        <v>102</v>
      </c>
      <c r="C45" s="108">
        <v>0.81328</v>
      </c>
      <c r="D45" s="108"/>
      <c r="E45" s="108"/>
      <c r="F45" s="108"/>
      <c r="G45" s="108"/>
      <c r="H45" s="108"/>
      <c r="I45" s="108"/>
      <c r="J45" s="108"/>
      <c r="K45" s="108"/>
      <c r="L45" s="108"/>
      <c r="M45" s="108"/>
      <c r="N45" s="108"/>
      <c r="O45" s="108">
        <v>0.81328</v>
      </c>
      <c r="P45" s="1"/>
    </row>
    <row r="46" spans="2:17" s="6" customFormat="1" ht="12" customHeight="1">
      <c r="B46" s="95" t="s">
        <v>103</v>
      </c>
      <c r="C46" s="107">
        <v>1.15E-3</v>
      </c>
      <c r="D46" s="107"/>
      <c r="E46" s="107"/>
      <c r="F46" s="107"/>
      <c r="G46" s="107"/>
      <c r="H46" s="107"/>
      <c r="I46" s="107"/>
      <c r="J46" s="107"/>
      <c r="K46" s="107"/>
      <c r="L46" s="107"/>
      <c r="M46" s="107"/>
      <c r="N46" s="107"/>
      <c r="O46" s="107">
        <v>1.15E-3</v>
      </c>
      <c r="P46" s="1"/>
    </row>
    <row r="47" spans="2:17" s="6" customFormat="1" ht="18" customHeight="1">
      <c r="B47" s="170" t="s">
        <v>2</v>
      </c>
      <c r="C47" s="171">
        <f t="shared" ref="C47:N47" si="12">SUM(C42:C46)</f>
        <v>1.0000500000000001</v>
      </c>
      <c r="D47" s="171">
        <f t="shared" si="12"/>
        <v>0</v>
      </c>
      <c r="E47" s="171">
        <f t="shared" si="12"/>
        <v>0</v>
      </c>
      <c r="F47" s="171">
        <f t="shared" si="12"/>
        <v>0</v>
      </c>
      <c r="G47" s="171">
        <f t="shared" si="12"/>
        <v>0</v>
      </c>
      <c r="H47" s="171">
        <f t="shared" si="12"/>
        <v>0</v>
      </c>
      <c r="I47" s="171">
        <f t="shared" si="12"/>
        <v>0</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2014-02-26T13:47:50Z</cp:lastPrinted>
  <dcterms:created xsi:type="dcterms:W3CDTF">2009-04-09T13:46:36Z</dcterms:created>
  <dcterms:modified xsi:type="dcterms:W3CDTF">2014-02-26T15:47:04Z</dcterms:modified>
</cp:coreProperties>
</file>