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M37" i="4" l="1"/>
  <c r="M26" i="4"/>
  <c r="M70" i="3"/>
  <c r="M48" i="3"/>
  <c r="M47" i="3"/>
  <c r="D27" i="12"/>
  <c r="E27" i="12"/>
  <c r="F27" i="12"/>
  <c r="G27" i="12"/>
  <c r="H27" i="12"/>
  <c r="P26" i="2" l="1"/>
  <c r="L37" i="4" l="1"/>
  <c r="L27" i="7"/>
  <c r="L70" i="3"/>
  <c r="L47" i="3"/>
  <c r="L48" i="3"/>
  <c r="O16" i="4" l="1"/>
  <c r="O26" i="4" s="1"/>
  <c r="K37" i="4" l="1"/>
  <c r="K27" i="7" l="1"/>
  <c r="K70" i="3"/>
  <c r="K47" i="3"/>
  <c r="K48" i="3"/>
  <c r="J37" i="4" l="1"/>
  <c r="J27" i="7"/>
  <c r="J70" i="3"/>
  <c r="I70" i="3"/>
  <c r="J47" i="3"/>
  <c r="J48" i="3"/>
  <c r="I37" i="4" l="1"/>
  <c r="I27" i="7"/>
  <c r="I47" i="3"/>
  <c r="I48" i="3"/>
  <c r="I27" i="1" l="1"/>
  <c r="H37" i="4" l="1"/>
  <c r="H27" i="7"/>
  <c r="H70" i="3"/>
  <c r="H47" i="3"/>
  <c r="H48" i="3"/>
  <c r="P36" i="4" l="1"/>
  <c r="G37" i="4" l="1"/>
  <c r="G27" i="7"/>
  <c r="G70" i="3"/>
  <c r="F70" i="3"/>
  <c r="E70" i="3"/>
  <c r="G47" i="3"/>
  <c r="G48" i="3"/>
  <c r="F27" i="7" l="1"/>
  <c r="E37" i="4" l="1"/>
  <c r="E20" i="4"/>
  <c r="E27" i="1"/>
  <c r="E27" i="7" l="1"/>
  <c r="E47" i="3"/>
  <c r="D70" i="3" l="1"/>
  <c r="D26" i="4"/>
  <c r="D27" i="7"/>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I27" i="12" l="1"/>
  <c r="H36" i="4" l="1"/>
  <c r="G36" i="4" l="1"/>
  <c r="D27" i="11" l="1"/>
  <c r="E27" i="11"/>
  <c r="F27" i="11"/>
  <c r="G27" i="11"/>
  <c r="H27" i="11"/>
  <c r="F36" i="4" l="1"/>
  <c r="F37" i="4" s="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H28" i="2"/>
  <c r="I28" i="2"/>
  <c r="J28" i="2"/>
  <c r="K28" i="2"/>
  <c r="L28" i="2"/>
  <c r="M28" i="2"/>
  <c r="N28" i="2"/>
  <c r="D28" i="2"/>
  <c r="C28" i="2"/>
  <c r="C48" i="3" s="1"/>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O37" i="4" s="1"/>
  <c r="I27" i="4" l="1"/>
  <c r="G27" i="4"/>
  <c r="K27" i="4"/>
  <c r="M27" i="4"/>
  <c r="L27" i="4"/>
  <c r="J27" i="4"/>
  <c r="F27" i="4"/>
  <c r="D38" i="4"/>
  <c r="B70" i="12"/>
  <c r="D47" i="4" l="1"/>
  <c r="D27" i="4"/>
  <c r="C36" i="4"/>
  <c r="O36" i="4" s="1"/>
  <c r="O35" i="4"/>
  <c r="O34" i="4"/>
  <c r="O33" i="4"/>
  <c r="O32" i="4"/>
  <c r="O31" i="4"/>
  <c r="C37" i="4" l="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D47" i="3" s="1"/>
  <c r="E46" i="3"/>
  <c r="F46" i="3"/>
  <c r="F47" i="3" s="1"/>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O47" i="3" l="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<sst xmlns="http://schemas.openxmlformats.org/spreadsheetml/2006/main" count="567" uniqueCount="133">
  <si>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</si>
  <si>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</si>
  <si>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</si>
  <si>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</si>
  <si>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</si>
  <si>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</si>
  <si>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</si>
  <si>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</si>
  <si>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</si>
  <si>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</si>
  <si>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</si>
  <si>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</si>
  <si>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</si>
  <si>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</si>
  <si>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</si>
  <si>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</si>
  <si>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</si>
  <si>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</si>
  <si>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</si>
  <si>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</si>
  <si>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</si>
  <si>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</si>
  <si>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</si>
  <si>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</si>
  <si>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</si>
  <si>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</si>
  <si>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</si>
  <si>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</si>
  <si>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</si>
  <si>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</si>
  <si>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</si>
  <si>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</si>
  <si>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</si>
  <si>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</si>
  <si>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</si>
  <si>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</si>
  <si>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</si>
  <si>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</si>
  <si>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</si>
  <si>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</si>
  <si>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</si>
  <si>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</si>
  <si>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</si>
  <si>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</si>
  <si>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</si>
  <si>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</si>
  <si>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</si>
  <si>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</si>
  <si>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</si>
  <si>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</si>
  <si>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</si>
  <si>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</si>
  <si>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</si>
  <si>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</si>
  <si>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</si>
  <si>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</si>
  <si>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</si>
  <si>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</si>
  <si>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</si>
  <si>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</si>
  <si>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</si>
  <si>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</si>
  <si>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</si>
  <si>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</si>
  <si>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</si>
  <si>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</si>
  <si>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</si>
  <si>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</si>
  <si>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</si>
  <si>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</si>
  <si>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</si>
  <si>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</si>
  <si>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</si>
  <si>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</si>
  <si>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</si>
  <si>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</si>
  <si>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</si>
  <si>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</si>
  <si>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</si>
  <si>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</si>
  <si>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</si>
  <si>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</si>
  <si>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</si>
  <si>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</si>
  <si>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</si>
  <si>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</si>
  <si>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</si>
  <si>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</si>
  <si>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</si>
  <si>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</si>
  <si>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</si>
  <si>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</si>
  <si>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</si>
  <si>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</si>
  <si>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</si>
  <si>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</si>
  <si>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</si>
  <si>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</si>
  <si>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</si>
  <si>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</si>
  <si>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</si>
  <si>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</si>
  <si>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</si>
  <si>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</si>
  <si>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</si>
  <si>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</si>
  <si>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</si>
  <si>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</si>
  <si>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</si>
  <si>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</si>
  <si>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</si>
  <si>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</si>
  <si>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</si>
  <si>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</si>
  <si>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</si>
  <si>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</si>
  <si>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</si>
  <si>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</si>
  <si>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</si>
  <si>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</si>
  <si>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</si>
  <si>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</si>
  <si>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</si>
  <si>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</si>
  <si>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</si>
  <si>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2014</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</si>
  <si>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</si>
  <si>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Noviembre 2014</t>
  </si>
  <si>
    <t>Al 30-11-2014</t>
  </si>
  <si>
    <t>POSICIONES DE JUEGO, POR CATEGORIA DE JUEGO - Noviembre 2014</t>
  </si>
  <si>
    <t>Win Noviembre 2014 y posiciones de juego al 30-11-2014</t>
  </si>
  <si>
    <t>WIN DIARIO POR POSICION DE JUEGO ($), SEGUN CATEGORIA - Noviembre 2014</t>
  </si>
  <si>
    <t>WIN DIARIO POR POSICION DE JUEGO (US$), SEGUN CATEGORIA - Noviembre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</si>
</sst>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23</xdr:col>
      <xdr:colOff>202642</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23</xdr:col>
      <xdr:colOff>240742</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C20" sqref="C20"/>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13" sqref="K13"/>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29</v>
      </c>
      <c r="E16" s="156">
        <v>51</v>
      </c>
      <c r="F16" s="156">
        <v>1</v>
      </c>
      <c r="G16" s="156">
        <v>1869</v>
      </c>
      <c r="H16" s="156">
        <v>300</v>
      </c>
      <c r="I16" s="150"/>
      <c r="J16" s="53"/>
    </row>
    <row r="17" spans="1:248" s="52" customFormat="1" ht="9" customHeight="1">
      <c r="B17" s="102" t="s">
        <v>4</v>
      </c>
      <c r="C17" s="39" t="s">
        <v>96</v>
      </c>
      <c r="D17" s="155">
        <v>5</v>
      </c>
      <c r="E17" s="155">
        <v>14</v>
      </c>
      <c r="F17" s="155">
        <v>2</v>
      </c>
      <c r="G17" s="155">
        <v>238</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1375</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636</v>
      </c>
      <c r="H21" s="228">
        <v>176</v>
      </c>
      <c r="I21" s="150"/>
    </row>
    <row r="22" spans="1:248" s="52" customFormat="1" ht="9" customHeight="1">
      <c r="B22" s="226" t="s">
        <v>14</v>
      </c>
      <c r="C22" s="41" t="s">
        <v>101</v>
      </c>
      <c r="D22" s="229">
        <v>5</v>
      </c>
      <c r="E22" s="229">
        <v>15</v>
      </c>
      <c r="F22" s="229">
        <v>2</v>
      </c>
      <c r="G22" s="229">
        <v>383</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423</v>
      </c>
      <c r="H26" s="229">
        <v>130</v>
      </c>
      <c r="I26" s="150"/>
    </row>
    <row r="27" spans="1:248" s="151" customFormat="1" ht="18" customHeight="1">
      <c r="A27" s="79"/>
      <c r="B27" s="158" t="s">
        <v>2</v>
      </c>
      <c r="C27" s="159"/>
      <c r="D27" s="160">
        <f t="shared" ref="D27:H27" si="0">SUM(D11:D26)</f>
        <v>127</v>
      </c>
      <c r="E27" s="160">
        <f t="shared" si="0"/>
        <v>314</v>
      </c>
      <c r="F27" s="160">
        <f t="shared" si="0"/>
        <v>23</v>
      </c>
      <c r="G27" s="160">
        <f t="shared" si="0"/>
        <v>9638</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J67" sqref="J67"/>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95</v>
      </c>
      <c r="F11" s="155">
        <v>10</v>
      </c>
      <c r="G11" s="155">
        <v>452</v>
      </c>
      <c r="H11" s="155">
        <v>136</v>
      </c>
      <c r="I11" s="155">
        <f>SUM(D11:H11)</f>
        <v>735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203</v>
      </c>
      <c r="E16" s="156">
        <v>349</v>
      </c>
      <c r="F16" s="156">
        <v>10</v>
      </c>
      <c r="G16" s="156">
        <v>1869</v>
      </c>
      <c r="H16" s="156">
        <v>300</v>
      </c>
      <c r="I16" s="229">
        <f t="shared" si="0"/>
        <v>2731</v>
      </c>
    </row>
    <row r="17" spans="1:247" s="52" customFormat="1" ht="9" customHeight="1">
      <c r="B17" s="102" t="s">
        <v>4</v>
      </c>
      <c r="C17" s="39" t="s">
        <v>96</v>
      </c>
      <c r="D17" s="155">
        <v>35</v>
      </c>
      <c r="E17" s="155">
        <v>110</v>
      </c>
      <c r="F17" s="155">
        <v>14</v>
      </c>
      <c r="G17" s="155">
        <v>238</v>
      </c>
      <c r="H17" s="155">
        <v>30</v>
      </c>
      <c r="I17" s="155">
        <f t="shared" si="0"/>
        <v>427</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1375</v>
      </c>
      <c r="H19" s="228">
        <v>168</v>
      </c>
      <c r="I19" s="155">
        <f t="shared" si="0"/>
        <v>1902</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636</v>
      </c>
      <c r="H21" s="228">
        <v>176</v>
      </c>
      <c r="I21" s="155">
        <f t="shared" si="0"/>
        <v>1071</v>
      </c>
    </row>
    <row r="22" spans="1:247" s="52" customFormat="1" ht="9" customHeight="1">
      <c r="B22" s="226" t="s">
        <v>14</v>
      </c>
      <c r="C22" s="41" t="s">
        <v>101</v>
      </c>
      <c r="D22" s="229">
        <v>35</v>
      </c>
      <c r="E22" s="229">
        <v>118</v>
      </c>
      <c r="F22" s="229">
        <v>17</v>
      </c>
      <c r="G22" s="229">
        <v>383</v>
      </c>
      <c r="H22" s="229">
        <v>100</v>
      </c>
      <c r="I22" s="229">
        <f t="shared" si="0"/>
        <v>653</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423</v>
      </c>
      <c r="H26" s="229">
        <v>130</v>
      </c>
      <c r="I26" s="229">
        <f t="shared" si="0"/>
        <v>699</v>
      </c>
    </row>
    <row r="27" spans="1:247" s="151" customFormat="1" ht="18" customHeight="1">
      <c r="A27" s="79"/>
      <c r="B27" s="158" t="s">
        <v>2</v>
      </c>
      <c r="C27" s="159"/>
      <c r="D27" s="160">
        <f t="shared" ref="D27:H27" si="1">SUM(D11:D26)</f>
        <v>889</v>
      </c>
      <c r="E27" s="160">
        <f t="shared" si="1"/>
        <v>2329</v>
      </c>
      <c r="F27" s="160">
        <f t="shared" si="1"/>
        <v>191</v>
      </c>
      <c r="G27" s="160">
        <f t="shared" si="1"/>
        <v>9638</v>
      </c>
      <c r="H27" s="161">
        <f t="shared" si="1"/>
        <v>1869</v>
      </c>
      <c r="I27" s="161">
        <f>SUM(I11:I26)</f>
        <v>14916</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30-11-2014</v>
      </c>
      <c r="I28" s="57"/>
    </row>
    <row r="29" spans="1:247" s="52" customFormat="1" ht="22.5" customHeight="1">
      <c r="B29" s="256" t="s">
        <v>131</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87869.440000000002</v>
      </c>
      <c r="E32" s="155">
        <v>40397.230000000003</v>
      </c>
      <c r="F32" s="155">
        <v>15251.67</v>
      </c>
      <c r="G32" s="155">
        <v>59356.05</v>
      </c>
      <c r="H32" s="155">
        <v>22.43</v>
      </c>
      <c r="I32" s="188"/>
    </row>
    <row r="33" spans="1:247" s="52" customFormat="1" ht="9" customHeight="1">
      <c r="B33" s="101" t="s">
        <v>3</v>
      </c>
      <c r="C33" s="112" t="s">
        <v>91</v>
      </c>
      <c r="D33" s="156">
        <v>50867.86</v>
      </c>
      <c r="E33" s="156">
        <v>30434.14</v>
      </c>
      <c r="F33" s="156">
        <v>13930</v>
      </c>
      <c r="G33" s="156">
        <v>67935.91</v>
      </c>
      <c r="H33" s="156">
        <v>1568.87</v>
      </c>
      <c r="I33" s="190"/>
    </row>
    <row r="34" spans="1:247" s="52" customFormat="1" ht="9" customHeight="1">
      <c r="B34" s="157" t="s">
        <v>76</v>
      </c>
      <c r="C34" s="39" t="s">
        <v>92</v>
      </c>
      <c r="D34" s="155">
        <v>47696.43</v>
      </c>
      <c r="E34" s="155">
        <v>19073.45</v>
      </c>
      <c r="F34" s="155">
        <v>22988.1</v>
      </c>
      <c r="G34" s="155">
        <v>41388.879999999997</v>
      </c>
      <c r="H34" s="155">
        <v>0</v>
      </c>
      <c r="I34" s="188"/>
    </row>
    <row r="35" spans="1:247" s="52" customFormat="1" ht="9" customHeight="1">
      <c r="B35" s="101" t="s">
        <v>35</v>
      </c>
      <c r="C35" s="112" t="s">
        <v>93</v>
      </c>
      <c r="D35" s="156">
        <v>11072.28</v>
      </c>
      <c r="E35" s="156">
        <v>16716.53</v>
      </c>
      <c r="F35" s="156">
        <v>7210.83</v>
      </c>
      <c r="G35" s="156">
        <v>30943.53</v>
      </c>
      <c r="H35" s="156">
        <v>0</v>
      </c>
      <c r="I35" s="190"/>
    </row>
    <row r="36" spans="1:247" s="52" customFormat="1" ht="9" customHeight="1">
      <c r="B36" s="102" t="s">
        <v>104</v>
      </c>
      <c r="C36" s="39" t="s">
        <v>94</v>
      </c>
      <c r="D36" s="155">
        <v>33485.199999999997</v>
      </c>
      <c r="E36" s="155">
        <v>87762.33</v>
      </c>
      <c r="F36" s="155">
        <v>63110.67</v>
      </c>
      <c r="G36" s="155">
        <v>44325.1</v>
      </c>
      <c r="H36" s="155">
        <v>266.3</v>
      </c>
      <c r="I36" s="188"/>
    </row>
    <row r="37" spans="1:247" s="52" customFormat="1" ht="9" customHeight="1">
      <c r="B37" s="101" t="s">
        <v>16</v>
      </c>
      <c r="C37" s="112" t="s">
        <v>95</v>
      </c>
      <c r="D37" s="156">
        <v>128705.83</v>
      </c>
      <c r="E37" s="156">
        <v>95315.5</v>
      </c>
      <c r="F37" s="156">
        <v>109427.67</v>
      </c>
      <c r="G37" s="156">
        <v>75239.789999999994</v>
      </c>
      <c r="H37" s="156">
        <v>477.17</v>
      </c>
      <c r="I37" s="190"/>
    </row>
    <row r="38" spans="1:247" s="52" customFormat="1" ht="9" customHeight="1">
      <c r="B38" s="102" t="s">
        <v>4</v>
      </c>
      <c r="C38" s="39" t="s">
        <v>96</v>
      </c>
      <c r="D38" s="155">
        <v>10992.86</v>
      </c>
      <c r="E38" s="155">
        <v>16871.73</v>
      </c>
      <c r="F38" s="155">
        <v>1429.52</v>
      </c>
      <c r="G38" s="155">
        <v>44692.01</v>
      </c>
      <c r="H38" s="155">
        <v>865.67</v>
      </c>
      <c r="I38" s="188"/>
    </row>
    <row r="39" spans="1:247" s="52" customFormat="1" ht="9" customHeight="1">
      <c r="B39" s="101" t="s">
        <v>5</v>
      </c>
      <c r="C39" s="112" t="s">
        <v>97</v>
      </c>
      <c r="D39" s="156">
        <v>26957.98</v>
      </c>
      <c r="E39" s="156">
        <v>33517.379999999997</v>
      </c>
      <c r="F39" s="156">
        <v>2941.67</v>
      </c>
      <c r="G39" s="156">
        <v>56002.54</v>
      </c>
      <c r="H39" s="156">
        <v>0</v>
      </c>
      <c r="I39" s="190"/>
    </row>
    <row r="40" spans="1:247" s="52" customFormat="1" ht="9" customHeight="1">
      <c r="B40" s="223" t="s">
        <v>6</v>
      </c>
      <c r="C40" s="224" t="s">
        <v>98</v>
      </c>
      <c r="D40" s="228">
        <v>13180.52</v>
      </c>
      <c r="E40" s="228">
        <v>19197.560000000001</v>
      </c>
      <c r="F40" s="228">
        <v>14400.33</v>
      </c>
      <c r="G40" s="228">
        <v>54201.79</v>
      </c>
      <c r="H40" s="228">
        <v>610.29</v>
      </c>
      <c r="I40" s="190"/>
    </row>
    <row r="41" spans="1:247" s="52" customFormat="1" ht="9" customHeight="1">
      <c r="B41" s="226" t="s">
        <v>12</v>
      </c>
      <c r="C41" s="41" t="s">
        <v>99</v>
      </c>
      <c r="D41" s="229">
        <v>12758.93</v>
      </c>
      <c r="E41" s="229">
        <v>41236.99</v>
      </c>
      <c r="F41" s="229">
        <v>4411.8999999999996</v>
      </c>
      <c r="G41" s="229">
        <v>37511.230000000003</v>
      </c>
      <c r="H41" s="229">
        <v>709.25</v>
      </c>
      <c r="I41" s="188"/>
    </row>
    <row r="42" spans="1:247" s="52" customFormat="1" ht="9" customHeight="1">
      <c r="B42" s="223" t="s">
        <v>13</v>
      </c>
      <c r="C42" s="224" t="s">
        <v>100</v>
      </c>
      <c r="D42" s="228">
        <v>19472.45</v>
      </c>
      <c r="E42" s="228">
        <v>12456.45</v>
      </c>
      <c r="F42" s="228">
        <v>981.25</v>
      </c>
      <c r="G42" s="228">
        <v>68826.84</v>
      </c>
      <c r="H42" s="228">
        <v>63.81</v>
      </c>
      <c r="I42" s="190"/>
    </row>
    <row r="43" spans="1:247" s="52" customFormat="1" ht="9" customHeight="1">
      <c r="B43" s="226" t="s">
        <v>14</v>
      </c>
      <c r="C43" s="41" t="s">
        <v>101</v>
      </c>
      <c r="D43" s="229">
        <v>20757.62</v>
      </c>
      <c r="E43" s="229">
        <v>8390.81</v>
      </c>
      <c r="F43" s="229">
        <v>-43.14</v>
      </c>
      <c r="G43" s="229">
        <v>65498.400000000001</v>
      </c>
      <c r="H43" s="229">
        <v>0</v>
      </c>
      <c r="I43" s="188"/>
    </row>
    <row r="44" spans="1:247" s="52" customFormat="1" ht="9" customHeight="1">
      <c r="B44" s="223" t="s">
        <v>38</v>
      </c>
      <c r="C44" s="224" t="s">
        <v>102</v>
      </c>
      <c r="D44" s="228">
        <v>11506.15</v>
      </c>
      <c r="E44" s="228">
        <v>7102.49</v>
      </c>
      <c r="F44" s="228">
        <v>1568.33</v>
      </c>
      <c r="G44" s="228">
        <v>36678.17</v>
      </c>
      <c r="H44" s="228">
        <v>0</v>
      </c>
      <c r="I44" s="190"/>
    </row>
    <row r="45" spans="1:247" s="52" customFormat="1" ht="9" customHeight="1">
      <c r="B45" s="226" t="s">
        <v>120</v>
      </c>
      <c r="C45" s="41" t="s">
        <v>121</v>
      </c>
      <c r="D45" s="229">
        <v>10855.71</v>
      </c>
      <c r="E45" s="229">
        <v>10104.540000000001</v>
      </c>
      <c r="F45" s="229">
        <v>2379.29</v>
      </c>
      <c r="G45" s="229">
        <v>19764.650000000001</v>
      </c>
      <c r="H45" s="229">
        <v>0</v>
      </c>
      <c r="I45" s="190"/>
    </row>
    <row r="46" spans="1:247" s="52" customFormat="1" ht="9" customHeight="1">
      <c r="B46" s="223" t="s">
        <v>118</v>
      </c>
      <c r="C46" s="224" t="s">
        <v>119</v>
      </c>
      <c r="D46" s="228">
        <v>12501.79</v>
      </c>
      <c r="E46" s="228">
        <v>15675.64</v>
      </c>
      <c r="F46" s="228">
        <v>1045.71</v>
      </c>
      <c r="G46" s="228">
        <v>57590.239999999998</v>
      </c>
      <c r="H46" s="228">
        <v>0</v>
      </c>
      <c r="I46" s="190"/>
    </row>
    <row r="47" spans="1:247" s="52" customFormat="1" ht="9" customHeight="1">
      <c r="B47" s="226" t="s">
        <v>15</v>
      </c>
      <c r="C47" s="41" t="s">
        <v>103</v>
      </c>
      <c r="D47" s="229">
        <v>34953.33</v>
      </c>
      <c r="E47" s="229">
        <v>18278.3</v>
      </c>
      <c r="F47" s="229">
        <v>3944.52</v>
      </c>
      <c r="G47" s="229">
        <v>83260.37</v>
      </c>
      <c r="H47" s="229">
        <v>834.96</v>
      </c>
      <c r="I47" s="190"/>
    </row>
    <row r="48" spans="1:247" s="151" customFormat="1" ht="18" customHeight="1">
      <c r="A48" s="79"/>
      <c r="B48" s="158" t="s">
        <v>2</v>
      </c>
      <c r="C48" s="159"/>
      <c r="D48" s="160">
        <v>51182.26</v>
      </c>
      <c r="E48" s="160">
        <v>41452.74</v>
      </c>
      <c r="F48" s="160">
        <v>14169.66</v>
      </c>
      <c r="G48" s="161">
        <v>57726.68</v>
      </c>
      <c r="H48" s="160">
        <v>344.58</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130</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148.31</v>
      </c>
      <c r="E53" s="184">
        <v>68.19</v>
      </c>
      <c r="F53" s="184">
        <v>25.74</v>
      </c>
      <c r="G53" s="184">
        <v>100.19</v>
      </c>
      <c r="H53" s="184">
        <v>0.04</v>
      </c>
      <c r="I53" s="193"/>
    </row>
    <row r="54" spans="2:10" s="52" customFormat="1" ht="9" customHeight="1">
      <c r="B54" s="101" t="s">
        <v>3</v>
      </c>
      <c r="C54" s="112" t="s">
        <v>91</v>
      </c>
      <c r="D54" s="185">
        <v>85.86</v>
      </c>
      <c r="E54" s="185">
        <v>51.37</v>
      </c>
      <c r="F54" s="185">
        <v>23.51</v>
      </c>
      <c r="G54" s="185">
        <v>114.67</v>
      </c>
      <c r="H54" s="185">
        <v>2.65</v>
      </c>
      <c r="I54" s="192"/>
    </row>
    <row r="55" spans="2:10" s="52" customFormat="1" ht="9" customHeight="1">
      <c r="B55" s="157" t="s">
        <v>76</v>
      </c>
      <c r="C55" s="39" t="s">
        <v>92</v>
      </c>
      <c r="D55" s="184">
        <v>80.510000000000005</v>
      </c>
      <c r="E55" s="184">
        <v>32.19</v>
      </c>
      <c r="F55" s="184">
        <v>38.799999999999997</v>
      </c>
      <c r="G55" s="184">
        <v>69.86</v>
      </c>
      <c r="H55" s="184">
        <v>0</v>
      </c>
      <c r="I55" s="193"/>
    </row>
    <row r="56" spans="2:10" s="52" customFormat="1" ht="9" customHeight="1">
      <c r="B56" s="101" t="s">
        <v>35</v>
      </c>
      <c r="C56" s="112" t="s">
        <v>93</v>
      </c>
      <c r="D56" s="185">
        <v>18.690000000000001</v>
      </c>
      <c r="E56" s="185">
        <v>28.22</v>
      </c>
      <c r="F56" s="185">
        <v>12.17</v>
      </c>
      <c r="G56" s="185">
        <v>52.23</v>
      </c>
      <c r="H56" s="185">
        <v>0</v>
      </c>
      <c r="I56" s="192"/>
    </row>
    <row r="57" spans="2:10" s="52" customFormat="1" ht="9" customHeight="1">
      <c r="B57" s="102" t="s">
        <v>104</v>
      </c>
      <c r="C57" s="39" t="s">
        <v>94</v>
      </c>
      <c r="D57" s="184">
        <v>56.52</v>
      </c>
      <c r="E57" s="184">
        <v>148.13</v>
      </c>
      <c r="F57" s="184">
        <v>106.52</v>
      </c>
      <c r="G57" s="184">
        <v>74.819999999999993</v>
      </c>
      <c r="H57" s="184">
        <v>0.45</v>
      </c>
      <c r="I57" s="193"/>
    </row>
    <row r="58" spans="2:10" s="52" customFormat="1" ht="9" customHeight="1">
      <c r="B58" s="101" t="s">
        <v>16</v>
      </c>
      <c r="C58" s="112" t="s">
        <v>95</v>
      </c>
      <c r="D58" s="185">
        <v>217.24</v>
      </c>
      <c r="E58" s="185">
        <v>160.88</v>
      </c>
      <c r="F58" s="185">
        <v>184.7</v>
      </c>
      <c r="G58" s="185">
        <v>127</v>
      </c>
      <c r="H58" s="185">
        <v>0.81</v>
      </c>
      <c r="I58" s="192"/>
    </row>
    <row r="59" spans="2:10" s="52" customFormat="1" ht="9" customHeight="1">
      <c r="B59" s="102" t="s">
        <v>4</v>
      </c>
      <c r="C59" s="39" t="s">
        <v>96</v>
      </c>
      <c r="D59" s="184">
        <v>18.55</v>
      </c>
      <c r="E59" s="184">
        <v>28.48</v>
      </c>
      <c r="F59" s="184">
        <v>2.41</v>
      </c>
      <c r="G59" s="184">
        <v>75.430000000000007</v>
      </c>
      <c r="H59" s="184">
        <v>1.46</v>
      </c>
      <c r="I59" s="193"/>
    </row>
    <row r="60" spans="2:10" s="52" customFormat="1" ht="9" customHeight="1">
      <c r="B60" s="101" t="s">
        <v>5</v>
      </c>
      <c r="C60" s="112" t="s">
        <v>97</v>
      </c>
      <c r="D60" s="185">
        <v>45.5</v>
      </c>
      <c r="E60" s="185">
        <v>56.57</v>
      </c>
      <c r="F60" s="185">
        <v>4.97</v>
      </c>
      <c r="G60" s="185">
        <v>94.53</v>
      </c>
      <c r="H60" s="185">
        <v>0</v>
      </c>
      <c r="I60" s="192"/>
    </row>
    <row r="61" spans="2:10" s="52" customFormat="1" ht="9" customHeight="1">
      <c r="B61" s="223" t="s">
        <v>6</v>
      </c>
      <c r="C61" s="224" t="s">
        <v>98</v>
      </c>
      <c r="D61" s="244">
        <v>22.25</v>
      </c>
      <c r="E61" s="244">
        <v>32.4</v>
      </c>
      <c r="F61" s="244">
        <v>24.31</v>
      </c>
      <c r="G61" s="244">
        <v>91.49</v>
      </c>
      <c r="H61" s="244">
        <v>1.03</v>
      </c>
      <c r="I61" s="192"/>
    </row>
    <row r="62" spans="2:10" s="52" customFormat="1" ht="9" customHeight="1">
      <c r="B62" s="226" t="s">
        <v>12</v>
      </c>
      <c r="C62" s="41" t="s">
        <v>99</v>
      </c>
      <c r="D62" s="245">
        <v>21.54</v>
      </c>
      <c r="E62" s="245">
        <v>69.599999999999994</v>
      </c>
      <c r="F62" s="245">
        <v>7.45</v>
      </c>
      <c r="G62" s="245">
        <v>63.31</v>
      </c>
      <c r="H62" s="245">
        <v>1.2</v>
      </c>
      <c r="I62" s="193"/>
    </row>
    <row r="63" spans="2:10" s="52" customFormat="1" ht="9" customHeight="1">
      <c r="B63" s="223" t="s">
        <v>13</v>
      </c>
      <c r="C63" s="224" t="s">
        <v>100</v>
      </c>
      <c r="D63" s="244">
        <v>32.869999999999997</v>
      </c>
      <c r="E63" s="244">
        <v>21.02</v>
      </c>
      <c r="F63" s="244">
        <v>1.66</v>
      </c>
      <c r="G63" s="244">
        <v>116.17</v>
      </c>
      <c r="H63" s="244">
        <v>0.11</v>
      </c>
      <c r="I63" s="192"/>
    </row>
    <row r="64" spans="2:10" s="52" customFormat="1" ht="9" customHeight="1">
      <c r="B64" s="226" t="s">
        <v>14</v>
      </c>
      <c r="C64" s="41" t="s">
        <v>101</v>
      </c>
      <c r="D64" s="245">
        <v>35.04</v>
      </c>
      <c r="E64" s="245">
        <v>14.16</v>
      </c>
      <c r="F64" s="245">
        <v>-7.0000000000000007E-2</v>
      </c>
      <c r="G64" s="245">
        <v>110.55</v>
      </c>
      <c r="H64" s="245">
        <v>0</v>
      </c>
      <c r="I64" s="193"/>
    </row>
    <row r="65" spans="1:247" s="52" customFormat="1" ht="9" customHeight="1">
      <c r="B65" s="223" t="s">
        <v>38</v>
      </c>
      <c r="C65" s="224" t="s">
        <v>102</v>
      </c>
      <c r="D65" s="244">
        <v>19.420000000000002</v>
      </c>
      <c r="E65" s="244">
        <v>11.99</v>
      </c>
      <c r="F65" s="244">
        <v>2.65</v>
      </c>
      <c r="G65" s="244">
        <v>61.91</v>
      </c>
      <c r="H65" s="244">
        <v>0</v>
      </c>
      <c r="I65" s="192"/>
    </row>
    <row r="66" spans="1:247" s="52" customFormat="1" ht="9" customHeight="1">
      <c r="B66" s="226" t="s">
        <v>120</v>
      </c>
      <c r="C66" s="41" t="s">
        <v>121</v>
      </c>
      <c r="D66" s="245">
        <v>18.32</v>
      </c>
      <c r="E66" s="245">
        <v>17.059999999999999</v>
      </c>
      <c r="F66" s="245">
        <v>4.0199999999999996</v>
      </c>
      <c r="G66" s="245">
        <v>33.36</v>
      </c>
      <c r="H66" s="245">
        <v>0</v>
      </c>
      <c r="I66" s="192"/>
    </row>
    <row r="67" spans="1:247" s="52" customFormat="1" ht="9" customHeight="1">
      <c r="B67" s="223" t="s">
        <v>118</v>
      </c>
      <c r="C67" s="224" t="s">
        <v>119</v>
      </c>
      <c r="D67" s="244">
        <v>21.1</v>
      </c>
      <c r="E67" s="244">
        <v>26.46</v>
      </c>
      <c r="F67" s="244">
        <v>1.77</v>
      </c>
      <c r="G67" s="244">
        <v>97.21</v>
      </c>
      <c r="H67" s="244">
        <v>0</v>
      </c>
      <c r="I67" s="192"/>
    </row>
    <row r="68" spans="1:247" s="52" customFormat="1" ht="9" customHeight="1">
      <c r="B68" s="226" t="s">
        <v>15</v>
      </c>
      <c r="C68" s="41" t="s">
        <v>103</v>
      </c>
      <c r="D68" s="245">
        <v>59</v>
      </c>
      <c r="E68" s="245">
        <v>30.85</v>
      </c>
      <c r="F68" s="245">
        <v>6.66</v>
      </c>
      <c r="G68" s="245">
        <v>140.53</v>
      </c>
      <c r="H68" s="245">
        <v>1.41</v>
      </c>
      <c r="I68" s="193"/>
    </row>
    <row r="69" spans="1:247" s="151" customFormat="1" ht="18" customHeight="1">
      <c r="A69" s="79"/>
      <c r="B69" s="158" t="s">
        <v>2</v>
      </c>
      <c r="C69" s="159"/>
      <c r="D69" s="186">
        <v>86.39</v>
      </c>
      <c r="E69" s="186">
        <v>69.97</v>
      </c>
      <c r="F69" s="186">
        <v>23.92</v>
      </c>
      <c r="G69" s="187">
        <v>97.44</v>
      </c>
      <c r="H69" s="186">
        <v>0.57999999999999996</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Noviembre 2014 y posiciones de juego al 30-11-2014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10" zoomScale="130" zoomScaleNormal="130" workbookViewId="0">
      <selection activeCell="B8" sqref="B8:P28"/>
    </sheetView>
  </sheetViews>
  <sheetFormatPr baseColWidth="10" defaultColWidth="11.42578125" defaultRowHeight="9"/>
  <cols>
    <col min="1" max="1" width="4.140625" style="6" customWidth="1"/>
    <col min="2" max="2" width="21.42578125" style="1" customWidth="1"/>
    <col min="3" max="8" width="11" style="1" hidden="1" customWidth="1"/>
    <col min="9" max="9" width="11.140625" style="1" hidden="1" customWidth="1"/>
    <col min="10" max="10" width="11" style="1" hidden="1" customWidth="1"/>
    <col min="11" max="12" width="11.140625" style="1" hidden="1" customWidth="1"/>
    <col min="13" max="13" width="11.140625" style="1" bestFit="1" customWidth="1"/>
    <col min="14" max="14" width="7.710937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866824887</v>
      </c>
      <c r="D10" s="27">
        <v>726142207</v>
      </c>
      <c r="E10" s="27">
        <v>868157382</v>
      </c>
      <c r="F10" s="27">
        <v>891488871</v>
      </c>
      <c r="G10" s="27">
        <v>958844546</v>
      </c>
      <c r="H10" s="27">
        <v>921811043</v>
      </c>
      <c r="I10" s="27">
        <v>895266280</v>
      </c>
      <c r="J10" s="27">
        <v>947279932</v>
      </c>
      <c r="K10" s="27">
        <v>939339688</v>
      </c>
      <c r="L10" s="27">
        <v>1076115230</v>
      </c>
      <c r="M10" s="27">
        <v>1035382609</v>
      </c>
      <c r="N10" s="27"/>
      <c r="O10" s="27">
        <f>SUM(C10:N10)</f>
        <v>10126652675</v>
      </c>
      <c r="P10" s="31">
        <v>17858165.380416438</v>
      </c>
      <c r="Q10" s="23"/>
      <c r="T10" s="119"/>
      <c r="U10" s="105"/>
    </row>
    <row r="11" spans="1:21" s="3" customFormat="1">
      <c r="A11" s="21"/>
      <c r="B11" s="96" t="s">
        <v>3</v>
      </c>
      <c r="C11" s="26">
        <v>1921933862</v>
      </c>
      <c r="D11" s="26">
        <v>1642352179</v>
      </c>
      <c r="E11" s="26">
        <v>2014193379</v>
      </c>
      <c r="F11" s="26">
        <v>1841923641</v>
      </c>
      <c r="G11" s="26">
        <v>2214308622</v>
      </c>
      <c r="H11" s="26">
        <v>1938217356</v>
      </c>
      <c r="I11" s="26">
        <v>2024504840</v>
      </c>
      <c r="J11" s="26">
        <v>2149563731</v>
      </c>
      <c r="K11" s="26">
        <v>1967314659</v>
      </c>
      <c r="L11" s="26">
        <v>2104753321</v>
      </c>
      <c r="M11" s="26">
        <v>1927546247</v>
      </c>
      <c r="N11" s="26"/>
      <c r="O11" s="26">
        <f t="shared" ref="O11:O25" si="0">SUM(C11:N11)</f>
        <v>21746611837</v>
      </c>
      <c r="P11" s="32">
        <v>38400645.087947108</v>
      </c>
      <c r="Q11" s="22"/>
      <c r="R11" s="4"/>
      <c r="T11" s="119"/>
      <c r="U11" s="105"/>
    </row>
    <row r="12" spans="1:21" s="3" customFormat="1">
      <c r="A12" s="21"/>
      <c r="B12" s="95" t="s">
        <v>76</v>
      </c>
      <c r="C12" s="27">
        <v>641218604</v>
      </c>
      <c r="D12" s="27">
        <v>567350120</v>
      </c>
      <c r="E12" s="27">
        <v>637510331</v>
      </c>
      <c r="F12" s="27">
        <v>599058046</v>
      </c>
      <c r="G12" s="27">
        <v>709419692</v>
      </c>
      <c r="H12" s="27">
        <v>607747339</v>
      </c>
      <c r="I12" s="27">
        <v>616465892</v>
      </c>
      <c r="J12" s="27">
        <v>675581361</v>
      </c>
      <c r="K12" s="27">
        <v>608847489</v>
      </c>
      <c r="L12" s="27">
        <v>632061862</v>
      </c>
      <c r="M12" s="27">
        <v>614203257</v>
      </c>
      <c r="N12" s="27"/>
      <c r="O12" s="27">
        <f t="shared" si="0"/>
        <v>6909463993</v>
      </c>
      <c r="P12" s="31">
        <v>12209281.442966513</v>
      </c>
      <c r="Q12" s="22"/>
      <c r="R12" s="4"/>
      <c r="T12" s="119"/>
      <c r="U12" s="105"/>
    </row>
    <row r="13" spans="1:21" s="3" customFormat="1">
      <c r="A13" s="21"/>
      <c r="B13" s="97" t="s">
        <v>35</v>
      </c>
      <c r="C13" s="28">
        <v>492618494</v>
      </c>
      <c r="D13" s="28">
        <v>591845694</v>
      </c>
      <c r="E13" s="28">
        <v>413370921</v>
      </c>
      <c r="F13" s="28">
        <v>354721501</v>
      </c>
      <c r="G13" s="28">
        <v>411905999</v>
      </c>
      <c r="H13" s="28">
        <v>311846459</v>
      </c>
      <c r="I13" s="28">
        <v>412502941</v>
      </c>
      <c r="J13" s="28">
        <v>408422030</v>
      </c>
      <c r="K13" s="28">
        <v>362378461</v>
      </c>
      <c r="L13" s="28">
        <v>381008809</v>
      </c>
      <c r="M13" s="28">
        <v>360514696</v>
      </c>
      <c r="N13" s="28"/>
      <c r="O13" s="28">
        <f t="shared" si="0"/>
        <v>4501136005</v>
      </c>
      <c r="P13" s="32">
        <v>7972222.0518190721</v>
      </c>
      <c r="Q13" s="22"/>
      <c r="R13" s="4"/>
      <c r="T13" s="119"/>
      <c r="U13" s="105"/>
    </row>
    <row r="14" spans="1:21" s="3" customFormat="1">
      <c r="A14" s="21"/>
      <c r="B14" s="95" t="s">
        <v>104</v>
      </c>
      <c r="C14" s="29">
        <v>2147235949</v>
      </c>
      <c r="D14" s="29">
        <v>1954220105</v>
      </c>
      <c r="E14" s="29">
        <v>2532560163</v>
      </c>
      <c r="F14" s="29">
        <v>2280755379</v>
      </c>
      <c r="G14" s="29">
        <v>2853532813</v>
      </c>
      <c r="H14" s="29">
        <v>2230585284</v>
      </c>
      <c r="I14" s="29">
        <v>2899199271</v>
      </c>
      <c r="J14" s="29">
        <v>3115119683</v>
      </c>
      <c r="K14" s="29">
        <v>2541577963</v>
      </c>
      <c r="L14" s="29">
        <v>3524619047</v>
      </c>
      <c r="M14" s="29">
        <v>2869476419</v>
      </c>
      <c r="N14" s="29"/>
      <c r="O14" s="29">
        <f t="shared" si="0"/>
        <v>28948882076</v>
      </c>
      <c r="P14" s="31">
        <v>50971386.150529549</v>
      </c>
      <c r="Q14" s="22"/>
      <c r="R14" s="4"/>
      <c r="T14" s="119"/>
      <c r="U14" s="105"/>
    </row>
    <row r="15" spans="1:21" s="3" customFormat="1">
      <c r="A15" s="21"/>
      <c r="B15" s="97" t="s">
        <v>16</v>
      </c>
      <c r="C15" s="30">
        <v>6020236331</v>
      </c>
      <c r="D15" s="30">
        <v>5109745547</v>
      </c>
      <c r="E15" s="30">
        <v>6382987971</v>
      </c>
      <c r="F15" s="30">
        <v>5486959029</v>
      </c>
      <c r="G15" s="30">
        <v>7063050625</v>
      </c>
      <c r="H15" s="30">
        <v>5490640893</v>
      </c>
      <c r="I15" s="30">
        <v>6361534741</v>
      </c>
      <c r="J15" s="30">
        <v>6906760129</v>
      </c>
      <c r="K15" s="30">
        <v>6380913141</v>
      </c>
      <c r="L15" s="30">
        <v>6128479701</v>
      </c>
      <c r="M15" s="30">
        <v>6037589395</v>
      </c>
      <c r="N15" s="30"/>
      <c r="O15" s="30">
        <f t="shared" si="0"/>
        <v>67368897503</v>
      </c>
      <c r="P15" s="32">
        <v>118939115.39673136</v>
      </c>
      <c r="Q15" s="22"/>
      <c r="R15" s="4"/>
      <c r="T15" s="119"/>
      <c r="U15" s="105"/>
    </row>
    <row r="16" spans="1:21" s="3" customFormat="1">
      <c r="A16" s="21"/>
      <c r="B16" s="95" t="s">
        <v>4</v>
      </c>
      <c r="C16" s="27">
        <v>482183120</v>
      </c>
      <c r="D16" s="27">
        <v>454541496</v>
      </c>
      <c r="E16" s="27">
        <v>483591322</v>
      </c>
      <c r="F16" s="27">
        <v>348309104</v>
      </c>
      <c r="G16" s="27">
        <v>427285068</v>
      </c>
      <c r="H16" s="27">
        <v>324490493</v>
      </c>
      <c r="I16" s="27">
        <v>387902725</v>
      </c>
      <c r="J16" s="27">
        <v>370168678</v>
      </c>
      <c r="K16" s="27">
        <v>511769429</v>
      </c>
      <c r="L16" s="27">
        <v>394712670</v>
      </c>
      <c r="M16" s="27">
        <v>387699625</v>
      </c>
      <c r="N16" s="27"/>
      <c r="O16" s="27">
        <f t="shared" si="0"/>
        <v>4572653730</v>
      </c>
      <c r="P16" s="31">
        <v>8079366.7388988119</v>
      </c>
      <c r="Q16" s="22"/>
      <c r="R16" s="4"/>
      <c r="T16" s="119"/>
      <c r="U16" s="105"/>
    </row>
    <row r="17" spans="1:21" s="3" customFormat="1">
      <c r="A17" s="21"/>
      <c r="B17" s="97" t="s">
        <v>5</v>
      </c>
      <c r="C17" s="30">
        <v>821911832</v>
      </c>
      <c r="D17" s="30">
        <v>796163364</v>
      </c>
      <c r="E17" s="30">
        <v>890477529</v>
      </c>
      <c r="F17" s="30">
        <v>885790895</v>
      </c>
      <c r="G17" s="30">
        <v>959563819</v>
      </c>
      <c r="H17" s="30">
        <v>835679369</v>
      </c>
      <c r="I17" s="30">
        <v>887842525</v>
      </c>
      <c r="J17" s="30">
        <v>929245115</v>
      </c>
      <c r="K17" s="30">
        <v>884273733</v>
      </c>
      <c r="L17" s="30">
        <v>839592222</v>
      </c>
      <c r="M17" s="30">
        <v>858335717</v>
      </c>
      <c r="N17" s="30"/>
      <c r="O17" s="30">
        <f t="shared" si="0"/>
        <v>9588876120</v>
      </c>
      <c r="P17" s="32">
        <v>16938738.52324963</v>
      </c>
      <c r="Q17" s="22"/>
      <c r="R17" s="4"/>
      <c r="T17" s="119"/>
      <c r="U17" s="105"/>
    </row>
    <row r="18" spans="1:21" s="3" customFormat="1">
      <c r="A18" s="21"/>
      <c r="B18" s="95" t="s">
        <v>6</v>
      </c>
      <c r="C18" s="27">
        <v>2372579720</v>
      </c>
      <c r="D18" s="27">
        <v>2053080792</v>
      </c>
      <c r="E18" s="27">
        <v>2309563829</v>
      </c>
      <c r="F18" s="27">
        <v>2462700334</v>
      </c>
      <c r="G18" s="27">
        <v>2813987453</v>
      </c>
      <c r="H18" s="27">
        <v>2293248147</v>
      </c>
      <c r="I18" s="27">
        <v>2759545434</v>
      </c>
      <c r="J18" s="27">
        <v>2781278209</v>
      </c>
      <c r="K18" s="27">
        <v>2583820070</v>
      </c>
      <c r="L18" s="27">
        <v>2750933090</v>
      </c>
      <c r="M18" s="27">
        <v>2430318847</v>
      </c>
      <c r="N18" s="27"/>
      <c r="O18" s="27">
        <f t="shared" si="0"/>
        <v>27611055925</v>
      </c>
      <c r="P18" s="31">
        <v>48735806.197756536</v>
      </c>
      <c r="Q18" s="22"/>
      <c r="R18" s="4"/>
      <c r="T18" s="119"/>
      <c r="U18" s="105"/>
    </row>
    <row r="19" spans="1:21" s="3" customFormat="1">
      <c r="A19" s="21"/>
      <c r="B19" s="97" t="s">
        <v>39</v>
      </c>
      <c r="C19" s="30">
        <v>301505754</v>
      </c>
      <c r="D19" s="30">
        <v>328887448</v>
      </c>
      <c r="E19" s="30">
        <v>318728265</v>
      </c>
      <c r="F19" s="30">
        <v>275642421</v>
      </c>
      <c r="G19" s="30">
        <v>404322833</v>
      </c>
      <c r="H19" s="30">
        <v>326093871</v>
      </c>
      <c r="I19" s="30">
        <v>401481916</v>
      </c>
      <c r="J19" s="30">
        <v>362444490</v>
      </c>
      <c r="K19" s="30">
        <v>373789156</v>
      </c>
      <c r="L19" s="30">
        <v>405718072</v>
      </c>
      <c r="M19" s="30">
        <v>291659997</v>
      </c>
      <c r="N19" s="30"/>
      <c r="O19" s="30">
        <f t="shared" si="0"/>
        <v>3790274223</v>
      </c>
      <c r="P19" s="32">
        <v>6689470.7480414836</v>
      </c>
      <c r="Q19" s="22"/>
      <c r="R19" s="4"/>
      <c r="T19" s="119"/>
      <c r="U19" s="105"/>
    </row>
    <row r="20" spans="1:21" s="3" customFormat="1">
      <c r="A20" s="21"/>
      <c r="B20" s="95" t="s">
        <v>13</v>
      </c>
      <c r="C20" s="27">
        <v>1434899722</v>
      </c>
      <c r="D20" s="27">
        <v>1348645361</v>
      </c>
      <c r="E20" s="27">
        <v>1522350720</v>
      </c>
      <c r="F20" s="27">
        <v>1581907914</v>
      </c>
      <c r="G20" s="27">
        <v>1675927694</v>
      </c>
      <c r="H20" s="27">
        <v>1481263359</v>
      </c>
      <c r="I20" s="27">
        <v>1567925631</v>
      </c>
      <c r="J20" s="27">
        <v>1651276832</v>
      </c>
      <c r="K20" s="27">
        <v>1438380478</v>
      </c>
      <c r="L20" s="27">
        <v>1490384517</v>
      </c>
      <c r="M20" s="27">
        <v>1412391068</v>
      </c>
      <c r="N20" s="27"/>
      <c r="O20" s="27">
        <f t="shared" si="0"/>
        <v>16605353296</v>
      </c>
      <c r="P20" s="31">
        <v>29346717.291377269</v>
      </c>
      <c r="Q20" s="22"/>
      <c r="R20" s="4"/>
      <c r="T20" s="119"/>
      <c r="U20" s="105"/>
    </row>
    <row r="21" spans="1:21" s="3" customFormat="1">
      <c r="A21" s="21"/>
      <c r="B21" s="97" t="s">
        <v>14</v>
      </c>
      <c r="C21" s="30">
        <v>729796439</v>
      </c>
      <c r="D21" s="30">
        <v>818362180</v>
      </c>
      <c r="E21" s="30">
        <v>766493600</v>
      </c>
      <c r="F21" s="30">
        <v>750991893</v>
      </c>
      <c r="G21" s="30">
        <v>823831319</v>
      </c>
      <c r="H21" s="30">
        <v>729990200</v>
      </c>
      <c r="I21" s="30">
        <v>845128951</v>
      </c>
      <c r="J21" s="30">
        <v>800856273</v>
      </c>
      <c r="K21" s="30">
        <v>839690437</v>
      </c>
      <c r="L21" s="30">
        <v>854773702</v>
      </c>
      <c r="M21" s="30">
        <v>804053579</v>
      </c>
      <c r="N21" s="30"/>
      <c r="O21" s="30">
        <f t="shared" si="0"/>
        <v>8763968573</v>
      </c>
      <c r="P21" s="32">
        <v>15469584.20637916</v>
      </c>
      <c r="Q21" s="22"/>
      <c r="R21" s="4"/>
      <c r="T21" s="119"/>
      <c r="U21" s="105"/>
    </row>
    <row r="22" spans="1:21" s="3" customFormat="1">
      <c r="A22" s="21"/>
      <c r="B22" s="95" t="s">
        <v>38</v>
      </c>
      <c r="C22" s="27">
        <v>538818676</v>
      </c>
      <c r="D22" s="27">
        <v>478456901</v>
      </c>
      <c r="E22" s="27">
        <v>490272938</v>
      </c>
      <c r="F22" s="27">
        <v>484388873</v>
      </c>
      <c r="G22" s="27">
        <v>532262246</v>
      </c>
      <c r="H22" s="27">
        <v>418292031</v>
      </c>
      <c r="I22" s="27">
        <v>494803579</v>
      </c>
      <c r="J22" s="27">
        <v>526816005</v>
      </c>
      <c r="K22" s="27">
        <v>458218485</v>
      </c>
      <c r="L22" s="27">
        <v>486684278</v>
      </c>
      <c r="M22" s="27">
        <v>402903737</v>
      </c>
      <c r="N22" s="27"/>
      <c r="O22" s="27">
        <f t="shared" si="0"/>
        <v>5311917749</v>
      </c>
      <c r="P22" s="31">
        <v>9397125.7689204048</v>
      </c>
      <c r="Q22" s="22"/>
      <c r="R22" s="4"/>
      <c r="T22" s="119"/>
      <c r="U22" s="105"/>
    </row>
    <row r="23" spans="1:21" s="3" customFormat="1">
      <c r="A23" s="21"/>
      <c r="B23" s="97" t="s">
        <v>120</v>
      </c>
      <c r="C23" s="30">
        <v>220032612</v>
      </c>
      <c r="D23" s="30">
        <v>269847285</v>
      </c>
      <c r="E23" s="30">
        <v>240039306</v>
      </c>
      <c r="F23" s="30">
        <v>160527421</v>
      </c>
      <c r="G23" s="30">
        <v>231598617</v>
      </c>
      <c r="H23" s="30">
        <v>156708513</v>
      </c>
      <c r="I23" s="30">
        <v>175510140</v>
      </c>
      <c r="J23" s="30">
        <v>222283677</v>
      </c>
      <c r="K23" s="30">
        <v>219161682</v>
      </c>
      <c r="L23" s="30">
        <v>211218745</v>
      </c>
      <c r="M23" s="30">
        <v>170902840</v>
      </c>
      <c r="N23" s="30"/>
      <c r="O23" s="30">
        <f t="shared" si="0"/>
        <v>2277830838</v>
      </c>
      <c r="P23" s="32">
        <v>4025991.8547289753</v>
      </c>
      <c r="Q23" s="22"/>
      <c r="R23" s="4"/>
      <c r="T23" s="119"/>
      <c r="U23" s="105"/>
    </row>
    <row r="24" spans="1:21" s="3" customFormat="1">
      <c r="A24" s="21"/>
      <c r="B24" s="95" t="s">
        <v>118</v>
      </c>
      <c r="C24" s="27">
        <v>272445762</v>
      </c>
      <c r="D24" s="27">
        <v>248392034</v>
      </c>
      <c r="E24" s="27">
        <v>297398361</v>
      </c>
      <c r="F24" s="27">
        <v>267416867</v>
      </c>
      <c r="G24" s="27">
        <v>311831376</v>
      </c>
      <c r="H24" s="27">
        <v>317272346</v>
      </c>
      <c r="I24" s="27">
        <v>312869512</v>
      </c>
      <c r="J24" s="27">
        <v>329898969</v>
      </c>
      <c r="K24" s="27">
        <v>305467724</v>
      </c>
      <c r="L24" s="27">
        <v>294748544</v>
      </c>
      <c r="M24" s="27">
        <v>298583929</v>
      </c>
      <c r="N24" s="27"/>
      <c r="O24" s="27">
        <f t="shared" si="0"/>
        <v>3256325424</v>
      </c>
      <c r="P24" s="31">
        <v>5748550.7999791065</v>
      </c>
      <c r="Q24" s="22"/>
      <c r="R24" s="4"/>
      <c r="T24" s="119"/>
      <c r="U24" s="105"/>
    </row>
    <row r="25" spans="1:21" s="3" customFormat="1">
      <c r="A25" s="21"/>
      <c r="B25" s="97" t="s">
        <v>15</v>
      </c>
      <c r="C25" s="30">
        <v>1082935048</v>
      </c>
      <c r="D25" s="30">
        <v>985615427</v>
      </c>
      <c r="E25" s="30">
        <v>1170618588</v>
      </c>
      <c r="F25" s="30">
        <v>1168377150</v>
      </c>
      <c r="G25" s="30">
        <v>1219508615</v>
      </c>
      <c r="H25" s="30">
        <v>1130359609</v>
      </c>
      <c r="I25" s="30">
        <v>1199986396</v>
      </c>
      <c r="J25" s="30">
        <v>1206471188</v>
      </c>
      <c r="K25" s="30">
        <v>1194723858</v>
      </c>
      <c r="L25" s="30">
        <v>1126646078</v>
      </c>
      <c r="M25" s="30">
        <v>1151377983</v>
      </c>
      <c r="N25" s="30"/>
      <c r="O25" s="30">
        <f t="shared" si="0"/>
        <v>12636619940</v>
      </c>
      <c r="P25" s="32">
        <v>22315916.165254194</v>
      </c>
      <c r="Q25" s="22"/>
      <c r="R25" s="4"/>
      <c r="T25" s="119"/>
      <c r="U25" s="105"/>
    </row>
    <row r="26" spans="1:21" s="3" customFormat="1">
      <c r="A26" s="21"/>
      <c r="B26" s="88" t="s">
        <v>7</v>
      </c>
      <c r="C26" s="88">
        <f t="shared" ref="C26:N26" si="1">SUM(C10:C25)</f>
        <v>20347176812</v>
      </c>
      <c r="D26" s="88">
        <f t="shared" si="1"/>
        <v>18373648140</v>
      </c>
      <c r="E26" s="88">
        <f t="shared" si="1"/>
        <v>21338314605</v>
      </c>
      <c r="F26" s="88">
        <f t="shared" si="1"/>
        <v>19840959339</v>
      </c>
      <c r="G26" s="88">
        <f t="shared" si="1"/>
        <v>23611181337</v>
      </c>
      <c r="H26" s="88">
        <f t="shared" si="1"/>
        <v>19514246312</v>
      </c>
      <c r="I26" s="88">
        <v>22242470774</v>
      </c>
      <c r="J26" s="88">
        <f t="shared" si="1"/>
        <v>23383466302</v>
      </c>
      <c r="K26" s="88">
        <f t="shared" si="1"/>
        <v>21609666453</v>
      </c>
      <c r="L26" s="88">
        <f t="shared" si="1"/>
        <v>22702449888</v>
      </c>
      <c r="M26" s="88">
        <f t="shared" si="1"/>
        <v>21052939945</v>
      </c>
      <c r="N26" s="88">
        <f t="shared" si="1"/>
        <v>0</v>
      </c>
      <c r="O26" s="88">
        <f t="shared" ref="O26" si="2">SUM(C26:N26)</f>
        <v>234016519907</v>
      </c>
      <c r="P26" s="88">
        <f>SUM(P10:P25)</f>
        <v>413098083.80499566</v>
      </c>
      <c r="Q26" s="22"/>
      <c r="R26" s="4"/>
      <c r="T26" s="119"/>
      <c r="U26" s="105"/>
    </row>
    <row r="27" spans="1:21" s="3" customFormat="1" ht="18" customHeight="1">
      <c r="A27" s="21"/>
      <c r="B27" s="88" t="s">
        <v>8</v>
      </c>
      <c r="C27" s="88">
        <f t="shared" ref="C27:N27" si="3">C26/C28</f>
        <v>37888375.014410079</v>
      </c>
      <c r="D27" s="88">
        <f t="shared" si="3"/>
        <v>33140992.859957956</v>
      </c>
      <c r="E27" s="88">
        <f>E26/E28</f>
        <v>37844403.477916442</v>
      </c>
      <c r="F27" s="88">
        <f t="shared" si="3"/>
        <v>35772618.761429526</v>
      </c>
      <c r="G27" s="88">
        <f t="shared" si="3"/>
        <v>42511876.689316921</v>
      </c>
      <c r="H27" s="88">
        <f t="shared" si="3"/>
        <v>35283927.058383904</v>
      </c>
      <c r="I27" s="88">
        <f t="shared" si="3"/>
        <v>39846192.690247543</v>
      </c>
      <c r="J27" s="88">
        <f t="shared" si="3"/>
        <v>40382325.425005011</v>
      </c>
      <c r="K27" s="88">
        <f t="shared" si="3"/>
        <v>36412521.741694577</v>
      </c>
      <c r="L27" s="88">
        <f t="shared" si="3"/>
        <v>38480033.031628191</v>
      </c>
      <c r="M27" s="88">
        <f t="shared" si="3"/>
        <v>35534817.055005446</v>
      </c>
      <c r="N27" s="88">
        <f t="shared" si="3"/>
        <v>0</v>
      </c>
      <c r="O27" s="88">
        <f>SUM(C27:N27)</f>
        <v>413098083.8049956</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579.05199999999991</v>
      </c>
      <c r="K28" s="89">
        <v>593.46800000000007</v>
      </c>
      <c r="L28" s="89">
        <v>589.98</v>
      </c>
      <c r="M28" s="89">
        <v>592.45950000000005</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6" zoomScale="130" zoomScaleNormal="130" zoomScalePageLayoutView="90" workbookViewId="0">
      <selection activeCell="M49" sqref="M49"/>
    </sheetView>
  </sheetViews>
  <sheetFormatPr baseColWidth="10" defaultRowHeight="15"/>
  <cols>
    <col min="1" max="1" width="4.140625" style="35" customWidth="1"/>
    <col min="2" max="2" width="19.42578125" bestFit="1" customWidth="1"/>
    <col min="3" max="9" width="10.28515625" customWidth="1"/>
    <col min="10" max="13" width="10.42578125" bestFit="1" customWidth="1"/>
    <col min="14"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v>154605637</v>
      </c>
      <c r="K10" s="39">
        <v>153309709</v>
      </c>
      <c r="L10" s="39">
        <v>175379654</v>
      </c>
      <c r="M10" s="39">
        <v>168741263</v>
      </c>
      <c r="N10" s="39"/>
      <c r="O10" s="39">
        <f>SUM(C10:N10)</f>
        <v>1647341163</v>
      </c>
      <c r="P10" s="39">
        <v>2905170.27</v>
      </c>
      <c r="Q10" s="23"/>
      <c r="R10" s="6"/>
    </row>
    <row r="11" spans="1:19" s="3" customFormat="1" ht="9">
      <c r="A11" s="6"/>
      <c r="B11" s="99" t="s">
        <v>3</v>
      </c>
      <c r="C11" s="41">
        <v>313323672</v>
      </c>
      <c r="D11" s="41">
        <v>267744809</v>
      </c>
      <c r="E11" s="41">
        <v>328364299</v>
      </c>
      <c r="F11" s="41">
        <v>297184318</v>
      </c>
      <c r="G11" s="41">
        <v>357266601</v>
      </c>
      <c r="H11" s="41">
        <v>324447813</v>
      </c>
      <c r="I11" s="41">
        <v>338891903</v>
      </c>
      <c r="J11" s="41">
        <v>359826130</v>
      </c>
      <c r="K11" s="41">
        <v>329318555</v>
      </c>
      <c r="L11" s="41">
        <v>352325094</v>
      </c>
      <c r="M11" s="41">
        <v>322661523</v>
      </c>
      <c r="N11" s="41"/>
      <c r="O11" s="41">
        <f t="shared" ref="O11:O25" si="0">SUM(C11:N11)</f>
        <v>3591354717</v>
      </c>
      <c r="P11" s="41">
        <v>6339666.0599999996</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v>107536657</v>
      </c>
      <c r="K12" s="39">
        <v>96914194</v>
      </c>
      <c r="L12" s="39">
        <v>100609376</v>
      </c>
      <c r="M12" s="39">
        <v>97766707</v>
      </c>
      <c r="N12" s="39"/>
      <c r="O12" s="39">
        <f t="shared" si="0"/>
        <v>1087386914</v>
      </c>
      <c r="P12" s="39">
        <v>1920967.15</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v>68642358</v>
      </c>
      <c r="K13" s="41">
        <v>60903943</v>
      </c>
      <c r="L13" s="41">
        <v>64035094</v>
      </c>
      <c r="M13" s="41">
        <v>60590705</v>
      </c>
      <c r="N13" s="41"/>
      <c r="O13" s="41">
        <f t="shared" si="0"/>
        <v>756493446</v>
      </c>
      <c r="P13" s="41">
        <v>1339869.24</v>
      </c>
      <c r="Q13" s="22"/>
      <c r="R13" s="6"/>
      <c r="S13" s="1"/>
    </row>
    <row r="14" spans="1:19" s="3" customFormat="1" ht="9">
      <c r="A14" s="6"/>
      <c r="B14" s="102" t="s">
        <v>104</v>
      </c>
      <c r="C14" s="39">
        <v>360879991</v>
      </c>
      <c r="D14" s="39">
        <v>328440354</v>
      </c>
      <c r="E14" s="39">
        <v>425640364</v>
      </c>
      <c r="F14" s="39">
        <v>383320232</v>
      </c>
      <c r="G14" s="39">
        <v>479585347</v>
      </c>
      <c r="H14" s="39">
        <v>374888283</v>
      </c>
      <c r="I14" s="39">
        <v>487260382</v>
      </c>
      <c r="J14" s="39">
        <v>523549527</v>
      </c>
      <c r="K14" s="39">
        <v>427155960</v>
      </c>
      <c r="L14" s="39">
        <v>592372949</v>
      </c>
      <c r="M14" s="39">
        <v>482264944</v>
      </c>
      <c r="N14" s="39"/>
      <c r="O14" s="39">
        <f t="shared" si="0"/>
        <v>4865358333</v>
      </c>
      <c r="P14" s="39">
        <v>8566619.5099999998</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v>1160800022</v>
      </c>
      <c r="K15" s="41">
        <v>1072422377</v>
      </c>
      <c r="L15" s="41">
        <v>1029996588</v>
      </c>
      <c r="M15" s="41">
        <v>1014720907</v>
      </c>
      <c r="N15" s="41"/>
      <c r="O15" s="41">
        <f t="shared" si="0"/>
        <v>11322503783</v>
      </c>
      <c r="P15" s="41">
        <v>19989767.300000001</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v>62213223</v>
      </c>
      <c r="K16" s="39">
        <v>86011669</v>
      </c>
      <c r="L16" s="39">
        <v>66338264</v>
      </c>
      <c r="M16" s="39">
        <v>65159601</v>
      </c>
      <c r="N16" s="39"/>
      <c r="O16" s="39">
        <f t="shared" si="0"/>
        <v>768513231</v>
      </c>
      <c r="P16" s="39">
        <v>1357876.77</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v>154613893</v>
      </c>
      <c r="K17" s="41">
        <v>147131260</v>
      </c>
      <c r="L17" s="41">
        <v>139696857</v>
      </c>
      <c r="M17" s="41">
        <v>142815523</v>
      </c>
      <c r="N17" s="41"/>
      <c r="O17" s="41">
        <f t="shared" si="0"/>
        <v>1595460061</v>
      </c>
      <c r="P17" s="41">
        <v>2818378.34</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v>466506832</v>
      </c>
      <c r="K18" s="39">
        <v>433386963</v>
      </c>
      <c r="L18" s="39">
        <v>461417012</v>
      </c>
      <c r="M18" s="39">
        <v>407640035</v>
      </c>
      <c r="N18" s="39"/>
      <c r="O18" s="39">
        <f t="shared" si="0"/>
        <v>4588217693</v>
      </c>
      <c r="P18" s="39">
        <v>8096483.7400000002</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v>60305890</v>
      </c>
      <c r="K19" s="41">
        <v>62193490</v>
      </c>
      <c r="L19" s="41">
        <v>67506032</v>
      </c>
      <c r="M19" s="41">
        <v>48528302</v>
      </c>
      <c r="N19" s="41"/>
      <c r="O19" s="41">
        <f t="shared" si="0"/>
        <v>630650670</v>
      </c>
      <c r="P19" s="41">
        <v>1113037.99</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v>273917686</v>
      </c>
      <c r="K20" s="39">
        <v>238601938</v>
      </c>
      <c r="L20" s="39">
        <v>247053151</v>
      </c>
      <c r="M20" s="39">
        <v>234124590</v>
      </c>
      <c r="N20" s="39"/>
      <c r="O20" s="39">
        <f t="shared" si="0"/>
        <v>2747680453</v>
      </c>
      <c r="P20" s="39">
        <v>4855719.8</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v>134597693</v>
      </c>
      <c r="K21" s="41">
        <v>141124443</v>
      </c>
      <c r="L21" s="41">
        <v>143659446</v>
      </c>
      <c r="M21" s="41">
        <v>135135055</v>
      </c>
      <c r="N21" s="41"/>
      <c r="O21" s="41">
        <f t="shared" si="0"/>
        <v>1472935895</v>
      </c>
      <c r="P21" s="41">
        <v>2599930.11</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v>87655100</v>
      </c>
      <c r="K22" s="39">
        <v>76241395</v>
      </c>
      <c r="L22" s="39">
        <v>80936822</v>
      </c>
      <c r="M22" s="39">
        <v>67003907</v>
      </c>
      <c r="N22" s="39"/>
      <c r="O22" s="39">
        <f t="shared" si="0"/>
        <v>883756937</v>
      </c>
      <c r="P22" s="39">
        <v>1563428.92</v>
      </c>
      <c r="Q22" s="22"/>
      <c r="R22" s="6"/>
      <c r="S22" s="1"/>
    </row>
    <row r="23" spans="1:19" s="3" customFormat="1" ht="9">
      <c r="A23" s="6"/>
      <c r="B23" s="99" t="s">
        <v>120</v>
      </c>
      <c r="C23" s="41">
        <v>36980271</v>
      </c>
      <c r="D23" s="41">
        <v>45352485</v>
      </c>
      <c r="E23" s="41">
        <v>40342741</v>
      </c>
      <c r="F23" s="41">
        <v>26979398</v>
      </c>
      <c r="G23" s="41">
        <v>38924137</v>
      </c>
      <c r="H23" s="41">
        <v>26337565</v>
      </c>
      <c r="I23" s="41">
        <v>29497503</v>
      </c>
      <c r="J23" s="41">
        <v>37358601</v>
      </c>
      <c r="K23" s="41">
        <v>36833896</v>
      </c>
      <c r="L23" s="41">
        <v>35498949</v>
      </c>
      <c r="M23" s="41">
        <v>28723166</v>
      </c>
      <c r="N23" s="41"/>
      <c r="O23" s="41">
        <f t="shared" si="0"/>
        <v>382828712</v>
      </c>
      <c r="P23" s="41">
        <v>676637.29</v>
      </c>
      <c r="Q23" s="22"/>
      <c r="R23" s="6"/>
      <c r="S23" s="1"/>
    </row>
    <row r="24" spans="1:19" s="3" customFormat="1" ht="9">
      <c r="A24" s="6"/>
      <c r="B24" s="98" t="s">
        <v>118</v>
      </c>
      <c r="C24" s="39">
        <v>45789204</v>
      </c>
      <c r="D24" s="39">
        <v>41746560</v>
      </c>
      <c r="E24" s="39">
        <v>49982918</v>
      </c>
      <c r="F24" s="39">
        <v>44944011</v>
      </c>
      <c r="G24" s="39">
        <v>52408635</v>
      </c>
      <c r="H24" s="39">
        <v>53323083</v>
      </c>
      <c r="I24" s="39">
        <v>52583111</v>
      </c>
      <c r="J24" s="39">
        <v>55445205</v>
      </c>
      <c r="K24" s="39">
        <v>51339113</v>
      </c>
      <c r="L24" s="39">
        <v>49537570</v>
      </c>
      <c r="M24" s="39">
        <v>50182173</v>
      </c>
      <c r="N24" s="39"/>
      <c r="O24" s="39">
        <f t="shared" si="0"/>
        <v>547281583</v>
      </c>
      <c r="P24" s="39">
        <v>966142.99</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v>199118436</v>
      </c>
      <c r="K25" s="41">
        <v>197179635</v>
      </c>
      <c r="L25" s="41">
        <v>185773524</v>
      </c>
      <c r="M25" s="41">
        <v>189851586</v>
      </c>
      <c r="N25" s="41"/>
      <c r="O25" s="41">
        <f t="shared" si="0"/>
        <v>2063746506</v>
      </c>
      <c r="P25" s="41">
        <v>3643601.52</v>
      </c>
      <c r="Q25" s="22"/>
      <c r="R25" s="6"/>
      <c r="S25" s="1"/>
    </row>
    <row r="26" spans="1:19" s="3" customFormat="1" ht="9">
      <c r="A26" s="6"/>
      <c r="B26" s="90" t="s">
        <v>2</v>
      </c>
      <c r="C26" s="90">
        <f t="shared" ref="C26:O26" si="1">SUM(C10:C25)</f>
        <v>3368289422</v>
      </c>
      <c r="D26" s="90">
        <f t="shared" si="1"/>
        <v>3036833846</v>
      </c>
      <c r="E26" s="90">
        <f t="shared" si="1"/>
        <v>3527047172</v>
      </c>
      <c r="F26" s="90">
        <f t="shared" si="1"/>
        <v>3294595287</v>
      </c>
      <c r="G26" s="90">
        <f t="shared" si="1"/>
        <v>3928916505</v>
      </c>
      <c r="H26" s="90">
        <f t="shared" si="1"/>
        <v>3256712992</v>
      </c>
      <c r="I26" s="90">
        <f t="shared" si="1"/>
        <v>3714307074</v>
      </c>
      <c r="J26" s="90">
        <f t="shared" si="1"/>
        <v>3906692890</v>
      </c>
      <c r="K26" s="90">
        <f t="shared" si="1"/>
        <v>3610068540</v>
      </c>
      <c r="L26" s="90">
        <f t="shared" si="1"/>
        <v>3792136382</v>
      </c>
      <c r="M26" s="90">
        <f t="shared" si="1"/>
        <v>3515909987</v>
      </c>
      <c r="N26" s="90">
        <f t="shared" si="1"/>
        <v>0</v>
      </c>
      <c r="O26" s="90">
        <f t="shared" si="1"/>
        <v>38951510097</v>
      </c>
      <c r="P26" s="90">
        <f>SUM(P10:P25)</f>
        <v>68753297</v>
      </c>
      <c r="Q26" s="22"/>
      <c r="R26" s="6"/>
      <c r="S26" s="1"/>
    </row>
    <row r="27" spans="1:19" s="3" customFormat="1" ht="18" customHeight="1">
      <c r="A27" s="6"/>
      <c r="B27" s="90" t="s">
        <v>8</v>
      </c>
      <c r="C27" s="90">
        <f t="shared" ref="C27:N27" si="2">C26/C28</f>
        <v>6272074.694045105</v>
      </c>
      <c r="D27" s="90">
        <f t="shared" si="2"/>
        <v>5477610.5452928664</v>
      </c>
      <c r="E27" s="90">
        <f t="shared" si="2"/>
        <v>6255367.3396274373</v>
      </c>
      <c r="F27" s="90">
        <f t="shared" si="2"/>
        <v>5940050.5369411008</v>
      </c>
      <c r="G27" s="90">
        <f t="shared" si="2"/>
        <v>7074004.9639720414</v>
      </c>
      <c r="H27" s="90">
        <f t="shared" si="2"/>
        <v>5888499.1929797065</v>
      </c>
      <c r="I27" s="90">
        <f t="shared" si="2"/>
        <v>6653981.7848994127</v>
      </c>
      <c r="J27" s="90">
        <f t="shared" si="2"/>
        <v>6746704.7691744445</v>
      </c>
      <c r="K27" s="90">
        <f t="shared" si="2"/>
        <v>6083004.542789164</v>
      </c>
      <c r="L27" s="90">
        <f t="shared" si="2"/>
        <v>6427567.6836502934</v>
      </c>
      <c r="M27" s="90">
        <f t="shared" si="2"/>
        <v>5934430.939161242</v>
      </c>
      <c r="N27" s="90">
        <f t="shared" si="2"/>
        <v>0</v>
      </c>
      <c r="O27" s="90">
        <f>SUM(C27:N27)</f>
        <v>68753296.99253282</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579.05199999999991</v>
      </c>
      <c r="K28" s="106">
        <f>'Ingresos Brutos del Juego'!K28</f>
        <v>593.46800000000007</v>
      </c>
      <c r="L28" s="106">
        <f>'Ingresos Brutos del Juego'!L28</f>
        <v>589.98</v>
      </c>
      <c r="M28" s="106">
        <f>'Ingresos Brutos del Juego'!M28</f>
        <v>592.45950000000005</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v>151246376</v>
      </c>
      <c r="K32" s="38">
        <v>149978606</v>
      </c>
      <c r="L32" s="38">
        <v>171816717</v>
      </c>
      <c r="M32" s="38">
        <v>165313190</v>
      </c>
      <c r="N32" s="38"/>
      <c r="O32" s="114">
        <f>SUM(C32:N32)</f>
        <v>1616860512</v>
      </c>
      <c r="P32" s="113">
        <v>2851303.73</v>
      </c>
      <c r="Q32" s="23"/>
      <c r="R32" s="6"/>
    </row>
    <row r="33" spans="1:19" s="1" customFormat="1" ht="9">
      <c r="A33" s="6"/>
      <c r="B33" s="101" t="s">
        <v>3</v>
      </c>
      <c r="C33" s="112">
        <v>306863390</v>
      </c>
      <c r="D33" s="112">
        <v>262224297</v>
      </c>
      <c r="E33" s="112">
        <v>321593901</v>
      </c>
      <c r="F33" s="112">
        <v>294088649</v>
      </c>
      <c r="G33" s="112">
        <v>353545074</v>
      </c>
      <c r="H33" s="112">
        <v>309463275</v>
      </c>
      <c r="I33" s="112">
        <v>323240269</v>
      </c>
      <c r="J33" s="112">
        <v>343207655</v>
      </c>
      <c r="K33" s="112">
        <v>314109063</v>
      </c>
      <c r="L33" s="112">
        <v>336053051</v>
      </c>
      <c r="M33" s="112">
        <v>307759485</v>
      </c>
      <c r="N33" s="112"/>
      <c r="O33" s="112">
        <f t="shared" ref="O33:O47" si="3">SUM(C33:N33)</f>
        <v>3472148109</v>
      </c>
      <c r="P33" s="112">
        <v>6131195.4400000004</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v>107865932</v>
      </c>
      <c r="K34" s="38">
        <v>97210944</v>
      </c>
      <c r="L34" s="38">
        <v>100917440</v>
      </c>
      <c r="M34" s="38">
        <v>98066066</v>
      </c>
      <c r="N34" s="38"/>
      <c r="O34" s="114">
        <f t="shared" si="3"/>
        <v>1103191729</v>
      </c>
      <c r="P34" s="113">
        <v>1949381.07</v>
      </c>
      <c r="Q34" s="22"/>
      <c r="R34" s="6"/>
      <c r="S34" s="1"/>
    </row>
    <row r="35" spans="1:19" s="3" customFormat="1" ht="9">
      <c r="A35" s="6"/>
      <c r="B35" s="101" t="s">
        <v>35</v>
      </c>
      <c r="C35" s="112">
        <v>78653373</v>
      </c>
      <c r="D35" s="112">
        <v>94496371</v>
      </c>
      <c r="E35" s="112">
        <v>66000399</v>
      </c>
      <c r="F35" s="112">
        <v>56636206</v>
      </c>
      <c r="G35" s="112">
        <v>65766504</v>
      </c>
      <c r="H35" s="112">
        <v>49790611</v>
      </c>
      <c r="I35" s="112">
        <v>65861814</v>
      </c>
      <c r="J35" s="112">
        <v>65210240</v>
      </c>
      <c r="K35" s="112">
        <v>57858746</v>
      </c>
      <c r="L35" s="112">
        <v>60833339</v>
      </c>
      <c r="M35" s="112">
        <v>57561170</v>
      </c>
      <c r="N35" s="112"/>
      <c r="O35" s="112">
        <f t="shared" si="3"/>
        <v>718668773</v>
      </c>
      <c r="P35" s="112">
        <v>1272875.81</v>
      </c>
      <c r="Q35" s="22"/>
      <c r="R35" s="6"/>
      <c r="S35" s="1"/>
    </row>
    <row r="36" spans="1:19" s="3" customFormat="1" ht="9">
      <c r="A36" s="6"/>
      <c r="B36" s="102" t="s">
        <v>104</v>
      </c>
      <c r="C36" s="37">
        <v>342835992</v>
      </c>
      <c r="D36" s="37">
        <v>312018336</v>
      </c>
      <c r="E36" s="37">
        <v>404358345</v>
      </c>
      <c r="F36" s="37">
        <v>364154220</v>
      </c>
      <c r="G36" s="37">
        <v>455606079</v>
      </c>
      <c r="H36" s="37">
        <v>356143869</v>
      </c>
      <c r="I36" s="37">
        <v>462897363</v>
      </c>
      <c r="J36" s="37">
        <v>497372050</v>
      </c>
      <c r="K36" s="37">
        <v>405798162</v>
      </c>
      <c r="L36" s="37">
        <v>562754302</v>
      </c>
      <c r="M36" s="37">
        <v>458151697</v>
      </c>
      <c r="N36" s="37"/>
      <c r="O36" s="114">
        <f t="shared" si="3"/>
        <v>4622090415</v>
      </c>
      <c r="P36" s="113">
        <v>8138288.54</v>
      </c>
      <c r="Q36" s="22"/>
      <c r="R36" s="6"/>
      <c r="S36" s="1"/>
    </row>
    <row r="37" spans="1:19" s="3" customFormat="1" ht="9">
      <c r="A37" s="6"/>
      <c r="B37" s="101" t="s">
        <v>16</v>
      </c>
      <c r="C37" s="112">
        <v>961214204</v>
      </c>
      <c r="D37" s="112">
        <v>815841726</v>
      </c>
      <c r="E37" s="112">
        <v>1019132533</v>
      </c>
      <c r="F37" s="112">
        <v>876069089</v>
      </c>
      <c r="G37" s="112">
        <v>1127713965</v>
      </c>
      <c r="H37" s="112">
        <v>876656949</v>
      </c>
      <c r="I37" s="112">
        <v>1015707228</v>
      </c>
      <c r="J37" s="112">
        <v>1102760021</v>
      </c>
      <c r="K37" s="112">
        <v>1018801258</v>
      </c>
      <c r="L37" s="112">
        <v>978496759</v>
      </c>
      <c r="M37" s="112">
        <v>963984861</v>
      </c>
      <c r="N37" s="112"/>
      <c r="O37" s="112">
        <f t="shared" si="3"/>
        <v>10756378593</v>
      </c>
      <c r="P37" s="112">
        <v>18990278.93</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v>59102562</v>
      </c>
      <c r="K38" s="38">
        <v>81711085</v>
      </c>
      <c r="L38" s="38">
        <v>63021351</v>
      </c>
      <c r="M38" s="38">
        <v>61901621</v>
      </c>
      <c r="N38" s="38"/>
      <c r="O38" s="114">
        <f t="shared" si="3"/>
        <v>730087571</v>
      </c>
      <c r="P38" s="113">
        <v>1289982.92</v>
      </c>
      <c r="Q38" s="22"/>
      <c r="R38" s="6"/>
      <c r="S38" s="1"/>
    </row>
    <row r="39" spans="1:19" s="3" customFormat="1" ht="9">
      <c r="A39" s="6"/>
      <c r="B39" s="101" t="s">
        <v>5</v>
      </c>
      <c r="C39" s="112">
        <v>131229620</v>
      </c>
      <c r="D39" s="112">
        <v>127118520</v>
      </c>
      <c r="E39" s="112">
        <v>142177084</v>
      </c>
      <c r="F39" s="112">
        <v>141428798</v>
      </c>
      <c r="G39" s="112">
        <v>153207669</v>
      </c>
      <c r="H39" s="112">
        <v>133427798</v>
      </c>
      <c r="I39" s="112">
        <v>141756370</v>
      </c>
      <c r="J39" s="112">
        <v>148366867</v>
      </c>
      <c r="K39" s="112">
        <v>141186562</v>
      </c>
      <c r="L39" s="112">
        <v>134052540</v>
      </c>
      <c r="M39" s="112">
        <v>137045199</v>
      </c>
      <c r="N39" s="112"/>
      <c r="O39" s="112">
        <f t="shared" si="3"/>
        <v>1530997027</v>
      </c>
      <c r="P39" s="112">
        <v>2704504.47</v>
      </c>
      <c r="Q39" s="22"/>
      <c r="R39" s="6"/>
      <c r="S39" s="1"/>
    </row>
    <row r="40" spans="1:19" s="3" customFormat="1" ht="9">
      <c r="A40" s="6"/>
      <c r="B40" s="223" t="s">
        <v>6</v>
      </c>
      <c r="C40" s="224">
        <v>378815249</v>
      </c>
      <c r="D40" s="224">
        <v>327802816</v>
      </c>
      <c r="E40" s="224">
        <v>368753889</v>
      </c>
      <c r="F40" s="224">
        <v>393204255</v>
      </c>
      <c r="G40" s="224">
        <v>449292114</v>
      </c>
      <c r="H40" s="224">
        <v>366148864</v>
      </c>
      <c r="I40" s="224">
        <v>440599691</v>
      </c>
      <c r="J40" s="224">
        <v>444069630</v>
      </c>
      <c r="K40" s="224">
        <v>412542700</v>
      </c>
      <c r="L40" s="224">
        <v>439224611</v>
      </c>
      <c r="M40" s="224">
        <v>388034102</v>
      </c>
      <c r="N40" s="224"/>
      <c r="O40" s="224">
        <f t="shared" si="3"/>
        <v>4408487921</v>
      </c>
      <c r="P40" s="224">
        <v>7781347.2199999997</v>
      </c>
      <c r="Q40" s="22"/>
      <c r="R40" s="6"/>
      <c r="S40" s="1"/>
    </row>
    <row r="41" spans="1:19" s="3" customFormat="1" ht="9">
      <c r="A41" s="6"/>
      <c r="B41" s="231" t="s">
        <v>12</v>
      </c>
      <c r="C41" s="232">
        <v>48139574</v>
      </c>
      <c r="D41" s="232">
        <v>52511441</v>
      </c>
      <c r="E41" s="232">
        <v>50889387</v>
      </c>
      <c r="F41" s="232">
        <v>44010134</v>
      </c>
      <c r="G41" s="232">
        <v>64555746</v>
      </c>
      <c r="H41" s="232">
        <v>52065408</v>
      </c>
      <c r="I41" s="232">
        <v>64102155</v>
      </c>
      <c r="J41" s="232">
        <v>57869288</v>
      </c>
      <c r="K41" s="232">
        <v>59680622</v>
      </c>
      <c r="L41" s="232">
        <v>64778516</v>
      </c>
      <c r="M41" s="232">
        <v>46567563</v>
      </c>
      <c r="N41" s="232"/>
      <c r="O41" s="233">
        <f t="shared" si="3"/>
        <v>605169834</v>
      </c>
      <c r="P41" s="234">
        <v>1068066.76</v>
      </c>
      <c r="Q41" s="22"/>
      <c r="R41" s="6"/>
      <c r="S41" s="1"/>
    </row>
    <row r="42" spans="1:19" s="3" customFormat="1" ht="9">
      <c r="A42" s="6"/>
      <c r="B42" s="223" t="s">
        <v>13</v>
      </c>
      <c r="C42" s="224">
        <v>229101636</v>
      </c>
      <c r="D42" s="224">
        <v>215329932</v>
      </c>
      <c r="E42" s="224">
        <v>243064401</v>
      </c>
      <c r="F42" s="224">
        <v>252573532</v>
      </c>
      <c r="G42" s="224">
        <v>267585094</v>
      </c>
      <c r="H42" s="224">
        <v>236504234</v>
      </c>
      <c r="I42" s="224">
        <v>250341067</v>
      </c>
      <c r="J42" s="224">
        <v>263649242</v>
      </c>
      <c r="K42" s="224">
        <v>229657387</v>
      </c>
      <c r="L42" s="224">
        <v>237960553</v>
      </c>
      <c r="M42" s="224">
        <v>225507818</v>
      </c>
      <c r="N42" s="224"/>
      <c r="O42" s="224">
        <f t="shared" si="3"/>
        <v>2651274896</v>
      </c>
      <c r="P42" s="224">
        <v>4685610.33</v>
      </c>
      <c r="Q42" s="22"/>
      <c r="R42" s="6"/>
      <c r="S42" s="1"/>
    </row>
    <row r="43" spans="1:19" s="3" customFormat="1" ht="9">
      <c r="A43" s="6"/>
      <c r="B43" s="231" t="s">
        <v>14</v>
      </c>
      <c r="C43" s="232">
        <v>116522121</v>
      </c>
      <c r="D43" s="232">
        <v>130662869</v>
      </c>
      <c r="E43" s="232">
        <v>122381331</v>
      </c>
      <c r="F43" s="232">
        <v>119906269</v>
      </c>
      <c r="G43" s="232">
        <v>131536093</v>
      </c>
      <c r="H43" s="232">
        <v>116553057</v>
      </c>
      <c r="I43" s="232">
        <v>134936555</v>
      </c>
      <c r="J43" s="232">
        <v>127867808</v>
      </c>
      <c r="K43" s="232">
        <v>134068221</v>
      </c>
      <c r="L43" s="232">
        <v>136476473</v>
      </c>
      <c r="M43" s="232">
        <v>128378303</v>
      </c>
      <c r="N43" s="232"/>
      <c r="O43" s="233">
        <f t="shared" si="3"/>
        <v>1399289100</v>
      </c>
      <c r="P43" s="234">
        <v>2469933.62</v>
      </c>
      <c r="Q43" s="22"/>
      <c r="R43" s="6"/>
      <c r="S43" s="1"/>
    </row>
    <row r="44" spans="1:19" s="3" customFormat="1" ht="9">
      <c r="A44" s="6"/>
      <c r="B44" s="223" t="s">
        <v>38</v>
      </c>
      <c r="C44" s="224">
        <v>86029873</v>
      </c>
      <c r="D44" s="224">
        <v>76392278</v>
      </c>
      <c r="E44" s="224">
        <v>78278872</v>
      </c>
      <c r="F44" s="224">
        <v>77339400</v>
      </c>
      <c r="G44" s="224">
        <v>84983048</v>
      </c>
      <c r="H44" s="224">
        <v>66786123</v>
      </c>
      <c r="I44" s="224">
        <v>79002252</v>
      </c>
      <c r="J44" s="224">
        <v>84113480</v>
      </c>
      <c r="K44" s="224">
        <v>73160935</v>
      </c>
      <c r="L44" s="224">
        <v>77705893</v>
      </c>
      <c r="M44" s="224">
        <v>64329168</v>
      </c>
      <c r="N44" s="224"/>
      <c r="O44" s="224">
        <f t="shared" si="3"/>
        <v>848121322</v>
      </c>
      <c r="P44" s="224">
        <v>1500381.44</v>
      </c>
      <c r="Q44" s="22"/>
      <c r="R44" s="6"/>
      <c r="S44" s="1"/>
    </row>
    <row r="45" spans="1:19" s="3" customFormat="1" ht="9">
      <c r="A45" s="6"/>
      <c r="B45" s="231" t="s">
        <v>120</v>
      </c>
      <c r="C45" s="232">
        <v>35131257</v>
      </c>
      <c r="D45" s="232">
        <v>43084861</v>
      </c>
      <c r="E45" s="232">
        <v>38325603</v>
      </c>
      <c r="F45" s="232">
        <v>25630429</v>
      </c>
      <c r="G45" s="232">
        <v>36977930</v>
      </c>
      <c r="H45" s="232">
        <v>25020687</v>
      </c>
      <c r="I45" s="232">
        <v>28022627</v>
      </c>
      <c r="J45" s="232">
        <v>35490671</v>
      </c>
      <c r="K45" s="232">
        <v>34992201</v>
      </c>
      <c r="L45" s="232">
        <v>33724001</v>
      </c>
      <c r="M45" s="232">
        <v>27287008</v>
      </c>
      <c r="N45" s="232"/>
      <c r="O45" s="233">
        <f t="shared" si="3"/>
        <v>363687275</v>
      </c>
      <c r="P45" s="234">
        <v>642805.42000000004</v>
      </c>
      <c r="Q45" s="22"/>
      <c r="R45" s="6"/>
      <c r="S45" s="1"/>
    </row>
    <row r="46" spans="1:19" s="3" customFormat="1" ht="9">
      <c r="A46" s="6"/>
      <c r="B46" s="223" t="s">
        <v>118</v>
      </c>
      <c r="C46" s="224">
        <v>43499744</v>
      </c>
      <c r="D46" s="224">
        <v>39659232</v>
      </c>
      <c r="E46" s="224">
        <v>47483772</v>
      </c>
      <c r="F46" s="224">
        <v>42696811</v>
      </c>
      <c r="G46" s="224">
        <v>49788203</v>
      </c>
      <c r="H46" s="224">
        <v>50656929</v>
      </c>
      <c r="I46" s="224">
        <v>49953956</v>
      </c>
      <c r="J46" s="224">
        <v>52672945</v>
      </c>
      <c r="K46" s="224">
        <v>48772158</v>
      </c>
      <c r="L46" s="224">
        <v>47060692</v>
      </c>
      <c r="M46" s="224">
        <v>47673064</v>
      </c>
      <c r="N46" s="224"/>
      <c r="O46" s="224">
        <f t="shared" si="3"/>
        <v>519917506</v>
      </c>
      <c r="P46" s="224">
        <v>917835.83</v>
      </c>
      <c r="Q46" s="22"/>
      <c r="R46" s="6"/>
      <c r="S46" s="1"/>
    </row>
    <row r="47" spans="1:19" s="3" customFormat="1" ht="9">
      <c r="A47" s="6"/>
      <c r="B47" s="231" t="s">
        <v>15</v>
      </c>
      <c r="C47" s="232">
        <v>172905596</v>
      </c>
      <c r="D47" s="232">
        <v>157367169</v>
      </c>
      <c r="E47" s="232">
        <v>186905489</v>
      </c>
      <c r="F47" s="232">
        <v>186547612</v>
      </c>
      <c r="G47" s="232">
        <v>194711460</v>
      </c>
      <c r="H47" s="232">
        <v>180477585</v>
      </c>
      <c r="I47" s="232">
        <v>191594467</v>
      </c>
      <c r="J47" s="232">
        <v>192629852</v>
      </c>
      <c r="K47" s="232">
        <v>190754229</v>
      </c>
      <c r="L47" s="232">
        <v>179884668</v>
      </c>
      <c r="M47" s="232">
        <v>183833459</v>
      </c>
      <c r="N47" s="232"/>
      <c r="O47" s="233">
        <f t="shared" si="3"/>
        <v>2017611586</v>
      </c>
      <c r="P47" s="234">
        <v>3563045.44</v>
      </c>
      <c r="Q47" s="22"/>
      <c r="R47" s="6"/>
      <c r="S47" s="1"/>
    </row>
    <row r="48" spans="1:19" s="3" customFormat="1" ht="9">
      <c r="A48" s="6"/>
      <c r="B48" s="90" t="s">
        <v>2</v>
      </c>
      <c r="C48" s="90">
        <f t="shared" ref="C48:N48" si="4">SUM(C32:C47)</f>
        <v>3248708903</v>
      </c>
      <c r="D48" s="90">
        <f t="shared" si="4"/>
        <v>2933607685</v>
      </c>
      <c r="E48" s="90">
        <f t="shared" si="4"/>
        <v>3406957794</v>
      </c>
      <c r="F48" s="90">
        <f t="shared" si="4"/>
        <v>3167884264</v>
      </c>
      <c r="G48" s="90">
        <f t="shared" si="4"/>
        <v>3769852482</v>
      </c>
      <c r="H48" s="90">
        <f t="shared" si="4"/>
        <v>3115719998</v>
      </c>
      <c r="I48" s="90">
        <f t="shared" si="4"/>
        <v>3551318865</v>
      </c>
      <c r="J48" s="90">
        <f t="shared" si="4"/>
        <v>3733494619</v>
      </c>
      <c r="K48" s="90">
        <f t="shared" si="4"/>
        <v>3450282879</v>
      </c>
      <c r="L48" s="90">
        <f t="shared" si="4"/>
        <v>3624760906</v>
      </c>
      <c r="M48" s="90">
        <f t="shared" si="4"/>
        <v>3361393774</v>
      </c>
      <c r="N48" s="90">
        <f t="shared" si="4"/>
        <v>0</v>
      </c>
      <c r="O48" s="90">
        <f t="shared" ref="O48:O49" si="5">SUM(C48:N48)</f>
        <v>37363982169</v>
      </c>
      <c r="P48" s="90">
        <f>SUM(P32:P47)</f>
        <v>65956836.969999984</v>
      </c>
      <c r="Q48" s="22"/>
      <c r="R48" s="6"/>
      <c r="S48" s="1"/>
    </row>
    <row r="49" spans="1:19" s="3" customFormat="1" ht="9">
      <c r="A49" s="6"/>
      <c r="B49" s="90" t="s">
        <v>8</v>
      </c>
      <c r="C49" s="90">
        <f t="shared" ref="C49:N49" si="6">C48/C50</f>
        <v>6049404.4145192625</v>
      </c>
      <c r="D49" s="90">
        <f t="shared" si="6"/>
        <v>5291419.0258626984</v>
      </c>
      <c r="E49" s="90">
        <f t="shared" si="6"/>
        <v>6042383.7484407602</v>
      </c>
      <c r="F49" s="90">
        <f t="shared" si="6"/>
        <v>5711594.5917822421</v>
      </c>
      <c r="G49" s="90">
        <f t="shared" si="6"/>
        <v>6787610.5631596567</v>
      </c>
      <c r="H49" s="90">
        <f t="shared" si="6"/>
        <v>5633568.1832701489</v>
      </c>
      <c r="I49" s="90">
        <f t="shared" si="6"/>
        <v>6361997.1556718023</v>
      </c>
      <c r="J49" s="90">
        <f t="shared" si="6"/>
        <v>6447598.1759841954</v>
      </c>
      <c r="K49" s="90">
        <f t="shared" si="6"/>
        <v>5813763.975479722</v>
      </c>
      <c r="L49" s="90">
        <f t="shared" si="6"/>
        <v>6143870.8193498086</v>
      </c>
      <c r="M49" s="90">
        <f t="shared" si="6"/>
        <v>5673626.2546216231</v>
      </c>
      <c r="N49" s="90">
        <f t="shared" si="6"/>
        <v>0</v>
      </c>
      <c r="O49" s="90">
        <f t="shared" si="5"/>
        <v>65956836.908141926</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579.05199999999991</v>
      </c>
      <c r="K50" s="106">
        <f t="shared" si="7"/>
        <v>593.46800000000007</v>
      </c>
      <c r="L50" s="106">
        <f t="shared" si="7"/>
        <v>589.98</v>
      </c>
      <c r="M50" s="106">
        <f t="shared" si="7"/>
        <v>592.45950000000005</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10" zoomScale="130" zoomScaleNormal="130" workbookViewId="0">
      <selection activeCell="M46" sqref="M46"/>
    </sheetView>
  </sheetViews>
  <sheetFormatPr baseColWidth="10" defaultColWidth="11.42578125" defaultRowHeight="14.25"/>
  <cols>
    <col min="1" max="1" width="4.140625" style="50" customWidth="1"/>
    <col min="2" max="2" width="20.85546875" style="17" customWidth="1"/>
    <col min="3" max="13" width="10.42578125" style="17" bestFit="1" customWidth="1"/>
    <col min="14" max="14" width="10"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v>21518</v>
      </c>
      <c r="K10" s="39">
        <v>18966</v>
      </c>
      <c r="L10" s="39">
        <v>21752</v>
      </c>
      <c r="M10" s="39">
        <v>19507</v>
      </c>
      <c r="N10" s="39"/>
      <c r="O10" s="81">
        <f t="shared" ref="O10:O26" si="0">SUM(C10:N10)</f>
        <v>225516</v>
      </c>
      <c r="P10" s="62"/>
      <c r="Q10" s="62"/>
      <c r="R10" s="54"/>
    </row>
    <row r="11" spans="1:18" s="55" customFormat="1" ht="9">
      <c r="A11" s="54"/>
      <c r="B11" s="103" t="s">
        <v>3</v>
      </c>
      <c r="C11" s="115">
        <v>48259</v>
      </c>
      <c r="D11" s="115">
        <v>41118</v>
      </c>
      <c r="E11" s="115">
        <v>41000</v>
      </c>
      <c r="F11" s="115">
        <v>39519</v>
      </c>
      <c r="G11" s="115">
        <v>44865</v>
      </c>
      <c r="H11" s="115">
        <v>38559</v>
      </c>
      <c r="I11" s="115">
        <v>42289</v>
      </c>
      <c r="J11" s="115">
        <v>45729</v>
      </c>
      <c r="K11" s="115">
        <v>39140</v>
      </c>
      <c r="L11" s="115">
        <v>40690</v>
      </c>
      <c r="M11" s="115">
        <v>37249</v>
      </c>
      <c r="N11" s="115"/>
      <c r="O11" s="115">
        <f t="shared" si="0"/>
        <v>458417</v>
      </c>
      <c r="P11" s="62"/>
      <c r="Q11" s="62"/>
      <c r="R11" s="65"/>
    </row>
    <row r="12" spans="1:18" s="55" customFormat="1" ht="9">
      <c r="A12" s="54"/>
      <c r="B12" s="95" t="s">
        <v>76</v>
      </c>
      <c r="C12" s="39">
        <v>15412</v>
      </c>
      <c r="D12" s="39">
        <v>14841</v>
      </c>
      <c r="E12" s="39">
        <v>15163</v>
      </c>
      <c r="F12" s="39">
        <v>15183</v>
      </c>
      <c r="G12" s="39">
        <v>16360</v>
      </c>
      <c r="H12" s="39">
        <v>13799</v>
      </c>
      <c r="I12" s="39">
        <v>16247</v>
      </c>
      <c r="J12" s="39">
        <v>17656</v>
      </c>
      <c r="K12" s="39">
        <v>16199</v>
      </c>
      <c r="L12" s="39">
        <v>17527</v>
      </c>
      <c r="M12" s="39">
        <v>17272</v>
      </c>
      <c r="N12" s="39"/>
      <c r="O12" s="81">
        <f t="shared" si="0"/>
        <v>175659</v>
      </c>
      <c r="P12" s="62"/>
      <c r="Q12" s="62"/>
      <c r="R12" s="65"/>
    </row>
    <row r="13" spans="1:18" s="55" customFormat="1" ht="9">
      <c r="A13" s="54"/>
      <c r="B13" s="103" t="s">
        <v>35</v>
      </c>
      <c r="C13" s="115">
        <v>20253</v>
      </c>
      <c r="D13" s="115">
        <v>23744</v>
      </c>
      <c r="E13" s="115">
        <v>14026</v>
      </c>
      <c r="F13" s="115">
        <v>12272</v>
      </c>
      <c r="G13" s="115">
        <v>14105</v>
      </c>
      <c r="H13" s="115">
        <v>10210</v>
      </c>
      <c r="I13" s="115">
        <v>14097</v>
      </c>
      <c r="J13" s="115">
        <v>14408</v>
      </c>
      <c r="K13" s="115">
        <v>13236</v>
      </c>
      <c r="L13" s="115">
        <v>14109</v>
      </c>
      <c r="M13" s="115">
        <v>14613</v>
      </c>
      <c r="N13" s="115"/>
      <c r="O13" s="115">
        <f t="shared" si="0"/>
        <v>165073</v>
      </c>
      <c r="P13" s="62"/>
      <c r="Q13" s="62"/>
      <c r="R13" s="65"/>
    </row>
    <row r="14" spans="1:18" s="55" customFormat="1" ht="9">
      <c r="A14" s="54"/>
      <c r="B14" s="102" t="s">
        <v>104</v>
      </c>
      <c r="C14" s="39">
        <v>40241</v>
      </c>
      <c r="D14" s="39">
        <v>37254</v>
      </c>
      <c r="E14" s="39">
        <v>36702</v>
      </c>
      <c r="F14" s="39">
        <v>33756</v>
      </c>
      <c r="G14" s="39">
        <v>40413</v>
      </c>
      <c r="H14" s="39">
        <v>30536</v>
      </c>
      <c r="I14" s="39">
        <v>40010</v>
      </c>
      <c r="J14" s="39">
        <v>44948</v>
      </c>
      <c r="K14" s="39">
        <v>38546</v>
      </c>
      <c r="L14" s="39">
        <v>41338</v>
      </c>
      <c r="M14" s="39">
        <v>35896</v>
      </c>
      <c r="N14" s="39"/>
      <c r="O14" s="81">
        <f t="shared" si="0"/>
        <v>419640</v>
      </c>
      <c r="P14" s="62"/>
      <c r="Q14" s="62"/>
      <c r="R14" s="65"/>
    </row>
    <row r="15" spans="1:18" s="55" customFormat="1" ht="9">
      <c r="A15" s="54"/>
      <c r="B15" s="103" t="s">
        <v>16</v>
      </c>
      <c r="C15" s="115">
        <v>74245</v>
      </c>
      <c r="D15" s="115">
        <v>67496</v>
      </c>
      <c r="E15" s="115">
        <v>67409</v>
      </c>
      <c r="F15" s="115">
        <v>61941</v>
      </c>
      <c r="G15" s="115">
        <v>76962</v>
      </c>
      <c r="H15" s="115">
        <v>59626</v>
      </c>
      <c r="I15" s="115">
        <v>72762</v>
      </c>
      <c r="J15" s="115">
        <v>75842</v>
      </c>
      <c r="K15" s="115">
        <v>63364</v>
      </c>
      <c r="L15" s="115">
        <v>66534</v>
      </c>
      <c r="M15" s="115">
        <v>60745</v>
      </c>
      <c r="N15" s="115"/>
      <c r="O15" s="115">
        <f t="shared" si="0"/>
        <v>746926</v>
      </c>
      <c r="P15" s="62"/>
      <c r="Q15" s="62"/>
      <c r="R15" s="65"/>
    </row>
    <row r="16" spans="1:18" s="55" customFormat="1" ht="9">
      <c r="A16" s="54"/>
      <c r="B16" s="102" t="s">
        <v>4</v>
      </c>
      <c r="C16" s="39">
        <v>13972</v>
      </c>
      <c r="D16" s="39">
        <v>13407</v>
      </c>
      <c r="E16" s="39">
        <v>12363</v>
      </c>
      <c r="F16" s="39">
        <v>10204</v>
      </c>
      <c r="G16" s="39">
        <v>10767</v>
      </c>
      <c r="H16" s="39">
        <v>9189</v>
      </c>
      <c r="I16" s="39">
        <v>10941</v>
      </c>
      <c r="J16" s="39">
        <v>11994</v>
      </c>
      <c r="K16" s="39">
        <v>11811</v>
      </c>
      <c r="L16" s="39">
        <v>11380</v>
      </c>
      <c r="M16" s="39">
        <v>8677</v>
      </c>
      <c r="N16" s="39"/>
      <c r="O16" s="81">
        <f t="shared" si="0"/>
        <v>124705</v>
      </c>
      <c r="P16" s="62"/>
      <c r="Q16" s="62"/>
      <c r="R16" s="65"/>
    </row>
    <row r="17" spans="1:18" s="55" customFormat="1" ht="9">
      <c r="A17" s="54"/>
      <c r="B17" s="103" t="s">
        <v>5</v>
      </c>
      <c r="C17" s="115">
        <v>18712</v>
      </c>
      <c r="D17" s="115">
        <v>18424</v>
      </c>
      <c r="E17" s="115">
        <v>21073</v>
      </c>
      <c r="F17" s="115">
        <v>21709</v>
      </c>
      <c r="G17" s="115">
        <v>23754</v>
      </c>
      <c r="H17" s="115">
        <v>20199</v>
      </c>
      <c r="I17" s="115">
        <v>22912</v>
      </c>
      <c r="J17" s="115">
        <v>22390</v>
      </c>
      <c r="K17" s="115">
        <v>22501</v>
      </c>
      <c r="L17" s="115">
        <v>22278</v>
      </c>
      <c r="M17" s="115">
        <v>19671</v>
      </c>
      <c r="N17" s="115"/>
      <c r="O17" s="115">
        <f t="shared" si="0"/>
        <v>233623</v>
      </c>
      <c r="P17" s="62"/>
      <c r="Q17" s="62"/>
      <c r="R17" s="65"/>
    </row>
    <row r="18" spans="1:18" s="55" customFormat="1" ht="9">
      <c r="A18" s="54"/>
      <c r="B18" s="235" t="s">
        <v>6</v>
      </c>
      <c r="C18" s="236">
        <v>68809</v>
      </c>
      <c r="D18" s="236">
        <v>64687</v>
      </c>
      <c r="E18" s="236">
        <v>66799</v>
      </c>
      <c r="F18" s="236">
        <v>64421</v>
      </c>
      <c r="G18" s="236">
        <v>76288</v>
      </c>
      <c r="H18" s="236">
        <v>61672</v>
      </c>
      <c r="I18" s="236">
        <v>74954</v>
      </c>
      <c r="J18" s="236">
        <v>74789</v>
      </c>
      <c r="K18" s="236">
        <v>69991</v>
      </c>
      <c r="L18" s="236">
        <v>71070</v>
      </c>
      <c r="M18" s="236">
        <v>62483</v>
      </c>
      <c r="N18" s="236"/>
      <c r="O18" s="236">
        <f t="shared" si="0"/>
        <v>755963</v>
      </c>
      <c r="P18" s="62"/>
      <c r="Q18" s="62"/>
      <c r="R18" s="65"/>
    </row>
    <row r="19" spans="1:18" s="55" customFormat="1" ht="9">
      <c r="A19" s="54"/>
      <c r="B19" s="226" t="s">
        <v>12</v>
      </c>
      <c r="C19" s="41">
        <v>11090</v>
      </c>
      <c r="D19" s="41">
        <v>11261</v>
      </c>
      <c r="E19" s="41">
        <v>10354</v>
      </c>
      <c r="F19" s="41">
        <v>10222</v>
      </c>
      <c r="G19" s="41">
        <v>12344</v>
      </c>
      <c r="H19" s="41">
        <v>9861</v>
      </c>
      <c r="I19" s="41">
        <v>12282</v>
      </c>
      <c r="J19" s="41">
        <v>11684</v>
      </c>
      <c r="K19" s="41">
        <v>10952</v>
      </c>
      <c r="L19" s="41">
        <v>11057</v>
      </c>
      <c r="M19" s="41">
        <v>10264</v>
      </c>
      <c r="N19" s="41"/>
      <c r="O19" s="227">
        <f t="shared" si="0"/>
        <v>121371</v>
      </c>
      <c r="P19" s="62"/>
      <c r="Q19" s="62"/>
      <c r="R19" s="65"/>
    </row>
    <row r="20" spans="1:18" s="55" customFormat="1" ht="9">
      <c r="A20" s="54"/>
      <c r="B20" s="235" t="s">
        <v>13</v>
      </c>
      <c r="C20" s="236">
        <v>39813</v>
      </c>
      <c r="D20" s="236">
        <v>41858</v>
      </c>
      <c r="E20" s="236">
        <v>41830</v>
      </c>
      <c r="F20" s="236">
        <v>39223</v>
      </c>
      <c r="G20" s="236">
        <v>47430</v>
      </c>
      <c r="H20" s="236">
        <v>39487</v>
      </c>
      <c r="I20" s="236">
        <v>43342</v>
      </c>
      <c r="J20" s="236">
        <v>47033</v>
      </c>
      <c r="K20" s="236">
        <v>42419</v>
      </c>
      <c r="L20" s="236">
        <v>42156</v>
      </c>
      <c r="M20" s="236">
        <v>40012</v>
      </c>
      <c r="N20" s="236"/>
      <c r="O20" s="236">
        <f t="shared" si="0"/>
        <v>464603</v>
      </c>
      <c r="P20" s="62"/>
      <c r="Q20" s="62"/>
      <c r="R20" s="65"/>
    </row>
    <row r="21" spans="1:18" s="55" customFormat="1" ht="9">
      <c r="A21" s="54"/>
      <c r="B21" s="226" t="s">
        <v>14</v>
      </c>
      <c r="C21" s="41">
        <v>24228</v>
      </c>
      <c r="D21" s="41">
        <v>31696</v>
      </c>
      <c r="E21" s="41">
        <v>23998</v>
      </c>
      <c r="F21" s="41">
        <v>20657</v>
      </c>
      <c r="G21" s="41">
        <v>26967</v>
      </c>
      <c r="H21" s="41">
        <v>21904</v>
      </c>
      <c r="I21" s="41">
        <v>21468</v>
      </c>
      <c r="J21" s="41">
        <v>22449</v>
      </c>
      <c r="K21" s="41">
        <v>20980</v>
      </c>
      <c r="L21" s="41">
        <v>21317</v>
      </c>
      <c r="M21" s="41">
        <v>20537</v>
      </c>
      <c r="N21" s="41"/>
      <c r="O21" s="227">
        <f t="shared" si="0"/>
        <v>256201</v>
      </c>
      <c r="P21" s="62"/>
      <c r="Q21" s="62"/>
      <c r="R21" s="65"/>
    </row>
    <row r="22" spans="1:18" s="55" customFormat="1" ht="9">
      <c r="A22" s="54"/>
      <c r="B22" s="235" t="s">
        <v>38</v>
      </c>
      <c r="C22" s="236">
        <v>15105</v>
      </c>
      <c r="D22" s="236">
        <v>15072</v>
      </c>
      <c r="E22" s="236">
        <v>13493</v>
      </c>
      <c r="F22" s="236">
        <v>12917</v>
      </c>
      <c r="G22" s="236">
        <v>14290</v>
      </c>
      <c r="H22" s="236">
        <v>11521</v>
      </c>
      <c r="I22" s="236">
        <v>14655</v>
      </c>
      <c r="J22" s="236">
        <v>12909</v>
      </c>
      <c r="K22" s="236">
        <v>11567</v>
      </c>
      <c r="L22" s="236">
        <v>11345</v>
      </c>
      <c r="M22" s="236">
        <v>11101</v>
      </c>
      <c r="N22" s="236"/>
      <c r="O22" s="236">
        <f t="shared" si="0"/>
        <v>143975</v>
      </c>
      <c r="P22" s="62"/>
      <c r="Q22" s="62"/>
      <c r="R22" s="65"/>
    </row>
    <row r="23" spans="1:18" s="55" customFormat="1" ht="9">
      <c r="A23" s="54"/>
      <c r="B23" s="226" t="s">
        <v>120</v>
      </c>
      <c r="C23" s="41">
        <v>10079</v>
      </c>
      <c r="D23" s="41">
        <v>12960</v>
      </c>
      <c r="E23" s="41">
        <v>8811</v>
      </c>
      <c r="F23" s="41">
        <v>7203</v>
      </c>
      <c r="G23" s="41">
        <v>7794</v>
      </c>
      <c r="H23" s="41">
        <v>5421</v>
      </c>
      <c r="I23" s="41">
        <v>6981</v>
      </c>
      <c r="J23" s="41">
        <v>6785</v>
      </c>
      <c r="K23" s="41">
        <v>6202</v>
      </c>
      <c r="L23" s="41">
        <v>6406</v>
      </c>
      <c r="M23" s="41">
        <v>6515</v>
      </c>
      <c r="N23" s="41"/>
      <c r="O23" s="227">
        <f t="shared" si="0"/>
        <v>85157</v>
      </c>
      <c r="P23" s="62"/>
      <c r="Q23" s="62"/>
      <c r="R23" s="65"/>
    </row>
    <row r="24" spans="1:18" s="55" customFormat="1" ht="9">
      <c r="A24" s="54"/>
      <c r="B24" s="235" t="s">
        <v>118</v>
      </c>
      <c r="C24" s="236">
        <v>11050</v>
      </c>
      <c r="D24" s="236">
        <v>10946</v>
      </c>
      <c r="E24" s="236">
        <v>10819</v>
      </c>
      <c r="F24" s="236">
        <v>10369</v>
      </c>
      <c r="G24" s="236">
        <v>11683</v>
      </c>
      <c r="H24" s="236">
        <v>10961</v>
      </c>
      <c r="I24" s="236">
        <v>11792</v>
      </c>
      <c r="J24" s="236">
        <v>11549</v>
      </c>
      <c r="K24" s="236">
        <v>10366</v>
      </c>
      <c r="L24" s="236">
        <v>10870</v>
      </c>
      <c r="M24" s="236">
        <v>10281</v>
      </c>
      <c r="N24" s="236"/>
      <c r="O24" s="236">
        <f t="shared" si="0"/>
        <v>120686</v>
      </c>
      <c r="P24" s="62"/>
      <c r="Q24" s="62"/>
      <c r="R24" s="65"/>
    </row>
    <row r="25" spans="1:18" s="55" customFormat="1" ht="9">
      <c r="A25" s="54"/>
      <c r="B25" s="226" t="s">
        <v>15</v>
      </c>
      <c r="C25" s="41">
        <v>32349</v>
      </c>
      <c r="D25" s="41">
        <v>28243</v>
      </c>
      <c r="E25" s="41">
        <v>31441</v>
      </c>
      <c r="F25" s="41">
        <v>30008</v>
      </c>
      <c r="G25" s="41">
        <v>35907</v>
      </c>
      <c r="H25" s="41">
        <v>32916</v>
      </c>
      <c r="I25" s="41">
        <v>33123</v>
      </c>
      <c r="J25" s="41">
        <v>34603</v>
      </c>
      <c r="K25" s="41">
        <v>31487</v>
      </c>
      <c r="L25" s="41">
        <v>32258</v>
      </c>
      <c r="M25" s="41">
        <v>32472</v>
      </c>
      <c r="N25" s="41"/>
      <c r="O25" s="227">
        <f t="shared" si="0"/>
        <v>354807</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476286</v>
      </c>
      <c r="K26" s="92">
        <f t="shared" si="1"/>
        <v>427727</v>
      </c>
      <c r="L26" s="92">
        <f t="shared" si="1"/>
        <v>442087</v>
      </c>
      <c r="M26" s="92">
        <f t="shared" si="1"/>
        <v>407295</v>
      </c>
      <c r="N26" s="92">
        <f t="shared" si="1"/>
        <v>0</v>
      </c>
      <c r="O26" s="93">
        <f t="shared" si="0"/>
        <v>4852322</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v>63594297</v>
      </c>
      <c r="K30" s="39">
        <v>56163636</v>
      </c>
      <c r="L30" s="39">
        <v>64607138</v>
      </c>
      <c r="M30" s="39">
        <v>58402007</v>
      </c>
      <c r="N30" s="39"/>
      <c r="O30" s="81">
        <f t="shared" ref="O30:O45" si="2">SUM(C30:N30)</f>
        <v>660965606</v>
      </c>
      <c r="P30" s="81">
        <v>1168093.8600000001</v>
      </c>
      <c r="Q30" s="63"/>
      <c r="R30" s="54"/>
    </row>
    <row r="31" spans="1:18" s="56" customFormat="1" ht="9">
      <c r="A31" s="54"/>
      <c r="B31" s="103" t="s">
        <v>3</v>
      </c>
      <c r="C31" s="115">
        <v>138283752</v>
      </c>
      <c r="D31" s="115">
        <v>118529625</v>
      </c>
      <c r="E31" s="115">
        <v>118424810</v>
      </c>
      <c r="F31" s="115">
        <v>114716939</v>
      </c>
      <c r="G31" s="115">
        <v>131278131</v>
      </c>
      <c r="H31" s="115">
        <v>113503815</v>
      </c>
      <c r="I31" s="115">
        <v>124856581</v>
      </c>
      <c r="J31" s="115">
        <v>135147487</v>
      </c>
      <c r="K31" s="115">
        <v>115904499</v>
      </c>
      <c r="L31" s="115">
        <v>120856217</v>
      </c>
      <c r="M31" s="115">
        <v>111519781</v>
      </c>
      <c r="N31" s="115"/>
      <c r="O31" s="115">
        <f t="shared" si="2"/>
        <v>1343021637</v>
      </c>
      <c r="P31" s="115">
        <v>2375196.6</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v>52180542</v>
      </c>
      <c r="K32" s="39">
        <v>47969775</v>
      </c>
      <c r="L32" s="39">
        <v>52058170</v>
      </c>
      <c r="M32" s="39">
        <v>51710641</v>
      </c>
      <c r="N32" s="39"/>
      <c r="O32" s="81">
        <f t="shared" si="2"/>
        <v>515192188</v>
      </c>
      <c r="P32" s="81">
        <v>908569.93</v>
      </c>
      <c r="Q32" s="78"/>
      <c r="R32" s="65"/>
    </row>
    <row r="33" spans="1:18" s="55" customFormat="1" ht="9">
      <c r="A33" s="54"/>
      <c r="B33" s="103" t="s">
        <v>35</v>
      </c>
      <c r="C33" s="115">
        <v>58033959</v>
      </c>
      <c r="D33" s="115">
        <v>68446116</v>
      </c>
      <c r="E33" s="115">
        <v>40512839</v>
      </c>
      <c r="F33" s="115">
        <v>35623530</v>
      </c>
      <c r="G33" s="115">
        <v>41272217</v>
      </c>
      <c r="H33" s="115">
        <v>30054564</v>
      </c>
      <c r="I33" s="115">
        <v>41620829</v>
      </c>
      <c r="J33" s="115">
        <v>42581403</v>
      </c>
      <c r="K33" s="115">
        <v>39195502</v>
      </c>
      <c r="L33" s="115">
        <v>41906129</v>
      </c>
      <c r="M33" s="115">
        <v>43749861</v>
      </c>
      <c r="N33" s="115"/>
      <c r="O33" s="115">
        <f t="shared" si="2"/>
        <v>482996949</v>
      </c>
      <c r="P33" s="115">
        <v>855271.45</v>
      </c>
      <c r="Q33" s="78"/>
      <c r="R33" s="65"/>
    </row>
    <row r="34" spans="1:18" s="55" customFormat="1" ht="9">
      <c r="A34" s="54"/>
      <c r="B34" s="102" t="s">
        <v>104</v>
      </c>
      <c r="C34" s="39">
        <v>115308573</v>
      </c>
      <c r="D34" s="39">
        <v>107390988</v>
      </c>
      <c r="E34" s="39">
        <v>106010424</v>
      </c>
      <c r="F34" s="39">
        <v>97987929</v>
      </c>
      <c r="G34" s="39">
        <v>118251267</v>
      </c>
      <c r="H34" s="39">
        <v>89886991</v>
      </c>
      <c r="I34" s="39">
        <v>118127925</v>
      </c>
      <c r="J34" s="39">
        <v>132839319</v>
      </c>
      <c r="K34" s="39">
        <v>114145499</v>
      </c>
      <c r="L34" s="39">
        <v>122780887</v>
      </c>
      <c r="M34" s="39">
        <v>107469034</v>
      </c>
      <c r="N34" s="39"/>
      <c r="O34" s="81">
        <f t="shared" si="2"/>
        <v>1230198836</v>
      </c>
      <c r="P34" s="81">
        <v>2171408.61</v>
      </c>
      <c r="Q34" s="78"/>
      <c r="R34" s="65"/>
    </row>
    <row r="35" spans="1:18" s="55" customFormat="1" ht="9">
      <c r="A35" s="54"/>
      <c r="B35" s="103" t="s">
        <v>16</v>
      </c>
      <c r="C35" s="115">
        <v>212745335</v>
      </c>
      <c r="D35" s="115">
        <v>194568694</v>
      </c>
      <c r="E35" s="115">
        <v>194704830</v>
      </c>
      <c r="F35" s="115">
        <v>179804193</v>
      </c>
      <c r="G35" s="115">
        <v>225196199</v>
      </c>
      <c r="H35" s="115">
        <v>175517479</v>
      </c>
      <c r="I35" s="115">
        <v>214826895</v>
      </c>
      <c r="J35" s="115">
        <v>224143447</v>
      </c>
      <c r="K35" s="115">
        <v>187638546</v>
      </c>
      <c r="L35" s="115">
        <v>197617291</v>
      </c>
      <c r="M35" s="115">
        <v>181864456</v>
      </c>
      <c r="N35" s="115"/>
      <c r="O35" s="115">
        <f t="shared" si="2"/>
        <v>2188627365</v>
      </c>
      <c r="P35" s="115">
        <v>3869450.97</v>
      </c>
      <c r="Q35" s="78"/>
      <c r="R35" s="65"/>
    </row>
    <row r="36" spans="1:18" s="55" customFormat="1" ht="9">
      <c r="A36" s="54"/>
      <c r="B36" s="98" t="s">
        <v>4</v>
      </c>
      <c r="C36" s="39">
        <v>40036067</v>
      </c>
      <c r="D36" s="39">
        <v>38647957</v>
      </c>
      <c r="E36" s="39">
        <v>35709413</v>
      </c>
      <c r="F36" s="39">
        <v>29620477</v>
      </c>
      <c r="G36" s="39">
        <v>31504996</v>
      </c>
      <c r="H36" s="39">
        <v>27049108</v>
      </c>
      <c r="I36" s="39">
        <v>32302865</v>
      </c>
      <c r="J36" s="39">
        <v>35447068</v>
      </c>
      <c r="K36" s="39">
        <v>34975678</v>
      </c>
      <c r="L36" s="39">
        <v>33800535</v>
      </c>
      <c r="M36" s="39">
        <v>25978070</v>
      </c>
      <c r="N36" s="39"/>
      <c r="O36" s="81">
        <f t="shared" si="2"/>
        <v>365072234</v>
      </c>
      <c r="P36" s="81">
        <v>645788.36</v>
      </c>
      <c r="Q36" s="78"/>
      <c r="R36" s="65"/>
    </row>
    <row r="37" spans="1:18" s="55" customFormat="1" ht="9">
      <c r="A37" s="54"/>
      <c r="B37" s="103" t="s">
        <v>5</v>
      </c>
      <c r="C37" s="115">
        <v>53618300</v>
      </c>
      <c r="D37" s="115">
        <v>53110312</v>
      </c>
      <c r="E37" s="115">
        <v>60867464</v>
      </c>
      <c r="F37" s="115">
        <v>63017536</v>
      </c>
      <c r="G37" s="115">
        <v>69505867</v>
      </c>
      <c r="H37" s="115">
        <v>59458584</v>
      </c>
      <c r="I37" s="115">
        <v>67646764</v>
      </c>
      <c r="J37" s="115">
        <v>66171406</v>
      </c>
      <c r="K37" s="115">
        <v>66631761</v>
      </c>
      <c r="L37" s="115">
        <v>66169447</v>
      </c>
      <c r="M37" s="115">
        <v>58893007</v>
      </c>
      <c r="N37" s="115"/>
      <c r="O37" s="115">
        <f t="shared" si="2"/>
        <v>685090448</v>
      </c>
      <c r="P37" s="115">
        <v>1209157.1100000001</v>
      </c>
      <c r="Q37" s="78"/>
      <c r="R37" s="65"/>
    </row>
    <row r="38" spans="1:18" s="55" customFormat="1" ht="9">
      <c r="A38" s="54"/>
      <c r="B38" s="235" t="s">
        <v>6</v>
      </c>
      <c r="C38" s="236">
        <v>197168749</v>
      </c>
      <c r="D38" s="236">
        <v>186471274</v>
      </c>
      <c r="E38" s="236">
        <v>192942900</v>
      </c>
      <c r="F38" s="236">
        <v>187003211</v>
      </c>
      <c r="G38" s="236">
        <v>223224028</v>
      </c>
      <c r="H38" s="236">
        <v>181540166</v>
      </c>
      <c r="I38" s="236">
        <v>221298687</v>
      </c>
      <c r="J38" s="236">
        <v>221031411</v>
      </c>
      <c r="K38" s="236">
        <v>207262948</v>
      </c>
      <c r="L38" s="236">
        <v>211089982</v>
      </c>
      <c r="M38" s="236">
        <v>187067854</v>
      </c>
      <c r="N38" s="236"/>
      <c r="O38" s="236">
        <f t="shared" si="2"/>
        <v>2216101210</v>
      </c>
      <c r="P38" s="236">
        <v>3913939.29</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v>34530894</v>
      </c>
      <c r="K39" s="41">
        <v>32431939</v>
      </c>
      <c r="L39" s="41">
        <v>32841170</v>
      </c>
      <c r="M39" s="41">
        <v>30729390</v>
      </c>
      <c r="N39" s="41"/>
      <c r="O39" s="227">
        <f t="shared" si="2"/>
        <v>355761062</v>
      </c>
      <c r="P39" s="227">
        <v>628558.05000000005</v>
      </c>
      <c r="Q39" s="78"/>
      <c r="R39" s="65"/>
    </row>
    <row r="40" spans="1:18" s="55" customFormat="1" ht="9">
      <c r="A40" s="54"/>
      <c r="B40" s="235" t="s">
        <v>13</v>
      </c>
      <c r="C40" s="236">
        <v>114082161</v>
      </c>
      <c r="D40" s="236">
        <v>120662801</v>
      </c>
      <c r="E40" s="236">
        <v>120822190</v>
      </c>
      <c r="F40" s="236">
        <v>113857701</v>
      </c>
      <c r="G40" s="236">
        <v>138783500</v>
      </c>
      <c r="H40" s="236">
        <v>116235513</v>
      </c>
      <c r="I40" s="236">
        <v>127965521</v>
      </c>
      <c r="J40" s="236">
        <v>139001328</v>
      </c>
      <c r="K40" s="236">
        <v>125614536</v>
      </c>
      <c r="L40" s="236">
        <v>125210487</v>
      </c>
      <c r="M40" s="236">
        <v>119791927</v>
      </c>
      <c r="N40" s="236"/>
      <c r="O40" s="236">
        <f t="shared" si="2"/>
        <v>1362027665</v>
      </c>
      <c r="P40" s="236">
        <v>2405063.0699999998</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v>66345775</v>
      </c>
      <c r="K41" s="41">
        <v>62127654</v>
      </c>
      <c r="L41" s="41">
        <v>63315114</v>
      </c>
      <c r="M41" s="41">
        <v>61485724</v>
      </c>
      <c r="N41" s="41"/>
      <c r="O41" s="227">
        <f t="shared" si="2"/>
        <v>750115552</v>
      </c>
      <c r="P41" s="227">
        <v>1327689.78</v>
      </c>
      <c r="Q41" s="78"/>
      <c r="R41" s="65"/>
    </row>
    <row r="42" spans="1:18" s="55" customFormat="1" ht="9">
      <c r="A42" s="54"/>
      <c r="B42" s="235" t="s">
        <v>38</v>
      </c>
      <c r="C42" s="236">
        <v>43282622</v>
      </c>
      <c r="D42" s="236">
        <v>43447602</v>
      </c>
      <c r="E42" s="236">
        <v>38973316</v>
      </c>
      <c r="F42" s="236">
        <v>37495855</v>
      </c>
      <c r="G42" s="236">
        <v>41813540</v>
      </c>
      <c r="H42" s="236">
        <v>33913676</v>
      </c>
      <c r="I42" s="236">
        <v>43268301</v>
      </c>
      <c r="J42" s="236">
        <v>38151259</v>
      </c>
      <c r="K42" s="236">
        <v>34253126</v>
      </c>
      <c r="L42" s="236">
        <v>33696579</v>
      </c>
      <c r="M42" s="236">
        <v>33235284</v>
      </c>
      <c r="N42" s="236"/>
      <c r="O42" s="236">
        <f t="shared" si="2"/>
        <v>421531160</v>
      </c>
      <c r="P42" s="236">
        <v>746620.74</v>
      </c>
      <c r="Q42" s="78"/>
      <c r="R42" s="65"/>
    </row>
    <row r="43" spans="1:18" s="55" customFormat="1" ht="9">
      <c r="A43" s="54"/>
      <c r="B43" s="99" t="s">
        <v>120</v>
      </c>
      <c r="C43" s="41">
        <v>28880871</v>
      </c>
      <c r="D43" s="41">
        <v>37359403</v>
      </c>
      <c r="E43" s="41">
        <v>25449781</v>
      </c>
      <c r="F43" s="41">
        <v>20909084</v>
      </c>
      <c r="G43" s="41">
        <v>22805790</v>
      </c>
      <c r="H43" s="41">
        <v>15957472</v>
      </c>
      <c r="I43" s="41">
        <v>20611123</v>
      </c>
      <c r="J43" s="41">
        <v>20052389</v>
      </c>
      <c r="K43" s="41">
        <v>18365859</v>
      </c>
      <c r="L43" s="41">
        <v>19026909</v>
      </c>
      <c r="M43" s="41">
        <v>19505258</v>
      </c>
      <c r="N43" s="41"/>
      <c r="O43" s="227">
        <f t="shared" si="2"/>
        <v>248923939</v>
      </c>
      <c r="P43" s="227">
        <v>441586.99</v>
      </c>
      <c r="Q43" s="78"/>
      <c r="R43" s="65"/>
    </row>
    <row r="44" spans="1:18" s="55" customFormat="1" ht="9">
      <c r="A44" s="54"/>
      <c r="B44" s="235" t="s">
        <v>118</v>
      </c>
      <c r="C44" s="236">
        <v>31663223</v>
      </c>
      <c r="D44" s="236">
        <v>31553706</v>
      </c>
      <c r="E44" s="236">
        <v>31249708</v>
      </c>
      <c r="F44" s="236">
        <v>30099444</v>
      </c>
      <c r="G44" s="236">
        <v>34185276</v>
      </c>
      <c r="H44" s="236">
        <v>32265238</v>
      </c>
      <c r="I44" s="236">
        <v>34815408</v>
      </c>
      <c r="J44" s="236">
        <v>34131915</v>
      </c>
      <c r="K44" s="236">
        <v>30696628</v>
      </c>
      <c r="L44" s="236">
        <v>32285748</v>
      </c>
      <c r="M44" s="236">
        <v>30780286</v>
      </c>
      <c r="N44" s="236"/>
      <c r="O44" s="236">
        <f t="shared" si="2"/>
        <v>353726580</v>
      </c>
      <c r="P44" s="236">
        <v>625170.18999999994</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v>102265706</v>
      </c>
      <c r="K45" s="41">
        <v>93241823</v>
      </c>
      <c r="L45" s="41">
        <v>95811744</v>
      </c>
      <c r="M45" s="41">
        <v>97217921</v>
      </c>
      <c r="N45" s="41"/>
      <c r="O45" s="227">
        <f t="shared" si="2"/>
        <v>1040323089</v>
      </c>
      <c r="P45" s="227">
        <v>1837343.91</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1407615646</v>
      </c>
      <c r="K46" s="94">
        <f t="shared" si="3"/>
        <v>1266619409</v>
      </c>
      <c r="L46" s="94">
        <f t="shared" si="3"/>
        <v>1313073547</v>
      </c>
      <c r="M46" s="94">
        <f t="shared" si="3"/>
        <v>1219400501</v>
      </c>
      <c r="N46" s="94">
        <f t="shared" si="3"/>
        <v>0</v>
      </c>
      <c r="O46" s="94">
        <f t="shared" si="3"/>
        <v>14219675520</v>
      </c>
      <c r="P46" s="143">
        <f t="shared" si="3"/>
        <v>25128908.91</v>
      </c>
      <c r="Q46" s="78"/>
      <c r="R46" s="65"/>
    </row>
    <row r="47" spans="1:18" s="55" customFormat="1" ht="9">
      <c r="A47" s="54"/>
      <c r="B47" s="94" t="s">
        <v>8</v>
      </c>
      <c r="C47" s="94">
        <f t="shared" ref="C47:M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f t="shared" si="4"/>
        <v>2430896.7864716817</v>
      </c>
      <c r="K47" s="94">
        <f t="shared" si="4"/>
        <v>2134267.4061617474</v>
      </c>
      <c r="L47" s="94">
        <f t="shared" si="4"/>
        <v>2225623.8296213429</v>
      </c>
      <c r="M47" s="94">
        <f t="shared" si="4"/>
        <v>2058200.6044295009</v>
      </c>
      <c r="N47" s="94"/>
      <c r="O47" s="94">
        <f>SUM(C47:N47)</f>
        <v>25128908.977852765</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f>+Impuestos!J28</f>
        <v>579.05199999999991</v>
      </c>
      <c r="K48" s="106">
        <f>+Impuestos!K28</f>
        <v>593.46800000000007</v>
      </c>
      <c r="L48" s="106">
        <f>+Impuestos!L28</f>
        <v>589.98</v>
      </c>
      <c r="M48" s="106">
        <f>+Impuestos!M28</f>
        <v>592.45950000000005</v>
      </c>
      <c r="N48" s="106"/>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125</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v>44022.68</v>
      </c>
      <c r="K53" s="39">
        <v>49527.56</v>
      </c>
      <c r="L53" s="39">
        <v>49472.01</v>
      </c>
      <c r="M53" s="39">
        <v>53077.49</v>
      </c>
      <c r="N53" s="39"/>
      <c r="O53" s="39">
        <v>44904.36</v>
      </c>
      <c r="P53" s="116">
        <v>79.19</v>
      </c>
      <c r="Q53" s="63"/>
      <c r="R53" s="54"/>
    </row>
    <row r="54" spans="1:20" s="56" customFormat="1" ht="11.25" customHeight="1">
      <c r="A54" s="54"/>
      <c r="B54" s="104" t="s">
        <v>3</v>
      </c>
      <c r="C54" s="112">
        <v>39825.4</v>
      </c>
      <c r="D54" s="112">
        <v>39942.410000000003</v>
      </c>
      <c r="E54" s="112">
        <v>49126.67</v>
      </c>
      <c r="F54" s="112">
        <v>46608.56</v>
      </c>
      <c r="G54" s="112">
        <v>49354.92</v>
      </c>
      <c r="H54" s="112">
        <v>50266.28</v>
      </c>
      <c r="I54" s="112">
        <v>47873.08</v>
      </c>
      <c r="J54" s="112">
        <v>47006.58</v>
      </c>
      <c r="K54" s="112">
        <v>50263.53</v>
      </c>
      <c r="L54" s="112">
        <v>51726.55</v>
      </c>
      <c r="M54" s="112">
        <v>51747.6</v>
      </c>
      <c r="N54" s="112"/>
      <c r="O54" s="112">
        <v>47438.49</v>
      </c>
      <c r="P54" s="117">
        <v>83.77</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v>38263.56</v>
      </c>
      <c r="K55" s="39">
        <v>37585.5</v>
      </c>
      <c r="L55" s="39">
        <v>36062.18</v>
      </c>
      <c r="M55" s="39">
        <v>35560.629999999997</v>
      </c>
      <c r="N55" s="39"/>
      <c r="O55" s="39">
        <v>39334.53</v>
      </c>
      <c r="P55" s="116">
        <v>69.510000000000005</v>
      </c>
      <c r="Q55" s="63"/>
      <c r="R55" s="54"/>
    </row>
    <row r="56" spans="1:20" s="55" customFormat="1" ht="9">
      <c r="A56" s="54"/>
      <c r="B56" s="104" t="s">
        <v>35</v>
      </c>
      <c r="C56" s="112">
        <v>24323.24</v>
      </c>
      <c r="D56" s="112">
        <v>24926.12</v>
      </c>
      <c r="E56" s="112">
        <v>29471.759999999998</v>
      </c>
      <c r="F56" s="112">
        <v>28904.95</v>
      </c>
      <c r="G56" s="112">
        <v>29202.84</v>
      </c>
      <c r="H56" s="112">
        <v>30543.24</v>
      </c>
      <c r="I56" s="112">
        <v>29261.75</v>
      </c>
      <c r="J56" s="112">
        <v>28346.89</v>
      </c>
      <c r="K56" s="112">
        <v>27378.25</v>
      </c>
      <c r="L56" s="112">
        <v>27004.66</v>
      </c>
      <c r="M56" s="112">
        <v>24670.82</v>
      </c>
      <c r="N56" s="112"/>
      <c r="O56" s="112">
        <v>27267.55</v>
      </c>
      <c r="P56" s="117">
        <v>48.3</v>
      </c>
      <c r="Q56" s="78"/>
      <c r="R56" s="65"/>
    </row>
    <row r="57" spans="1:20" s="55" customFormat="1" ht="9">
      <c r="A57" s="54"/>
      <c r="B57" s="102" t="s">
        <v>104</v>
      </c>
      <c r="C57" s="39">
        <v>53359.41</v>
      </c>
      <c r="D57" s="39">
        <v>52456.65</v>
      </c>
      <c r="E57" s="39">
        <v>69003.33</v>
      </c>
      <c r="F57" s="39">
        <v>67565.929999999993</v>
      </c>
      <c r="G57" s="39">
        <v>70609.279999999999</v>
      </c>
      <c r="H57" s="39">
        <v>73047.72</v>
      </c>
      <c r="I57" s="39">
        <v>72461.87</v>
      </c>
      <c r="J57" s="39">
        <v>69304.97</v>
      </c>
      <c r="K57" s="39">
        <v>65936.23</v>
      </c>
      <c r="L57" s="39">
        <v>85263.41</v>
      </c>
      <c r="M57" s="39">
        <v>79938.61</v>
      </c>
      <c r="N57" s="39"/>
      <c r="O57" s="39">
        <v>68985.039999999994</v>
      </c>
      <c r="P57" s="116">
        <v>121.46</v>
      </c>
      <c r="Q57" s="78"/>
      <c r="R57" s="65"/>
    </row>
    <row r="58" spans="1:20" s="55" customFormat="1" ht="9">
      <c r="A58" s="54"/>
      <c r="B58" s="104" t="s">
        <v>16</v>
      </c>
      <c r="C58" s="112">
        <v>81086.080000000002</v>
      </c>
      <c r="D58" s="112">
        <v>75704.42</v>
      </c>
      <c r="E58" s="112">
        <v>94690.44</v>
      </c>
      <c r="F58" s="112">
        <v>88583.64</v>
      </c>
      <c r="G58" s="112">
        <v>91773.22</v>
      </c>
      <c r="H58" s="112">
        <v>92084.68</v>
      </c>
      <c r="I58" s="112">
        <v>87429.36</v>
      </c>
      <c r="J58" s="112">
        <v>91067.75</v>
      </c>
      <c r="K58" s="112">
        <v>100702.5</v>
      </c>
      <c r="L58" s="112">
        <v>92110.5</v>
      </c>
      <c r="M58" s="112">
        <v>99392.37</v>
      </c>
      <c r="N58" s="112"/>
      <c r="O58" s="112">
        <v>90194.880000000005</v>
      </c>
      <c r="P58" s="117">
        <v>159.24</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v>30862.82</v>
      </c>
      <c r="K59" s="39">
        <v>43329.9</v>
      </c>
      <c r="L59" s="39">
        <v>34684.769999999997</v>
      </c>
      <c r="M59" s="39">
        <v>44681.3</v>
      </c>
      <c r="N59" s="39"/>
      <c r="O59" s="39">
        <v>36667.769999999997</v>
      </c>
      <c r="P59" s="116">
        <v>64.790000000000006</v>
      </c>
      <c r="Q59" s="78"/>
      <c r="R59" s="65"/>
    </row>
    <row r="60" spans="1:20" s="55" customFormat="1" ht="9">
      <c r="A60" s="54"/>
      <c r="B60" s="104" t="s">
        <v>5</v>
      </c>
      <c r="C60" s="112">
        <v>43924.32</v>
      </c>
      <c r="D60" s="112">
        <v>43213.38</v>
      </c>
      <c r="E60" s="112">
        <v>42256.800000000003</v>
      </c>
      <c r="F60" s="112">
        <v>40802.93</v>
      </c>
      <c r="G60" s="112">
        <v>40395.879999999997</v>
      </c>
      <c r="H60" s="112">
        <v>41372.31</v>
      </c>
      <c r="I60" s="112">
        <v>38750.11</v>
      </c>
      <c r="J60" s="112">
        <v>41502.68</v>
      </c>
      <c r="K60" s="112">
        <v>39299.31</v>
      </c>
      <c r="L60" s="112">
        <v>37687.06</v>
      </c>
      <c r="M60" s="112">
        <v>43634.57</v>
      </c>
      <c r="N60" s="112"/>
      <c r="O60" s="112">
        <v>41044.230000000003</v>
      </c>
      <c r="P60" s="117">
        <v>72.5</v>
      </c>
      <c r="Q60" s="78"/>
      <c r="R60" s="65"/>
    </row>
    <row r="61" spans="1:20" s="55" customFormat="1" ht="9">
      <c r="A61" s="54"/>
      <c r="B61" s="237" t="s">
        <v>6</v>
      </c>
      <c r="C61" s="224">
        <v>34480.660000000003</v>
      </c>
      <c r="D61" s="224">
        <v>31738.69</v>
      </c>
      <c r="E61" s="224">
        <v>34574.83</v>
      </c>
      <c r="F61" s="224">
        <v>38228.22</v>
      </c>
      <c r="G61" s="224">
        <v>36886.370000000003</v>
      </c>
      <c r="H61" s="224">
        <v>37184.589999999997</v>
      </c>
      <c r="I61" s="224">
        <v>36816.519999999997</v>
      </c>
      <c r="J61" s="224">
        <v>37188.33</v>
      </c>
      <c r="K61" s="224">
        <v>36916.46</v>
      </c>
      <c r="L61" s="224">
        <v>38707.370000000003</v>
      </c>
      <c r="M61" s="224">
        <v>38895.68</v>
      </c>
      <c r="N61" s="224"/>
      <c r="O61" s="224">
        <v>36524.35</v>
      </c>
      <c r="P61" s="238">
        <v>64.47</v>
      </c>
      <c r="Q61" s="78"/>
      <c r="R61" s="65"/>
    </row>
    <row r="62" spans="1:20" s="55" customFormat="1" ht="9">
      <c r="A62" s="54"/>
      <c r="B62" s="226" t="s">
        <v>12</v>
      </c>
      <c r="C62" s="41">
        <v>27187.17</v>
      </c>
      <c r="D62" s="41">
        <v>29205.88</v>
      </c>
      <c r="E62" s="41">
        <v>30783.1</v>
      </c>
      <c r="F62" s="41">
        <v>26965.61</v>
      </c>
      <c r="G62" s="41">
        <v>32754.6</v>
      </c>
      <c r="H62" s="41">
        <v>33069.050000000003</v>
      </c>
      <c r="I62" s="41">
        <v>32688.639999999999</v>
      </c>
      <c r="J62" s="41">
        <v>31020.58</v>
      </c>
      <c r="K62" s="41">
        <v>34129.760000000002</v>
      </c>
      <c r="L62" s="41">
        <v>36693.32</v>
      </c>
      <c r="M62" s="41">
        <v>28415.82</v>
      </c>
      <c r="N62" s="41"/>
      <c r="O62" s="41">
        <v>31228.83</v>
      </c>
      <c r="P62" s="239">
        <v>55.12</v>
      </c>
      <c r="Q62" s="78"/>
      <c r="R62" s="65"/>
      <c r="T62" s="80"/>
    </row>
    <row r="63" spans="1:20" s="55" customFormat="1" ht="9">
      <c r="A63" s="54"/>
      <c r="B63" s="237" t="s">
        <v>13</v>
      </c>
      <c r="C63" s="224">
        <v>36040.980000000003</v>
      </c>
      <c r="D63" s="224">
        <v>32219.54</v>
      </c>
      <c r="E63" s="224">
        <v>36393.75</v>
      </c>
      <c r="F63" s="224">
        <v>40331.129999999997</v>
      </c>
      <c r="G63" s="224">
        <v>35334.76</v>
      </c>
      <c r="H63" s="224">
        <v>37512.68</v>
      </c>
      <c r="I63" s="224">
        <v>36175.660000000003</v>
      </c>
      <c r="J63" s="224">
        <v>35108.9</v>
      </c>
      <c r="K63" s="224">
        <v>33908.870000000003</v>
      </c>
      <c r="L63" s="224">
        <v>35354.03</v>
      </c>
      <c r="M63" s="224">
        <v>35299.19</v>
      </c>
      <c r="N63" s="224"/>
      <c r="O63" s="224">
        <v>35740.949999999997</v>
      </c>
      <c r="P63" s="238">
        <v>63.17</v>
      </c>
      <c r="Q63" s="78"/>
      <c r="R63" s="65"/>
    </row>
    <row r="64" spans="1:20" s="55" customFormat="1" ht="9">
      <c r="A64" s="54"/>
      <c r="B64" s="226" t="s">
        <v>14</v>
      </c>
      <c r="C64" s="41">
        <v>30122.03</v>
      </c>
      <c r="D64" s="41">
        <v>25819.1</v>
      </c>
      <c r="E64" s="41">
        <v>31939.89</v>
      </c>
      <c r="F64" s="41">
        <v>36355.32</v>
      </c>
      <c r="G64" s="41">
        <v>30549.61</v>
      </c>
      <c r="H64" s="41">
        <v>33326.800000000003</v>
      </c>
      <c r="I64" s="41">
        <v>39366.92</v>
      </c>
      <c r="J64" s="41">
        <v>35674.47</v>
      </c>
      <c r="K64" s="41">
        <v>40023.379999999997</v>
      </c>
      <c r="L64" s="41">
        <v>40098.22</v>
      </c>
      <c r="M64" s="41">
        <v>39151.46</v>
      </c>
      <c r="N64" s="41"/>
      <c r="O64" s="41">
        <v>34207.39</v>
      </c>
      <c r="P64" s="239">
        <v>60.38</v>
      </c>
      <c r="Q64" s="78"/>
      <c r="R64" s="65"/>
    </row>
    <row r="65" spans="1:18" s="55" customFormat="1" ht="9">
      <c r="A65" s="54"/>
      <c r="B65" s="237" t="s">
        <v>38</v>
      </c>
      <c r="C65" s="224">
        <v>35671.54</v>
      </c>
      <c r="D65" s="224">
        <v>31744.75</v>
      </c>
      <c r="E65" s="224">
        <v>36335.35</v>
      </c>
      <c r="F65" s="224">
        <v>37500.11</v>
      </c>
      <c r="G65" s="224">
        <v>37247.18</v>
      </c>
      <c r="H65" s="224">
        <v>36306.92</v>
      </c>
      <c r="I65" s="224">
        <v>33763.46</v>
      </c>
      <c r="J65" s="224">
        <v>40809.980000000003</v>
      </c>
      <c r="K65" s="224">
        <v>39614.29</v>
      </c>
      <c r="L65" s="224">
        <v>42898.57</v>
      </c>
      <c r="M65" s="224">
        <v>36294.36</v>
      </c>
      <c r="N65" s="224"/>
      <c r="O65" s="224">
        <v>36894.720000000001</v>
      </c>
      <c r="P65" s="238">
        <v>65.27</v>
      </c>
      <c r="Q65" s="78"/>
      <c r="R65" s="65"/>
    </row>
    <row r="66" spans="1:18" s="55" customFormat="1" ht="9">
      <c r="A66" s="54"/>
      <c r="B66" s="226" t="s">
        <v>120</v>
      </c>
      <c r="C66" s="41">
        <v>21830.799999999999</v>
      </c>
      <c r="D66" s="41">
        <v>20821.55</v>
      </c>
      <c r="E66" s="41">
        <v>27243.14</v>
      </c>
      <c r="F66" s="41">
        <v>22286.19</v>
      </c>
      <c r="G66" s="41">
        <v>29714.99</v>
      </c>
      <c r="H66" s="41">
        <v>28907.68</v>
      </c>
      <c r="I66" s="41">
        <v>25141.119999999999</v>
      </c>
      <c r="J66" s="41">
        <v>32761.040000000001</v>
      </c>
      <c r="K66" s="41">
        <v>35337.26</v>
      </c>
      <c r="L66" s="41">
        <v>32972.019999999997</v>
      </c>
      <c r="M66" s="41">
        <v>26232.21</v>
      </c>
      <c r="N66" s="41"/>
      <c r="O66" s="41">
        <v>26748.6</v>
      </c>
      <c r="P66" s="239">
        <v>47.28</v>
      </c>
      <c r="Q66" s="78"/>
      <c r="R66" s="65"/>
    </row>
    <row r="67" spans="1:18" s="55" customFormat="1" ht="9">
      <c r="A67" s="54"/>
      <c r="B67" s="237" t="s">
        <v>118</v>
      </c>
      <c r="C67" s="224">
        <v>24655.73</v>
      </c>
      <c r="D67" s="224">
        <v>22692.49</v>
      </c>
      <c r="E67" s="224">
        <v>27488.53</v>
      </c>
      <c r="F67" s="224">
        <v>25790.03</v>
      </c>
      <c r="G67" s="224">
        <v>26691.040000000001</v>
      </c>
      <c r="H67" s="224">
        <v>28945.57</v>
      </c>
      <c r="I67" s="224">
        <v>26532.35</v>
      </c>
      <c r="J67" s="224">
        <v>28565.15</v>
      </c>
      <c r="K67" s="224">
        <v>29468.23</v>
      </c>
      <c r="L67" s="224">
        <v>27115.78</v>
      </c>
      <c r="M67" s="224">
        <v>29042.3</v>
      </c>
      <c r="N67" s="224"/>
      <c r="O67" s="224">
        <v>26981.8</v>
      </c>
      <c r="P67" s="238">
        <v>47.63</v>
      </c>
      <c r="Q67" s="78"/>
      <c r="R67" s="65"/>
    </row>
    <row r="68" spans="1:18" s="55" customFormat="1" ht="9">
      <c r="A68" s="54"/>
      <c r="B68" s="226" t="s">
        <v>15</v>
      </c>
      <c r="C68" s="41">
        <v>33476.620000000003</v>
      </c>
      <c r="D68" s="41">
        <v>34897.69</v>
      </c>
      <c r="E68" s="41">
        <v>37232.230000000003</v>
      </c>
      <c r="F68" s="41">
        <v>38935.519999999997</v>
      </c>
      <c r="G68" s="41">
        <v>33962.980000000003</v>
      </c>
      <c r="H68" s="41">
        <v>34340.730000000003</v>
      </c>
      <c r="I68" s="41">
        <v>36228.19</v>
      </c>
      <c r="J68" s="41">
        <v>34866.089999999997</v>
      </c>
      <c r="K68" s="41">
        <v>37943.4</v>
      </c>
      <c r="L68" s="41">
        <v>34926.1</v>
      </c>
      <c r="M68" s="41">
        <v>35457.56</v>
      </c>
      <c r="N68" s="41"/>
      <c r="O68" s="41">
        <v>35615.480000000003</v>
      </c>
      <c r="P68" s="239">
        <v>62.9</v>
      </c>
      <c r="Q68" s="78"/>
      <c r="R68" s="65"/>
    </row>
    <row r="69" spans="1:18" s="55" customFormat="1" ht="9">
      <c r="A69" s="54"/>
      <c r="B69" s="90" t="s">
        <v>28</v>
      </c>
      <c r="C69" s="90">
        <v>43648.67</v>
      </c>
      <c r="D69" s="90">
        <v>40694.230000000003</v>
      </c>
      <c r="E69" s="90">
        <v>49008.31</v>
      </c>
      <c r="F69" s="90">
        <v>48462.32</v>
      </c>
      <c r="G69" s="90">
        <v>48943.1</v>
      </c>
      <c r="H69" s="90">
        <v>49415.29</v>
      </c>
      <c r="I69" s="90">
        <v>48445.03</v>
      </c>
      <c r="J69" s="90">
        <v>49095.43</v>
      </c>
      <c r="K69" s="90">
        <v>50522.1</v>
      </c>
      <c r="L69" s="90">
        <v>51352.9</v>
      </c>
      <c r="M69" s="90">
        <v>51689.66</v>
      </c>
      <c r="N69" s="90"/>
      <c r="O69" s="90">
        <v>48227.74</v>
      </c>
      <c r="P69" s="110">
        <v>85.13</v>
      </c>
      <c r="Q69" s="78"/>
      <c r="R69" s="65"/>
    </row>
    <row r="70" spans="1:18" s="55" customFormat="1" ht="9">
      <c r="A70" s="54"/>
      <c r="B70" s="90" t="s">
        <v>29</v>
      </c>
      <c r="C70" s="110">
        <f t="shared" ref="C70:M70" si="5">C69/C71</f>
        <v>81.277967608012091</v>
      </c>
      <c r="D70" s="110">
        <f t="shared" si="5"/>
        <v>73.401165386172835</v>
      </c>
      <c r="E70" s="110">
        <f t="shared" si="5"/>
        <v>86.918310641844954</v>
      </c>
      <c r="F70" s="110">
        <f t="shared" si="5"/>
        <v>87.37602189661952</v>
      </c>
      <c r="G70" s="110">
        <f t="shared" si="5"/>
        <v>88.12193690336008</v>
      </c>
      <c r="H70" s="110">
        <f t="shared" si="5"/>
        <v>89.348338647171204</v>
      </c>
      <c r="I70" s="110">
        <f t="shared" si="5"/>
        <v>86.786671313569911</v>
      </c>
      <c r="J70" s="110">
        <f t="shared" si="5"/>
        <v>84.785874152925828</v>
      </c>
      <c r="K70" s="110">
        <f t="shared" si="5"/>
        <v>85.130285036429925</v>
      </c>
      <c r="L70" s="110">
        <f t="shared" si="5"/>
        <v>87.041764127597546</v>
      </c>
      <c r="M70" s="110">
        <f t="shared" si="5"/>
        <v>87.245896132984612</v>
      </c>
      <c r="N70" s="110"/>
      <c r="O70" s="110">
        <v>85.13</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579.05199999999991</v>
      </c>
      <c r="K71" s="106">
        <f t="shared" si="6"/>
        <v>593.46800000000007</v>
      </c>
      <c r="L71" s="106">
        <f t="shared" si="6"/>
        <v>589.98</v>
      </c>
      <c r="M71" s="106">
        <f t="shared" si="6"/>
        <v>592.45950000000005</v>
      </c>
      <c r="N71" s="106">
        <f t="shared" si="6"/>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130" zoomScaleNormal="130" workbookViewId="0">
      <selection activeCell="M10" sqref="M10:M25"/>
    </sheetView>
  </sheetViews>
  <sheetFormatPr baseColWidth="10" defaultColWidth="11.42578125" defaultRowHeight="14.25"/>
  <cols>
    <col min="1" max="1" width="4.140625" style="50" customWidth="1"/>
    <col min="2" max="2" width="21.28515625" style="17" customWidth="1"/>
    <col min="3" max="10" width="11.85546875" style="17" bestFit="1" customWidth="1"/>
    <col min="11" max="11" width="11.7109375" style="17" customWidth="1"/>
    <col min="12" max="13" width="11.85546875" style="17" bestFit="1" customWidth="1"/>
    <col min="14"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9890565233</v>
      </c>
      <c r="D10" s="39">
        <v>8267177253</v>
      </c>
      <c r="E10" s="39">
        <v>9815403221</v>
      </c>
      <c r="F10" s="39">
        <v>9881940197</v>
      </c>
      <c r="G10" s="39">
        <v>10931776459</v>
      </c>
      <c r="H10" s="39">
        <v>9944494882</v>
      </c>
      <c r="I10" s="39">
        <v>10032605391</v>
      </c>
      <c r="J10" s="39">
        <v>10957069301</v>
      </c>
      <c r="K10" s="39">
        <v>10186453224</v>
      </c>
      <c r="L10" s="39">
        <v>11848825202</v>
      </c>
      <c r="M10" s="39">
        <v>11214030879</v>
      </c>
      <c r="N10" s="39"/>
      <c r="O10" s="81">
        <f>SUM(C10:N10)</f>
        <v>112970341242</v>
      </c>
      <c r="P10" s="211">
        <v>199288074.56999996</v>
      </c>
      <c r="Q10" s="73"/>
    </row>
    <row r="11" spans="1:17" s="52" customFormat="1" ht="9" customHeight="1">
      <c r="A11" s="51"/>
      <c r="B11" s="132" t="s">
        <v>3</v>
      </c>
      <c r="C11" s="112">
        <v>24603932056</v>
      </c>
      <c r="D11" s="112">
        <v>20524784694</v>
      </c>
      <c r="E11" s="112">
        <v>23745164935</v>
      </c>
      <c r="F11" s="112">
        <v>23610286406</v>
      </c>
      <c r="G11" s="112">
        <v>26895309987</v>
      </c>
      <c r="H11" s="112">
        <v>24271761770</v>
      </c>
      <c r="I11" s="112">
        <v>25666080836</v>
      </c>
      <c r="J11" s="112">
        <v>27166922118</v>
      </c>
      <c r="K11" s="112">
        <v>24782471026</v>
      </c>
      <c r="L11" s="112">
        <v>25895810815</v>
      </c>
      <c r="M11" s="112">
        <v>24656276530</v>
      </c>
      <c r="N11" s="112"/>
      <c r="O11" s="112">
        <f>SUM(C11:N11)</f>
        <v>271818801173</v>
      </c>
      <c r="P11" s="212">
        <v>479992392.73000002</v>
      </c>
      <c r="Q11" s="73"/>
    </row>
    <row r="12" spans="1:17" s="52" customFormat="1" ht="9" customHeight="1">
      <c r="A12" s="51"/>
      <c r="B12" s="206" t="s">
        <v>76</v>
      </c>
      <c r="C12" s="39">
        <v>7397412690</v>
      </c>
      <c r="D12" s="39">
        <v>6407890290</v>
      </c>
      <c r="E12" s="39">
        <v>7400423745</v>
      </c>
      <c r="F12" s="39">
        <v>7489454875</v>
      </c>
      <c r="G12" s="39">
        <v>8053158970</v>
      </c>
      <c r="H12" s="39">
        <v>6942718470</v>
      </c>
      <c r="I12" s="39">
        <v>7898337260</v>
      </c>
      <c r="J12" s="39">
        <v>8175441780</v>
      </c>
      <c r="K12" s="39">
        <v>7601958415</v>
      </c>
      <c r="L12" s="39">
        <v>7746702325</v>
      </c>
      <c r="M12" s="39">
        <v>7590849105</v>
      </c>
      <c r="N12" s="39"/>
      <c r="O12" s="81">
        <f t="shared" ref="O12:O25" si="0">SUM(C12:N12)</f>
        <v>82704347925</v>
      </c>
      <c r="P12" s="211">
        <v>146034245.47999999</v>
      </c>
      <c r="Q12" s="73"/>
    </row>
    <row r="13" spans="1:17" s="52" customFormat="1" ht="9" customHeight="1">
      <c r="A13" s="51"/>
      <c r="B13" s="132" t="s">
        <v>35</v>
      </c>
      <c r="C13" s="112">
        <v>5752026918</v>
      </c>
      <c r="D13" s="112">
        <v>6362029122</v>
      </c>
      <c r="E13" s="112">
        <v>4967477166</v>
      </c>
      <c r="F13" s="112">
        <v>4238245680</v>
      </c>
      <c r="G13" s="112">
        <v>4652201574</v>
      </c>
      <c r="H13" s="112">
        <v>3642324121</v>
      </c>
      <c r="I13" s="112">
        <v>4788951486</v>
      </c>
      <c r="J13" s="112">
        <v>4911465641</v>
      </c>
      <c r="K13" s="112">
        <v>4546589758</v>
      </c>
      <c r="L13" s="112">
        <v>4656589218</v>
      </c>
      <c r="M13" s="112">
        <v>4292960227</v>
      </c>
      <c r="N13" s="112"/>
      <c r="O13" s="112">
        <f t="shared" si="0"/>
        <v>52810860911</v>
      </c>
      <c r="P13" s="212">
        <v>93460523.570000008</v>
      </c>
      <c r="Q13" s="73"/>
    </row>
    <row r="14" spans="1:17" s="52" customFormat="1" ht="9" customHeight="1">
      <c r="A14" s="51"/>
      <c r="B14" s="205" t="s">
        <v>104</v>
      </c>
      <c r="C14" s="39">
        <v>24263742060</v>
      </c>
      <c r="D14" s="39">
        <v>20945700771</v>
      </c>
      <c r="E14" s="39">
        <v>24761129523</v>
      </c>
      <c r="F14" s="39">
        <v>29058376876</v>
      </c>
      <c r="G14" s="39">
        <v>32343026848</v>
      </c>
      <c r="H14" s="39">
        <v>25396491866</v>
      </c>
      <c r="I14" s="39">
        <v>31715158565</v>
      </c>
      <c r="J14" s="39">
        <v>37637177162</v>
      </c>
      <c r="K14" s="39">
        <v>32778908317</v>
      </c>
      <c r="L14" s="39">
        <v>40203687400</v>
      </c>
      <c r="M14" s="39">
        <v>36532377338</v>
      </c>
      <c r="N14" s="39"/>
      <c r="O14" s="81">
        <f t="shared" si="0"/>
        <v>335635776726</v>
      </c>
      <c r="P14" s="211">
        <v>590274253.84000003</v>
      </c>
      <c r="Q14" s="73"/>
    </row>
    <row r="15" spans="1:17" s="52" customFormat="1" ht="9" customHeight="1">
      <c r="A15" s="51"/>
      <c r="B15" s="132" t="s">
        <v>16</v>
      </c>
      <c r="C15" s="112">
        <v>68132884097</v>
      </c>
      <c r="D15" s="112">
        <v>60708644030</v>
      </c>
      <c r="E15" s="112">
        <v>70181119151</v>
      </c>
      <c r="F15" s="112">
        <v>63195209753</v>
      </c>
      <c r="G15" s="112">
        <v>76627579442</v>
      </c>
      <c r="H15" s="112">
        <v>67260749143</v>
      </c>
      <c r="I15" s="112">
        <v>78751679301</v>
      </c>
      <c r="J15" s="112">
        <v>82823138676</v>
      </c>
      <c r="K15" s="112">
        <v>76138528658</v>
      </c>
      <c r="L15" s="112">
        <v>80117988528</v>
      </c>
      <c r="M15" s="112">
        <v>75736956603</v>
      </c>
      <c r="N15" s="112"/>
      <c r="O15" s="112">
        <f t="shared" si="0"/>
        <v>799674477382</v>
      </c>
      <c r="P15" s="212">
        <v>1410400952.8600001</v>
      </c>
      <c r="Q15" s="73"/>
    </row>
    <row r="16" spans="1:17" s="52" customFormat="1" ht="9" customHeight="1">
      <c r="A16" s="51"/>
      <c r="B16" s="205" t="s">
        <v>4</v>
      </c>
      <c r="C16" s="39">
        <v>5659379765</v>
      </c>
      <c r="D16" s="39">
        <v>4814818331</v>
      </c>
      <c r="E16" s="39">
        <v>4679823857</v>
      </c>
      <c r="F16" s="39">
        <v>4302764265</v>
      </c>
      <c r="G16" s="39">
        <v>4693846599</v>
      </c>
      <c r="H16" s="39">
        <v>3777467706</v>
      </c>
      <c r="I16" s="39">
        <v>4476014483</v>
      </c>
      <c r="J16" s="39">
        <v>4484936131</v>
      </c>
      <c r="K16" s="39">
        <v>4738647840</v>
      </c>
      <c r="L16" s="39">
        <v>4882657170</v>
      </c>
      <c r="M16" s="39">
        <v>4445553960</v>
      </c>
      <c r="N16" s="39"/>
      <c r="O16" s="81">
        <f t="shared" si="0"/>
        <v>50955910107</v>
      </c>
      <c r="P16" s="211">
        <v>90089909.549999997</v>
      </c>
      <c r="Q16" s="73"/>
    </row>
    <row r="17" spans="1:256" s="52" customFormat="1" ht="9" customHeight="1">
      <c r="A17" s="51"/>
      <c r="B17" s="132" t="s">
        <v>5</v>
      </c>
      <c r="C17" s="112">
        <v>10356783721</v>
      </c>
      <c r="D17" s="112">
        <v>10319720465</v>
      </c>
      <c r="E17" s="112">
        <v>12077258443</v>
      </c>
      <c r="F17" s="112">
        <v>12224009807</v>
      </c>
      <c r="G17" s="112">
        <v>13461789196</v>
      </c>
      <c r="H17" s="112">
        <v>11797729635</v>
      </c>
      <c r="I17" s="112">
        <v>12695430745</v>
      </c>
      <c r="J17" s="112">
        <v>12810553220</v>
      </c>
      <c r="K17" s="112">
        <v>12041165135</v>
      </c>
      <c r="L17" s="112">
        <v>11483491000</v>
      </c>
      <c r="M17" s="112">
        <v>10383323710</v>
      </c>
      <c r="N17" s="112"/>
      <c r="O17" s="112">
        <f t="shared" si="0"/>
        <v>129651255077</v>
      </c>
      <c r="P17" s="212">
        <v>229073796.15999997</v>
      </c>
      <c r="Q17" s="73"/>
    </row>
    <row r="18" spans="1:256" s="52" customFormat="1" ht="9" customHeight="1">
      <c r="A18" s="51"/>
      <c r="B18" s="242" t="s">
        <v>6</v>
      </c>
      <c r="C18" s="224">
        <v>34645816608</v>
      </c>
      <c r="D18" s="224">
        <v>30556533051</v>
      </c>
      <c r="E18" s="224">
        <v>36283228922</v>
      </c>
      <c r="F18" s="224">
        <v>35890575338</v>
      </c>
      <c r="G18" s="224">
        <v>42206995480</v>
      </c>
      <c r="H18" s="224">
        <v>35208365392</v>
      </c>
      <c r="I18" s="224">
        <v>41523456137</v>
      </c>
      <c r="J18" s="224">
        <v>40956232146</v>
      </c>
      <c r="K18" s="224">
        <v>38736318728</v>
      </c>
      <c r="L18" s="224">
        <v>39942116554</v>
      </c>
      <c r="M18" s="224">
        <v>36030623319</v>
      </c>
      <c r="N18" s="224"/>
      <c r="O18" s="224">
        <f t="shared" si="0"/>
        <v>411980261675</v>
      </c>
      <c r="P18" s="243">
        <v>727247091.88999999</v>
      </c>
      <c r="Q18" s="73"/>
    </row>
    <row r="19" spans="1:256" s="52" customFormat="1" ht="9" customHeight="1">
      <c r="A19" s="51"/>
      <c r="B19" s="240" t="s">
        <v>12</v>
      </c>
      <c r="C19" s="41">
        <v>3375553572</v>
      </c>
      <c r="D19" s="41">
        <v>3056277628</v>
      </c>
      <c r="E19" s="41">
        <v>3238527330</v>
      </c>
      <c r="F19" s="41">
        <v>3408198030</v>
      </c>
      <c r="G19" s="41">
        <v>4128669665</v>
      </c>
      <c r="H19" s="41">
        <v>3478128480</v>
      </c>
      <c r="I19" s="41">
        <v>3978694050</v>
      </c>
      <c r="J19" s="41">
        <v>3992283270</v>
      </c>
      <c r="K19" s="41">
        <v>3876838550</v>
      </c>
      <c r="L19" s="41">
        <v>3840741855</v>
      </c>
      <c r="M19" s="41">
        <v>3395211160</v>
      </c>
      <c r="N19" s="41"/>
      <c r="O19" s="227">
        <f t="shared" si="0"/>
        <v>39769123590</v>
      </c>
      <c r="P19" s="241">
        <v>70204630.209999993</v>
      </c>
      <c r="Q19" s="73"/>
    </row>
    <row r="20" spans="1:256" s="52" customFormat="1" ht="9" customHeight="1">
      <c r="A20" s="51"/>
      <c r="B20" s="242" t="s">
        <v>13</v>
      </c>
      <c r="C20" s="224">
        <v>20674293605</v>
      </c>
      <c r="D20" s="224">
        <v>19726944790</v>
      </c>
      <c r="E20" s="224">
        <v>23433817740</v>
      </c>
      <c r="F20" s="224">
        <v>22336836420</v>
      </c>
      <c r="G20" s="224">
        <v>24849072735</v>
      </c>
      <c r="H20" s="224">
        <v>22494441230</v>
      </c>
      <c r="I20" s="224">
        <v>24587775425</v>
      </c>
      <c r="J20" s="224">
        <v>24678026065</v>
      </c>
      <c r="K20" s="224">
        <v>22819553340</v>
      </c>
      <c r="L20" s="224">
        <v>24646576110</v>
      </c>
      <c r="M20" s="224">
        <v>23314381605</v>
      </c>
      <c r="N20" s="224"/>
      <c r="O20" s="224">
        <f t="shared" si="0"/>
        <v>253561719065</v>
      </c>
      <c r="P20" s="243">
        <v>447570069.56999999</v>
      </c>
      <c r="Q20" s="73"/>
    </row>
    <row r="21" spans="1:256" s="52" customFormat="1" ht="9" customHeight="1">
      <c r="A21" s="51"/>
      <c r="B21" s="240" t="s">
        <v>14</v>
      </c>
      <c r="C21" s="41">
        <v>10674484370</v>
      </c>
      <c r="D21" s="41">
        <v>11976737800</v>
      </c>
      <c r="E21" s="41">
        <v>12168420470</v>
      </c>
      <c r="F21" s="41">
        <v>11974944170</v>
      </c>
      <c r="G21" s="41">
        <v>12846072320</v>
      </c>
      <c r="H21" s="41">
        <v>11411403900</v>
      </c>
      <c r="I21" s="41">
        <v>12669503640</v>
      </c>
      <c r="J21" s="41">
        <v>13105047370</v>
      </c>
      <c r="K21" s="41">
        <v>12895693290</v>
      </c>
      <c r="L21" s="41">
        <v>13842589760</v>
      </c>
      <c r="M21" s="41">
        <v>12699860290</v>
      </c>
      <c r="N21" s="41"/>
      <c r="O21" s="227">
        <f t="shared" si="0"/>
        <v>136264757380</v>
      </c>
      <c r="P21" s="241">
        <v>240370356.35999998</v>
      </c>
      <c r="Q21" s="73"/>
    </row>
    <row r="22" spans="1:256" s="52" customFormat="1" ht="9" customHeight="1">
      <c r="A22" s="51"/>
      <c r="B22" s="242" t="s">
        <v>38</v>
      </c>
      <c r="C22" s="224">
        <v>6786149445</v>
      </c>
      <c r="D22" s="224">
        <v>6046784147</v>
      </c>
      <c r="E22" s="224">
        <v>6137058653</v>
      </c>
      <c r="F22" s="224">
        <v>6084422480</v>
      </c>
      <c r="G22" s="224">
        <v>6890062742</v>
      </c>
      <c r="H22" s="224">
        <v>5508949678</v>
      </c>
      <c r="I22" s="224">
        <v>6537458576</v>
      </c>
      <c r="J22" s="224">
        <v>6484903832</v>
      </c>
      <c r="K22" s="224">
        <v>6114280433</v>
      </c>
      <c r="L22" s="224">
        <v>6045303694</v>
      </c>
      <c r="M22" s="224">
        <v>5781388438</v>
      </c>
      <c r="N22" s="224"/>
      <c r="O22" s="224">
        <f t="shared" si="0"/>
        <v>68416762118</v>
      </c>
      <c r="P22" s="243">
        <v>120982091.67</v>
      </c>
      <c r="Q22" s="73"/>
    </row>
    <row r="23" spans="1:256" s="52" customFormat="1" ht="9" customHeight="1">
      <c r="A23" s="51"/>
      <c r="B23" s="240" t="s">
        <v>120</v>
      </c>
      <c r="C23" s="41">
        <v>2221210068</v>
      </c>
      <c r="D23" s="41">
        <v>2625498605</v>
      </c>
      <c r="E23" s="41">
        <v>2143100602</v>
      </c>
      <c r="F23" s="41">
        <v>1830772315</v>
      </c>
      <c r="G23" s="41">
        <v>2181787316</v>
      </c>
      <c r="H23" s="41">
        <v>1607601894</v>
      </c>
      <c r="I23" s="41">
        <v>2262446797</v>
      </c>
      <c r="J23" s="41">
        <v>2269458733</v>
      </c>
      <c r="K23" s="41">
        <v>2068054576</v>
      </c>
      <c r="L23" s="41">
        <v>2077461542</v>
      </c>
      <c r="M23" s="41">
        <v>2286874301</v>
      </c>
      <c r="N23" s="41"/>
      <c r="O23" s="227">
        <f t="shared" si="0"/>
        <v>23574266749</v>
      </c>
      <c r="P23" s="241">
        <v>41646729.159999996</v>
      </c>
      <c r="Q23" s="73"/>
    </row>
    <row r="24" spans="1:256" s="52" customFormat="1" ht="9" customHeight="1">
      <c r="A24" s="51"/>
      <c r="B24" s="242" t="s">
        <v>118</v>
      </c>
      <c r="C24" s="224">
        <v>3994903190</v>
      </c>
      <c r="D24" s="224">
        <v>3822636590</v>
      </c>
      <c r="E24" s="224">
        <v>4334599490</v>
      </c>
      <c r="F24" s="224">
        <v>4538517700</v>
      </c>
      <c r="G24" s="224">
        <v>4854180700</v>
      </c>
      <c r="H24" s="224">
        <v>4784954520</v>
      </c>
      <c r="I24" s="224">
        <v>5243465080</v>
      </c>
      <c r="J24" s="224">
        <v>5054207220</v>
      </c>
      <c r="K24" s="224">
        <v>4791850140</v>
      </c>
      <c r="L24" s="224">
        <v>4855256890</v>
      </c>
      <c r="M24" s="224">
        <v>4392511490</v>
      </c>
      <c r="N24" s="224"/>
      <c r="O24" s="224">
        <f t="shared" si="0"/>
        <v>50667083010</v>
      </c>
      <c r="P24" s="243">
        <v>89435619</v>
      </c>
      <c r="Q24" s="73"/>
    </row>
    <row r="25" spans="1:256" s="52" customFormat="1" ht="9" customHeight="1">
      <c r="A25" s="51"/>
      <c r="B25" s="240" t="s">
        <v>15</v>
      </c>
      <c r="C25" s="41">
        <v>14312312315</v>
      </c>
      <c r="D25" s="41">
        <v>12547630990</v>
      </c>
      <c r="E25" s="41">
        <v>15016100875</v>
      </c>
      <c r="F25" s="41">
        <v>14869125400</v>
      </c>
      <c r="G25" s="41">
        <v>16032133330</v>
      </c>
      <c r="H25" s="41">
        <v>14656258285</v>
      </c>
      <c r="I25" s="41">
        <v>15865220650</v>
      </c>
      <c r="J25" s="41">
        <v>15764325930</v>
      </c>
      <c r="K25" s="41">
        <v>14856873375</v>
      </c>
      <c r="L25" s="41">
        <v>15051693615</v>
      </c>
      <c r="M25" s="41">
        <v>14948895040</v>
      </c>
      <c r="N25" s="41"/>
      <c r="O25" s="227">
        <f t="shared" si="0"/>
        <v>163920569805</v>
      </c>
      <c r="P25" s="241">
        <v>289513753.75999999</v>
      </c>
      <c r="Q25" s="73"/>
    </row>
    <row r="26" spans="1:256" s="52" customFormat="1" ht="9" customHeight="1">
      <c r="A26" s="51"/>
      <c r="B26" s="213" t="s">
        <v>7</v>
      </c>
      <c r="C26" s="143">
        <f t="shared" ref="C26:N26" si="1">SUM(C10:C25)</f>
        <v>252741449713</v>
      </c>
      <c r="D26" s="143">
        <f t="shared" si="1"/>
        <v>228709808557</v>
      </c>
      <c r="E26" s="143">
        <f t="shared" si="1"/>
        <v>260382654123</v>
      </c>
      <c r="F26" s="143">
        <f t="shared" si="1"/>
        <v>254933679712</v>
      </c>
      <c r="G26" s="143">
        <f t="shared" si="1"/>
        <v>291647663363</v>
      </c>
      <c r="H26" s="143">
        <f t="shared" si="1"/>
        <v>252183840972</v>
      </c>
      <c r="I26" s="143">
        <f t="shared" si="1"/>
        <v>288692278422</v>
      </c>
      <c r="J26" s="143">
        <f t="shared" si="1"/>
        <v>301271188595</v>
      </c>
      <c r="K26" s="143">
        <f t="shared" si="1"/>
        <v>278974184805</v>
      </c>
      <c r="L26" s="143">
        <f t="shared" si="1"/>
        <v>297137491678</v>
      </c>
      <c r="M26" s="143">
        <f t="shared" si="1"/>
        <v>277702073995</v>
      </c>
      <c r="N26" s="143">
        <f t="shared" si="1"/>
        <v>0</v>
      </c>
      <c r="O26" s="143">
        <f>SUM(C26:N26)</f>
        <v>2984376313935</v>
      </c>
      <c r="P26" s="214">
        <f>SUM(P10:P25)</f>
        <v>5265584490.3800001</v>
      </c>
      <c r="Q26" s="73"/>
    </row>
    <row r="27" spans="1:256" s="55" customFormat="1" ht="18" customHeight="1">
      <c r="A27" s="54"/>
      <c r="B27" s="213" t="s">
        <v>8</v>
      </c>
      <c r="C27" s="143">
        <f t="shared" ref="C27:M27" si="2">ROUND(C26/C28,2)</f>
        <v>470628575.00999999</v>
      </c>
      <c r="D27" s="143">
        <f t="shared" si="2"/>
        <v>412529404.86000001</v>
      </c>
      <c r="E27" s="143">
        <f t="shared" si="2"/>
        <v>461799650.24000001</v>
      </c>
      <c r="F27" s="143">
        <f t="shared" si="2"/>
        <v>459637317.82999998</v>
      </c>
      <c r="G27" s="143">
        <f t="shared" si="2"/>
        <v>525110934.72000003</v>
      </c>
      <c r="H27" s="143">
        <f t="shared" si="2"/>
        <v>455976423.99000001</v>
      </c>
      <c r="I27" s="143">
        <f t="shared" si="2"/>
        <v>517176723.35000002</v>
      </c>
      <c r="J27" s="143">
        <f t="shared" si="2"/>
        <v>520283478.16000003</v>
      </c>
      <c r="K27" s="143">
        <f t="shared" si="2"/>
        <v>470074519.26999998</v>
      </c>
      <c r="L27" s="143">
        <f t="shared" si="2"/>
        <v>503639939.79000002</v>
      </c>
      <c r="M27" s="143">
        <f t="shared" si="2"/>
        <v>468727523.13999999</v>
      </c>
      <c r="N27" s="143"/>
      <c r="O27" s="143">
        <f>SUM(C27:N27)</f>
        <v>5265584490.3599997</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537.02954545454543</v>
      </c>
      <c r="D28" s="216">
        <f>Visitas!D48</f>
        <v>554.4085</v>
      </c>
      <c r="E28" s="216">
        <f>Visitas!E48</f>
        <v>563.84333333333336</v>
      </c>
      <c r="F28" s="216">
        <f>Visitas!F48</f>
        <v>554.6409523809524</v>
      </c>
      <c r="G28" s="216">
        <f>Visitas!G48</f>
        <v>555.40200000000004</v>
      </c>
      <c r="H28" s="216">
        <f>Visitas!H48</f>
        <v>553.06333333333339</v>
      </c>
      <c r="I28" s="216">
        <f>Visitas!I48</f>
        <v>558.20818181818163</v>
      </c>
      <c r="J28" s="216">
        <f>Visitas!J48</f>
        <v>579.05199999999991</v>
      </c>
      <c r="K28" s="216">
        <f>Visitas!K48</f>
        <v>593.46800000000007</v>
      </c>
      <c r="L28" s="216">
        <f>Visitas!L48</f>
        <v>589.98</v>
      </c>
      <c r="M28" s="216">
        <f>Visitas!M48</f>
        <v>592.45950000000005</v>
      </c>
      <c r="N28" s="216">
        <f>Visitas!N48</f>
        <v>0</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0.92810000000000004</v>
      </c>
      <c r="D32" s="107">
        <v>0.92989999999999995</v>
      </c>
      <c r="E32" s="107">
        <v>0.9264</v>
      </c>
      <c r="F32" s="107">
        <v>0.92820000000000003</v>
      </c>
      <c r="G32" s="107">
        <v>0.93089999999999995</v>
      </c>
      <c r="H32" s="107">
        <v>0.93169999999999997</v>
      </c>
      <c r="I32" s="107">
        <v>0.92820000000000003</v>
      </c>
      <c r="J32" s="107">
        <v>0.93189999999999995</v>
      </c>
      <c r="K32" s="107">
        <v>0.92779999999999996</v>
      </c>
      <c r="L32" s="107">
        <v>0.92700000000000005</v>
      </c>
      <c r="M32" s="107">
        <v>0.92820000000000003</v>
      </c>
      <c r="N32" s="107"/>
      <c r="O32" s="107">
        <v>0.92889999999999995</v>
      </c>
      <c r="P32" s="107">
        <v>0.92900000000000005</v>
      </c>
      <c r="Q32" s="16"/>
      <c r="R32" s="201"/>
    </row>
    <row r="33" spans="1:19" s="52" customFormat="1" ht="9" customHeight="1">
      <c r="A33" s="51"/>
      <c r="B33" s="132" t="s">
        <v>3</v>
      </c>
      <c r="C33" s="108">
        <v>0.93459999999999999</v>
      </c>
      <c r="D33" s="108">
        <v>0.93689999999999996</v>
      </c>
      <c r="E33" s="108">
        <v>0.93130000000000002</v>
      </c>
      <c r="F33" s="108">
        <v>0.93859999999999999</v>
      </c>
      <c r="G33" s="108">
        <v>0.93500000000000005</v>
      </c>
      <c r="H33" s="108">
        <v>0.9335</v>
      </c>
      <c r="I33" s="108">
        <v>0.9335</v>
      </c>
      <c r="J33" s="108">
        <v>0.9335</v>
      </c>
      <c r="K33" s="108">
        <v>0.9335</v>
      </c>
      <c r="L33" s="108">
        <v>0.93259999999999998</v>
      </c>
      <c r="M33" s="108">
        <v>0.93489999999999995</v>
      </c>
      <c r="N33" s="108"/>
      <c r="O33" s="108">
        <v>0.93430000000000002</v>
      </c>
      <c r="P33" s="108">
        <v>0.93420000000000003</v>
      </c>
      <c r="R33" s="109"/>
      <c r="S33" s="109"/>
    </row>
    <row r="34" spans="1:19" s="52" customFormat="1" ht="9" customHeight="1">
      <c r="A34" s="51"/>
      <c r="B34" s="206" t="s">
        <v>76</v>
      </c>
      <c r="C34" s="107">
        <v>0.93020000000000003</v>
      </c>
      <c r="D34" s="107">
        <v>0.92569999999999997</v>
      </c>
      <c r="E34" s="107">
        <v>0.92749999999999999</v>
      </c>
      <c r="F34" s="107">
        <v>0.93120000000000003</v>
      </c>
      <c r="G34" s="107">
        <v>0.92649999999999999</v>
      </c>
      <c r="H34" s="107">
        <v>0.92910000000000004</v>
      </c>
      <c r="I34" s="107">
        <v>0.93530000000000002</v>
      </c>
      <c r="J34" s="107">
        <v>0.93049999999999999</v>
      </c>
      <c r="K34" s="107">
        <v>0.93320000000000003</v>
      </c>
      <c r="L34" s="107">
        <v>0.93300000000000005</v>
      </c>
      <c r="M34" s="107">
        <v>0.93700000000000006</v>
      </c>
      <c r="N34" s="107"/>
      <c r="O34" s="107">
        <v>0.93089999999999995</v>
      </c>
      <c r="P34" s="107">
        <v>0.93010000000000004</v>
      </c>
      <c r="R34" s="109"/>
      <c r="S34" s="109"/>
    </row>
    <row r="35" spans="1:19" s="52" customFormat="1" ht="9" customHeight="1">
      <c r="A35" s="51"/>
      <c r="B35" s="132" t="s">
        <v>35</v>
      </c>
      <c r="C35" s="108">
        <v>0.92969999999999997</v>
      </c>
      <c r="D35" s="108">
        <v>0.92279999999999995</v>
      </c>
      <c r="E35" s="108">
        <v>0.92800000000000005</v>
      </c>
      <c r="F35" s="108">
        <v>0.92810000000000004</v>
      </c>
      <c r="G35" s="108">
        <v>0.92630000000000001</v>
      </c>
      <c r="H35" s="108">
        <v>0.92830000000000001</v>
      </c>
      <c r="I35" s="108">
        <v>0.92679999999999996</v>
      </c>
      <c r="J35" s="108">
        <v>0.92879999999999996</v>
      </c>
      <c r="K35" s="108">
        <v>0.93400000000000005</v>
      </c>
      <c r="L35" s="108">
        <v>0.9284</v>
      </c>
      <c r="M35" s="108">
        <v>0.92759999999999998</v>
      </c>
      <c r="N35" s="108"/>
      <c r="O35" s="108">
        <v>0.92789999999999995</v>
      </c>
      <c r="P35" s="108">
        <v>0.92789999999999995</v>
      </c>
      <c r="R35" s="109"/>
      <c r="S35" s="109"/>
    </row>
    <row r="36" spans="1:19" s="52" customFormat="1" ht="9" customHeight="1">
      <c r="A36" s="51"/>
      <c r="B36" s="205" t="s">
        <v>104</v>
      </c>
      <c r="C36" s="107">
        <v>0.9345</v>
      </c>
      <c r="D36" s="107">
        <v>0.93730000000000002</v>
      </c>
      <c r="E36" s="167">
        <v>0.93659999999999999</v>
      </c>
      <c r="F36" s="107">
        <v>0.94469999999999998</v>
      </c>
      <c r="G36" s="107">
        <v>0.93889999999999996</v>
      </c>
      <c r="H36" s="107">
        <v>0.94259999999999999</v>
      </c>
      <c r="I36" s="107">
        <v>0.94010000000000005</v>
      </c>
      <c r="J36" s="107">
        <v>0.94340000000000002</v>
      </c>
      <c r="K36" s="107">
        <v>0.9466</v>
      </c>
      <c r="L36" s="107">
        <v>0.94789999999999996</v>
      </c>
      <c r="M36" s="107">
        <v>0.94979999999999998</v>
      </c>
      <c r="N36" s="107"/>
      <c r="O36" s="107">
        <v>0.94269999999999998</v>
      </c>
      <c r="P36" s="107">
        <v>0.94189999999999996</v>
      </c>
      <c r="R36" s="109"/>
      <c r="S36" s="109"/>
    </row>
    <row r="37" spans="1:19" s="52" customFormat="1" ht="9" customHeight="1">
      <c r="A37" s="51"/>
      <c r="B37" s="132" t="s">
        <v>16</v>
      </c>
      <c r="C37" s="108">
        <v>0.93479999999999996</v>
      </c>
      <c r="D37" s="108">
        <v>0.93530000000000002</v>
      </c>
      <c r="E37" s="144">
        <v>0.93500000000000005</v>
      </c>
      <c r="F37" s="144">
        <v>0.93320000000000003</v>
      </c>
      <c r="G37" s="144">
        <v>0.93330000000000002</v>
      </c>
      <c r="H37" s="108">
        <v>0.94030000000000002</v>
      </c>
      <c r="I37" s="108">
        <v>0.94279999999999997</v>
      </c>
      <c r="J37" s="108">
        <v>0.94120000000000004</v>
      </c>
      <c r="K37" s="108">
        <v>0.94120000000000004</v>
      </c>
      <c r="L37" s="108">
        <v>0.9415</v>
      </c>
      <c r="M37" s="108">
        <v>0.94430000000000003</v>
      </c>
      <c r="N37" s="108"/>
      <c r="O37" s="108">
        <v>0.93869999999999998</v>
      </c>
      <c r="P37" s="108">
        <v>0.93840000000000001</v>
      </c>
      <c r="R37" s="109"/>
      <c r="S37" s="109"/>
    </row>
    <row r="38" spans="1:19" s="52" customFormat="1" ht="9" customHeight="1">
      <c r="A38" s="51"/>
      <c r="B38" s="205" t="s">
        <v>4</v>
      </c>
      <c r="C38" s="107">
        <v>0.9325</v>
      </c>
      <c r="D38" s="107">
        <v>0.93230000000000002</v>
      </c>
      <c r="E38" s="107">
        <v>0.93089999999999995</v>
      </c>
      <c r="F38" s="107">
        <v>0.93989999999999996</v>
      </c>
      <c r="G38" s="107">
        <v>0.92920000000000003</v>
      </c>
      <c r="H38" s="107">
        <v>0.93049999999999999</v>
      </c>
      <c r="I38" s="107">
        <v>0.92900000000000005</v>
      </c>
      <c r="J38" s="107">
        <v>0.9335</v>
      </c>
      <c r="K38" s="107">
        <v>0.92449999999999999</v>
      </c>
      <c r="L38" s="107">
        <v>0.93899999999999995</v>
      </c>
      <c r="M38" s="107">
        <v>0.92820000000000003</v>
      </c>
      <c r="N38" s="107"/>
      <c r="O38" s="107">
        <v>0.93179999999999996</v>
      </c>
      <c r="P38" s="107">
        <v>0.93189999999999995</v>
      </c>
      <c r="R38" s="109"/>
      <c r="S38" s="109"/>
    </row>
    <row r="39" spans="1:19" s="52" customFormat="1" ht="9" customHeight="1">
      <c r="A39" s="51"/>
      <c r="B39" s="132" t="s">
        <v>5</v>
      </c>
      <c r="C39" s="108">
        <v>0.93069999999999997</v>
      </c>
      <c r="D39" s="108">
        <v>0.93140000000000001</v>
      </c>
      <c r="E39" s="144">
        <v>0.93679999999999997</v>
      </c>
      <c r="F39" s="144">
        <v>0.93730000000000002</v>
      </c>
      <c r="G39" s="144">
        <v>0.93600000000000005</v>
      </c>
      <c r="H39" s="144">
        <v>0.93740000000000001</v>
      </c>
      <c r="I39" s="108">
        <v>0.93769999999999998</v>
      </c>
      <c r="J39" s="108">
        <v>0.93689999999999996</v>
      </c>
      <c r="K39" s="108">
        <v>0.9355</v>
      </c>
      <c r="L39" s="108">
        <v>0.9335</v>
      </c>
      <c r="M39" s="108">
        <v>0.92689999999999995</v>
      </c>
      <c r="N39" s="108"/>
      <c r="O39" s="108">
        <v>0.93479999999999996</v>
      </c>
      <c r="P39" s="108">
        <v>0.93459999999999999</v>
      </c>
      <c r="R39" s="109"/>
      <c r="S39" s="109"/>
    </row>
    <row r="40" spans="1:19" s="52" customFormat="1" ht="9" customHeight="1">
      <c r="A40" s="51"/>
      <c r="B40" s="242" t="s">
        <v>6</v>
      </c>
      <c r="C40" s="107">
        <v>0.9365</v>
      </c>
      <c r="D40" s="107">
        <v>0.9385</v>
      </c>
      <c r="E40" s="225">
        <v>0.94259999999999999</v>
      </c>
      <c r="F40" s="225">
        <v>0.93679999999999997</v>
      </c>
      <c r="G40" s="225">
        <v>0.93889999999999996</v>
      </c>
      <c r="H40" s="107">
        <v>0.9395</v>
      </c>
      <c r="I40" s="107">
        <v>0.93930000000000002</v>
      </c>
      <c r="J40" s="107">
        <v>0.93830000000000002</v>
      </c>
      <c r="K40" s="107">
        <v>0.93940000000000001</v>
      </c>
      <c r="L40" s="107">
        <v>0.93640000000000001</v>
      </c>
      <c r="M40" s="107">
        <v>0.93789999999999996</v>
      </c>
      <c r="N40" s="107"/>
      <c r="O40" s="107">
        <v>0.93859999999999999</v>
      </c>
      <c r="P40" s="107">
        <v>0.93889999999999996</v>
      </c>
      <c r="R40" s="109"/>
      <c r="S40" s="109"/>
    </row>
    <row r="41" spans="1:19" s="52" customFormat="1" ht="9" customHeight="1">
      <c r="A41" s="51"/>
      <c r="B41" s="240" t="s">
        <v>12</v>
      </c>
      <c r="C41" s="108">
        <v>0.93010000000000004</v>
      </c>
      <c r="D41" s="108">
        <v>0.92679999999999996</v>
      </c>
      <c r="E41" s="108">
        <v>0.92779999999999996</v>
      </c>
      <c r="F41" s="108">
        <v>0.93559999999999999</v>
      </c>
      <c r="G41" s="108">
        <v>0.92959999999999998</v>
      </c>
      <c r="H41" s="108">
        <v>0.93330000000000002</v>
      </c>
      <c r="I41" s="108">
        <v>0.93330000000000002</v>
      </c>
      <c r="J41" s="108">
        <v>0.93259999999999998</v>
      </c>
      <c r="K41" s="108">
        <v>0.93179999999999996</v>
      </c>
      <c r="L41" s="108">
        <v>0.93110000000000004</v>
      </c>
      <c r="M41" s="108">
        <v>0.93269999999999997</v>
      </c>
      <c r="N41" s="108"/>
      <c r="O41" s="108">
        <v>0.93140000000000001</v>
      </c>
      <c r="P41" s="108">
        <v>0.93210000000000004</v>
      </c>
      <c r="R41" s="109"/>
      <c r="S41" s="109"/>
    </row>
    <row r="42" spans="1:19" s="52" customFormat="1" ht="9" customHeight="1">
      <c r="A42" s="51"/>
      <c r="B42" s="242" t="s">
        <v>13</v>
      </c>
      <c r="C42" s="107">
        <v>0.94010000000000005</v>
      </c>
      <c r="D42" s="107">
        <v>0.93830000000000002</v>
      </c>
      <c r="E42" s="107">
        <v>0.9425</v>
      </c>
      <c r="F42" s="107">
        <v>0.9385</v>
      </c>
      <c r="G42" s="107">
        <v>0.94030000000000002</v>
      </c>
      <c r="H42" s="107">
        <v>0.94179999999999997</v>
      </c>
      <c r="I42" s="107">
        <v>0.94240000000000002</v>
      </c>
      <c r="J42" s="107">
        <v>0.93910000000000005</v>
      </c>
      <c r="K42" s="107">
        <v>0.94089999999999996</v>
      </c>
      <c r="L42" s="107">
        <v>0.9446</v>
      </c>
      <c r="M42" s="107">
        <v>0.94369999999999998</v>
      </c>
      <c r="N42" s="107"/>
      <c r="O42" s="107">
        <v>0.94120000000000004</v>
      </c>
      <c r="P42" s="107">
        <v>0.94110000000000005</v>
      </c>
      <c r="R42" s="109"/>
      <c r="S42" s="109"/>
    </row>
    <row r="43" spans="1:19" s="52" customFormat="1" ht="9" customHeight="1">
      <c r="A43" s="51"/>
      <c r="B43" s="240" t="s">
        <v>14</v>
      </c>
      <c r="C43" s="108">
        <v>0.93910000000000005</v>
      </c>
      <c r="D43" s="108">
        <v>0.93989999999999996</v>
      </c>
      <c r="E43" s="108">
        <v>0.94230000000000003</v>
      </c>
      <c r="F43" s="108">
        <v>0.94099999999999995</v>
      </c>
      <c r="G43" s="108">
        <v>0.9415</v>
      </c>
      <c r="H43" s="108">
        <v>0.94110000000000005</v>
      </c>
      <c r="I43" s="108">
        <v>0.94110000000000005</v>
      </c>
      <c r="J43" s="108">
        <v>0.94450000000000001</v>
      </c>
      <c r="K43" s="108">
        <v>0.93979999999999997</v>
      </c>
      <c r="L43" s="108">
        <v>0.94230000000000003</v>
      </c>
      <c r="M43" s="108">
        <v>0.94069999999999998</v>
      </c>
      <c r="N43" s="108"/>
      <c r="O43" s="108">
        <v>0.94130000000000003</v>
      </c>
      <c r="P43" s="108">
        <v>0.94140000000000001</v>
      </c>
      <c r="R43" s="109"/>
      <c r="S43" s="109"/>
    </row>
    <row r="44" spans="1:19" s="52" customFormat="1" ht="9" customHeight="1">
      <c r="A44" s="51"/>
      <c r="B44" s="242" t="s">
        <v>38</v>
      </c>
      <c r="C44" s="107">
        <v>0.93089999999999995</v>
      </c>
      <c r="D44" s="107">
        <v>0.93210000000000004</v>
      </c>
      <c r="E44" s="107">
        <v>0.92820000000000003</v>
      </c>
      <c r="F44" s="107">
        <v>0.92979999999999996</v>
      </c>
      <c r="G44" s="107">
        <v>0.93369999999999997</v>
      </c>
      <c r="H44" s="107">
        <v>0.93320000000000003</v>
      </c>
      <c r="I44" s="107">
        <v>0.93530000000000002</v>
      </c>
      <c r="J44" s="107">
        <v>0.92859999999999998</v>
      </c>
      <c r="K44" s="107">
        <v>0.93389999999999995</v>
      </c>
      <c r="L44" s="107">
        <v>0.92859999999999998</v>
      </c>
      <c r="M44" s="107">
        <v>0.93659999999999999</v>
      </c>
      <c r="N44" s="107"/>
      <c r="O44" s="107">
        <v>0.93189999999999995</v>
      </c>
      <c r="P44" s="107">
        <v>0.93189999999999995</v>
      </c>
      <c r="R44" s="109"/>
      <c r="S44" s="109"/>
    </row>
    <row r="45" spans="1:19" s="52" customFormat="1" ht="9" customHeight="1">
      <c r="A45" s="51"/>
      <c r="B45" s="240" t="s">
        <v>120</v>
      </c>
      <c r="C45" s="108">
        <v>0.92869999999999997</v>
      </c>
      <c r="D45" s="108">
        <v>0.9304</v>
      </c>
      <c r="E45" s="108">
        <v>0.92479999999999996</v>
      </c>
      <c r="F45" s="108">
        <v>0.9405</v>
      </c>
      <c r="G45" s="108">
        <v>0.93340000000000001</v>
      </c>
      <c r="H45" s="108">
        <v>0.93710000000000004</v>
      </c>
      <c r="I45" s="108">
        <v>0.94820000000000004</v>
      </c>
      <c r="J45" s="108">
        <v>0.92420000000000002</v>
      </c>
      <c r="K45" s="108">
        <v>0.9244</v>
      </c>
      <c r="L45" s="108">
        <v>0.9304</v>
      </c>
      <c r="M45" s="108">
        <v>0.94040000000000001</v>
      </c>
      <c r="N45" s="108"/>
      <c r="O45" s="108">
        <v>0.93279999999999996</v>
      </c>
      <c r="P45" s="108">
        <v>0.93259999999999998</v>
      </c>
      <c r="R45" s="109"/>
      <c r="S45" s="109"/>
    </row>
    <row r="46" spans="1:19" s="52" customFormat="1" ht="9" customHeight="1">
      <c r="A46" s="51"/>
      <c r="B46" s="242" t="s">
        <v>118</v>
      </c>
      <c r="C46" s="107">
        <v>0.94430000000000003</v>
      </c>
      <c r="D46" s="107">
        <v>0.94540000000000002</v>
      </c>
      <c r="E46" s="107">
        <v>0.9425</v>
      </c>
      <c r="F46" s="107">
        <v>0.94899999999999995</v>
      </c>
      <c r="G46" s="107">
        <v>0.9415</v>
      </c>
      <c r="H46" s="107">
        <v>0.94420000000000004</v>
      </c>
      <c r="I46" s="107">
        <v>0.94699999999999995</v>
      </c>
      <c r="J46" s="107">
        <v>0.94169999999999998</v>
      </c>
      <c r="K46" s="107">
        <v>0.94359999999999999</v>
      </c>
      <c r="L46" s="107">
        <v>0.94550000000000001</v>
      </c>
      <c r="M46" s="107">
        <v>0.93859999999999999</v>
      </c>
      <c r="N46" s="107"/>
      <c r="O46" s="107">
        <v>0.94399999999999995</v>
      </c>
      <c r="P46" s="107">
        <v>0.94420000000000004</v>
      </c>
      <c r="R46" s="109"/>
      <c r="S46" s="109"/>
    </row>
    <row r="47" spans="1:19" s="52" customFormat="1" ht="9" customHeight="1">
      <c r="A47" s="51"/>
      <c r="B47" s="240" t="s">
        <v>15</v>
      </c>
      <c r="C47" s="108">
        <v>0.93010000000000004</v>
      </c>
      <c r="D47" s="108">
        <v>0.92759999999999998</v>
      </c>
      <c r="E47" s="108">
        <v>0.93030000000000002</v>
      </c>
      <c r="F47" s="108">
        <v>0.92800000000000005</v>
      </c>
      <c r="G47" s="108">
        <v>0.92830000000000001</v>
      </c>
      <c r="H47" s="108">
        <v>0.92930000000000001</v>
      </c>
      <c r="I47" s="108">
        <v>0.92930000000000001</v>
      </c>
      <c r="J47" s="108">
        <v>0.9284</v>
      </c>
      <c r="K47" s="108">
        <v>0.92649999999999999</v>
      </c>
      <c r="L47" s="108">
        <v>0.93110000000000004</v>
      </c>
      <c r="M47" s="108">
        <v>0.92930000000000001</v>
      </c>
      <c r="N47" s="108"/>
      <c r="O47" s="108">
        <v>0.92900000000000005</v>
      </c>
      <c r="P47" s="108">
        <v>0.92910000000000004</v>
      </c>
      <c r="R47" s="109"/>
      <c r="S47" s="109"/>
    </row>
    <row r="48" spans="1:19" s="52" customFormat="1" ht="9" customHeight="1">
      <c r="A48" s="51"/>
      <c r="B48" s="207" t="s">
        <v>2</v>
      </c>
      <c r="C48" s="111">
        <v>0.9345</v>
      </c>
      <c r="D48" s="111">
        <v>0.93500000000000005</v>
      </c>
      <c r="E48" s="129">
        <v>0.93579999999999997</v>
      </c>
      <c r="F48" s="129">
        <v>0.93630000000000002</v>
      </c>
      <c r="G48" s="129">
        <v>0.93530000000000002</v>
      </c>
      <c r="H48" s="129">
        <v>0.93799999999999994</v>
      </c>
      <c r="I48" s="111">
        <v>0.93869999999999998</v>
      </c>
      <c r="J48" s="111">
        <v>0.93810000000000004</v>
      </c>
      <c r="K48" s="111">
        <v>0.93830000000000002</v>
      </c>
      <c r="L48" s="111">
        <v>0.93889999999999996</v>
      </c>
      <c r="M48" s="111">
        <v>0.93989999999999996</v>
      </c>
      <c r="N48" s="111"/>
      <c r="O48" s="111">
        <v>0.93720000000000003</v>
      </c>
      <c r="P48" s="111">
        <v>0.93710000000000004</v>
      </c>
      <c r="R48" s="109"/>
      <c r="S48" s="109"/>
    </row>
    <row r="49" spans="1:23" s="52" customFormat="1" ht="9" customHeight="1">
      <c r="A49" s="51"/>
      <c r="B49" s="208" t="s">
        <v>26</v>
      </c>
      <c r="C49" s="209">
        <f t="shared" ref="C49:P49" si="3">MAX(C32:C47)</f>
        <v>0.94430000000000003</v>
      </c>
      <c r="D49" s="209">
        <f t="shared" si="3"/>
        <v>0.94540000000000002</v>
      </c>
      <c r="E49" s="209">
        <f t="shared" si="3"/>
        <v>0.94259999999999999</v>
      </c>
      <c r="F49" s="209">
        <f t="shared" si="3"/>
        <v>0.94899999999999995</v>
      </c>
      <c r="G49" s="209">
        <f t="shared" si="3"/>
        <v>0.9415</v>
      </c>
      <c r="H49" s="209">
        <f t="shared" si="3"/>
        <v>0.94420000000000004</v>
      </c>
      <c r="I49" s="209">
        <f t="shared" si="3"/>
        <v>0.94820000000000004</v>
      </c>
      <c r="J49" s="209">
        <f t="shared" si="3"/>
        <v>0.94450000000000001</v>
      </c>
      <c r="K49" s="209">
        <f t="shared" si="3"/>
        <v>0.9466</v>
      </c>
      <c r="L49" s="209">
        <f t="shared" si="3"/>
        <v>0.94789999999999996</v>
      </c>
      <c r="M49" s="209">
        <f t="shared" si="3"/>
        <v>0.94979999999999998</v>
      </c>
      <c r="N49" s="209">
        <f t="shared" si="3"/>
        <v>0</v>
      </c>
      <c r="O49" s="209">
        <f t="shared" si="3"/>
        <v>0.94399999999999995</v>
      </c>
      <c r="P49" s="210">
        <f t="shared" si="3"/>
        <v>0.94420000000000004</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28" zoomScale="115" zoomScaleNormal="115" workbookViewId="0">
      <selection activeCell="E59" sqref="E59"/>
    </sheetView>
  </sheetViews>
  <sheetFormatPr baseColWidth="10" defaultColWidth="11.42578125" defaultRowHeight="14.25"/>
  <cols>
    <col min="1" max="1" width="4.140625" style="50" customWidth="1"/>
    <col min="2" max="2" width="25.7109375" style="17" customWidth="1"/>
    <col min="3" max="13" width="11.140625" style="17" bestFit="1" customWidth="1"/>
    <col min="14" max="14" width="9"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20347176812</v>
      </c>
      <c r="D10" s="69">
        <f>+'Ingresos Brutos del Juego'!D26</f>
        <v>18373648140</v>
      </c>
      <c r="E10" s="69">
        <f>+'Ingresos Brutos del Juego'!E26</f>
        <v>21338314605</v>
      </c>
      <c r="F10" s="69">
        <f>+'Ingresos Brutos del Juego'!F26</f>
        <v>19840959339</v>
      </c>
      <c r="G10" s="69">
        <f>+'Ingresos Brutos del Juego'!G26</f>
        <v>23611181337</v>
      </c>
      <c r="H10" s="69">
        <f>+'Ingresos Brutos del Juego'!H26</f>
        <v>19514246312</v>
      </c>
      <c r="I10" s="69">
        <f>+'Ingresos Brutos del Juego'!I26</f>
        <v>22242470774</v>
      </c>
      <c r="J10" s="69">
        <f>+'Ingresos Brutos del Juego'!J26</f>
        <v>23383466302</v>
      </c>
      <c r="K10" s="69">
        <f>+'Ingresos Brutos del Juego'!K26</f>
        <v>21609666453</v>
      </c>
      <c r="L10" s="69">
        <f>+'Ingresos Brutos del Juego'!L26</f>
        <v>22702449888</v>
      </c>
      <c r="M10" s="69">
        <f>+'Ingresos Brutos del Juego'!M26</f>
        <v>21052939945</v>
      </c>
      <c r="N10" s="69">
        <f>+'Ingresos Brutos del Juego'!N26</f>
        <v>0</v>
      </c>
      <c r="O10" s="69">
        <f>SUM(C10:N10)</f>
        <v>234016519907</v>
      </c>
      <c r="P10" s="54"/>
      <c r="Q10" s="54"/>
      <c r="R10" s="55"/>
    </row>
    <row r="11" spans="1:18" s="56" customFormat="1" ht="11.25" customHeight="1">
      <c r="A11" s="54"/>
      <c r="B11" s="103" t="s">
        <v>17</v>
      </c>
      <c r="C11" s="115">
        <f>+Impuestos!C26</f>
        <v>3368289422</v>
      </c>
      <c r="D11" s="115">
        <f>+Impuestos!D26</f>
        <v>3036833846</v>
      </c>
      <c r="E11" s="115">
        <f>+Impuestos!E26</f>
        <v>3527047172</v>
      </c>
      <c r="F11" s="115">
        <f>+Impuestos!F26</f>
        <v>3294595287</v>
      </c>
      <c r="G11" s="115">
        <f>+Impuestos!G26</f>
        <v>3928916505</v>
      </c>
      <c r="H11" s="115">
        <f>+Impuestos!H26</f>
        <v>3256712992</v>
      </c>
      <c r="I11" s="115">
        <f>+Impuestos!I26</f>
        <v>3714307074</v>
      </c>
      <c r="J11" s="115">
        <f>+Impuestos!J26</f>
        <v>3906692890</v>
      </c>
      <c r="K11" s="115">
        <f>+Impuestos!K26</f>
        <v>3610068540</v>
      </c>
      <c r="L11" s="115">
        <f>+Impuestos!L26</f>
        <v>3792136382</v>
      </c>
      <c r="M11" s="115">
        <f>+Impuestos!M26</f>
        <v>3515909987</v>
      </c>
      <c r="N11" s="115">
        <f>+Impuestos!N26</f>
        <v>0</v>
      </c>
      <c r="O11" s="115">
        <f>SUM(C11:N11)</f>
        <v>38951510097</v>
      </c>
      <c r="P11" s="54"/>
      <c r="Q11" s="54"/>
      <c r="R11" s="55"/>
    </row>
    <row r="12" spans="1:18" s="56" customFormat="1" ht="11.25" customHeight="1">
      <c r="A12" s="54"/>
      <c r="B12" s="98" t="s">
        <v>18</v>
      </c>
      <c r="C12" s="39">
        <f>+Impuestos!C48</f>
        <v>3248708903</v>
      </c>
      <c r="D12" s="39">
        <f>+Impuestos!D48</f>
        <v>2933607685</v>
      </c>
      <c r="E12" s="39">
        <f>+Impuestos!E48</f>
        <v>3406957794</v>
      </c>
      <c r="F12" s="39">
        <f>+Impuestos!F48</f>
        <v>3167884264</v>
      </c>
      <c r="G12" s="39">
        <f>+Impuestos!G48</f>
        <v>3769852482</v>
      </c>
      <c r="H12" s="39">
        <f>+Impuestos!H48</f>
        <v>3115719998</v>
      </c>
      <c r="I12" s="39">
        <f>+Impuestos!I48</f>
        <v>3551318865</v>
      </c>
      <c r="J12" s="39">
        <f>+Impuestos!J48</f>
        <v>3733494619</v>
      </c>
      <c r="K12" s="39">
        <f>+Impuestos!K48</f>
        <v>3450282879</v>
      </c>
      <c r="L12" s="39">
        <f>+Impuestos!L48</f>
        <v>3624760906</v>
      </c>
      <c r="M12" s="39">
        <f>+Impuestos!M48</f>
        <v>3361393774</v>
      </c>
      <c r="N12" s="39">
        <f>+Impuestos!N48</f>
        <v>0</v>
      </c>
      <c r="O12" s="39">
        <f>SUM(C12:N12)</f>
        <v>37363982169</v>
      </c>
      <c r="P12" s="54"/>
      <c r="Q12" s="54"/>
      <c r="R12" s="55"/>
    </row>
    <row r="13" spans="1:18" s="56" customFormat="1" ht="11.25" customHeight="1">
      <c r="A13" s="54"/>
      <c r="B13" s="128" t="s">
        <v>27</v>
      </c>
      <c r="C13" s="169">
        <f>+Visitas!C26</f>
        <v>466158</v>
      </c>
      <c r="D13" s="169">
        <f>+Visitas!D26</f>
        <v>451505</v>
      </c>
      <c r="E13" s="169">
        <f>+Visitas!E26</f>
        <v>435402</v>
      </c>
      <c r="F13" s="169">
        <f>+Visitas!F26</f>
        <v>409410</v>
      </c>
      <c r="G13" s="169">
        <f>+Visitas!G26</f>
        <v>482421</v>
      </c>
      <c r="H13" s="169">
        <f>+Visitas!H26</f>
        <v>394903</v>
      </c>
      <c r="I13" s="169">
        <f>+Visitas!I26</f>
        <v>459128</v>
      </c>
      <c r="J13" s="169">
        <f>+Visitas!J26</f>
        <v>476286</v>
      </c>
      <c r="K13" s="169">
        <f>+Visitas!K26</f>
        <v>427727</v>
      </c>
      <c r="L13" s="169">
        <f>+Visitas!L26</f>
        <v>442087</v>
      </c>
      <c r="M13" s="169">
        <f>+Visitas!M26</f>
        <v>407295</v>
      </c>
      <c r="N13" s="169">
        <f>+Visitas!N26</f>
        <v>0</v>
      </c>
      <c r="O13" s="126">
        <f>SUM(C13:N13)</f>
        <v>4852322</v>
      </c>
      <c r="P13" s="54"/>
      <c r="Q13" s="54"/>
      <c r="R13" s="55"/>
    </row>
    <row r="14" spans="1:18" s="56" customFormat="1" ht="11.25" customHeight="1">
      <c r="A14" s="54"/>
      <c r="B14" s="139" t="s">
        <v>9</v>
      </c>
      <c r="C14" s="170">
        <f>+Visitas!C46</f>
        <v>1335752441</v>
      </c>
      <c r="D14" s="170">
        <f>+Visitas!D46</f>
        <v>1301539917</v>
      </c>
      <c r="E14" s="170">
        <f>+Visitas!E46</f>
        <v>1257619493</v>
      </c>
      <c r="F14" s="170">
        <f>+Visitas!F46</f>
        <v>1188447628</v>
      </c>
      <c r="G14" s="170">
        <f>+Visitas!G46</f>
        <v>1411597615</v>
      </c>
      <c r="H14" s="170">
        <f>+Visitas!H46</f>
        <v>1162452266</v>
      </c>
      <c r="I14" s="170">
        <f>+Visitas!I46</f>
        <v>1355557057</v>
      </c>
      <c r="J14" s="170">
        <f>+Visitas!J46</f>
        <v>1407615646</v>
      </c>
      <c r="K14" s="170">
        <f>+Visitas!K46</f>
        <v>1266619409</v>
      </c>
      <c r="L14" s="170">
        <f>+Visitas!L46</f>
        <v>1313073547</v>
      </c>
      <c r="M14" s="170">
        <f>+Visitas!M46</f>
        <v>1219400501</v>
      </c>
      <c r="N14" s="170">
        <f>+Visitas!N46</f>
        <v>0</v>
      </c>
      <c r="O14" s="127">
        <f>SUM(C14:N14)</f>
        <v>14219675520</v>
      </c>
      <c r="P14" s="54"/>
      <c r="Q14" s="54"/>
      <c r="R14" s="55"/>
    </row>
    <row r="15" spans="1:18" s="56" customFormat="1" ht="11.25" customHeight="1">
      <c r="A15" s="54"/>
      <c r="B15" s="145" t="s">
        <v>10</v>
      </c>
      <c r="C15" s="168">
        <f>+Visitas!C69</f>
        <v>43648.67</v>
      </c>
      <c r="D15" s="168">
        <f>+Visitas!D69</f>
        <v>40694.230000000003</v>
      </c>
      <c r="E15" s="168">
        <f>+Visitas!E69</f>
        <v>49008.31</v>
      </c>
      <c r="F15" s="168">
        <f>+Visitas!F69</f>
        <v>48462.32</v>
      </c>
      <c r="G15" s="168">
        <f>+Visitas!G69</f>
        <v>48943.1</v>
      </c>
      <c r="H15" s="168">
        <f>+Visitas!H69</f>
        <v>49415.29</v>
      </c>
      <c r="I15" s="168">
        <f>+Visitas!I69</f>
        <v>48445.03</v>
      </c>
      <c r="J15" s="168">
        <f>+Visitas!J69</f>
        <v>49095.43</v>
      </c>
      <c r="K15" s="168">
        <f>+Visitas!K69</f>
        <v>50522.1</v>
      </c>
      <c r="L15" s="168">
        <f>+Visitas!L69</f>
        <v>51352.9</v>
      </c>
      <c r="M15" s="168">
        <f>+Visitas!M69</f>
        <v>51689.66</v>
      </c>
      <c r="N15" s="168">
        <f>+Visitas!N69</f>
        <v>0</v>
      </c>
      <c r="O15" s="133">
        <f>+O10/O13</f>
        <v>48227.739195172951</v>
      </c>
      <c r="P15" s="54"/>
      <c r="Q15" s="54"/>
      <c r="R15" s="55"/>
    </row>
    <row r="16" spans="1:18" s="56" customFormat="1" ht="11.25" customHeight="1">
      <c r="A16" s="54"/>
      <c r="B16" s="172" t="s">
        <v>85</v>
      </c>
      <c r="C16" s="171">
        <f>+'Retorno Máquinas'!C48</f>
        <v>0.9345</v>
      </c>
      <c r="D16" s="171">
        <v>0.93500000000000005</v>
      </c>
      <c r="E16" s="171">
        <v>0.93579999999999997</v>
      </c>
      <c r="F16" s="171">
        <v>0.93630000000000002</v>
      </c>
      <c r="G16" s="171">
        <v>0.93530000000000002</v>
      </c>
      <c r="H16" s="171">
        <v>0.93799999999999994</v>
      </c>
      <c r="I16" s="171">
        <v>0.93869999999999998</v>
      </c>
      <c r="J16" s="171">
        <v>0.93810000000000004</v>
      </c>
      <c r="K16" s="171">
        <v>0.93830000000000002</v>
      </c>
      <c r="L16" s="171">
        <v>0.93889999999999996</v>
      </c>
      <c r="M16" s="171">
        <v>0.93989999999999996</v>
      </c>
      <c r="N16" s="171"/>
      <c r="O16" s="171">
        <f>+'Retorno Máquinas'!O48</f>
        <v>0.93720000000000003</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37888375.014410079</v>
      </c>
      <c r="D20" s="130">
        <f>+'Ingresos Brutos del Juego'!D27</f>
        <v>33140992.859957956</v>
      </c>
      <c r="E20" s="130">
        <f>+'Ingresos Brutos del Juego'!E27</f>
        <v>37844403.477916442</v>
      </c>
      <c r="F20" s="130">
        <f>+'Ingresos Brutos del Juego'!F27</f>
        <v>35772618.761429526</v>
      </c>
      <c r="G20" s="130">
        <f>+'Ingresos Brutos del Juego'!G27</f>
        <v>42511876.689316921</v>
      </c>
      <c r="H20" s="130">
        <f>+'Ingresos Brutos del Juego'!H27</f>
        <v>35283927.058383904</v>
      </c>
      <c r="I20" s="130">
        <f>+'Ingresos Brutos del Juego'!I27</f>
        <v>39846192.690247543</v>
      </c>
      <c r="J20" s="130">
        <f>+'Ingresos Brutos del Juego'!J27</f>
        <v>40382325.425005011</v>
      </c>
      <c r="K20" s="130">
        <f>+'Ingresos Brutos del Juego'!K27</f>
        <v>36412521.741694577</v>
      </c>
      <c r="L20" s="130">
        <f>+'Ingresos Brutos del Juego'!L27</f>
        <v>38480033.031628191</v>
      </c>
      <c r="M20" s="130">
        <f>+'Ingresos Brutos del Juego'!M27</f>
        <v>35534817.055005446</v>
      </c>
      <c r="N20" s="130">
        <f>+'Ingresos Brutos del Juego'!N27</f>
        <v>0</v>
      </c>
      <c r="O20" s="131">
        <f>SUM(C20:N20)</f>
        <v>413098083.8049956</v>
      </c>
      <c r="P20" s="54"/>
      <c r="Q20" s="65"/>
      <c r="R20" s="55"/>
    </row>
    <row r="21" spans="1:18" s="56" customFormat="1" ht="11.25" customHeight="1">
      <c r="A21" s="54"/>
      <c r="B21" s="132" t="s">
        <v>17</v>
      </c>
      <c r="C21" s="112">
        <f>+Impuestos!C27</f>
        <v>6272074.694045105</v>
      </c>
      <c r="D21" s="112">
        <f>+Impuestos!D27</f>
        <v>5477610.5452928664</v>
      </c>
      <c r="E21" s="112">
        <f>+Impuestos!E27</f>
        <v>6255367.3396274373</v>
      </c>
      <c r="F21" s="112">
        <f>+Impuestos!F27</f>
        <v>5940050.5369411008</v>
      </c>
      <c r="G21" s="112">
        <f>+Impuestos!G27</f>
        <v>7074004.9639720414</v>
      </c>
      <c r="H21" s="112">
        <f>+Impuestos!H27</f>
        <v>5888499.1929797065</v>
      </c>
      <c r="I21" s="112">
        <f>+Impuestos!I27</f>
        <v>6653981.7848994127</v>
      </c>
      <c r="J21" s="112">
        <f>+Impuestos!J27</f>
        <v>6746704.7691744445</v>
      </c>
      <c r="K21" s="112">
        <f>+Impuestos!K27</f>
        <v>6083004.542789164</v>
      </c>
      <c r="L21" s="112">
        <f>+Impuestos!L27</f>
        <v>6427567.6836502934</v>
      </c>
      <c r="M21" s="112">
        <f>+Impuestos!M27</f>
        <v>5934430.939161242</v>
      </c>
      <c r="N21" s="112">
        <f>+Impuestos!N27</f>
        <v>0</v>
      </c>
      <c r="O21" s="133">
        <f>SUM(C21:N21)</f>
        <v>68753296.99253282</v>
      </c>
      <c r="P21" s="54"/>
      <c r="Q21" s="54"/>
      <c r="R21" s="55"/>
    </row>
    <row r="22" spans="1:18" s="56" customFormat="1" ht="11.25" customHeight="1">
      <c r="A22" s="54"/>
      <c r="B22" s="134" t="s">
        <v>18</v>
      </c>
      <c r="C22" s="135">
        <f>+Impuestos!C49</f>
        <v>6049404.4145192625</v>
      </c>
      <c r="D22" s="135">
        <f>+Impuestos!D49</f>
        <v>5291419.0258626984</v>
      </c>
      <c r="E22" s="135">
        <f>+Impuestos!E49</f>
        <v>6042383.7484407602</v>
      </c>
      <c r="F22" s="135">
        <f>+Impuestos!F49</f>
        <v>5711594.5917822421</v>
      </c>
      <c r="G22" s="135">
        <f>+Impuestos!G49</f>
        <v>6787610.5631596567</v>
      </c>
      <c r="H22" s="135">
        <f>+Impuestos!H49</f>
        <v>5633568.1832701489</v>
      </c>
      <c r="I22" s="135">
        <f>+Impuestos!I49</f>
        <v>6361997.1556718023</v>
      </c>
      <c r="J22" s="135">
        <f>+Impuestos!J49</f>
        <v>6447598.1759841954</v>
      </c>
      <c r="K22" s="135">
        <f>+Impuestos!K49</f>
        <v>5813763.975479722</v>
      </c>
      <c r="L22" s="135">
        <f>+Impuestos!L49</f>
        <v>6143870.8193498086</v>
      </c>
      <c r="M22" s="135">
        <f>+Impuestos!M49</f>
        <v>5673626.2546216231</v>
      </c>
      <c r="N22" s="135">
        <f>+Impuestos!N49</f>
        <v>0</v>
      </c>
      <c r="O22" s="142">
        <f>SUM(C22:N22)</f>
        <v>65956836.908141926</v>
      </c>
      <c r="P22" s="54"/>
      <c r="Q22" s="54"/>
      <c r="R22" s="55"/>
    </row>
    <row r="23" spans="1:18" s="56" customFormat="1" ht="11.25" customHeight="1">
      <c r="A23" s="54"/>
      <c r="B23" s="132" t="s">
        <v>27</v>
      </c>
      <c r="C23" s="169">
        <f t="shared" ref="C23:H23" si="0">+C13</f>
        <v>466158</v>
      </c>
      <c r="D23" s="169">
        <f t="shared" si="0"/>
        <v>451505</v>
      </c>
      <c r="E23" s="169">
        <f t="shared" si="0"/>
        <v>435402</v>
      </c>
      <c r="F23" s="169">
        <f t="shared" si="0"/>
        <v>409410</v>
      </c>
      <c r="G23" s="169">
        <f t="shared" si="0"/>
        <v>482421</v>
      </c>
      <c r="H23" s="169">
        <f t="shared" si="0"/>
        <v>394903</v>
      </c>
      <c r="I23" s="169">
        <f t="shared" ref="I23:J23" si="1">+I13</f>
        <v>459128</v>
      </c>
      <c r="J23" s="169">
        <f t="shared" si="1"/>
        <v>476286</v>
      </c>
      <c r="K23" s="169">
        <f t="shared" ref="K23:L23" si="2">+K13</f>
        <v>427727</v>
      </c>
      <c r="L23" s="169">
        <f t="shared" si="2"/>
        <v>442087</v>
      </c>
      <c r="M23" s="169">
        <f t="shared" ref="M23:N23" si="3">+M13</f>
        <v>407295</v>
      </c>
      <c r="N23" s="169">
        <f t="shared" si="3"/>
        <v>0</v>
      </c>
      <c r="O23" s="133">
        <f>SUM(C23:N23)</f>
        <v>4852322</v>
      </c>
      <c r="P23" s="54"/>
      <c r="Q23" s="54"/>
      <c r="R23" s="55"/>
    </row>
    <row r="24" spans="1:18" s="56" customFormat="1" ht="11.25" customHeight="1">
      <c r="A24" s="54"/>
      <c r="B24" s="141"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2430896.7864716817</v>
      </c>
      <c r="K24" s="70">
        <f>+Visitas!K47</f>
        <v>2134267.4061617474</v>
      </c>
      <c r="L24" s="70">
        <f>+Visitas!L47</f>
        <v>2225623.8296213429</v>
      </c>
      <c r="M24" s="70">
        <f>+Visitas!M47</f>
        <v>2058200.6044295009</v>
      </c>
      <c r="N24" s="70">
        <f>+Visitas!N47</f>
        <v>0</v>
      </c>
      <c r="O24" s="127">
        <f>SUM(C24:N24)</f>
        <v>25128908.977852765</v>
      </c>
      <c r="P24" s="54"/>
      <c r="Q24" s="54"/>
      <c r="R24" s="55"/>
    </row>
    <row r="25" spans="1:18" s="56" customFormat="1" ht="11.25" customHeight="1">
      <c r="A25" s="54"/>
      <c r="B25" s="132" t="s">
        <v>10</v>
      </c>
      <c r="C25" s="136">
        <f>+Visitas!C70</f>
        <v>81.277967608012091</v>
      </c>
      <c r="D25" s="136">
        <f>+Visitas!D70</f>
        <v>73.401165386172835</v>
      </c>
      <c r="E25" s="136">
        <f>+Visitas!E70</f>
        <v>86.918310641844954</v>
      </c>
      <c r="F25" s="136">
        <f>+Visitas!F70</f>
        <v>87.37602189661952</v>
      </c>
      <c r="G25" s="136">
        <f>+Visitas!G70</f>
        <v>88.12193690336008</v>
      </c>
      <c r="H25" s="136">
        <f>+Visitas!H70</f>
        <v>89.348338647171204</v>
      </c>
      <c r="I25" s="136">
        <f>+Visitas!I70</f>
        <v>86.786671313569911</v>
      </c>
      <c r="J25" s="136">
        <f>+Visitas!J70</f>
        <v>84.785874152925828</v>
      </c>
      <c r="K25" s="136">
        <f>+Visitas!K70</f>
        <v>85.130285036429925</v>
      </c>
      <c r="L25" s="136">
        <f>+Visitas!L70</f>
        <v>87.041764127597546</v>
      </c>
      <c r="M25" s="136">
        <f>+Visitas!M70</f>
        <v>87.245896132984612</v>
      </c>
      <c r="N25" s="136">
        <f>+Visitas!N70</f>
        <v>0</v>
      </c>
      <c r="O25" s="137">
        <f>ROUND(+O20/O23,2)</f>
        <v>85.13</v>
      </c>
      <c r="P25" s="54"/>
      <c r="Q25" s="54"/>
      <c r="R25" s="55"/>
    </row>
    <row r="26" spans="1:18" s="56" customFormat="1" ht="11.25" customHeight="1">
      <c r="A26" s="54"/>
      <c r="B26" s="146" t="s">
        <v>85</v>
      </c>
      <c r="C26" s="149">
        <f t="shared" ref="C26" si="4">+C16</f>
        <v>0.9345</v>
      </c>
      <c r="D26" s="149">
        <f>+D16</f>
        <v>0.93500000000000005</v>
      </c>
      <c r="E26" s="149">
        <v>0.93579999999999997</v>
      </c>
      <c r="F26" s="149">
        <v>0.93630000000000002</v>
      </c>
      <c r="G26" s="149">
        <v>0.93530000000000002</v>
      </c>
      <c r="H26" s="149">
        <v>0.93799999999999994</v>
      </c>
      <c r="I26" s="149">
        <v>0.93869999999999998</v>
      </c>
      <c r="J26" s="149">
        <v>0.93810000000000004</v>
      </c>
      <c r="K26" s="149">
        <v>0.93830000000000002</v>
      </c>
      <c r="L26" s="149">
        <v>0.93889999999999996</v>
      </c>
      <c r="M26" s="149">
        <f>+M16</f>
        <v>0.93989999999999996</v>
      </c>
      <c r="N26" s="149"/>
      <c r="O26" s="149">
        <f>+O16</f>
        <v>0.93720000000000003</v>
      </c>
      <c r="P26" s="54"/>
      <c r="Q26" s="54"/>
      <c r="R26" s="55"/>
    </row>
    <row r="27" spans="1:18" s="56" customFormat="1" ht="11.25" customHeight="1">
      <c r="A27" s="54"/>
      <c r="B27" s="147" t="s">
        <v>31</v>
      </c>
      <c r="C27" s="148">
        <f>+C38</f>
        <v>537.02954545454543</v>
      </c>
      <c r="D27" s="148">
        <f>+D38</f>
        <v>554.4085</v>
      </c>
      <c r="E27" s="148">
        <f t="shared" ref="E27:N27" si="5">+E38</f>
        <v>563.84333333333336</v>
      </c>
      <c r="F27" s="148">
        <f t="shared" si="5"/>
        <v>554.6409523809524</v>
      </c>
      <c r="G27" s="148">
        <f t="shared" si="5"/>
        <v>555.40200000000004</v>
      </c>
      <c r="H27" s="148">
        <f t="shared" si="5"/>
        <v>553.06333333333339</v>
      </c>
      <c r="I27" s="148">
        <f t="shared" si="5"/>
        <v>558.20818181818163</v>
      </c>
      <c r="J27" s="148">
        <f t="shared" si="5"/>
        <v>579.05199999999991</v>
      </c>
      <c r="K27" s="148">
        <f t="shared" si="5"/>
        <v>593.46800000000007</v>
      </c>
      <c r="L27" s="148">
        <f t="shared" si="5"/>
        <v>589.98</v>
      </c>
      <c r="M27" s="148">
        <f t="shared" si="5"/>
        <v>592.45950000000005</v>
      </c>
      <c r="N27" s="148">
        <f t="shared" si="5"/>
        <v>0</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1540018700</v>
      </c>
      <c r="D31" s="173">
        <v>1217896000</v>
      </c>
      <c r="E31" s="173">
        <v>1261900400</v>
      </c>
      <c r="F31" s="173">
        <v>947449050</v>
      </c>
      <c r="G31" s="173">
        <v>1632671400</v>
      </c>
      <c r="H31" s="173">
        <v>1373713200</v>
      </c>
      <c r="I31" s="173">
        <v>1453703400</v>
      </c>
      <c r="J31" s="173">
        <v>1517429350</v>
      </c>
      <c r="K31" s="173">
        <v>1331652150</v>
      </c>
      <c r="L31" s="173">
        <v>1188302050</v>
      </c>
      <c r="M31" s="173">
        <v>1365030950</v>
      </c>
      <c r="N31" s="174"/>
      <c r="O31" s="175">
        <f t="shared" ref="O31:O35" si="6">SUM(C31:N31)</f>
        <v>14829766650</v>
      </c>
      <c r="P31" s="175">
        <v>26220878.300000004</v>
      </c>
      <c r="Q31" s="6"/>
      <c r="R31" s="6"/>
    </row>
    <row r="32" spans="1:18" s="1" customFormat="1" ht="12" customHeight="1">
      <c r="A32" s="6"/>
      <c r="B32" s="96" t="s">
        <v>80</v>
      </c>
      <c r="C32" s="176">
        <v>2143133950</v>
      </c>
      <c r="D32" s="176">
        <v>2186950050</v>
      </c>
      <c r="E32" s="176">
        <v>3240437450</v>
      </c>
      <c r="F32" s="176">
        <v>2552654975</v>
      </c>
      <c r="G32" s="176">
        <v>3001347050</v>
      </c>
      <c r="H32" s="176">
        <v>2362620400</v>
      </c>
      <c r="I32" s="176">
        <v>2929022050</v>
      </c>
      <c r="J32" s="176">
        <v>3071089462</v>
      </c>
      <c r="K32" s="176">
        <v>2954472900</v>
      </c>
      <c r="L32" s="176">
        <v>3242212329</v>
      </c>
      <c r="M32" s="176">
        <v>2896302780</v>
      </c>
      <c r="N32" s="177"/>
      <c r="O32" s="178">
        <f t="shared" si="6"/>
        <v>30580243396</v>
      </c>
      <c r="P32" s="178">
        <v>53873806.329999998</v>
      </c>
      <c r="Q32" s="6"/>
      <c r="R32" s="6"/>
    </row>
    <row r="33" spans="2:17" s="6" customFormat="1" ht="12" customHeight="1">
      <c r="B33" s="95" t="s">
        <v>81</v>
      </c>
      <c r="C33" s="173">
        <v>92594550</v>
      </c>
      <c r="D33" s="173">
        <v>79418450</v>
      </c>
      <c r="E33" s="173">
        <v>83931850</v>
      </c>
      <c r="F33" s="173">
        <v>83154750</v>
      </c>
      <c r="G33" s="173">
        <v>95246800</v>
      </c>
      <c r="H33" s="173">
        <v>118808500</v>
      </c>
      <c r="I33" s="173">
        <v>150648600</v>
      </c>
      <c r="J33" s="173">
        <v>111044250</v>
      </c>
      <c r="K33" s="173">
        <v>91053400</v>
      </c>
      <c r="L33" s="173">
        <v>96474800</v>
      </c>
      <c r="M33" s="173">
        <v>81192150</v>
      </c>
      <c r="N33" s="174"/>
      <c r="O33" s="175">
        <f t="shared" si="6"/>
        <v>1083568100</v>
      </c>
      <c r="P33" s="175">
        <v>1916400.0699999998</v>
      </c>
    </row>
    <row r="34" spans="2:17" s="6" customFormat="1" ht="12" customHeight="1">
      <c r="B34" s="97" t="s">
        <v>82</v>
      </c>
      <c r="C34" s="176">
        <v>16548017312</v>
      </c>
      <c r="D34" s="176">
        <v>14867033455</v>
      </c>
      <c r="E34" s="176">
        <v>16729536090</v>
      </c>
      <c r="F34" s="176">
        <v>16236040504</v>
      </c>
      <c r="G34" s="176">
        <v>18855799147</v>
      </c>
      <c r="H34" s="176">
        <v>15637369972</v>
      </c>
      <c r="I34" s="176">
        <v>17684599039</v>
      </c>
      <c r="J34" s="176">
        <v>18657126380</v>
      </c>
      <c r="K34" s="176">
        <v>17210962353</v>
      </c>
      <c r="L34" s="176">
        <v>18153917384</v>
      </c>
      <c r="M34" s="176">
        <v>16691093610</v>
      </c>
      <c r="N34" s="177"/>
      <c r="O34" s="178">
        <f t="shared" si="6"/>
        <v>187271495246</v>
      </c>
      <c r="P34" s="178">
        <v>330642269.72999996</v>
      </c>
    </row>
    <row r="35" spans="2:17" s="6" customFormat="1" ht="12" customHeight="1">
      <c r="B35" s="95" t="s">
        <v>83</v>
      </c>
      <c r="C35" s="173">
        <v>23412300</v>
      </c>
      <c r="D35" s="173">
        <v>22350185</v>
      </c>
      <c r="E35" s="173">
        <v>22508815</v>
      </c>
      <c r="F35" s="173">
        <v>21660060</v>
      </c>
      <c r="G35" s="173">
        <v>26116940</v>
      </c>
      <c r="H35" s="173">
        <v>21734240</v>
      </c>
      <c r="I35" s="173">
        <v>24497685</v>
      </c>
      <c r="J35" s="173">
        <v>26776860</v>
      </c>
      <c r="K35" s="173">
        <v>21525650</v>
      </c>
      <c r="L35" s="173">
        <v>21543325</v>
      </c>
      <c r="M35" s="173">
        <v>19320455</v>
      </c>
      <c r="N35" s="174"/>
      <c r="O35" s="175">
        <f t="shared" si="6"/>
        <v>251446515</v>
      </c>
      <c r="P35" s="175">
        <v>444729.41</v>
      </c>
    </row>
    <row r="36" spans="2:17" s="6" customFormat="1" ht="18" customHeight="1">
      <c r="B36" s="180" t="s">
        <v>2</v>
      </c>
      <c r="C36" s="181">
        <f t="shared" ref="C36:D36" si="7">SUM(C31:C35)</f>
        <v>20347176812</v>
      </c>
      <c r="D36" s="181">
        <f t="shared" si="7"/>
        <v>18373648140</v>
      </c>
      <c r="E36" s="181">
        <f t="shared" ref="E36:J36" si="8">SUM(E31:E35)</f>
        <v>21338314605</v>
      </c>
      <c r="F36" s="181">
        <f t="shared" si="8"/>
        <v>19840959339</v>
      </c>
      <c r="G36" s="181">
        <f t="shared" si="8"/>
        <v>23611181337</v>
      </c>
      <c r="H36" s="181">
        <f t="shared" si="8"/>
        <v>19514246312</v>
      </c>
      <c r="I36" s="181">
        <f t="shared" si="8"/>
        <v>22242470774</v>
      </c>
      <c r="J36" s="181">
        <f t="shared" si="8"/>
        <v>23383466302</v>
      </c>
      <c r="K36" s="181">
        <f t="shared" ref="K36:L36" si="9">SUM(K31:K35)</f>
        <v>21609666453</v>
      </c>
      <c r="L36" s="181">
        <f t="shared" si="9"/>
        <v>22702449888</v>
      </c>
      <c r="M36" s="181">
        <f t="shared" ref="M36:N36" si="10">SUM(M31:M35)</f>
        <v>21052939945</v>
      </c>
      <c r="N36" s="181">
        <f t="shared" si="10"/>
        <v>0</v>
      </c>
      <c r="O36" s="181">
        <f>SUM(C36:N36)</f>
        <v>234016519907</v>
      </c>
      <c r="P36" s="181">
        <f>SUM(P31:P35)</f>
        <v>413098083.83999997</v>
      </c>
    </row>
    <row r="37" spans="2:17" s="6" customFormat="1" ht="18" customHeight="1">
      <c r="B37" s="88" t="s">
        <v>8</v>
      </c>
      <c r="C37" s="88">
        <f t="shared" ref="C37:D37" si="11">C36/C38</f>
        <v>37888375.014410079</v>
      </c>
      <c r="D37" s="88">
        <f t="shared" si="11"/>
        <v>33140992.859957956</v>
      </c>
      <c r="E37" s="88">
        <f t="shared" ref="E37:M37" si="12">E36/E38</f>
        <v>37844403.477916442</v>
      </c>
      <c r="F37" s="88">
        <f t="shared" si="12"/>
        <v>35772618.761429526</v>
      </c>
      <c r="G37" s="88">
        <f t="shared" si="12"/>
        <v>42511876.689316921</v>
      </c>
      <c r="H37" s="88">
        <f t="shared" si="12"/>
        <v>35283927.058383904</v>
      </c>
      <c r="I37" s="88">
        <f t="shared" si="12"/>
        <v>39846192.690247543</v>
      </c>
      <c r="J37" s="88">
        <f t="shared" si="12"/>
        <v>40382325.425005011</v>
      </c>
      <c r="K37" s="88">
        <f t="shared" si="12"/>
        <v>36412521.741694577</v>
      </c>
      <c r="L37" s="88">
        <f t="shared" si="12"/>
        <v>38480033.031628191</v>
      </c>
      <c r="M37" s="88">
        <f t="shared" si="12"/>
        <v>35534817.055005446</v>
      </c>
      <c r="N37" s="88"/>
      <c r="O37" s="181">
        <f>SUM(C37:N37)</f>
        <v>413098083.8049956</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579.05199999999991</v>
      </c>
      <c r="K38" s="106">
        <f>+'Retorno Máquinas'!K28</f>
        <v>593.46800000000007</v>
      </c>
      <c r="L38" s="106">
        <f>+'Retorno Máquinas'!L28</f>
        <v>589.98</v>
      </c>
      <c r="M38" s="106">
        <f>+'Retorno Máquinas'!M28</f>
        <v>592.45950000000005</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7.5689999999999993E-2</v>
      </c>
      <c r="D42" s="107">
        <v>6.6280000000000006E-2</v>
      </c>
      <c r="E42" s="107">
        <v>5.9139999999999998E-2</v>
      </c>
      <c r="F42" s="107">
        <v>4.7750000000000001E-2</v>
      </c>
      <c r="G42" s="107">
        <v>6.9150000000000003E-2</v>
      </c>
      <c r="H42" s="107">
        <v>7.0400000000000004E-2</v>
      </c>
      <c r="I42" s="107">
        <v>6.5360000000000001E-2</v>
      </c>
      <c r="J42" s="107">
        <v>6.4890000000000003E-2</v>
      </c>
      <c r="K42" s="107">
        <v>6.1620000000000001E-2</v>
      </c>
      <c r="L42" s="107">
        <v>5.2339999999999998E-2</v>
      </c>
      <c r="M42" s="107">
        <v>6.4839999999999995E-2</v>
      </c>
      <c r="N42" s="107"/>
      <c r="O42" s="107">
        <v>6.33705973231867E-2</v>
      </c>
      <c r="P42" s="1"/>
      <c r="Q42" s="221"/>
    </row>
    <row r="43" spans="2:17" s="6" customFormat="1" ht="12" customHeight="1">
      <c r="B43" s="96" t="s">
        <v>80</v>
      </c>
      <c r="C43" s="108">
        <v>0.10532999999999999</v>
      </c>
      <c r="D43" s="108">
        <v>0.11903</v>
      </c>
      <c r="E43" s="108">
        <v>0.15185999999999999</v>
      </c>
      <c r="F43" s="108">
        <v>0.12866</v>
      </c>
      <c r="G43" s="108">
        <v>0.12712000000000001</v>
      </c>
      <c r="H43" s="108">
        <v>0.12107</v>
      </c>
      <c r="I43" s="108">
        <v>0.13169</v>
      </c>
      <c r="J43" s="108">
        <v>0.13134000000000001</v>
      </c>
      <c r="K43" s="108">
        <v>0.13672000000000001</v>
      </c>
      <c r="L43" s="108">
        <v>0.14280999999999999</v>
      </c>
      <c r="M43" s="108">
        <v>0.13757</v>
      </c>
      <c r="N43" s="108"/>
      <c r="O43" s="108">
        <v>0.1306755754172946</v>
      </c>
      <c r="P43" s="1"/>
    </row>
    <row r="44" spans="2:17" s="6" customFormat="1" ht="12" customHeight="1">
      <c r="B44" s="95" t="s">
        <v>81</v>
      </c>
      <c r="C44" s="107">
        <v>4.5999999999999999E-3</v>
      </c>
      <c r="D44" s="107">
        <v>4.3E-3</v>
      </c>
      <c r="E44" s="107">
        <v>3.8999999999999998E-3</v>
      </c>
      <c r="F44" s="107">
        <v>4.1999999999999997E-3</v>
      </c>
      <c r="G44" s="107">
        <v>4.0000000000000001E-3</v>
      </c>
      <c r="H44" s="107">
        <v>6.1000000000000004E-3</v>
      </c>
      <c r="I44" s="107">
        <v>6.7999999999999996E-3</v>
      </c>
      <c r="J44" s="107">
        <v>4.7000000000000002E-3</v>
      </c>
      <c r="K44" s="107">
        <v>4.1999999999999997E-3</v>
      </c>
      <c r="L44" s="107">
        <v>4.1999999999999997E-3</v>
      </c>
      <c r="M44" s="107">
        <v>3.8999999999999998E-3</v>
      </c>
      <c r="N44" s="107"/>
      <c r="O44" s="107">
        <v>4.6303060161334694E-3</v>
      </c>
      <c r="P44" s="1"/>
    </row>
    <row r="45" spans="2:17" s="6" customFormat="1" ht="12" customHeight="1">
      <c r="B45" s="97" t="s">
        <v>82</v>
      </c>
      <c r="C45" s="108">
        <v>0.81328</v>
      </c>
      <c r="D45" s="108">
        <v>0.80915000000000004</v>
      </c>
      <c r="E45" s="108">
        <v>0.78400999999999998</v>
      </c>
      <c r="F45" s="108">
        <v>0.81830999999999998</v>
      </c>
      <c r="G45" s="108">
        <v>0.79859999999999998</v>
      </c>
      <c r="H45" s="108">
        <v>0.80132999999999999</v>
      </c>
      <c r="I45" s="108">
        <v>0.79508000000000001</v>
      </c>
      <c r="J45" s="108">
        <v>0.79788000000000003</v>
      </c>
      <c r="K45" s="108">
        <v>0.79644999999999999</v>
      </c>
      <c r="L45" s="108">
        <v>0.79964999999999997</v>
      </c>
      <c r="M45" s="108">
        <v>0.79281999999999997</v>
      </c>
      <c r="N45" s="108"/>
      <c r="O45" s="108">
        <v>0.80024903934313341</v>
      </c>
      <c r="P45" s="1"/>
    </row>
    <row r="46" spans="2:17" s="6" customFormat="1" ht="12" customHeight="1">
      <c r="B46" s="95" t="s">
        <v>83</v>
      </c>
      <c r="C46" s="107">
        <v>1.15E-3</v>
      </c>
      <c r="D46" s="107">
        <v>1.2199999999999999E-3</v>
      </c>
      <c r="E46" s="107">
        <v>1.0499999999999999E-3</v>
      </c>
      <c r="F46" s="107">
        <v>1.09E-3</v>
      </c>
      <c r="G46" s="107">
        <v>1.1100000000000001E-3</v>
      </c>
      <c r="H46" s="107">
        <v>1.1100000000000001E-3</v>
      </c>
      <c r="I46" s="107">
        <v>1.1000000000000001E-3</v>
      </c>
      <c r="J46" s="107">
        <v>1.15E-3</v>
      </c>
      <c r="K46" s="107">
        <v>1E-3</v>
      </c>
      <c r="L46" s="107">
        <v>9.5E-4</v>
      </c>
      <c r="M46" s="107">
        <v>9.2000000000000003E-4</v>
      </c>
      <c r="N46" s="107"/>
      <c r="O46" s="107">
        <v>1.0744819002518574E-3</v>
      </c>
      <c r="P46" s="1"/>
    </row>
    <row r="47" spans="2:17" s="6" customFormat="1" ht="18" customHeight="1">
      <c r="B47" s="164" t="s">
        <v>2</v>
      </c>
      <c r="C47" s="165">
        <f t="shared" ref="C47:N47" si="13">SUM(C42:C46)</f>
        <v>1.0000500000000001</v>
      </c>
      <c r="D47" s="165">
        <f t="shared" si="13"/>
        <v>0.99998000000000009</v>
      </c>
      <c r="E47" s="165">
        <f t="shared" si="13"/>
        <v>0.99995999999999996</v>
      </c>
      <c r="F47" s="165">
        <f t="shared" si="13"/>
        <v>1.0000100000000001</v>
      </c>
      <c r="G47" s="165">
        <f t="shared" si="13"/>
        <v>0.99997999999999998</v>
      </c>
      <c r="H47" s="165">
        <f t="shared" si="13"/>
        <v>1.0000100000000001</v>
      </c>
      <c r="I47" s="165">
        <f t="shared" si="13"/>
        <v>1.00003</v>
      </c>
      <c r="J47" s="165">
        <f t="shared" si="13"/>
        <v>0.99996000000000007</v>
      </c>
      <c r="K47" s="165">
        <f t="shared" si="13"/>
        <v>0.99999000000000005</v>
      </c>
      <c r="L47" s="165">
        <f t="shared" si="13"/>
        <v>0.99995000000000001</v>
      </c>
      <c r="M47" s="165">
        <f t="shared" si="13"/>
        <v>1.0000499999999999</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126</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2014-12-29T14:13:46Z</cp:lastPrinted>
  <dcterms:created xsi:type="dcterms:W3CDTF">2009-04-09T13:46:36Z</dcterms:created>
  <dcterms:modified xsi:type="dcterms:W3CDTF">2014-12-29T15:17:07Z</dcterms:modified>
</cp:coreProperties>
</file>