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Impuestos!$A$1:$Q$50</definedName>
    <definedName name="_xlnm.Print_Area" localSheetId="0">Indice!$A$1:$E$28</definedName>
    <definedName name="_xlnm.Print_Area" localSheetId="4">'Ingresos Brutos del Juego'!$A$1:$R$28</definedName>
    <definedName name="_xlnm.Print_Area" localSheetId="1">'Oferta de Juegos'!$A$1:$I$29</definedName>
    <definedName name="_xlnm.Print_Area" localSheetId="2">'Parque de Máquinas'!$A$1:$R$29</definedName>
    <definedName name="_xlnm.Print_Area" localSheetId="3">'Posiciones de Juego'!$A$1:$J$70</definedName>
    <definedName name="_xlnm.Print_Area" localSheetId="8">'Resumen Industria'!$A$1:$Q$48</definedName>
    <definedName name="_xlnm.Print_Area" localSheetId="7">'Retorno Máquinas'!$A$1:$Q$49</definedName>
    <definedName name="_xlnm.Print_Area" localSheetId="6">Visitas!$A$1:$Q$71</definedName>
  </definedNames>
  <calcPr calcId="145621"/>
</workbook>
</file>

<file path=xl/calcChain.xml><?xml version="1.0" encoding="utf-8"?>
<calcChain xmlns="http://schemas.openxmlformats.org/spreadsheetml/2006/main">
  <c r="F47" i="4" l="1"/>
  <c r="F37" i="4"/>
  <c r="F36" i="4"/>
  <c r="F26" i="4"/>
  <c r="F25" i="4"/>
  <c r="F24" i="4"/>
  <c r="F23" i="4"/>
  <c r="F20" i="4"/>
  <c r="F21" i="4"/>
  <c r="F22" i="4"/>
  <c r="F16" i="4"/>
  <c r="F15" i="4"/>
  <c r="F14" i="4"/>
  <c r="F13" i="4"/>
  <c r="F12" i="4"/>
  <c r="F11" i="4"/>
  <c r="F10" i="4"/>
  <c r="F49" i="7"/>
  <c r="O24" i="7"/>
  <c r="F26" i="7"/>
  <c r="O44" i="3"/>
  <c r="O24" i="3"/>
  <c r="F27" i="2"/>
  <c r="O46" i="2"/>
  <c r="O24" i="1"/>
  <c r="F27" i="1"/>
  <c r="R25" i="8"/>
  <c r="Q25" i="8"/>
  <c r="E47" i="4"/>
  <c r="E36" i="4"/>
  <c r="E25" i="4" l="1"/>
  <c r="E15" i="4"/>
  <c r="E16" i="4"/>
  <c r="E26" i="4" s="1"/>
  <c r="D49" i="7"/>
  <c r="E49" i="7"/>
  <c r="Q11" i="8" l="1"/>
  <c r="Q12" i="8"/>
  <c r="Q13" i="8"/>
  <c r="Q14" i="8"/>
  <c r="Q15" i="8"/>
  <c r="Q16" i="8"/>
  <c r="Q17" i="8"/>
  <c r="Q18" i="8"/>
  <c r="Q19" i="8"/>
  <c r="Q20" i="8"/>
  <c r="Q21" i="8"/>
  <c r="Q22" i="8"/>
  <c r="Q23" i="8"/>
  <c r="Q24" i="8"/>
  <c r="Q26" i="8"/>
  <c r="M27" i="8"/>
  <c r="E27" i="8"/>
  <c r="D25" i="4" l="1"/>
  <c r="D16" i="4"/>
  <c r="D26" i="4" s="1"/>
  <c r="D15" i="4"/>
  <c r="O16" i="4"/>
  <c r="O26" i="4" s="1"/>
  <c r="C16" i="4"/>
  <c r="C26" i="4" s="1"/>
  <c r="C25" i="4"/>
  <c r="C15" i="4"/>
  <c r="O49" i="7"/>
  <c r="C49" i="7"/>
  <c r="E28" i="2" l="1"/>
  <c r="E48" i="3" s="1"/>
  <c r="F28" i="2"/>
  <c r="F48" i="3" s="1"/>
  <c r="G28" i="2"/>
  <c r="G48" i="3" s="1"/>
  <c r="H28" i="2"/>
  <c r="H48" i="3" s="1"/>
  <c r="I28" i="2"/>
  <c r="I48" i="3" s="1"/>
  <c r="J28" i="2"/>
  <c r="J48" i="3" s="1"/>
  <c r="K28" i="2"/>
  <c r="K48" i="3" s="1"/>
  <c r="L28" i="2"/>
  <c r="L48" i="3" s="1"/>
  <c r="M28" i="2"/>
  <c r="M48" i="3" s="1"/>
  <c r="N28" i="2"/>
  <c r="N48" i="3" s="1"/>
  <c r="D28" i="2"/>
  <c r="C28" i="2"/>
  <c r="C48" i="3" s="1"/>
  <c r="H27" i="8"/>
  <c r="C50" i="2" l="1"/>
  <c r="D50" i="2"/>
  <c r="D48" i="3"/>
  <c r="C28" i="7"/>
  <c r="C38" i="4" s="1"/>
  <c r="C27" i="4" s="1"/>
  <c r="C71" i="3"/>
  <c r="M28" i="7"/>
  <c r="M38" i="4" s="1"/>
  <c r="M27" i="4" s="1"/>
  <c r="M71" i="3"/>
  <c r="K28" i="7"/>
  <c r="K38" i="4" s="1"/>
  <c r="K27" i="4" s="1"/>
  <c r="K71" i="3"/>
  <c r="I28" i="7"/>
  <c r="I38" i="4" s="1"/>
  <c r="I27" i="4" s="1"/>
  <c r="I71" i="3"/>
  <c r="G28" i="7"/>
  <c r="G38" i="4" s="1"/>
  <c r="G27" i="4" s="1"/>
  <c r="G71" i="3"/>
  <c r="E28" i="7"/>
  <c r="E38" i="4" s="1"/>
  <c r="E71" i="3"/>
  <c r="N28" i="7"/>
  <c r="N38" i="4" s="1"/>
  <c r="N27" i="4" s="1"/>
  <c r="N71" i="3"/>
  <c r="L28" i="7"/>
  <c r="L38" i="4" s="1"/>
  <c r="L27" i="4" s="1"/>
  <c r="L71" i="3"/>
  <c r="J28" i="7"/>
  <c r="J38" i="4" s="1"/>
  <c r="J27" i="4" s="1"/>
  <c r="J71" i="3"/>
  <c r="H28" i="7"/>
  <c r="H38" i="4" s="1"/>
  <c r="H27" i="4" s="1"/>
  <c r="H71" i="3"/>
  <c r="F28" i="7"/>
  <c r="F71" i="3"/>
  <c r="N50" i="2"/>
  <c r="L50" i="2"/>
  <c r="J50" i="2"/>
  <c r="H50" i="2"/>
  <c r="F50" i="2"/>
  <c r="D71" i="3"/>
  <c r="M50" i="2"/>
  <c r="K50" i="2"/>
  <c r="I50" i="2"/>
  <c r="G50" i="2"/>
  <c r="E50" i="2"/>
  <c r="F38" i="4" l="1"/>
  <c r="F27" i="4" s="1"/>
  <c r="F27" i="7"/>
  <c r="E27" i="4"/>
  <c r="E37" i="4"/>
  <c r="D28" i="7"/>
  <c r="D36" i="4"/>
  <c r="D42" i="4" l="1"/>
  <c r="D44" i="4"/>
  <c r="D46" i="4"/>
  <c r="D43" i="4"/>
  <c r="D45" i="4"/>
  <c r="D38" i="4"/>
  <c r="B70" i="12"/>
  <c r="D47" i="4" l="1"/>
  <c r="D27" i="4"/>
  <c r="D37" i="4"/>
  <c r="C36" i="4"/>
  <c r="O35" i="4"/>
  <c r="O34" i="4"/>
  <c r="O33" i="4"/>
  <c r="O32" i="4"/>
  <c r="O31" i="4"/>
  <c r="C37" i="4" l="1"/>
  <c r="O37" i="4" s="1"/>
  <c r="C44" i="4"/>
  <c r="C46" i="4"/>
  <c r="C43" i="4"/>
  <c r="C45" i="4"/>
  <c r="C42" i="4"/>
  <c r="P36" i="4"/>
  <c r="O36" i="4"/>
  <c r="C47" i="4" l="1"/>
  <c r="B29" i="8"/>
  <c r="B28" i="12"/>
  <c r="O25" i="7"/>
  <c r="O23" i="7"/>
  <c r="O22" i="7"/>
  <c r="O21" i="7"/>
  <c r="O20" i="7"/>
  <c r="O19" i="7"/>
  <c r="O18" i="7"/>
  <c r="O17" i="7"/>
  <c r="O16" i="7"/>
  <c r="O15" i="7"/>
  <c r="O14" i="7"/>
  <c r="O13" i="7"/>
  <c r="O12" i="7"/>
  <c r="O11" i="7"/>
  <c r="O10" i="7"/>
  <c r="O45" i="3"/>
  <c r="O43" i="3"/>
  <c r="O42" i="3"/>
  <c r="O41" i="3"/>
  <c r="O40" i="3"/>
  <c r="O39" i="3"/>
  <c r="O38" i="3"/>
  <c r="O37" i="3"/>
  <c r="O36" i="3"/>
  <c r="O35" i="3"/>
  <c r="O34" i="3"/>
  <c r="O33" i="3"/>
  <c r="O32" i="3"/>
  <c r="O31" i="3"/>
  <c r="O30" i="3"/>
  <c r="O47" i="2"/>
  <c r="O45" i="2"/>
  <c r="O44" i="2"/>
  <c r="O43" i="2"/>
  <c r="O42" i="2"/>
  <c r="O41" i="2"/>
  <c r="O40" i="2"/>
  <c r="O39" i="2"/>
  <c r="O38" i="2"/>
  <c r="O37" i="2"/>
  <c r="O36" i="2"/>
  <c r="O35" i="2"/>
  <c r="O34" i="2"/>
  <c r="O33" i="2"/>
  <c r="O32" i="2"/>
  <c r="O25" i="2"/>
  <c r="O23" i="2"/>
  <c r="O22" i="2"/>
  <c r="O21" i="2"/>
  <c r="O20" i="2"/>
  <c r="O19" i="2"/>
  <c r="O18" i="2"/>
  <c r="O17" i="2"/>
  <c r="O16" i="2"/>
  <c r="O15" i="2"/>
  <c r="O14" i="2"/>
  <c r="O13" i="2"/>
  <c r="O12" i="2"/>
  <c r="O11" i="2"/>
  <c r="O10" i="2"/>
  <c r="I13" i="12"/>
  <c r="I14" i="12"/>
  <c r="I15" i="12"/>
  <c r="I16" i="12"/>
  <c r="I17" i="12"/>
  <c r="I18" i="12"/>
  <c r="I19" i="12"/>
  <c r="I20" i="12"/>
  <c r="I21" i="12"/>
  <c r="I22" i="12"/>
  <c r="I23" i="12"/>
  <c r="I24" i="12"/>
  <c r="I26" i="12"/>
  <c r="I12" i="12"/>
  <c r="I11" i="12"/>
  <c r="H27" i="12"/>
  <c r="G27" i="12"/>
  <c r="F27" i="12"/>
  <c r="E27" i="12"/>
  <c r="D27" i="12"/>
  <c r="O47" i="4" l="1"/>
  <c r="I27" i="12"/>
  <c r="H27" i="11" l="1"/>
  <c r="G27" i="11"/>
  <c r="F27" i="11"/>
  <c r="E27" i="11"/>
  <c r="D27" i="11"/>
  <c r="P27" i="8" l="1"/>
  <c r="O27" i="8"/>
  <c r="N27" i="8"/>
  <c r="L27" i="8"/>
  <c r="K27" i="8"/>
  <c r="J27" i="8"/>
  <c r="I27" i="8"/>
  <c r="G27" i="8"/>
  <c r="F27" i="8"/>
  <c r="D27" i="8"/>
  <c r="C27" i="8"/>
  <c r="Q27" i="8" l="1"/>
  <c r="M28" i="8" s="1"/>
  <c r="H28" i="8" l="1"/>
  <c r="E28" i="8"/>
  <c r="R12" i="8"/>
  <c r="R23" i="8"/>
  <c r="G28" i="8"/>
  <c r="C28" i="8"/>
  <c r="R19" i="8"/>
  <c r="K28" i="8"/>
  <c r="L28" i="8"/>
  <c r="P28" i="8"/>
  <c r="R17" i="8"/>
  <c r="R26" i="8"/>
  <c r="R21" i="8"/>
  <c r="O28" i="8"/>
  <c r="J28" i="8"/>
  <c r="D28" i="8"/>
  <c r="N28" i="8"/>
  <c r="I28" i="8"/>
  <c r="R13" i="8"/>
  <c r="F28" i="8"/>
  <c r="R15" i="8"/>
  <c r="R11" i="8"/>
  <c r="R24" i="8"/>
  <c r="R14" i="8"/>
  <c r="R18" i="8"/>
  <c r="R22" i="8"/>
  <c r="R20" i="8"/>
  <c r="R16" i="8"/>
  <c r="N26" i="7"/>
  <c r="Q28" i="8" l="1"/>
  <c r="R27" i="8"/>
  <c r="N46" i="3"/>
  <c r="N26" i="3"/>
  <c r="N48" i="2"/>
  <c r="N26" i="2"/>
  <c r="M26" i="7" l="1"/>
  <c r="M46" i="3"/>
  <c r="M26" i="3"/>
  <c r="M48" i="2"/>
  <c r="M26" i="2"/>
  <c r="L46" i="3" l="1"/>
  <c r="L26" i="3"/>
  <c r="L26" i="7" l="1"/>
  <c r="L48" i="2"/>
  <c r="P48" i="2"/>
  <c r="L26" i="2"/>
  <c r="O25" i="1"/>
  <c r="O23" i="1"/>
  <c r="O22" i="1"/>
  <c r="O21" i="1"/>
  <c r="O20" i="1"/>
  <c r="O19" i="1"/>
  <c r="O18" i="1"/>
  <c r="O17" i="1"/>
  <c r="O16" i="1"/>
  <c r="O15" i="1"/>
  <c r="O14" i="1"/>
  <c r="O13" i="1"/>
  <c r="O12" i="1"/>
  <c r="O11" i="1"/>
  <c r="O10" i="1"/>
  <c r="K26" i="7"/>
  <c r="K46" i="3"/>
  <c r="K26" i="3"/>
  <c r="P26" i="2"/>
  <c r="K48" i="2"/>
  <c r="K26" i="2"/>
  <c r="K26" i="1"/>
  <c r="J26" i="7"/>
  <c r="J46" i="3"/>
  <c r="J26" i="3"/>
  <c r="O13" i="3"/>
  <c r="O14" i="3"/>
  <c r="J48" i="2"/>
  <c r="J26" i="2"/>
  <c r="I26" i="7"/>
  <c r="I46" i="3"/>
  <c r="I26" i="3"/>
  <c r="I48" i="2"/>
  <c r="I26" i="2"/>
  <c r="I26" i="1"/>
  <c r="J26" i="1"/>
  <c r="L26" i="1"/>
  <c r="M26" i="1"/>
  <c r="N26" i="1"/>
  <c r="H26" i="7"/>
  <c r="H46" i="3"/>
  <c r="H26" i="3"/>
  <c r="H26" i="2"/>
  <c r="H48" i="2"/>
  <c r="H26" i="1"/>
  <c r="G26" i="7"/>
  <c r="E26" i="7"/>
  <c r="E27" i="7" s="1"/>
  <c r="D26" i="7"/>
  <c r="D27" i="7" s="1"/>
  <c r="C26" i="7"/>
  <c r="C27" i="7" s="1"/>
  <c r="D46" i="3"/>
  <c r="E46" i="3"/>
  <c r="F46" i="3"/>
  <c r="F47" i="3" s="1"/>
  <c r="G46" i="3"/>
  <c r="C46" i="3"/>
  <c r="D26" i="3"/>
  <c r="D13" i="4" s="1"/>
  <c r="D23" i="4" s="1"/>
  <c r="E26" i="3"/>
  <c r="E13" i="4" s="1"/>
  <c r="E23" i="4" s="1"/>
  <c r="F26" i="3"/>
  <c r="G26" i="3"/>
  <c r="C26" i="3"/>
  <c r="C13" i="4" s="1"/>
  <c r="C23" i="4" s="1"/>
  <c r="D48" i="2"/>
  <c r="E48" i="2"/>
  <c r="F48" i="2"/>
  <c r="F49" i="2" s="1"/>
  <c r="G48" i="2"/>
  <c r="C48" i="2"/>
  <c r="D26" i="2"/>
  <c r="E26" i="2"/>
  <c r="F26" i="2"/>
  <c r="G26" i="2"/>
  <c r="C26" i="2"/>
  <c r="D26" i="1"/>
  <c r="E26" i="1"/>
  <c r="F26" i="1"/>
  <c r="G26" i="1"/>
  <c r="C26" i="1"/>
  <c r="O10" i="3"/>
  <c r="O25" i="3"/>
  <c r="O15" i="3"/>
  <c r="O16" i="3"/>
  <c r="O17" i="3"/>
  <c r="O18" i="3"/>
  <c r="O19" i="3"/>
  <c r="O20" i="3"/>
  <c r="O21" i="3"/>
  <c r="O22" i="3"/>
  <c r="O23" i="3"/>
  <c r="O12" i="3"/>
  <c r="O11" i="3"/>
  <c r="P26" i="1"/>
  <c r="O23" i="4" l="1"/>
  <c r="E14" i="4"/>
  <c r="E47" i="3"/>
  <c r="E24" i="4" s="1"/>
  <c r="C27" i="1"/>
  <c r="C20" i="4" s="1"/>
  <c r="C10" i="4"/>
  <c r="D10" i="4"/>
  <c r="D27" i="1"/>
  <c r="D20" i="4" s="1"/>
  <c r="E27" i="2"/>
  <c r="E21" i="4" s="1"/>
  <c r="E11" i="4"/>
  <c r="C47" i="3"/>
  <c r="C24" i="4" s="1"/>
  <c r="C14" i="4"/>
  <c r="D14" i="4"/>
  <c r="D47" i="3"/>
  <c r="D24" i="4" s="1"/>
  <c r="C27" i="2"/>
  <c r="C21" i="4" s="1"/>
  <c r="C11" i="4"/>
  <c r="D11" i="4"/>
  <c r="D27" i="2"/>
  <c r="D21" i="4" s="1"/>
  <c r="E49" i="2"/>
  <c r="E22" i="4" s="1"/>
  <c r="E12" i="4"/>
  <c r="E10" i="4"/>
  <c r="E27" i="1"/>
  <c r="E20" i="4" s="1"/>
  <c r="O13" i="4"/>
  <c r="C49" i="2"/>
  <c r="C22" i="4" s="1"/>
  <c r="C12" i="4"/>
  <c r="D49" i="2"/>
  <c r="D22" i="4" s="1"/>
  <c r="D12" i="4"/>
  <c r="O27" i="7"/>
  <c r="O26" i="7"/>
  <c r="O26" i="2"/>
  <c r="O46" i="3"/>
  <c r="P26" i="7"/>
  <c r="O48" i="2"/>
  <c r="O26" i="3"/>
  <c r="O26" i="1"/>
  <c r="P46" i="3"/>
  <c r="O14" i="4" l="1"/>
  <c r="O22" i="4"/>
  <c r="O10" i="4"/>
  <c r="O15" i="4" s="1"/>
  <c r="O27" i="2"/>
  <c r="O47" i="3"/>
  <c r="O49" i="2"/>
  <c r="O11" i="4"/>
  <c r="O20" i="4"/>
  <c r="O25" i="4" s="1"/>
  <c r="O27" i="1"/>
  <c r="O12" i="4"/>
  <c r="O21" i="4"/>
  <c r="O24" i="4"/>
</calcChain>
</file>

<file path=xl/sharedStrings.xml><?xml version="1.0" encoding="utf-8"?>
<sst xmlns="http://schemas.openxmlformats.org/spreadsheetml/2006/main" count="614" uniqueCount="161">
  <si>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</si>
  <si>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</si>
  <si>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</si>
  <si>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</si>
  <si>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</si>
  <si>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</si>
  <si>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</si>
  <si>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</si>
  <si>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</si>
  <si>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</si>
  <si>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</si>
  <si>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</si>
  <si>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</si>
  <si>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</si>
  <si>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</si>
  <si>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</si>
  <si>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</si>
  <si>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</si>
  <si>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</si>
  <si>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</si>
  <si>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</si>
  <si>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</si>
  <si>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</si>
  <si>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</si>
  <si>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</si>
  <si>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</si>
  <si>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</si>
  <si>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</si>
  <si>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</si>
  <si>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</si>
  <si>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</si>
  <si>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</si>
  <si>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</si>
  <si>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</si>
  <si>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</si>
  <si>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</si>
  <si>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</si>
  <si>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</si>
  <si>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</si>
  <si>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</si>
  <si>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</si>
  <si>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</si>
  <si>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</si>
  <si>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</si>
  <si>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</si>
  <si>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</si>
  <si>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</si>
  <si>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</si>
  <si>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</si>
  <si>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</si>
  <si>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</si>
  <si>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</si>
  <si>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</si>
  <si>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</si>
  <si>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</si>
  <si>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</si>
  <si>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</si>
  <si>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</si>
  <si>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</si>
  <si>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</si>
  <si>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</si>
  <si>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</si>
  <si>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</si>
  <si>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</si>
  <si>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</si>
  <si>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</si>
  <si>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</si>
  <si>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</si>
  <si>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</si>
  <si>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</si>
  <si>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</si>
  <si>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</si>
  <si>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</si>
  <si>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</si>
  <si>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</si>
  <si>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</si>
  <si>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</si>
  <si>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</si>
  <si>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</si>
  <si>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</si>
  <si>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</si>
  <si>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</si>
  <si>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</si>
  <si>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</si>
  <si>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</si>
  <si>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</si>
  <si>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</si>
  <si>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</si>
  <si>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</si>
  <si>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</si>
  <si>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</si>
  <si>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</si>
  <si>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</si>
  <si>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</si>
  <si>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</si>
  <si>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</si>
  <si>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</si>
  <si>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</si>
  <si>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</si>
  <si>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</si>
  <si>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</si>
  <si>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</si>
  <si>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</si>
  <si>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</si>
  <si>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</si>
  <si>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</si>
  <si>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</si>
  <si>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</si>
  <si>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</si>
  <si>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</si>
  <si>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</si>
  <si>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</si>
  <si>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</si>
  <si>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</si>
  <si>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</si>
  <si>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</si>
  <si>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</si>
  <si>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</si>
  <si>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</si>
  <si>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</si>
  <si>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</si>
  <si>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</si>
  <si>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</si>
  <si>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</si>
  <si>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</si>
  <si>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</si>
  <si>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</si>
  <si>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</si>
  <si>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</si>
  <si>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</si>
  <si>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</si>
  <si>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</si>
  <si>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</si>
  <si>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</si>
  <si>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</si>
  <si>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</si>
  <si>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</si>
  <si>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</si>
  <si>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</si>
  <si>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</si>
  <si>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</si>
  <si>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</si>
  <si>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</si>
  <si>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</si>
  <si>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</si>
  <si>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Gasto Promedio Año 2012</t>
  </si>
  <si>
    <t xml:space="preserve">   Win y Participación por Categoría de Juego</t>
  </si>
  <si>
    <t>ARUZE</t>
  </si>
  <si>
    <t>USA-Australia</t>
  </si>
  <si>
    <t>SPIELO</t>
  </si>
  <si>
    <t>Multimedia Games</t>
  </si>
  <si>
    <t>WMS</t>
  </si>
  <si>
    <t>Al 30-04-2012</t>
  </si>
  <si>
    <t>Dreams Coyhaique</t>
  </si>
  <si>
    <t>Coyhaique</t>
  </si>
  <si>
    <t>OFERTA DE JUEGOS POR CATEGORIA,  EN LOS CASINOS EN OPERACIÓN - Abril 2012</t>
  </si>
  <si>
    <t>NUMERO DE MAQUINAS DE AZAR POR FABRICANTE Y PROCEDENCIA - Abril 2012</t>
  </si>
  <si>
    <t>POSICIONES DE JUEGO, POR CATEGORIA DE JUEGO - Abril 2012</t>
  </si>
  <si>
    <t>WIN DIARIO POR POSICION DE JUEGO ($), SEGUN CATEGORIA - Abril 2012</t>
  </si>
  <si>
    <t>Win Abril 2012 y posiciones de juego al 30-04-2012</t>
  </si>
  <si>
    <t>WIN DIARIO POR POSICION DE JUEGO (US$), SEGUN CATEGORIA - Abril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</si>
</sst>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9">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8"/>
      <color indexed="9"/>
      <name val="Arial Narrow"/>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3">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7" fontId="38" fillId="5" borderId="0" xfId="7" applyFont="1" applyBorder="1">
      <alignment horizontal="center" vertical="center" wrapText="1"/>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aje" xfId="6" builtinId="5"/>
    <cellStyle name="subtitulos tabla SCJ" xfId="7"/>
    <cellStyle name="titulo tabla SCJ"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2012</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29</xdr:row>
      <xdr:rowOff>152400</xdr:rowOff>
    </xdr:from>
    <xdr:to>
      <xdr:col>5</xdr:col>
      <xdr:colOff>93661</xdr:colOff>
      <xdr:row>31</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71438</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11</xdr:col>
      <xdr:colOff>23813</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142875</xdr:rowOff>
    </xdr:from>
    <xdr:to>
      <xdr:col>10</xdr:col>
      <xdr:colOff>714375</xdr:colOff>
      <xdr:row>39</xdr:row>
      <xdr:rowOff>9525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8</xdr:col>
      <xdr:colOff>180667</xdr:colOff>
      <xdr:row>33</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70</xdr:row>
      <xdr:rowOff>19050</xdr:rowOff>
    </xdr:from>
    <xdr:to>
      <xdr:col>4</xdr:col>
      <xdr:colOff>885517</xdr:colOff>
      <xdr:row>71</xdr:row>
      <xdr:rowOff>118515</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590925" y="10477500"/>
          <a:ext cx="847417" cy="280440"/>
        </a:xfrm>
        <a:prstGeom prst="rect">
          <a:avLst/>
        </a:prstGeom>
      </xdr:spPr>
    </xdr:pic>
    <xdr:clientData/>
  </xdr:twoCellAnchor>
  <xdr:twoCellAnchor editAs="absolute">
    <xdr:from>
      <xdr:col>0</xdr:col>
      <xdr:colOff>38100</xdr:colOff>
      <xdr:row>72</xdr:row>
      <xdr:rowOff>85725</xdr:rowOff>
    </xdr:from>
    <xdr:to>
      <xdr:col>8</xdr:col>
      <xdr:colOff>561975</xdr:colOff>
      <xdr:row>78</xdr:row>
      <xdr:rowOff>133350</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38100" y="1124902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18</xdr:col>
      <xdr:colOff>200025</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18</xdr:col>
      <xdr:colOff>238125</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54</xdr:row>
      <xdr:rowOff>21478</xdr:rowOff>
    </xdr:from>
    <xdr:to>
      <xdr:col>18</xdr:col>
      <xdr:colOff>9525</xdr:colOff>
      <xdr:row>60</xdr:row>
      <xdr:rowOff>65368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52</xdr:row>
      <xdr:rowOff>96311</xdr:rowOff>
    </xdr:from>
    <xdr:to>
      <xdr:col>7</xdr:col>
      <xdr:colOff>112059</xdr:colOff>
      <xdr:row>53</xdr:row>
      <xdr:rowOff>140634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18</xdr:col>
      <xdr:colOff>84418</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74</xdr:row>
      <xdr:rowOff>61913</xdr:rowOff>
    </xdr:from>
    <xdr:to>
      <xdr:col>17</xdr:col>
      <xdr:colOff>609600</xdr:colOff>
      <xdr:row>80</xdr:row>
      <xdr:rowOff>109538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72</xdr:row>
      <xdr:rowOff>122239</xdr:rowOff>
    </xdr:from>
    <xdr:to>
      <xdr:col>7</xdr:col>
      <xdr:colOff>25401</xdr:colOff>
      <xdr:row>73</xdr:row>
      <xdr:rowOff>147639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100013</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38100</xdr:colOff>
      <xdr:row>53</xdr:row>
      <xdr:rowOff>76200</xdr:rowOff>
    </xdr:from>
    <xdr:to>
      <xdr:col>17</xdr:col>
      <xdr:colOff>95250</xdr:colOff>
      <xdr:row>59</xdr:row>
      <xdr:rowOff>123825</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38100" y="8162925"/>
          <a:ext cx="7772400" cy="1133475"/>
        </a:xfrm>
        <a:prstGeom prst="rect">
          <a:avLst/>
        </a:prstGeom>
        <a:noFill/>
        <a:ln w="9525">
          <a:noFill/>
          <a:miter lim="800000"/>
          <a:headEnd/>
          <a:tailEnd/>
        </a:ln>
      </xdr:spPr>
    </xdr:pic>
    <xdr:clientData/>
  </xdr:twoCellAnchor>
  <xdr:twoCellAnchor editAs="absolute">
    <xdr:from>
      <xdr:col>5</xdr:col>
      <xdr:colOff>650008</xdr:colOff>
      <xdr:row>50</xdr:row>
      <xdr:rowOff>129435</xdr:rowOff>
    </xdr:from>
    <xdr:to>
      <xdr:col>7</xdr:col>
      <xdr:colOff>9524</xdr:colOff>
      <xdr:row>52</xdr:row>
      <xdr:rowOff>9525</xdr:rowOff>
    </xdr:to>
    <xdr:sp macro="" textlink="">
      <xdr:nvSpPr>
        <xdr:cNvPr id="5" name="4 Rectángulo redondeado">
          <a:hlinkClick xmlns:r="http://schemas.openxmlformats.org/officeDocument/2006/relationships" r:id="rId3"/>
        </xdr:cNvPr>
        <xdr:cNvSpPr/>
      </xdr:nvSpPr>
      <xdr:spPr>
        <a:xfrm>
          <a:off x="4536208" y="767323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142875</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196850</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136</v>
      </c>
      <c r="D15" s="20"/>
      <c r="E15" s="33" t="s">
        <v>69</v>
      </c>
    </row>
    <row r="16" spans="3:5" ht="26.25" customHeight="1" thickTop="1" thickBot="1">
      <c r="C16" s="33" t="s">
        <v>100</v>
      </c>
      <c r="D16" s="20"/>
      <c r="E16" s="33" t="s">
        <v>70</v>
      </c>
    </row>
    <row r="17" spans="3:5" ht="26.25" customHeight="1" thickTop="1" thickBot="1">
      <c r="C17" s="33" t="s">
        <v>130</v>
      </c>
      <c r="D17" s="20"/>
      <c r="E17" s="33" t="s">
        <v>71</v>
      </c>
    </row>
    <row r="18" spans="3:5" ht="26.25" customHeight="1" thickTop="1" thickBot="1">
      <c r="C18" s="33" t="s">
        <v>137</v>
      </c>
      <c r="D18" s="20"/>
      <c r="E18" s="33" t="s">
        <v>72</v>
      </c>
    </row>
    <row r="19" spans="3:5" ht="26.25" customHeight="1" thickTop="1" thickBot="1">
      <c r="C19" s="33" t="s">
        <v>66</v>
      </c>
      <c r="D19" s="20"/>
      <c r="E19" s="33" t="s">
        <v>73</v>
      </c>
    </row>
    <row r="20" spans="3:5" ht="26.25" customHeight="1" thickTop="1" thickBot="1">
      <c r="C20" s="33" t="s">
        <v>75</v>
      </c>
      <c r="D20" s="20"/>
      <c r="E20" s="33" t="s">
        <v>146</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1" t="s">
        <v>59</v>
      </c>
      <c r="C8" s="261"/>
      <c r="D8" s="262"/>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134</v>
      </c>
      <c r="C13" s="90"/>
      <c r="D13" s="206" t="s">
        <v>135</v>
      </c>
    </row>
    <row r="14" spans="1:5" ht="39.75" customHeight="1">
      <c r="A14" s="67"/>
      <c r="B14" s="87" t="s">
        <v>138</v>
      </c>
      <c r="C14" s="88"/>
      <c r="D14" s="89" t="s">
        <v>140</v>
      </c>
    </row>
    <row r="15" spans="1:5" ht="39.75" customHeight="1">
      <c r="A15" s="67"/>
      <c r="B15" s="87" t="s">
        <v>139</v>
      </c>
      <c r="C15" s="88"/>
      <c r="D15" s="89" t="s">
        <v>141</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3" t="s">
        <v>155</v>
      </c>
      <c r="C8" s="223"/>
      <c r="D8" s="223"/>
      <c r="E8" s="223"/>
      <c r="F8" s="223"/>
      <c r="G8" s="223"/>
      <c r="H8" s="224"/>
      <c r="I8" s="169"/>
      <c r="J8" s="60"/>
    </row>
    <row r="9" spans="2:10" s="54" customFormat="1" ht="15" customHeight="1">
      <c r="B9" s="225" t="s">
        <v>13</v>
      </c>
      <c r="C9" s="226" t="s">
        <v>110</v>
      </c>
      <c r="D9" s="227" t="s">
        <v>111</v>
      </c>
      <c r="E9" s="228"/>
      <c r="F9" s="229"/>
      <c r="G9" s="230" t="s">
        <v>112</v>
      </c>
      <c r="H9" s="231" t="s">
        <v>113</v>
      </c>
      <c r="I9" s="169"/>
      <c r="J9" s="60"/>
    </row>
    <row r="10" spans="2:10" s="54" customFormat="1" ht="24" customHeight="1">
      <c r="B10" s="225"/>
      <c r="C10" s="226"/>
      <c r="D10" s="171" t="s">
        <v>103</v>
      </c>
      <c r="E10" s="173" t="s">
        <v>104</v>
      </c>
      <c r="F10" s="172" t="s">
        <v>105</v>
      </c>
      <c r="G10" s="230"/>
      <c r="H10" s="231"/>
      <c r="I10" s="169"/>
    </row>
    <row r="11" spans="2:10" s="54" customFormat="1" ht="9" customHeight="1">
      <c r="B11" s="105" t="s">
        <v>36</v>
      </c>
      <c r="C11" s="39" t="s">
        <v>114</v>
      </c>
      <c r="D11" s="174">
        <v>6</v>
      </c>
      <c r="E11" s="174">
        <v>14</v>
      </c>
      <c r="F11" s="174">
        <v>1</v>
      </c>
      <c r="G11" s="174">
        <v>412</v>
      </c>
      <c r="H11" s="174">
        <v>136</v>
      </c>
      <c r="I11" s="169"/>
    </row>
    <row r="12" spans="2:10" s="54" customFormat="1" ht="9" customHeight="1">
      <c r="B12" s="104" t="s">
        <v>4</v>
      </c>
      <c r="C12" s="120" t="s">
        <v>115</v>
      </c>
      <c r="D12" s="176">
        <v>10</v>
      </c>
      <c r="E12" s="176">
        <v>30</v>
      </c>
      <c r="F12" s="176">
        <v>3</v>
      </c>
      <c r="G12" s="176">
        <v>797</v>
      </c>
      <c r="H12" s="176">
        <v>248</v>
      </c>
      <c r="I12" s="169"/>
    </row>
    <row r="13" spans="2:10" s="54" customFormat="1" ht="9" customHeight="1">
      <c r="B13" s="177" t="s">
        <v>80</v>
      </c>
      <c r="C13" s="39" t="s">
        <v>116</v>
      </c>
      <c r="D13" s="174">
        <v>4</v>
      </c>
      <c r="E13" s="174">
        <v>11</v>
      </c>
      <c r="F13" s="174">
        <v>1</v>
      </c>
      <c r="G13" s="174">
        <v>316</v>
      </c>
      <c r="H13" s="174">
        <v>179</v>
      </c>
      <c r="I13" s="169"/>
    </row>
    <row r="14" spans="2:10" s="54" customFormat="1" ht="9" customHeight="1">
      <c r="B14" s="104" t="s">
        <v>37</v>
      </c>
      <c r="C14" s="120" t="s">
        <v>117</v>
      </c>
      <c r="D14" s="176">
        <v>7</v>
      </c>
      <c r="E14" s="176">
        <v>10</v>
      </c>
      <c r="F14" s="176">
        <v>1</v>
      </c>
      <c r="G14" s="176">
        <v>310</v>
      </c>
      <c r="H14" s="176">
        <v>148</v>
      </c>
      <c r="I14" s="169"/>
      <c r="J14" s="55"/>
    </row>
    <row r="15" spans="2:10" s="54" customFormat="1" ht="9" customHeight="1">
      <c r="B15" s="105" t="s">
        <v>129</v>
      </c>
      <c r="C15" s="39" t="s">
        <v>118</v>
      </c>
      <c r="D15" s="174">
        <v>11</v>
      </c>
      <c r="E15" s="174">
        <v>42</v>
      </c>
      <c r="F15" s="174">
        <v>1</v>
      </c>
      <c r="G15" s="174">
        <v>1424</v>
      </c>
      <c r="H15" s="174">
        <v>160</v>
      </c>
      <c r="I15" s="169"/>
      <c r="J15" s="55"/>
    </row>
    <row r="16" spans="2:10" s="54" customFormat="1" ht="9" customHeight="1">
      <c r="B16" s="104" t="s">
        <v>18</v>
      </c>
      <c r="C16" s="120" t="s">
        <v>119</v>
      </c>
      <c r="D16" s="176">
        <v>30</v>
      </c>
      <c r="E16" s="176">
        <v>52</v>
      </c>
      <c r="F16" s="176">
        <v>1</v>
      </c>
      <c r="G16" s="176">
        <v>1618</v>
      </c>
      <c r="H16" s="176">
        <v>300</v>
      </c>
      <c r="I16" s="169"/>
      <c r="J16" s="55"/>
    </row>
    <row r="17" spans="1:248" s="54" customFormat="1" ht="9" customHeight="1">
      <c r="B17" s="105" t="s">
        <v>5</v>
      </c>
      <c r="C17" s="39" t="s">
        <v>120</v>
      </c>
      <c r="D17" s="174">
        <v>5</v>
      </c>
      <c r="E17" s="174">
        <v>13</v>
      </c>
      <c r="F17" s="174">
        <v>1</v>
      </c>
      <c r="G17" s="174">
        <v>230</v>
      </c>
      <c r="H17" s="174">
        <v>60</v>
      </c>
      <c r="I17" s="169"/>
    </row>
    <row r="18" spans="1:248" s="54" customFormat="1" ht="9" customHeight="1">
      <c r="B18" s="104" t="s">
        <v>6</v>
      </c>
      <c r="C18" s="120" t="s">
        <v>121</v>
      </c>
      <c r="D18" s="176">
        <v>4</v>
      </c>
      <c r="E18" s="176">
        <v>12</v>
      </c>
      <c r="F18" s="176">
        <v>1</v>
      </c>
      <c r="G18" s="176">
        <v>459</v>
      </c>
      <c r="H18" s="176">
        <v>30</v>
      </c>
      <c r="I18" s="169"/>
    </row>
    <row r="19" spans="1:248" s="54" customFormat="1" ht="9" customHeight="1">
      <c r="B19" s="105" t="s">
        <v>7</v>
      </c>
      <c r="C19" s="39" t="s">
        <v>122</v>
      </c>
      <c r="D19" s="174">
        <v>3</v>
      </c>
      <c r="E19" s="174">
        <v>10</v>
      </c>
      <c r="F19" s="174">
        <v>1</v>
      </c>
      <c r="G19" s="174">
        <v>100</v>
      </c>
      <c r="H19" s="174">
        <v>80</v>
      </c>
      <c r="I19" s="169"/>
    </row>
    <row r="20" spans="1:248" s="54" customFormat="1" ht="9" customHeight="1">
      <c r="B20" s="104" t="s">
        <v>8</v>
      </c>
      <c r="C20" s="120" t="s">
        <v>123</v>
      </c>
      <c r="D20" s="176">
        <v>11</v>
      </c>
      <c r="E20" s="176">
        <v>38</v>
      </c>
      <c r="F20" s="176">
        <v>1</v>
      </c>
      <c r="G20" s="176">
        <v>1273</v>
      </c>
      <c r="H20" s="176">
        <v>168</v>
      </c>
      <c r="I20" s="169"/>
    </row>
    <row r="21" spans="1:248" s="54" customFormat="1" ht="9" customHeight="1">
      <c r="B21" s="105" t="s">
        <v>14</v>
      </c>
      <c r="C21" s="61" t="s">
        <v>124</v>
      </c>
      <c r="D21" s="175">
        <v>4</v>
      </c>
      <c r="E21" s="175">
        <v>5</v>
      </c>
      <c r="F21" s="175">
        <v>1</v>
      </c>
      <c r="G21" s="175">
        <v>200</v>
      </c>
      <c r="H21" s="175">
        <v>40</v>
      </c>
      <c r="I21" s="169"/>
    </row>
    <row r="22" spans="1:248" s="54" customFormat="1" ht="9" customHeight="1">
      <c r="B22" s="104" t="s">
        <v>15</v>
      </c>
      <c r="C22" s="120" t="s">
        <v>125</v>
      </c>
      <c r="D22" s="176">
        <v>7</v>
      </c>
      <c r="E22" s="176">
        <v>26</v>
      </c>
      <c r="F22" s="176">
        <v>3</v>
      </c>
      <c r="G22" s="176">
        <v>583</v>
      </c>
      <c r="H22" s="176">
        <v>312</v>
      </c>
      <c r="I22" s="169"/>
    </row>
    <row r="23" spans="1:248" s="54" customFormat="1" ht="9" customHeight="1">
      <c r="B23" s="105" t="s">
        <v>16</v>
      </c>
      <c r="C23" s="39" t="s">
        <v>126</v>
      </c>
      <c r="D23" s="174">
        <v>5</v>
      </c>
      <c r="E23" s="174">
        <v>15</v>
      </c>
      <c r="F23" s="174">
        <v>2</v>
      </c>
      <c r="G23" s="174">
        <v>381</v>
      </c>
      <c r="H23" s="174">
        <v>200</v>
      </c>
      <c r="I23" s="169"/>
    </row>
    <row r="24" spans="1:248" s="54" customFormat="1" ht="9" customHeight="1">
      <c r="B24" s="104" t="s">
        <v>41</v>
      </c>
      <c r="C24" s="120" t="s">
        <v>127</v>
      </c>
      <c r="D24" s="176">
        <v>6</v>
      </c>
      <c r="E24" s="176">
        <v>14</v>
      </c>
      <c r="F24" s="176">
        <v>1</v>
      </c>
      <c r="G24" s="176">
        <v>312</v>
      </c>
      <c r="H24" s="176">
        <v>60</v>
      </c>
      <c r="I24" s="169"/>
    </row>
    <row r="25" spans="1:248" s="54" customFormat="1" ht="9" customHeight="1">
      <c r="B25" s="105" t="s">
        <v>153</v>
      </c>
      <c r="C25" s="39" t="s">
        <v>154</v>
      </c>
      <c r="D25" s="174">
        <v>3</v>
      </c>
      <c r="E25" s="174">
        <v>6</v>
      </c>
      <c r="F25" s="174">
        <v>1</v>
      </c>
      <c r="G25" s="174">
        <v>150</v>
      </c>
      <c r="H25" s="174">
        <v>38</v>
      </c>
      <c r="I25" s="169"/>
    </row>
    <row r="26" spans="1:248" s="54" customFormat="1" ht="9" customHeight="1">
      <c r="B26" s="104" t="s">
        <v>17</v>
      </c>
      <c r="C26" s="120" t="s">
        <v>128</v>
      </c>
      <c r="D26" s="176">
        <v>5</v>
      </c>
      <c r="E26" s="176">
        <v>13</v>
      </c>
      <c r="F26" s="176">
        <v>2</v>
      </c>
      <c r="G26" s="176">
        <v>386</v>
      </c>
      <c r="H26" s="176">
        <v>150</v>
      </c>
      <c r="I26" s="169"/>
    </row>
    <row r="27" spans="1:248" s="170" customFormat="1" ht="18" customHeight="1">
      <c r="A27" s="82"/>
      <c r="B27" s="178" t="s">
        <v>3</v>
      </c>
      <c r="C27" s="179"/>
      <c r="D27" s="180">
        <f t="shared" ref="D27:H27" si="0">SUM(D11:D26)</f>
        <v>121</v>
      </c>
      <c r="E27" s="180">
        <f t="shared" si="0"/>
        <v>311</v>
      </c>
      <c r="F27" s="180">
        <f t="shared" si="0"/>
        <v>22</v>
      </c>
      <c r="G27" s="180">
        <f t="shared" si="0"/>
        <v>8951</v>
      </c>
      <c r="H27" s="181">
        <f t="shared" si="0"/>
        <v>2309</v>
      </c>
      <c r="I27" s="65"/>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row>
    <row r="28" spans="1:248" ht="22.5" customHeight="1">
      <c r="B28" s="205" t="s">
        <v>152</v>
      </c>
      <c r="J28"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1"/>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8" width="10" style="16" customWidth="1"/>
    <col min="9" max="9" width="10.85546875" style="16" customWidth="1"/>
    <col min="10" max="10" width="9.28515625" style="16" customWidth="1"/>
    <col min="11" max="11" width="11" style="16" customWidth="1"/>
    <col min="12" max="12" width="11.42578125" style="16" customWidth="1"/>
    <col min="13" max="13" width="12.28515625" style="16" customWidth="1"/>
    <col min="14" max="14" width="11.7109375" style="16" customWidth="1"/>
    <col min="15" max="15" width="9.140625" style="16" customWidth="1"/>
    <col min="16" max="16" width="9.5703125" style="16" customWidth="1"/>
    <col min="17" max="18" width="7.7109375" style="16" customWidth="1"/>
    <col min="19" max="19" width="1" style="16" customWidth="1"/>
    <col min="20" max="20" width="12.5703125" style="16" bestFit="1" customWidth="1"/>
    <col min="21" max="16384" width="11.42578125" style="16"/>
  </cols>
  <sheetData>
    <row r="1" spans="2:18" ht="10.5" customHeight="1"/>
    <row r="2" spans="2:18" ht="10.5" customHeight="1"/>
    <row r="3" spans="2:18" ht="10.5" customHeight="1"/>
    <row r="4" spans="2:18" ht="10.5" customHeight="1"/>
    <row r="5" spans="2:18" ht="10.5" customHeight="1"/>
    <row r="6" spans="2:18" ht="12.75" customHeight="1"/>
    <row r="7" spans="2:18" ht="49.5" customHeight="1"/>
    <row r="8" spans="2:18" ht="22.5" customHeight="1">
      <c r="B8" s="232" t="s">
        <v>156</v>
      </c>
      <c r="C8" s="233"/>
      <c r="D8" s="233"/>
      <c r="E8" s="233"/>
      <c r="F8" s="233"/>
      <c r="G8" s="233"/>
      <c r="H8" s="233"/>
      <c r="I8" s="233"/>
      <c r="J8" s="233"/>
      <c r="K8" s="233"/>
      <c r="L8" s="233"/>
      <c r="M8" s="233"/>
      <c r="N8" s="233"/>
      <c r="O8" s="233"/>
      <c r="P8" s="233"/>
      <c r="Q8" s="233"/>
      <c r="R8" s="234"/>
    </row>
    <row r="9" spans="2:18" ht="11.25" customHeight="1">
      <c r="B9" s="225" t="s">
        <v>26</v>
      </c>
      <c r="C9" s="49" t="s">
        <v>83</v>
      </c>
      <c r="D9" s="49" t="s">
        <v>84</v>
      </c>
      <c r="E9" s="49" t="s">
        <v>147</v>
      </c>
      <c r="F9" s="49" t="s">
        <v>149</v>
      </c>
      <c r="G9" s="49" t="s">
        <v>85</v>
      </c>
      <c r="H9" s="49" t="s">
        <v>143</v>
      </c>
      <c r="I9" s="49" t="s">
        <v>86</v>
      </c>
      <c r="J9" s="49" t="s">
        <v>87</v>
      </c>
      <c r="K9" s="49" t="s">
        <v>88</v>
      </c>
      <c r="L9" s="49" t="s">
        <v>89</v>
      </c>
      <c r="M9" s="222" t="s">
        <v>150</v>
      </c>
      <c r="N9" s="49" t="s">
        <v>90</v>
      </c>
      <c r="O9" s="49" t="s">
        <v>91</v>
      </c>
      <c r="P9" s="49" t="s">
        <v>151</v>
      </c>
      <c r="Q9" s="235" t="s">
        <v>101</v>
      </c>
      <c r="R9" s="236"/>
    </row>
    <row r="10" spans="2:18" ht="11.25" customHeight="1">
      <c r="B10" s="225"/>
      <c r="C10" s="49" t="s">
        <v>92</v>
      </c>
      <c r="D10" s="49" t="s">
        <v>93</v>
      </c>
      <c r="E10" s="49" t="s">
        <v>148</v>
      </c>
      <c r="F10" s="49" t="s">
        <v>94</v>
      </c>
      <c r="G10" s="49" t="s">
        <v>95</v>
      </c>
      <c r="H10" s="49" t="s">
        <v>144</v>
      </c>
      <c r="I10" s="49" t="s">
        <v>95</v>
      </c>
      <c r="J10" s="49" t="s">
        <v>95</v>
      </c>
      <c r="K10" s="49" t="s">
        <v>96</v>
      </c>
      <c r="L10" s="49" t="s">
        <v>97</v>
      </c>
      <c r="M10" s="49" t="s">
        <v>95</v>
      </c>
      <c r="N10" s="49" t="s">
        <v>98</v>
      </c>
      <c r="O10" s="49" t="s">
        <v>99</v>
      </c>
      <c r="P10" s="49" t="s">
        <v>95</v>
      </c>
      <c r="Q10" s="235"/>
      <c r="R10" s="236"/>
    </row>
    <row r="11" spans="2:18" ht="9" customHeight="1">
      <c r="B11" s="105" t="s">
        <v>36</v>
      </c>
      <c r="C11" s="39"/>
      <c r="D11" s="39"/>
      <c r="E11" s="39"/>
      <c r="F11" s="39">
        <v>96</v>
      </c>
      <c r="G11" s="39">
        <v>110</v>
      </c>
      <c r="H11" s="39"/>
      <c r="I11" s="39"/>
      <c r="J11" s="39">
        <v>64</v>
      </c>
      <c r="K11" s="39">
        <v>46</v>
      </c>
      <c r="L11" s="39"/>
      <c r="M11" s="39"/>
      <c r="N11" s="39">
        <v>24</v>
      </c>
      <c r="O11" s="39"/>
      <c r="P11" s="39">
        <v>72</v>
      </c>
      <c r="Q11" s="84">
        <f t="shared" ref="Q11:Q28" si="0">SUM(C11:P11)</f>
        <v>412</v>
      </c>
      <c r="R11" s="158">
        <f>Q11/$Q$27</f>
        <v>4.6028376717685178E-2</v>
      </c>
    </row>
    <row r="12" spans="2:18" ht="9" customHeight="1">
      <c r="B12" s="104" t="s">
        <v>4</v>
      </c>
      <c r="C12" s="120"/>
      <c r="D12" s="120">
        <v>92</v>
      </c>
      <c r="E12" s="120"/>
      <c r="F12" s="120">
        <v>164</v>
      </c>
      <c r="G12" s="120">
        <v>147</v>
      </c>
      <c r="H12" s="120"/>
      <c r="I12" s="120"/>
      <c r="J12" s="120">
        <v>122</v>
      </c>
      <c r="K12" s="120">
        <v>50</v>
      </c>
      <c r="L12" s="120"/>
      <c r="M12" s="120">
        <v>10</v>
      </c>
      <c r="N12" s="120">
        <v>8</v>
      </c>
      <c r="O12" s="120"/>
      <c r="P12" s="120">
        <v>204</v>
      </c>
      <c r="Q12" s="120">
        <f t="shared" si="0"/>
        <v>797</v>
      </c>
      <c r="R12" s="159">
        <f>Q12/$Q$27</f>
        <v>8.9040330689308458E-2</v>
      </c>
    </row>
    <row r="13" spans="2:18" ht="9" customHeight="1">
      <c r="B13" s="98" t="s">
        <v>80</v>
      </c>
      <c r="C13" s="39">
        <v>10</v>
      </c>
      <c r="D13" s="39">
        <v>20</v>
      </c>
      <c r="E13" s="39"/>
      <c r="F13" s="39">
        <v>36</v>
      </c>
      <c r="G13" s="39">
        <v>58</v>
      </c>
      <c r="H13" s="39">
        <v>8</v>
      </c>
      <c r="I13" s="39"/>
      <c r="J13" s="39">
        <v>50</v>
      </c>
      <c r="K13" s="39">
        <v>32</v>
      </c>
      <c r="L13" s="39"/>
      <c r="M13" s="39"/>
      <c r="N13" s="39">
        <v>28</v>
      </c>
      <c r="O13" s="39">
        <v>18</v>
      </c>
      <c r="P13" s="39">
        <v>56</v>
      </c>
      <c r="Q13" s="84">
        <f t="shared" si="0"/>
        <v>316</v>
      </c>
      <c r="R13" s="158">
        <f>Q13/$Q$27</f>
        <v>3.530331806502067E-2</v>
      </c>
    </row>
    <row r="14" spans="2:18" ht="9" customHeight="1">
      <c r="B14" s="104" t="s">
        <v>37</v>
      </c>
      <c r="C14" s="120"/>
      <c r="D14" s="120">
        <v>16</v>
      </c>
      <c r="E14" s="120"/>
      <c r="F14" s="120">
        <v>76</v>
      </c>
      <c r="G14" s="120">
        <v>104</v>
      </c>
      <c r="H14" s="120"/>
      <c r="I14" s="120"/>
      <c r="J14" s="120"/>
      <c r="K14" s="120"/>
      <c r="L14" s="120"/>
      <c r="M14" s="120"/>
      <c r="N14" s="120"/>
      <c r="O14" s="120"/>
      <c r="P14" s="120">
        <v>114</v>
      </c>
      <c r="Q14" s="120">
        <f t="shared" si="0"/>
        <v>310</v>
      </c>
      <c r="R14" s="159">
        <f>Q14/$Q$27</f>
        <v>3.4633001899229139E-2</v>
      </c>
    </row>
    <row r="15" spans="2:18" ht="9" customHeight="1">
      <c r="B15" s="105" t="s">
        <v>129</v>
      </c>
      <c r="C15" s="39">
        <v>50</v>
      </c>
      <c r="D15" s="39">
        <v>122</v>
      </c>
      <c r="E15" s="39"/>
      <c r="F15" s="39">
        <v>150</v>
      </c>
      <c r="G15" s="39">
        <v>348</v>
      </c>
      <c r="H15" s="39"/>
      <c r="I15" s="39"/>
      <c r="J15" s="39">
        <v>318</v>
      </c>
      <c r="K15" s="39">
        <v>186</v>
      </c>
      <c r="L15" s="39"/>
      <c r="M15" s="39"/>
      <c r="N15" s="39">
        <v>26</v>
      </c>
      <c r="O15" s="39"/>
      <c r="P15" s="39">
        <v>224</v>
      </c>
      <c r="Q15" s="84">
        <f t="shared" si="0"/>
        <v>1424</v>
      </c>
      <c r="R15" s="158">
        <f>Q15/$Q$27</f>
        <v>0.15908837001452353</v>
      </c>
    </row>
    <row r="16" spans="2:18" ht="9" customHeight="1">
      <c r="B16" s="104" t="s">
        <v>18</v>
      </c>
      <c r="C16" s="120"/>
      <c r="D16" s="120">
        <v>176</v>
      </c>
      <c r="E16" s="120">
        <v>10</v>
      </c>
      <c r="F16" s="120">
        <v>77</v>
      </c>
      <c r="G16" s="120">
        <v>114</v>
      </c>
      <c r="H16" s="120"/>
      <c r="I16" s="120"/>
      <c r="J16" s="120">
        <v>391</v>
      </c>
      <c r="K16" s="120">
        <v>26</v>
      </c>
      <c r="L16" s="120"/>
      <c r="M16" s="120"/>
      <c r="N16" s="120">
        <v>621</v>
      </c>
      <c r="O16" s="120"/>
      <c r="P16" s="120">
        <v>203</v>
      </c>
      <c r="Q16" s="120">
        <f t="shared" si="0"/>
        <v>1618</v>
      </c>
      <c r="R16" s="159">
        <f>Q16/$Q$27</f>
        <v>0.18076192604178304</v>
      </c>
    </row>
    <row r="17" spans="2:18" ht="9" customHeight="1">
      <c r="B17" s="105" t="s">
        <v>5</v>
      </c>
      <c r="C17" s="39"/>
      <c r="D17" s="39">
        <v>62</v>
      </c>
      <c r="E17" s="39"/>
      <c r="F17" s="39">
        <v>44</v>
      </c>
      <c r="G17" s="39">
        <v>46</v>
      </c>
      <c r="H17" s="39"/>
      <c r="I17" s="39"/>
      <c r="J17" s="39">
        <v>20</v>
      </c>
      <c r="K17" s="39"/>
      <c r="L17" s="39"/>
      <c r="M17" s="39"/>
      <c r="N17" s="39"/>
      <c r="O17" s="39"/>
      <c r="P17" s="39">
        <v>58</v>
      </c>
      <c r="Q17" s="84">
        <f t="shared" si="0"/>
        <v>230</v>
      </c>
      <c r="R17" s="158">
        <f>Q17/$Q$27</f>
        <v>2.5695453022008714E-2</v>
      </c>
    </row>
    <row r="18" spans="2:18" ht="9" customHeight="1">
      <c r="B18" s="104" t="s">
        <v>6</v>
      </c>
      <c r="C18" s="120"/>
      <c r="D18" s="120"/>
      <c r="E18" s="120"/>
      <c r="F18" s="120">
        <v>279</v>
      </c>
      <c r="G18" s="120">
        <v>60</v>
      </c>
      <c r="H18" s="120"/>
      <c r="I18" s="120"/>
      <c r="J18" s="120"/>
      <c r="K18" s="120"/>
      <c r="L18" s="120">
        <v>20</v>
      </c>
      <c r="M18" s="120"/>
      <c r="N18" s="120">
        <v>50</v>
      </c>
      <c r="O18" s="120"/>
      <c r="P18" s="120">
        <v>50</v>
      </c>
      <c r="Q18" s="120">
        <f t="shared" si="0"/>
        <v>459</v>
      </c>
      <c r="R18" s="159">
        <f>Q18/$Q$27</f>
        <v>5.1279186683052175E-2</v>
      </c>
    </row>
    <row r="19" spans="2:18" ht="9" customHeight="1">
      <c r="B19" s="105" t="s">
        <v>7</v>
      </c>
      <c r="C19" s="39"/>
      <c r="D19" s="39"/>
      <c r="E19" s="39"/>
      <c r="F19" s="39">
        <v>52</v>
      </c>
      <c r="G19" s="39">
        <v>48</v>
      </c>
      <c r="H19" s="39"/>
      <c r="I19" s="39"/>
      <c r="J19" s="39"/>
      <c r="K19" s="39"/>
      <c r="L19" s="39"/>
      <c r="M19" s="39"/>
      <c r="N19" s="39"/>
      <c r="O19" s="39"/>
      <c r="P19" s="39"/>
      <c r="Q19" s="84">
        <f t="shared" si="0"/>
        <v>100</v>
      </c>
      <c r="R19" s="158">
        <f>Q19/$Q$27</f>
        <v>1.1171936096525528E-2</v>
      </c>
    </row>
    <row r="20" spans="2:18" ht="9" customHeight="1">
      <c r="B20" s="104" t="s">
        <v>8</v>
      </c>
      <c r="C20" s="120"/>
      <c r="D20" s="120">
        <v>144</v>
      </c>
      <c r="E20" s="120"/>
      <c r="F20" s="120">
        <v>170</v>
      </c>
      <c r="G20" s="120">
        <v>265</v>
      </c>
      <c r="H20" s="120"/>
      <c r="I20" s="120"/>
      <c r="J20" s="120">
        <v>270</v>
      </c>
      <c r="K20" s="120">
        <v>88</v>
      </c>
      <c r="L20" s="120"/>
      <c r="M20" s="120"/>
      <c r="N20" s="120">
        <v>24</v>
      </c>
      <c r="O20" s="120"/>
      <c r="P20" s="120">
        <v>312</v>
      </c>
      <c r="Q20" s="120">
        <f t="shared" si="0"/>
        <v>1273</v>
      </c>
      <c r="R20" s="159">
        <f>Q20/$Q$27</f>
        <v>0.14221874650876998</v>
      </c>
    </row>
    <row r="21" spans="2:18" ht="9" customHeight="1">
      <c r="B21" s="105" t="s">
        <v>14</v>
      </c>
      <c r="C21" s="61"/>
      <c r="D21" s="61"/>
      <c r="E21" s="61"/>
      <c r="F21" s="61">
        <v>56</v>
      </c>
      <c r="G21" s="61">
        <v>44</v>
      </c>
      <c r="H21" s="61"/>
      <c r="I21" s="61"/>
      <c r="J21" s="61"/>
      <c r="K21" s="61"/>
      <c r="L21" s="61"/>
      <c r="M21" s="61"/>
      <c r="N21" s="61">
        <v>50</v>
      </c>
      <c r="O21" s="61"/>
      <c r="P21" s="61">
        <v>50</v>
      </c>
      <c r="Q21" s="84">
        <f t="shared" si="0"/>
        <v>200</v>
      </c>
      <c r="R21" s="158">
        <f>Q21/$Q$27</f>
        <v>2.2343872193051055E-2</v>
      </c>
    </row>
    <row r="22" spans="2:18" ht="9" customHeight="1">
      <c r="B22" s="104" t="s">
        <v>15</v>
      </c>
      <c r="C22" s="120"/>
      <c r="D22" s="120">
        <v>144</v>
      </c>
      <c r="E22" s="120"/>
      <c r="F22" s="120">
        <v>156</v>
      </c>
      <c r="G22" s="120">
        <v>75</v>
      </c>
      <c r="H22" s="120"/>
      <c r="I22" s="120">
        <v>6</v>
      </c>
      <c r="J22" s="120">
        <v>92</v>
      </c>
      <c r="K22" s="120"/>
      <c r="L22" s="120"/>
      <c r="M22" s="120"/>
      <c r="N22" s="120">
        <v>12</v>
      </c>
      <c r="O22" s="120"/>
      <c r="P22" s="120">
        <v>98</v>
      </c>
      <c r="Q22" s="120">
        <f t="shared" si="0"/>
        <v>583</v>
      </c>
      <c r="R22" s="159">
        <f>Q22/$Q$27</f>
        <v>6.5132387442743828E-2</v>
      </c>
    </row>
    <row r="23" spans="2:18" ht="9" customHeight="1">
      <c r="B23" s="105" t="s">
        <v>16</v>
      </c>
      <c r="C23" s="39"/>
      <c r="D23" s="39">
        <v>84</v>
      </c>
      <c r="E23" s="39"/>
      <c r="F23" s="39">
        <v>84</v>
      </c>
      <c r="G23" s="39">
        <v>57</v>
      </c>
      <c r="H23" s="39"/>
      <c r="I23" s="39">
        <v>12</v>
      </c>
      <c r="J23" s="39">
        <v>68</v>
      </c>
      <c r="K23" s="39"/>
      <c r="L23" s="39"/>
      <c r="M23" s="39"/>
      <c r="N23" s="39">
        <v>12</v>
      </c>
      <c r="O23" s="39"/>
      <c r="P23" s="39">
        <v>64</v>
      </c>
      <c r="Q23" s="84">
        <f t="shared" si="0"/>
        <v>381</v>
      </c>
      <c r="R23" s="158">
        <f>Q23/$Q$27</f>
        <v>4.2565076527762258E-2</v>
      </c>
    </row>
    <row r="24" spans="2:18" ht="9" customHeight="1">
      <c r="B24" s="104" t="s">
        <v>41</v>
      </c>
      <c r="C24" s="120"/>
      <c r="D24" s="120"/>
      <c r="E24" s="120"/>
      <c r="F24" s="120">
        <v>80</v>
      </c>
      <c r="G24" s="120">
        <v>94</v>
      </c>
      <c r="H24" s="120"/>
      <c r="I24" s="120"/>
      <c r="J24" s="120">
        <v>74</v>
      </c>
      <c r="K24" s="120"/>
      <c r="L24" s="120"/>
      <c r="M24" s="120"/>
      <c r="N24" s="120"/>
      <c r="O24" s="120"/>
      <c r="P24" s="120">
        <v>64</v>
      </c>
      <c r="Q24" s="120">
        <f t="shared" si="0"/>
        <v>312</v>
      </c>
      <c r="R24" s="159">
        <f>Q24/$Q$27</f>
        <v>3.4856440621159647E-2</v>
      </c>
    </row>
    <row r="25" spans="2:18" ht="9" customHeight="1">
      <c r="B25" s="105" t="s">
        <v>153</v>
      </c>
      <c r="C25" s="39"/>
      <c r="D25" s="39">
        <v>20</v>
      </c>
      <c r="E25" s="39"/>
      <c r="F25" s="39">
        <v>42</v>
      </c>
      <c r="G25" s="39">
        <v>20</v>
      </c>
      <c r="H25" s="39"/>
      <c r="I25" s="39"/>
      <c r="J25" s="39">
        <v>24</v>
      </c>
      <c r="K25" s="39"/>
      <c r="L25" s="39"/>
      <c r="M25" s="39"/>
      <c r="N25" s="39">
        <v>24</v>
      </c>
      <c r="O25" s="39"/>
      <c r="P25" s="39">
        <v>20</v>
      </c>
      <c r="Q25" s="84">
        <f t="shared" si="0"/>
        <v>150</v>
      </c>
      <c r="R25" s="158">
        <f>Q25/$Q$27</f>
        <v>1.6757904144788293E-2</v>
      </c>
    </row>
    <row r="26" spans="2:18" ht="9" customHeight="1">
      <c r="B26" s="104" t="s">
        <v>17</v>
      </c>
      <c r="C26" s="120"/>
      <c r="D26" s="120">
        <v>81</v>
      </c>
      <c r="E26" s="120"/>
      <c r="F26" s="120">
        <v>86</v>
      </c>
      <c r="G26" s="120">
        <v>81</v>
      </c>
      <c r="H26" s="120"/>
      <c r="I26" s="120"/>
      <c r="J26" s="120">
        <v>56</v>
      </c>
      <c r="K26" s="120">
        <v>12</v>
      </c>
      <c r="L26" s="120"/>
      <c r="M26" s="120"/>
      <c r="N26" s="120">
        <v>24</v>
      </c>
      <c r="O26" s="120"/>
      <c r="P26" s="120">
        <v>46</v>
      </c>
      <c r="Q26" s="120">
        <f t="shared" si="0"/>
        <v>386</v>
      </c>
      <c r="R26" s="159">
        <f>Q26/$Q$27</f>
        <v>4.3123673332588534E-2</v>
      </c>
    </row>
    <row r="27" spans="2:18" ht="18" customHeight="1">
      <c r="B27" s="160" t="s">
        <v>81</v>
      </c>
      <c r="C27" s="156">
        <f t="shared" ref="C27:L27" si="1">SUM(C11:C26)</f>
        <v>60</v>
      </c>
      <c r="D27" s="156">
        <f t="shared" si="1"/>
        <v>961</v>
      </c>
      <c r="E27" s="156">
        <f t="shared" ref="E27" si="2">SUM(E11:E26)</f>
        <v>10</v>
      </c>
      <c r="F27" s="156">
        <f t="shared" si="1"/>
        <v>1648</v>
      </c>
      <c r="G27" s="156">
        <f t="shared" si="1"/>
        <v>1671</v>
      </c>
      <c r="H27" s="156">
        <f t="shared" ref="H27" si="3">SUM(H11:H26)</f>
        <v>8</v>
      </c>
      <c r="I27" s="156">
        <f t="shared" si="1"/>
        <v>18</v>
      </c>
      <c r="J27" s="156">
        <f t="shared" si="1"/>
        <v>1549</v>
      </c>
      <c r="K27" s="156">
        <f t="shared" si="1"/>
        <v>440</v>
      </c>
      <c r="L27" s="156">
        <f t="shared" si="1"/>
        <v>20</v>
      </c>
      <c r="M27" s="156">
        <f t="shared" ref="M27" si="4">SUM(M11:M26)</f>
        <v>10</v>
      </c>
      <c r="N27" s="156">
        <f>SUM(N11:N26)</f>
        <v>903</v>
      </c>
      <c r="O27" s="156">
        <f>SUM(O11:O26)</f>
        <v>18</v>
      </c>
      <c r="P27" s="156">
        <f>SUM(P11:P26)</f>
        <v>1635</v>
      </c>
      <c r="Q27" s="156">
        <f t="shared" si="0"/>
        <v>8951</v>
      </c>
      <c r="R27" s="220">
        <f>SUM(R11:R26)</f>
        <v>1</v>
      </c>
    </row>
    <row r="28" spans="2:18" ht="12.75" customHeight="1">
      <c r="B28" s="161" t="s">
        <v>82</v>
      </c>
      <c r="C28" s="119">
        <f>C27/$Q$27</f>
        <v>6.7031616579153169E-3</v>
      </c>
      <c r="D28" s="119">
        <f>D27/$Q$27</f>
        <v>0.10736230588761032</v>
      </c>
      <c r="E28" s="119">
        <f>E27/$Q$27</f>
        <v>1.1171936096525529E-3</v>
      </c>
      <c r="F28" s="119">
        <f>F27/$Q$27</f>
        <v>0.18411350687074071</v>
      </c>
      <c r="G28" s="119">
        <f>G27/$Q$27</f>
        <v>0.18668305217294157</v>
      </c>
      <c r="H28" s="119">
        <f t="shared" ref="H28" si="5">H27/$Q$27</f>
        <v>8.9375488772204222E-4</v>
      </c>
      <c r="I28" s="119">
        <f t="shared" ref="I28:P28" si="6">I27/$Q$27</f>
        <v>2.0109484973745949E-3</v>
      </c>
      <c r="J28" s="119">
        <f t="shared" si="6"/>
        <v>0.17305329013518042</v>
      </c>
      <c r="K28" s="119">
        <f t="shared" si="6"/>
        <v>4.9156518824712322E-2</v>
      </c>
      <c r="L28" s="119">
        <f t="shared" si="6"/>
        <v>2.2343872193051058E-3</v>
      </c>
      <c r="M28" s="119">
        <f t="shared" ref="M28" si="7">M27/$Q$27</f>
        <v>1.1171936096525529E-3</v>
      </c>
      <c r="N28" s="119">
        <f t="shared" si="6"/>
        <v>0.10088258295162551</v>
      </c>
      <c r="O28" s="119">
        <f t="shared" si="6"/>
        <v>2.0109484973745949E-3</v>
      </c>
      <c r="P28" s="119">
        <f t="shared" si="6"/>
        <v>0.18266115517819237</v>
      </c>
      <c r="Q28" s="155">
        <f t="shared" si="0"/>
        <v>1</v>
      </c>
      <c r="R28" s="157"/>
    </row>
    <row r="29" spans="2:18" ht="15" customHeight="1">
      <c r="B29" s="204" t="str">
        <f>'Oferta de Juegos'!B28</f>
        <v>Al 30-04-2012</v>
      </c>
    </row>
    <row r="30" spans="2:18" ht="15" customHeight="1"/>
    <row r="31" spans="2:18" ht="15" customHeight="1"/>
  </sheetData>
  <mergeCells count="3">
    <mergeCell ref="B8:R8"/>
    <mergeCell ref="B9:B10"/>
    <mergeCell ref="Q9:R10"/>
  </mergeCells>
  <pageMargins left="0.39370078740157483" right="0.39370078740157483" top="0.39370078740157483" bottom="0.78740157480314965" header="0.31496062992125984" footer="0.31496062992125984"/>
  <pageSetup scale="68"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38" t="s">
        <v>157</v>
      </c>
      <c r="C8" s="239"/>
      <c r="D8" s="239"/>
      <c r="E8" s="239"/>
      <c r="F8" s="239"/>
      <c r="G8" s="239"/>
      <c r="H8" s="239"/>
      <c r="I8" s="239"/>
      <c r="K8" s="60"/>
    </row>
    <row r="9" spans="2:11" s="54" customFormat="1" ht="15" customHeight="1">
      <c r="B9" s="225" t="s">
        <v>13</v>
      </c>
      <c r="C9" s="226" t="s">
        <v>110</v>
      </c>
      <c r="D9" s="227" t="s">
        <v>131</v>
      </c>
      <c r="E9" s="228"/>
      <c r="F9" s="229"/>
      <c r="G9" s="230" t="s">
        <v>132</v>
      </c>
      <c r="H9" s="226" t="s">
        <v>107</v>
      </c>
      <c r="I9" s="230" t="s">
        <v>133</v>
      </c>
      <c r="K9" s="60"/>
    </row>
    <row r="10" spans="2:11" s="54" customFormat="1" ht="24" customHeight="1">
      <c r="B10" s="225"/>
      <c r="C10" s="226"/>
      <c r="D10" s="171" t="s">
        <v>103</v>
      </c>
      <c r="E10" s="173" t="s">
        <v>104</v>
      </c>
      <c r="F10" s="172" t="s">
        <v>105</v>
      </c>
      <c r="G10" s="230"/>
      <c r="H10" s="226"/>
      <c r="I10" s="230"/>
    </row>
    <row r="11" spans="2:11" s="54" customFormat="1" ht="9" customHeight="1">
      <c r="B11" s="105" t="s">
        <v>36</v>
      </c>
      <c r="C11" s="39" t="s">
        <v>114</v>
      </c>
      <c r="D11" s="174">
        <v>42</v>
      </c>
      <c r="E11" s="174">
        <v>98</v>
      </c>
      <c r="F11" s="174">
        <v>10</v>
      </c>
      <c r="G11" s="174">
        <v>412</v>
      </c>
      <c r="H11" s="174">
        <v>136</v>
      </c>
      <c r="I11" s="174">
        <f>SUM(D11:H11)</f>
        <v>698</v>
      </c>
    </row>
    <row r="12" spans="2:11" s="54" customFormat="1" ht="9" customHeight="1">
      <c r="B12" s="104" t="s">
        <v>4</v>
      </c>
      <c r="C12" s="120" t="s">
        <v>115</v>
      </c>
      <c r="D12" s="176">
        <v>70</v>
      </c>
      <c r="E12" s="176">
        <v>238</v>
      </c>
      <c r="F12" s="176">
        <v>24</v>
      </c>
      <c r="G12" s="176">
        <v>797</v>
      </c>
      <c r="H12" s="176">
        <v>248</v>
      </c>
      <c r="I12" s="176">
        <f>SUM(D12:H12)</f>
        <v>1377</v>
      </c>
    </row>
    <row r="13" spans="2:11" s="54" customFormat="1" ht="9" customHeight="1">
      <c r="B13" s="177" t="s">
        <v>80</v>
      </c>
      <c r="C13" s="39" t="s">
        <v>116</v>
      </c>
      <c r="D13" s="174">
        <v>28</v>
      </c>
      <c r="E13" s="174">
        <v>73</v>
      </c>
      <c r="F13" s="174">
        <v>10</v>
      </c>
      <c r="G13" s="174">
        <v>316</v>
      </c>
      <c r="H13" s="174">
        <v>179</v>
      </c>
      <c r="I13" s="174">
        <f t="shared" ref="I13:I26" si="0">SUM(D13:H13)</f>
        <v>606</v>
      </c>
    </row>
    <row r="14" spans="2:11" s="54" customFormat="1" ht="9" customHeight="1">
      <c r="B14" s="104" t="s">
        <v>37</v>
      </c>
      <c r="C14" s="120" t="s">
        <v>117</v>
      </c>
      <c r="D14" s="176">
        <v>49</v>
      </c>
      <c r="E14" s="176">
        <v>72</v>
      </c>
      <c r="F14" s="176">
        <v>10</v>
      </c>
      <c r="G14" s="176">
        <v>310</v>
      </c>
      <c r="H14" s="176">
        <v>148</v>
      </c>
      <c r="I14" s="176">
        <f t="shared" si="0"/>
        <v>589</v>
      </c>
    </row>
    <row r="15" spans="2:11" s="54" customFormat="1" ht="9" customHeight="1">
      <c r="B15" s="105" t="s">
        <v>129</v>
      </c>
      <c r="C15" s="39" t="s">
        <v>118</v>
      </c>
      <c r="D15" s="174">
        <v>77</v>
      </c>
      <c r="E15" s="174">
        <v>331</v>
      </c>
      <c r="F15" s="174">
        <v>10</v>
      </c>
      <c r="G15" s="174">
        <v>1424</v>
      </c>
      <c r="H15" s="174">
        <v>160</v>
      </c>
      <c r="I15" s="174">
        <f t="shared" si="0"/>
        <v>2002</v>
      </c>
    </row>
    <row r="16" spans="2:11" s="54" customFormat="1" ht="9" customHeight="1">
      <c r="B16" s="104" t="s">
        <v>18</v>
      </c>
      <c r="C16" s="120" t="s">
        <v>119</v>
      </c>
      <c r="D16" s="176">
        <v>210</v>
      </c>
      <c r="E16" s="176">
        <v>358</v>
      </c>
      <c r="F16" s="176">
        <v>10</v>
      </c>
      <c r="G16" s="176">
        <v>1618</v>
      </c>
      <c r="H16" s="176">
        <v>300</v>
      </c>
      <c r="I16" s="176">
        <f t="shared" si="0"/>
        <v>2496</v>
      </c>
    </row>
    <row r="17" spans="1:247" s="54" customFormat="1" ht="9" customHeight="1">
      <c r="B17" s="105" t="s">
        <v>5</v>
      </c>
      <c r="C17" s="39" t="s">
        <v>120</v>
      </c>
      <c r="D17" s="174">
        <v>35</v>
      </c>
      <c r="E17" s="174">
        <v>92</v>
      </c>
      <c r="F17" s="174">
        <v>7</v>
      </c>
      <c r="G17" s="174">
        <v>230</v>
      </c>
      <c r="H17" s="174">
        <v>60</v>
      </c>
      <c r="I17" s="174">
        <f t="shared" si="0"/>
        <v>424</v>
      </c>
    </row>
    <row r="18" spans="1:247" s="54" customFormat="1" ht="9" customHeight="1">
      <c r="B18" s="104" t="s">
        <v>6</v>
      </c>
      <c r="C18" s="120" t="s">
        <v>121</v>
      </c>
      <c r="D18" s="176">
        <v>28</v>
      </c>
      <c r="E18" s="176">
        <v>85</v>
      </c>
      <c r="F18" s="176">
        <v>10</v>
      </c>
      <c r="G18" s="176">
        <v>459</v>
      </c>
      <c r="H18" s="176">
        <v>30</v>
      </c>
      <c r="I18" s="176">
        <f t="shared" si="0"/>
        <v>612</v>
      </c>
    </row>
    <row r="19" spans="1:247" s="54" customFormat="1" ht="9" customHeight="1">
      <c r="B19" s="105" t="s">
        <v>7</v>
      </c>
      <c r="C19" s="39" t="s">
        <v>122</v>
      </c>
      <c r="D19" s="174">
        <v>21</v>
      </c>
      <c r="E19" s="174">
        <v>72</v>
      </c>
      <c r="F19" s="174">
        <v>10</v>
      </c>
      <c r="G19" s="174">
        <v>100</v>
      </c>
      <c r="H19" s="174">
        <v>80</v>
      </c>
      <c r="I19" s="174">
        <f t="shared" si="0"/>
        <v>283</v>
      </c>
    </row>
    <row r="20" spans="1:247" s="54" customFormat="1" ht="9" customHeight="1">
      <c r="B20" s="104" t="s">
        <v>8</v>
      </c>
      <c r="C20" s="120" t="s">
        <v>123</v>
      </c>
      <c r="D20" s="176">
        <v>77</v>
      </c>
      <c r="E20" s="176">
        <v>276</v>
      </c>
      <c r="F20" s="176">
        <v>10</v>
      </c>
      <c r="G20" s="176">
        <v>1273</v>
      </c>
      <c r="H20" s="176">
        <v>168</v>
      </c>
      <c r="I20" s="176">
        <f t="shared" si="0"/>
        <v>1804</v>
      </c>
    </row>
    <row r="21" spans="1:247" s="54" customFormat="1" ht="9" customHeight="1">
      <c r="B21" s="105" t="s">
        <v>14</v>
      </c>
      <c r="C21" s="61" t="s">
        <v>124</v>
      </c>
      <c r="D21" s="175">
        <v>28</v>
      </c>
      <c r="E21" s="175">
        <v>41</v>
      </c>
      <c r="F21" s="175">
        <v>7</v>
      </c>
      <c r="G21" s="175">
        <v>200</v>
      </c>
      <c r="H21" s="175">
        <v>40</v>
      </c>
      <c r="I21" s="174">
        <f t="shared" si="0"/>
        <v>316</v>
      </c>
    </row>
    <row r="22" spans="1:247" s="54" customFormat="1" ht="9" customHeight="1">
      <c r="B22" s="104" t="s">
        <v>15</v>
      </c>
      <c r="C22" s="120" t="s">
        <v>125</v>
      </c>
      <c r="D22" s="176">
        <v>49</v>
      </c>
      <c r="E22" s="176">
        <v>185</v>
      </c>
      <c r="F22" s="176">
        <v>24</v>
      </c>
      <c r="G22" s="176">
        <v>583</v>
      </c>
      <c r="H22" s="176">
        <v>312</v>
      </c>
      <c r="I22" s="176">
        <f t="shared" si="0"/>
        <v>1153</v>
      </c>
    </row>
    <row r="23" spans="1:247" s="54" customFormat="1" ht="9" customHeight="1">
      <c r="B23" s="105" t="s">
        <v>16</v>
      </c>
      <c r="C23" s="39" t="s">
        <v>126</v>
      </c>
      <c r="D23" s="174">
        <v>35</v>
      </c>
      <c r="E23" s="174">
        <v>118</v>
      </c>
      <c r="F23" s="174">
        <v>17</v>
      </c>
      <c r="G23" s="174">
        <v>381</v>
      </c>
      <c r="H23" s="174">
        <v>200</v>
      </c>
      <c r="I23" s="174">
        <f t="shared" si="0"/>
        <v>751</v>
      </c>
    </row>
    <row r="24" spans="1:247" s="54" customFormat="1" ht="9" customHeight="1">
      <c r="B24" s="104" t="s">
        <v>41</v>
      </c>
      <c r="C24" s="120" t="s">
        <v>127</v>
      </c>
      <c r="D24" s="176">
        <v>42</v>
      </c>
      <c r="E24" s="176">
        <v>101</v>
      </c>
      <c r="F24" s="176">
        <v>10</v>
      </c>
      <c r="G24" s="176">
        <v>312</v>
      </c>
      <c r="H24" s="176">
        <v>60</v>
      </c>
      <c r="I24" s="176">
        <f t="shared" si="0"/>
        <v>525</v>
      </c>
    </row>
    <row r="25" spans="1:247" s="54" customFormat="1" ht="9" customHeight="1">
      <c r="B25" s="105" t="s">
        <v>153</v>
      </c>
      <c r="C25" s="39" t="s">
        <v>154</v>
      </c>
      <c r="D25" s="174">
        <v>41</v>
      </c>
      <c r="E25" s="174">
        <v>21</v>
      </c>
      <c r="F25" s="174">
        <v>7</v>
      </c>
      <c r="G25" s="174">
        <v>150</v>
      </c>
      <c r="H25" s="174">
        <v>38</v>
      </c>
      <c r="I25" s="174">
        <v>257</v>
      </c>
    </row>
    <row r="26" spans="1:247" s="54" customFormat="1" ht="9" customHeight="1">
      <c r="B26" s="104" t="s">
        <v>17</v>
      </c>
      <c r="C26" s="120" t="s">
        <v>128</v>
      </c>
      <c r="D26" s="176">
        <v>35</v>
      </c>
      <c r="E26" s="176">
        <v>99</v>
      </c>
      <c r="F26" s="176">
        <v>17</v>
      </c>
      <c r="G26" s="176">
        <v>386</v>
      </c>
      <c r="H26" s="176">
        <v>150</v>
      </c>
      <c r="I26" s="176">
        <f t="shared" si="0"/>
        <v>687</v>
      </c>
    </row>
    <row r="27" spans="1:247" s="170" customFormat="1" ht="18" customHeight="1">
      <c r="A27" s="82"/>
      <c r="B27" s="178" t="s">
        <v>3</v>
      </c>
      <c r="C27" s="179"/>
      <c r="D27" s="180">
        <f t="shared" ref="D27:H27" si="1">SUM(D11:D26)</f>
        <v>867</v>
      </c>
      <c r="E27" s="180">
        <f t="shared" si="1"/>
        <v>2260</v>
      </c>
      <c r="F27" s="180">
        <f t="shared" si="1"/>
        <v>193</v>
      </c>
      <c r="G27" s="180">
        <f t="shared" si="1"/>
        <v>8951</v>
      </c>
      <c r="H27" s="181">
        <f t="shared" si="1"/>
        <v>2309</v>
      </c>
      <c r="I27" s="181">
        <f t="shared" ref="I27" si="2">SUM(I11:I26)</f>
        <v>14580</v>
      </c>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row>
    <row r="28" spans="1:247" ht="22.5" customHeight="1">
      <c r="B28" s="205" t="str">
        <f>'Oferta de Juegos'!B28</f>
        <v>Al 30-04-2012</v>
      </c>
      <c r="I28" s="59"/>
    </row>
    <row r="29" spans="1:247" s="54" customFormat="1" ht="22.5" customHeight="1">
      <c r="B29" s="238" t="s">
        <v>158</v>
      </c>
      <c r="C29" s="239"/>
      <c r="D29" s="239"/>
      <c r="E29" s="239"/>
      <c r="F29" s="239"/>
      <c r="G29" s="239"/>
      <c r="H29" s="239"/>
      <c r="I29" s="213"/>
      <c r="J29" s="60"/>
    </row>
    <row r="30" spans="1:247" s="54" customFormat="1" ht="15" customHeight="1">
      <c r="B30" s="240" t="s">
        <v>13</v>
      </c>
      <c r="C30" s="226" t="s">
        <v>110</v>
      </c>
      <c r="D30" s="227" t="s">
        <v>131</v>
      </c>
      <c r="E30" s="228"/>
      <c r="F30" s="229"/>
      <c r="G30" s="226" t="s">
        <v>132</v>
      </c>
      <c r="H30" s="226" t="s">
        <v>107</v>
      </c>
      <c r="I30" s="237"/>
      <c r="J30" s="60"/>
    </row>
    <row r="31" spans="1:247" s="54" customFormat="1" ht="24" customHeight="1">
      <c r="B31" s="240"/>
      <c r="C31" s="226"/>
      <c r="D31" s="171" t="s">
        <v>103</v>
      </c>
      <c r="E31" s="173" t="s">
        <v>104</v>
      </c>
      <c r="F31" s="172" t="s">
        <v>105</v>
      </c>
      <c r="G31" s="226"/>
      <c r="H31" s="226"/>
      <c r="I31" s="237"/>
      <c r="J31" s="60"/>
    </row>
    <row r="32" spans="1:247" s="54" customFormat="1" ht="9" customHeight="1">
      <c r="B32" s="105" t="s">
        <v>36</v>
      </c>
      <c r="C32" s="39" t="s">
        <v>114</v>
      </c>
      <c r="D32" s="174">
        <v>73979.960000000006</v>
      </c>
      <c r="E32" s="174">
        <v>36708.5</v>
      </c>
      <c r="F32" s="174">
        <v>14195</v>
      </c>
      <c r="G32" s="174">
        <v>71688.600000000006</v>
      </c>
      <c r="H32" s="174">
        <v>276.42</v>
      </c>
      <c r="I32" s="212"/>
    </row>
    <row r="33" spans="1:247" s="54" customFormat="1" ht="9" customHeight="1">
      <c r="B33" s="104" t="s">
        <v>4</v>
      </c>
      <c r="C33" s="120" t="s">
        <v>115</v>
      </c>
      <c r="D33" s="176">
        <v>67372.38</v>
      </c>
      <c r="E33" s="176">
        <v>46913.1</v>
      </c>
      <c r="F33" s="176">
        <v>7662.08</v>
      </c>
      <c r="G33" s="176">
        <v>76596.78</v>
      </c>
      <c r="H33" s="176">
        <v>2156.33</v>
      </c>
      <c r="I33" s="214"/>
    </row>
    <row r="34" spans="1:247" s="54" customFormat="1" ht="9" customHeight="1">
      <c r="B34" s="177" t="s">
        <v>80</v>
      </c>
      <c r="C34" s="39" t="s">
        <v>116</v>
      </c>
      <c r="D34" s="174">
        <v>51503.87</v>
      </c>
      <c r="E34" s="174">
        <v>39447.53</v>
      </c>
      <c r="F34" s="174">
        <v>23184</v>
      </c>
      <c r="G34" s="174">
        <v>88314.09</v>
      </c>
      <c r="H34" s="174">
        <v>0</v>
      </c>
      <c r="I34" s="212"/>
    </row>
    <row r="35" spans="1:247" s="54" customFormat="1" ht="9" customHeight="1">
      <c r="B35" s="104" t="s">
        <v>37</v>
      </c>
      <c r="C35" s="120" t="s">
        <v>117</v>
      </c>
      <c r="D35" s="176">
        <v>10242.35</v>
      </c>
      <c r="E35" s="176">
        <v>14892.36</v>
      </c>
      <c r="F35" s="176">
        <v>-1249.67</v>
      </c>
      <c r="G35" s="176">
        <v>41524.269999999997</v>
      </c>
      <c r="H35" s="176">
        <v>119.76</v>
      </c>
      <c r="I35" s="214"/>
    </row>
    <row r="36" spans="1:247" s="54" customFormat="1" ht="9" customHeight="1">
      <c r="B36" s="105" t="s">
        <v>129</v>
      </c>
      <c r="C36" s="39" t="s">
        <v>118</v>
      </c>
      <c r="D36" s="174">
        <v>66588.960000000006</v>
      </c>
      <c r="E36" s="174">
        <v>77101.67</v>
      </c>
      <c r="F36" s="174">
        <v>36428.33</v>
      </c>
      <c r="G36" s="174">
        <v>47116.28</v>
      </c>
      <c r="H36" s="174">
        <v>381.41</v>
      </c>
      <c r="I36" s="212"/>
    </row>
    <row r="37" spans="1:247" s="54" customFormat="1" ht="9" customHeight="1">
      <c r="B37" s="104" t="s">
        <v>18</v>
      </c>
      <c r="C37" s="120" t="s">
        <v>119</v>
      </c>
      <c r="D37" s="176">
        <v>123070</v>
      </c>
      <c r="E37" s="176">
        <v>89335.06</v>
      </c>
      <c r="F37" s="176">
        <v>-19107.669999999998</v>
      </c>
      <c r="G37" s="176">
        <v>92904.75</v>
      </c>
      <c r="H37" s="176">
        <v>705.11</v>
      </c>
      <c r="I37" s="214"/>
    </row>
    <row r="38" spans="1:247" s="54" customFormat="1" ht="9" customHeight="1">
      <c r="B38" s="105" t="s">
        <v>5</v>
      </c>
      <c r="C38" s="39" t="s">
        <v>120</v>
      </c>
      <c r="D38" s="174">
        <v>37718.57</v>
      </c>
      <c r="E38" s="174">
        <v>30877.45</v>
      </c>
      <c r="F38" s="174">
        <v>12780.48</v>
      </c>
      <c r="G38" s="174">
        <v>53847.77</v>
      </c>
      <c r="H38" s="174">
        <v>2202.33</v>
      </c>
      <c r="I38" s="212"/>
    </row>
    <row r="39" spans="1:247" s="54" customFormat="1" ht="9" customHeight="1">
      <c r="B39" s="104" t="s">
        <v>6</v>
      </c>
      <c r="C39" s="120" t="s">
        <v>121</v>
      </c>
      <c r="D39" s="176">
        <v>48774.400000000001</v>
      </c>
      <c r="E39" s="176">
        <v>26634.080000000002</v>
      </c>
      <c r="F39" s="176">
        <v>10276.67</v>
      </c>
      <c r="G39" s="176">
        <v>49221.42</v>
      </c>
      <c r="H39" s="176">
        <v>0</v>
      </c>
      <c r="I39" s="214"/>
    </row>
    <row r="40" spans="1:247" s="54" customFormat="1" ht="9" customHeight="1">
      <c r="B40" s="105" t="s">
        <v>7</v>
      </c>
      <c r="C40" s="39" t="s">
        <v>122</v>
      </c>
      <c r="D40" s="174">
        <v>3184.13</v>
      </c>
      <c r="E40" s="174">
        <v>3894.44</v>
      </c>
      <c r="F40" s="174">
        <v>0</v>
      </c>
      <c r="G40" s="174">
        <v>5470.47</v>
      </c>
      <c r="H40" s="174">
        <v>0</v>
      </c>
      <c r="I40" s="212"/>
    </row>
    <row r="41" spans="1:247" s="54" customFormat="1" ht="9" customHeight="1">
      <c r="B41" s="104" t="s">
        <v>8</v>
      </c>
      <c r="C41" s="120" t="s">
        <v>123</v>
      </c>
      <c r="D41" s="176">
        <v>30862.55</v>
      </c>
      <c r="E41" s="176">
        <v>30878.29</v>
      </c>
      <c r="F41" s="176">
        <v>20206</v>
      </c>
      <c r="G41" s="176">
        <v>66636.36</v>
      </c>
      <c r="H41" s="176">
        <v>1911.43</v>
      </c>
      <c r="I41" s="214"/>
    </row>
    <row r="42" spans="1:247" s="54" customFormat="1" ht="9" customHeight="1">
      <c r="B42" s="105" t="s">
        <v>14</v>
      </c>
      <c r="C42" s="61" t="s">
        <v>124</v>
      </c>
      <c r="D42" s="175">
        <v>52646.43</v>
      </c>
      <c r="E42" s="175">
        <v>52286.38</v>
      </c>
      <c r="F42" s="175">
        <v>5776.19</v>
      </c>
      <c r="G42" s="175">
        <v>38225.5</v>
      </c>
      <c r="H42" s="175">
        <v>6652.75</v>
      </c>
      <c r="I42" s="212"/>
    </row>
    <row r="43" spans="1:247" s="54" customFormat="1" ht="9" customHeight="1">
      <c r="B43" s="104" t="s">
        <v>15</v>
      </c>
      <c r="C43" s="120" t="s">
        <v>125</v>
      </c>
      <c r="D43" s="176">
        <v>58386.73</v>
      </c>
      <c r="E43" s="176">
        <v>20829.37</v>
      </c>
      <c r="F43" s="176">
        <v>9526.39</v>
      </c>
      <c r="G43" s="176">
        <v>85521</v>
      </c>
      <c r="H43" s="176">
        <v>319.7</v>
      </c>
      <c r="I43" s="214"/>
    </row>
    <row r="44" spans="1:247" s="54" customFormat="1" ht="9" customHeight="1">
      <c r="B44" s="105" t="s">
        <v>16</v>
      </c>
      <c r="C44" s="39" t="s">
        <v>126</v>
      </c>
      <c r="D44" s="174">
        <v>21614.76</v>
      </c>
      <c r="E44" s="174">
        <v>13711.92</v>
      </c>
      <c r="F44" s="174">
        <v>3689.61</v>
      </c>
      <c r="G44" s="174">
        <v>68703.460000000006</v>
      </c>
      <c r="H44" s="174">
        <v>40</v>
      </c>
      <c r="I44" s="212"/>
    </row>
    <row r="45" spans="1:247" s="54" customFormat="1" ht="9" customHeight="1">
      <c r="B45" s="104" t="s">
        <v>41</v>
      </c>
      <c r="C45" s="120" t="s">
        <v>127</v>
      </c>
      <c r="D45" s="176">
        <v>27921.63</v>
      </c>
      <c r="E45" s="176">
        <v>12750.31</v>
      </c>
      <c r="F45" s="176">
        <v>1153.33</v>
      </c>
      <c r="G45" s="176">
        <v>64332.58</v>
      </c>
      <c r="H45" s="176">
        <v>0</v>
      </c>
      <c r="I45" s="214"/>
    </row>
    <row r="46" spans="1:247" s="54" customFormat="1" ht="9" customHeight="1">
      <c r="B46" s="105" t="s">
        <v>153</v>
      </c>
      <c r="C46" s="39" t="s">
        <v>154</v>
      </c>
      <c r="D46" s="174">
        <v>12060.49</v>
      </c>
      <c r="E46" s="174">
        <v>12510.79</v>
      </c>
      <c r="F46" s="174">
        <v>8810</v>
      </c>
      <c r="G46" s="174">
        <v>15418.67</v>
      </c>
      <c r="H46" s="174">
        <v>377.37</v>
      </c>
      <c r="I46" s="214"/>
    </row>
    <row r="47" spans="1:247" s="54" customFormat="1" ht="9" customHeight="1">
      <c r="B47" s="104" t="s">
        <v>17</v>
      </c>
      <c r="C47" s="120" t="s">
        <v>128</v>
      </c>
      <c r="D47" s="176">
        <v>44459.05</v>
      </c>
      <c r="E47" s="176">
        <v>18022.32</v>
      </c>
      <c r="F47" s="176">
        <v>7812.35</v>
      </c>
      <c r="G47" s="176">
        <v>98573.83</v>
      </c>
      <c r="H47" s="176">
        <v>1385.33</v>
      </c>
      <c r="I47" s="214"/>
    </row>
    <row r="48" spans="1:247" s="170" customFormat="1" ht="18" customHeight="1">
      <c r="A48" s="82"/>
      <c r="B48" s="178" t="s">
        <v>3</v>
      </c>
      <c r="C48" s="179"/>
      <c r="D48" s="180">
        <v>62495.040000000001</v>
      </c>
      <c r="E48" s="180">
        <v>44723.28</v>
      </c>
      <c r="F48" s="180">
        <v>8551.73</v>
      </c>
      <c r="G48" s="181">
        <v>68511.14</v>
      </c>
      <c r="H48" s="180">
        <v>828.02</v>
      </c>
      <c r="I48" s="215"/>
      <c r="J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c r="EO48" s="54"/>
      <c r="EP48" s="54"/>
      <c r="EQ48" s="54"/>
      <c r="ER48" s="54"/>
      <c r="ES48" s="54"/>
      <c r="ET48" s="54"/>
      <c r="EU48" s="54"/>
      <c r="EV48" s="54"/>
      <c r="EW48" s="54"/>
      <c r="EX48" s="54"/>
      <c r="EY48" s="54"/>
      <c r="EZ48" s="54"/>
      <c r="FA48" s="54"/>
      <c r="FB48" s="54"/>
      <c r="FC48" s="54"/>
      <c r="FD48" s="54"/>
      <c r="FE48" s="54"/>
      <c r="FF48" s="54"/>
      <c r="FG48" s="54"/>
      <c r="FH48" s="54"/>
      <c r="FI48" s="54"/>
      <c r="FJ48" s="54"/>
      <c r="FK48" s="54"/>
      <c r="FL48" s="54"/>
      <c r="FM48" s="54"/>
      <c r="FN48" s="54"/>
      <c r="FO48" s="54"/>
      <c r="FP48" s="54"/>
      <c r="FQ48" s="54"/>
      <c r="FR48" s="54"/>
      <c r="FS48" s="54"/>
      <c r="FT48" s="54"/>
      <c r="FU48" s="54"/>
      <c r="FV48" s="54"/>
      <c r="FW48" s="54"/>
      <c r="FX48" s="54"/>
      <c r="FY48" s="54"/>
      <c r="FZ48" s="54"/>
      <c r="GA48" s="54"/>
      <c r="GB48" s="54"/>
      <c r="GC48" s="54"/>
      <c r="GD48" s="54"/>
      <c r="GE48" s="54"/>
      <c r="GF48" s="54"/>
      <c r="GG48" s="54"/>
      <c r="GH48" s="54"/>
      <c r="GI48" s="54"/>
      <c r="GJ48" s="54"/>
      <c r="GK48" s="54"/>
      <c r="GL48" s="54"/>
      <c r="GM48" s="54"/>
      <c r="GN48" s="54"/>
      <c r="GO48" s="54"/>
      <c r="GP48" s="54"/>
      <c r="GQ48" s="54"/>
      <c r="GR48" s="54"/>
      <c r="GS48" s="54"/>
      <c r="GT48" s="54"/>
      <c r="GU48" s="54"/>
      <c r="GV48" s="54"/>
      <c r="GW48" s="54"/>
      <c r="GX48" s="54"/>
      <c r="GY48" s="54"/>
      <c r="GZ48" s="54"/>
      <c r="HA48" s="54"/>
      <c r="HB48" s="54"/>
      <c r="HC48" s="54"/>
      <c r="HD48" s="54"/>
      <c r="HE48" s="54"/>
      <c r="HF48" s="54"/>
      <c r="HG48" s="54"/>
      <c r="HH48" s="54"/>
      <c r="HI48" s="54"/>
      <c r="HJ48" s="54"/>
      <c r="HK48" s="54"/>
      <c r="HL48" s="54"/>
      <c r="HM48" s="54"/>
      <c r="HN48" s="54"/>
      <c r="HO48" s="54"/>
      <c r="HP48" s="54"/>
      <c r="HQ48" s="54"/>
      <c r="HR48" s="54"/>
      <c r="HS48" s="54"/>
      <c r="HT48" s="54"/>
      <c r="HU48" s="54"/>
      <c r="HV48" s="54"/>
      <c r="HW48" s="54"/>
      <c r="HX48" s="54"/>
      <c r="HY48" s="54"/>
      <c r="HZ48" s="54"/>
      <c r="IA48" s="54"/>
      <c r="IB48" s="54"/>
      <c r="IC48" s="54"/>
      <c r="ID48" s="54"/>
      <c r="IE48" s="54"/>
      <c r="IF48" s="54"/>
      <c r="IG48" s="54"/>
      <c r="IH48" s="54"/>
      <c r="II48" s="54"/>
      <c r="IJ48" s="54"/>
      <c r="IK48" s="54"/>
      <c r="IL48" s="54"/>
      <c r="IM48" s="54"/>
    </row>
    <row r="49" spans="2:10" ht="22.5" customHeight="1">
      <c r="B49" s="205" t="s">
        <v>159</v>
      </c>
    </row>
    <row r="50" spans="2:10" s="54" customFormat="1" ht="22.5" customHeight="1">
      <c r="B50" s="238" t="s">
        <v>160</v>
      </c>
      <c r="C50" s="239"/>
      <c r="D50" s="239"/>
      <c r="E50" s="239"/>
      <c r="F50" s="239"/>
      <c r="G50" s="239"/>
      <c r="H50" s="239"/>
      <c r="I50" s="213"/>
    </row>
    <row r="51" spans="2:10" s="54" customFormat="1" ht="15" customHeight="1">
      <c r="B51" s="240" t="s">
        <v>13</v>
      </c>
      <c r="C51" s="226" t="s">
        <v>110</v>
      </c>
      <c r="D51" s="227" t="s">
        <v>131</v>
      </c>
      <c r="E51" s="228"/>
      <c r="F51" s="229"/>
      <c r="G51" s="226" t="s">
        <v>132</v>
      </c>
      <c r="H51" s="226" t="s">
        <v>107</v>
      </c>
      <c r="I51" s="237"/>
      <c r="J51" s="60"/>
    </row>
    <row r="52" spans="2:10" s="54" customFormat="1" ht="24" customHeight="1">
      <c r="B52" s="240"/>
      <c r="C52" s="226"/>
      <c r="D52" s="171" t="s">
        <v>103</v>
      </c>
      <c r="E52" s="173" t="s">
        <v>104</v>
      </c>
      <c r="F52" s="172" t="s">
        <v>105</v>
      </c>
      <c r="G52" s="226"/>
      <c r="H52" s="226"/>
      <c r="I52" s="237"/>
    </row>
    <row r="53" spans="2:10" s="54" customFormat="1" ht="9" customHeight="1">
      <c r="B53" s="105" t="s">
        <v>36</v>
      </c>
      <c r="C53" s="39" t="s">
        <v>114</v>
      </c>
      <c r="D53" s="207">
        <v>152.22</v>
      </c>
      <c r="E53" s="207">
        <v>75.53</v>
      </c>
      <c r="F53" s="207">
        <v>29.21</v>
      </c>
      <c r="G53" s="207">
        <v>147.51</v>
      </c>
      <c r="H53" s="207">
        <v>0.56999999999999995</v>
      </c>
      <c r="I53" s="217"/>
    </row>
    <row r="54" spans="2:10" s="54" customFormat="1" ht="9" customHeight="1">
      <c r="B54" s="104" t="s">
        <v>4</v>
      </c>
      <c r="C54" s="120" t="s">
        <v>115</v>
      </c>
      <c r="D54" s="208">
        <v>138.63</v>
      </c>
      <c r="E54" s="208">
        <v>96.53</v>
      </c>
      <c r="F54" s="208">
        <v>15.77</v>
      </c>
      <c r="G54" s="208">
        <v>157.61000000000001</v>
      </c>
      <c r="H54" s="208">
        <v>4.4400000000000004</v>
      </c>
      <c r="I54" s="216"/>
    </row>
    <row r="55" spans="2:10" s="54" customFormat="1" ht="9" customHeight="1">
      <c r="B55" s="177" t="s">
        <v>80</v>
      </c>
      <c r="C55" s="39" t="s">
        <v>116</v>
      </c>
      <c r="D55" s="207">
        <v>105.98</v>
      </c>
      <c r="E55" s="207">
        <v>81.17</v>
      </c>
      <c r="F55" s="207">
        <v>47.7</v>
      </c>
      <c r="G55" s="207">
        <v>181.72</v>
      </c>
      <c r="H55" s="207">
        <v>0</v>
      </c>
      <c r="I55" s="217"/>
    </row>
    <row r="56" spans="2:10" s="54" customFormat="1" ht="9" customHeight="1">
      <c r="B56" s="104" t="s">
        <v>37</v>
      </c>
      <c r="C56" s="120" t="s">
        <v>117</v>
      </c>
      <c r="D56" s="208">
        <v>21.07</v>
      </c>
      <c r="E56" s="208">
        <v>30.64</v>
      </c>
      <c r="F56" s="208">
        <v>-2.57</v>
      </c>
      <c r="G56" s="208">
        <v>85.44</v>
      </c>
      <c r="H56" s="208">
        <v>0.25</v>
      </c>
      <c r="I56" s="216"/>
    </row>
    <row r="57" spans="2:10" s="54" customFormat="1" ht="9" customHeight="1">
      <c r="B57" s="105" t="s">
        <v>129</v>
      </c>
      <c r="C57" s="39" t="s">
        <v>118</v>
      </c>
      <c r="D57" s="207">
        <v>137.01</v>
      </c>
      <c r="E57" s="207">
        <v>158.65</v>
      </c>
      <c r="F57" s="207">
        <v>74.959999999999994</v>
      </c>
      <c r="G57" s="207">
        <v>96.95</v>
      </c>
      <c r="H57" s="207">
        <v>0.78</v>
      </c>
      <c r="I57" s="217"/>
    </row>
    <row r="58" spans="2:10" s="54" customFormat="1" ht="9" customHeight="1">
      <c r="B58" s="104" t="s">
        <v>18</v>
      </c>
      <c r="C58" s="120" t="s">
        <v>119</v>
      </c>
      <c r="D58" s="208">
        <v>253.23</v>
      </c>
      <c r="E58" s="208">
        <v>183.82</v>
      </c>
      <c r="F58" s="208">
        <v>-39.32</v>
      </c>
      <c r="G58" s="208">
        <v>191.16</v>
      </c>
      <c r="H58" s="208">
        <v>1.45</v>
      </c>
      <c r="I58" s="216"/>
    </row>
    <row r="59" spans="2:10" s="54" customFormat="1" ht="9" customHeight="1">
      <c r="B59" s="105" t="s">
        <v>5</v>
      </c>
      <c r="C59" s="39" t="s">
        <v>120</v>
      </c>
      <c r="D59" s="207">
        <v>77.61</v>
      </c>
      <c r="E59" s="207">
        <v>63.53</v>
      </c>
      <c r="F59" s="207">
        <v>26.3</v>
      </c>
      <c r="G59" s="207">
        <v>110.8</v>
      </c>
      <c r="H59" s="207">
        <v>4.53</v>
      </c>
      <c r="I59" s="217"/>
    </row>
    <row r="60" spans="2:10" s="54" customFormat="1" ht="9" customHeight="1">
      <c r="B60" s="104" t="s">
        <v>6</v>
      </c>
      <c r="C60" s="120" t="s">
        <v>121</v>
      </c>
      <c r="D60" s="208">
        <v>100.36</v>
      </c>
      <c r="E60" s="208">
        <v>54.8</v>
      </c>
      <c r="F60" s="208">
        <v>21.15</v>
      </c>
      <c r="G60" s="208">
        <v>101.28</v>
      </c>
      <c r="H60" s="208">
        <v>0</v>
      </c>
      <c r="I60" s="216"/>
    </row>
    <row r="61" spans="2:10" s="54" customFormat="1" ht="9" customHeight="1">
      <c r="B61" s="105" t="s">
        <v>7</v>
      </c>
      <c r="C61" s="39" t="s">
        <v>122</v>
      </c>
      <c r="D61" s="207">
        <v>6.55</v>
      </c>
      <c r="E61" s="207">
        <v>8.01</v>
      </c>
      <c r="F61" s="207">
        <v>0</v>
      </c>
      <c r="G61" s="207">
        <v>11.26</v>
      </c>
      <c r="H61" s="207">
        <v>0</v>
      </c>
      <c r="I61" s="217"/>
    </row>
    <row r="62" spans="2:10" s="54" customFormat="1" ht="9" customHeight="1">
      <c r="B62" s="104" t="s">
        <v>8</v>
      </c>
      <c r="C62" s="120" t="s">
        <v>123</v>
      </c>
      <c r="D62" s="208">
        <v>63.5</v>
      </c>
      <c r="E62" s="208">
        <v>63.54</v>
      </c>
      <c r="F62" s="208">
        <v>41.58</v>
      </c>
      <c r="G62" s="208">
        <v>137.11000000000001</v>
      </c>
      <c r="H62" s="208">
        <v>3.93</v>
      </c>
      <c r="I62" s="216"/>
    </row>
    <row r="63" spans="2:10" s="54" customFormat="1" ht="9" customHeight="1">
      <c r="B63" s="105" t="s">
        <v>14</v>
      </c>
      <c r="C63" s="61" t="s">
        <v>124</v>
      </c>
      <c r="D63" s="209">
        <v>108.33</v>
      </c>
      <c r="E63" s="209">
        <v>107.59</v>
      </c>
      <c r="F63" s="209">
        <v>11.89</v>
      </c>
      <c r="G63" s="209">
        <v>78.650000000000006</v>
      </c>
      <c r="H63" s="209">
        <v>13.69</v>
      </c>
      <c r="I63" s="217"/>
    </row>
    <row r="64" spans="2:10" s="54" customFormat="1" ht="9" customHeight="1">
      <c r="B64" s="104" t="s">
        <v>15</v>
      </c>
      <c r="C64" s="120" t="s">
        <v>125</v>
      </c>
      <c r="D64" s="208">
        <v>120.14</v>
      </c>
      <c r="E64" s="208">
        <v>42.86</v>
      </c>
      <c r="F64" s="208">
        <v>19.600000000000001</v>
      </c>
      <c r="G64" s="208">
        <v>175.97</v>
      </c>
      <c r="H64" s="208">
        <v>0.66</v>
      </c>
      <c r="I64" s="216"/>
    </row>
    <row r="65" spans="1:247" s="54" customFormat="1" ht="9" customHeight="1">
      <c r="B65" s="105" t="s">
        <v>16</v>
      </c>
      <c r="C65" s="39" t="s">
        <v>126</v>
      </c>
      <c r="D65" s="207">
        <v>44.47</v>
      </c>
      <c r="E65" s="207">
        <v>28.21</v>
      </c>
      <c r="F65" s="207">
        <v>7.59</v>
      </c>
      <c r="G65" s="207">
        <v>141.37</v>
      </c>
      <c r="H65" s="207">
        <v>0.08</v>
      </c>
      <c r="I65" s="217"/>
    </row>
    <row r="66" spans="1:247" s="54" customFormat="1" ht="9" customHeight="1">
      <c r="B66" s="104" t="s">
        <v>41</v>
      </c>
      <c r="C66" s="120" t="s">
        <v>127</v>
      </c>
      <c r="D66" s="208">
        <v>57.45</v>
      </c>
      <c r="E66" s="208">
        <v>26.24</v>
      </c>
      <c r="F66" s="208">
        <v>2.37</v>
      </c>
      <c r="G66" s="208">
        <v>132.37</v>
      </c>
      <c r="H66" s="208">
        <v>0</v>
      </c>
      <c r="I66" s="216"/>
    </row>
    <row r="67" spans="1:247" s="54" customFormat="1" ht="9" customHeight="1">
      <c r="B67" s="105" t="s">
        <v>153</v>
      </c>
      <c r="C67" s="39" t="s">
        <v>154</v>
      </c>
      <c r="D67" s="174">
        <v>24.82</v>
      </c>
      <c r="E67" s="174">
        <v>25.74</v>
      </c>
      <c r="F67" s="174">
        <v>18.13</v>
      </c>
      <c r="G67" s="174">
        <v>31.73</v>
      </c>
      <c r="H67" s="174">
        <v>0.78</v>
      </c>
      <c r="I67" s="216"/>
    </row>
    <row r="68" spans="1:247" s="54" customFormat="1" ht="9" customHeight="1">
      <c r="B68" s="104" t="s">
        <v>17</v>
      </c>
      <c r="C68" s="120" t="s">
        <v>128</v>
      </c>
      <c r="D68" s="176">
        <v>91.48</v>
      </c>
      <c r="E68" s="176">
        <v>37.08</v>
      </c>
      <c r="F68" s="176">
        <v>16.07</v>
      </c>
      <c r="G68" s="176">
        <v>202.83</v>
      </c>
      <c r="H68" s="176">
        <v>2.85</v>
      </c>
      <c r="I68" s="217"/>
    </row>
    <row r="69" spans="1:247" s="170" customFormat="1" ht="18" customHeight="1">
      <c r="A69" s="82"/>
      <c r="B69" s="178" t="s">
        <v>3</v>
      </c>
      <c r="C69" s="179"/>
      <c r="D69" s="210">
        <v>128.59</v>
      </c>
      <c r="E69" s="210">
        <v>92.02</v>
      </c>
      <c r="F69" s="210">
        <v>17.600000000000001</v>
      </c>
      <c r="G69" s="211">
        <v>140.97</v>
      </c>
      <c r="H69" s="210">
        <v>1.7</v>
      </c>
      <c r="I69" s="218"/>
      <c r="J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c r="EO69" s="54"/>
      <c r="EP69" s="54"/>
      <c r="EQ69" s="54"/>
      <c r="ER69" s="54"/>
      <c r="ES69" s="54"/>
      <c r="ET69" s="54"/>
      <c r="EU69" s="54"/>
      <c r="EV69" s="54"/>
      <c r="EW69" s="54"/>
      <c r="EX69" s="54"/>
      <c r="EY69" s="54"/>
      <c r="EZ69" s="54"/>
      <c r="FA69" s="54"/>
      <c r="FB69" s="54"/>
      <c r="FC69" s="54"/>
      <c r="FD69" s="54"/>
      <c r="FE69" s="54"/>
      <c r="FF69" s="54"/>
      <c r="FG69" s="54"/>
      <c r="FH69" s="54"/>
      <c r="FI69" s="54"/>
      <c r="FJ69" s="54"/>
      <c r="FK69" s="54"/>
      <c r="FL69" s="54"/>
      <c r="FM69" s="54"/>
      <c r="FN69" s="54"/>
      <c r="FO69" s="54"/>
      <c r="FP69" s="54"/>
      <c r="FQ69" s="54"/>
      <c r="FR69" s="54"/>
      <c r="FS69" s="54"/>
      <c r="FT69" s="54"/>
      <c r="FU69" s="54"/>
      <c r="FV69" s="54"/>
      <c r="FW69" s="54"/>
      <c r="FX69" s="54"/>
      <c r="FY69" s="54"/>
      <c r="FZ69" s="54"/>
      <c r="GA69" s="54"/>
      <c r="GB69" s="54"/>
      <c r="GC69" s="54"/>
      <c r="GD69" s="54"/>
      <c r="GE69" s="54"/>
      <c r="GF69" s="54"/>
      <c r="GG69" s="54"/>
      <c r="GH69" s="54"/>
      <c r="GI69" s="54"/>
      <c r="GJ69" s="54"/>
      <c r="GK69" s="54"/>
      <c r="GL69" s="54"/>
      <c r="GM69" s="54"/>
      <c r="GN69" s="54"/>
      <c r="GO69" s="54"/>
      <c r="GP69" s="54"/>
      <c r="GQ69" s="54"/>
      <c r="GR69" s="54"/>
      <c r="GS69" s="54"/>
      <c r="GT69" s="54"/>
      <c r="GU69" s="54"/>
      <c r="GV69" s="54"/>
      <c r="GW69" s="54"/>
      <c r="GX69" s="54"/>
      <c r="GY69" s="54"/>
      <c r="GZ69" s="54"/>
      <c r="HA69" s="54"/>
      <c r="HB69" s="54"/>
      <c r="HC69" s="54"/>
      <c r="HD69" s="54"/>
      <c r="HE69" s="54"/>
      <c r="HF69" s="54"/>
      <c r="HG69" s="54"/>
      <c r="HH69" s="54"/>
      <c r="HI69" s="54"/>
      <c r="HJ69" s="54"/>
      <c r="HK69" s="54"/>
      <c r="HL69" s="54"/>
      <c r="HM69" s="54"/>
      <c r="HN69" s="54"/>
      <c r="HO69" s="54"/>
      <c r="HP69" s="54"/>
      <c r="HQ69" s="54"/>
      <c r="HR69" s="54"/>
      <c r="HS69" s="54"/>
      <c r="HT69" s="54"/>
      <c r="HU69" s="54"/>
      <c r="HV69" s="54"/>
      <c r="HW69" s="54"/>
      <c r="HX69" s="54"/>
      <c r="HY69" s="54"/>
      <c r="HZ69" s="54"/>
      <c r="IA69" s="54"/>
      <c r="IB69" s="54"/>
      <c r="IC69" s="54"/>
      <c r="ID69" s="54"/>
      <c r="IE69" s="54"/>
      <c r="IF69" s="54"/>
      <c r="IG69" s="54"/>
      <c r="IH69" s="54"/>
      <c r="II69" s="54"/>
      <c r="IJ69" s="54"/>
      <c r="IK69" s="54"/>
      <c r="IL69" s="54"/>
      <c r="IM69" s="54"/>
    </row>
    <row r="70" spans="1:247" ht="22.5" customHeight="1">
      <c r="B70" s="205" t="str">
        <f>B49</f>
        <v>Win Abril 2012 y posiciones de juego al 30-04-2012</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1" t="s">
        <v>62</v>
      </c>
      <c r="C8" s="242"/>
      <c r="D8" s="242"/>
      <c r="E8" s="242"/>
      <c r="F8" s="242"/>
      <c r="G8" s="242"/>
      <c r="H8" s="242"/>
      <c r="I8" s="242"/>
      <c r="J8" s="242"/>
      <c r="K8" s="242"/>
      <c r="L8" s="242"/>
      <c r="M8" s="242"/>
      <c r="N8" s="242"/>
      <c r="O8" s="242"/>
      <c r="P8" s="243"/>
      <c r="Q8" s="23"/>
      <c r="S8" s="2"/>
    </row>
    <row r="9" spans="1:21" ht="11.25">
      <c r="A9" s="21"/>
      <c r="B9" s="131"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2" t="s">
        <v>35</v>
      </c>
      <c r="Q9" s="23"/>
    </row>
    <row r="10" spans="1:21">
      <c r="A10" s="21"/>
      <c r="B10" s="98" t="s">
        <v>36</v>
      </c>
      <c r="C10" s="27">
        <v>1035767085</v>
      </c>
      <c r="D10" s="27">
        <v>935429689</v>
      </c>
      <c r="E10" s="27">
        <v>1048468403</v>
      </c>
      <c r="F10" s="27">
        <v>1092595098</v>
      </c>
      <c r="G10" s="27"/>
      <c r="H10" s="27"/>
      <c r="I10" s="27"/>
      <c r="J10" s="27"/>
      <c r="K10" s="27"/>
      <c r="L10" s="27"/>
      <c r="M10" s="27"/>
      <c r="N10" s="27"/>
      <c r="O10" s="27">
        <f>SUM(C10:N10)</f>
        <v>4112260275</v>
      </c>
      <c r="P10" s="31">
        <v>8416925.5700000003</v>
      </c>
      <c r="Q10" s="23"/>
      <c r="T10" s="128"/>
      <c r="U10" s="108"/>
    </row>
    <row r="11" spans="1:21" s="3" customFormat="1">
      <c r="A11" s="21"/>
      <c r="B11" s="99" t="s">
        <v>4</v>
      </c>
      <c r="C11" s="26">
        <v>2202162439</v>
      </c>
      <c r="D11" s="26">
        <v>2106257899</v>
      </c>
      <c r="E11" s="26">
        <v>2430453521</v>
      </c>
      <c r="F11" s="26">
        <v>2329430339</v>
      </c>
      <c r="G11" s="26"/>
      <c r="H11" s="26"/>
      <c r="I11" s="26"/>
      <c r="J11" s="26"/>
      <c r="K11" s="26"/>
      <c r="L11" s="26"/>
      <c r="M11" s="26"/>
      <c r="N11" s="26"/>
      <c r="O11" s="26">
        <f t="shared" ref="O11:O25" si="0">SUM(C11:N11)</f>
        <v>9068304198</v>
      </c>
      <c r="P11" s="32">
        <v>18567192.41</v>
      </c>
      <c r="Q11" s="22"/>
      <c r="R11" s="4"/>
      <c r="T11" s="128"/>
      <c r="U11" s="108"/>
    </row>
    <row r="12" spans="1:21" s="3" customFormat="1">
      <c r="A12" s="21"/>
      <c r="B12" s="98" t="s">
        <v>80</v>
      </c>
      <c r="C12" s="27">
        <v>903056986</v>
      </c>
      <c r="D12" s="27">
        <v>804171002</v>
      </c>
      <c r="E12" s="27">
        <v>1011270680</v>
      </c>
      <c r="F12" s="27">
        <v>973826114</v>
      </c>
      <c r="G12" s="27"/>
      <c r="H12" s="27"/>
      <c r="I12" s="27"/>
      <c r="J12" s="27"/>
      <c r="K12" s="27"/>
      <c r="L12" s="27"/>
      <c r="M12" s="27"/>
      <c r="N12" s="27"/>
      <c r="O12" s="27">
        <f t="shared" si="0"/>
        <v>3692324782</v>
      </c>
      <c r="P12" s="31">
        <v>7558591.6600000001</v>
      </c>
      <c r="Q12" s="22"/>
      <c r="R12" s="4"/>
      <c r="T12" s="128"/>
      <c r="U12" s="108"/>
    </row>
    <row r="13" spans="1:21" s="3" customFormat="1">
      <c r="A13" s="21"/>
      <c r="B13" s="100" t="s">
        <v>37</v>
      </c>
      <c r="C13" s="28">
        <v>609320866</v>
      </c>
      <c r="D13" s="28">
        <v>595904409</v>
      </c>
      <c r="E13" s="28">
        <v>434609706</v>
      </c>
      <c r="F13" s="28">
        <v>433556311</v>
      </c>
      <c r="G13" s="28"/>
      <c r="H13" s="28"/>
      <c r="I13" s="28"/>
      <c r="J13" s="28"/>
      <c r="K13" s="28"/>
      <c r="L13" s="28"/>
      <c r="M13" s="28"/>
      <c r="N13" s="28"/>
      <c r="O13" s="28">
        <f t="shared" si="0"/>
        <v>2073391292</v>
      </c>
      <c r="P13" s="32">
        <v>4240465.4400000004</v>
      </c>
      <c r="Q13" s="22"/>
      <c r="R13" s="4"/>
      <c r="T13" s="128"/>
      <c r="U13" s="108"/>
    </row>
    <row r="14" spans="1:21" s="3" customFormat="1">
      <c r="A14" s="21"/>
      <c r="B14" s="98" t="s">
        <v>40</v>
      </c>
      <c r="C14" s="29">
        <v>2576732673</v>
      </c>
      <c r="D14" s="29">
        <v>2438045749</v>
      </c>
      <c r="E14" s="29">
        <v>2998928440</v>
      </c>
      <c r="F14" s="29">
        <v>2945006808</v>
      </c>
      <c r="G14" s="29"/>
      <c r="H14" s="29"/>
      <c r="I14" s="29"/>
      <c r="J14" s="29"/>
      <c r="K14" s="29"/>
      <c r="L14" s="29"/>
      <c r="M14" s="29"/>
      <c r="N14" s="29"/>
      <c r="O14" s="29">
        <f t="shared" si="0"/>
        <v>10958713670</v>
      </c>
      <c r="P14" s="31">
        <v>22441181.789999999</v>
      </c>
      <c r="Q14" s="22"/>
      <c r="R14" s="4"/>
      <c r="T14" s="128"/>
      <c r="U14" s="108"/>
    </row>
    <row r="15" spans="1:21" s="3" customFormat="1">
      <c r="A15" s="21"/>
      <c r="B15" s="100" t="s">
        <v>18</v>
      </c>
      <c r="C15" s="30">
        <v>6529839805</v>
      </c>
      <c r="D15" s="30">
        <v>5414744090</v>
      </c>
      <c r="E15" s="30">
        <v>6262877018</v>
      </c>
      <c r="F15" s="30">
        <v>6245009749</v>
      </c>
      <c r="G15" s="30"/>
      <c r="H15" s="30"/>
      <c r="I15" s="30"/>
      <c r="J15" s="30"/>
      <c r="K15" s="30"/>
      <c r="L15" s="30"/>
      <c r="M15" s="30"/>
      <c r="N15" s="30"/>
      <c r="O15" s="30">
        <f t="shared" si="0"/>
        <v>24452470662</v>
      </c>
      <c r="P15" s="32">
        <v>50022902.759999998</v>
      </c>
      <c r="Q15" s="22"/>
      <c r="R15" s="4"/>
      <c r="T15" s="128"/>
      <c r="U15" s="108"/>
    </row>
    <row r="16" spans="1:21" s="3" customFormat="1">
      <c r="A16" s="21"/>
      <c r="B16" s="98" t="s">
        <v>5</v>
      </c>
      <c r="C16" s="27">
        <v>531997959</v>
      </c>
      <c r="D16" s="27">
        <v>517460300</v>
      </c>
      <c r="E16" s="27">
        <v>490170462</v>
      </c>
      <c r="F16" s="27">
        <v>503023990</v>
      </c>
      <c r="G16" s="27"/>
      <c r="H16" s="27"/>
      <c r="I16" s="27"/>
      <c r="J16" s="27"/>
      <c r="K16" s="27"/>
      <c r="L16" s="27"/>
      <c r="M16" s="27"/>
      <c r="N16" s="27"/>
      <c r="O16" s="27">
        <f t="shared" si="0"/>
        <v>2042652711</v>
      </c>
      <c r="P16" s="31">
        <v>4180714.94</v>
      </c>
      <c r="Q16" s="22"/>
      <c r="R16" s="4"/>
      <c r="T16" s="128"/>
      <c r="U16" s="108"/>
    </row>
    <row r="17" spans="1:21" s="3" customFormat="1">
      <c r="A17" s="21"/>
      <c r="B17" s="100" t="s">
        <v>6</v>
      </c>
      <c r="C17" s="30">
        <v>778512672</v>
      </c>
      <c r="D17" s="30">
        <v>716015373</v>
      </c>
      <c r="E17" s="30">
        <v>852536424</v>
      </c>
      <c r="F17" s="30">
        <v>789749337</v>
      </c>
      <c r="G17" s="30"/>
      <c r="H17" s="30"/>
      <c r="I17" s="30"/>
      <c r="J17" s="30"/>
      <c r="K17" s="30"/>
      <c r="L17" s="30"/>
      <c r="M17" s="30"/>
      <c r="N17" s="30"/>
      <c r="O17" s="30">
        <f t="shared" si="0"/>
        <v>3136813806</v>
      </c>
      <c r="P17" s="32">
        <v>6421303.3600000003</v>
      </c>
      <c r="Q17" s="22"/>
      <c r="R17" s="4"/>
      <c r="T17" s="128"/>
      <c r="U17" s="108"/>
    </row>
    <row r="18" spans="1:21" s="3" customFormat="1">
      <c r="A18" s="21"/>
      <c r="B18" s="98" t="s">
        <v>7</v>
      </c>
      <c r="C18" s="27">
        <v>30350563</v>
      </c>
      <c r="D18" s="27">
        <v>40207985</v>
      </c>
      <c r="E18" s="27">
        <v>14791300</v>
      </c>
      <c r="F18" s="27">
        <v>26829416</v>
      </c>
      <c r="G18" s="27"/>
      <c r="H18" s="27"/>
      <c r="I18" s="27"/>
      <c r="J18" s="27"/>
      <c r="K18" s="27"/>
      <c r="L18" s="27"/>
      <c r="M18" s="27"/>
      <c r="N18" s="27"/>
      <c r="O18" s="27">
        <f t="shared" si="0"/>
        <v>112179264</v>
      </c>
      <c r="P18" s="31">
        <v>229723.25</v>
      </c>
      <c r="Q18" s="22"/>
      <c r="R18" s="4"/>
      <c r="T18" s="128"/>
      <c r="U18" s="108"/>
    </row>
    <row r="19" spans="1:21" s="3" customFormat="1">
      <c r="A19" s="21"/>
      <c r="B19" s="100" t="s">
        <v>8</v>
      </c>
      <c r="C19" s="30">
        <v>2688626284</v>
      </c>
      <c r="D19" s="30">
        <v>2493284619</v>
      </c>
      <c r="E19" s="30">
        <v>2796123800</v>
      </c>
      <c r="F19" s="30">
        <v>2887502805</v>
      </c>
      <c r="G19" s="30"/>
      <c r="H19" s="30"/>
      <c r="I19" s="30"/>
      <c r="J19" s="30"/>
      <c r="K19" s="30"/>
      <c r="L19" s="30"/>
      <c r="M19" s="30"/>
      <c r="N19" s="30"/>
      <c r="O19" s="30">
        <f t="shared" si="0"/>
        <v>10865537508</v>
      </c>
      <c r="P19" s="32">
        <v>22242965.420000002</v>
      </c>
      <c r="Q19" s="22"/>
      <c r="R19" s="4"/>
      <c r="T19" s="128"/>
      <c r="U19" s="108"/>
    </row>
    <row r="20" spans="1:21" s="3" customFormat="1">
      <c r="A20" s="21"/>
      <c r="B20" s="98" t="s">
        <v>42</v>
      </c>
      <c r="C20" s="27">
        <v>281124492</v>
      </c>
      <c r="D20" s="27">
        <v>298897771</v>
      </c>
      <c r="E20" s="27">
        <v>330634457</v>
      </c>
      <c r="F20" s="27">
        <v>347084554</v>
      </c>
      <c r="G20" s="27"/>
      <c r="H20" s="27"/>
      <c r="I20" s="27"/>
      <c r="J20" s="27"/>
      <c r="K20" s="27"/>
      <c r="L20" s="27"/>
      <c r="M20" s="27"/>
      <c r="N20" s="27"/>
      <c r="O20" s="27">
        <f t="shared" si="0"/>
        <v>1257741274</v>
      </c>
      <c r="P20" s="31">
        <v>2576847.38</v>
      </c>
      <c r="Q20" s="22"/>
      <c r="R20" s="4"/>
      <c r="T20" s="128"/>
      <c r="U20" s="108"/>
    </row>
    <row r="21" spans="1:21" s="3" customFormat="1">
      <c r="A21" s="21"/>
      <c r="B21" s="100" t="s">
        <v>15</v>
      </c>
      <c r="C21" s="30">
        <v>1592506103</v>
      </c>
      <c r="D21" s="30">
        <v>1598815394</v>
      </c>
      <c r="E21" s="30">
        <v>1703322804</v>
      </c>
      <c r="F21" s="30">
        <v>1707045131</v>
      </c>
      <c r="G21" s="30"/>
      <c r="H21" s="30"/>
      <c r="I21" s="30"/>
      <c r="J21" s="30"/>
      <c r="K21" s="30"/>
      <c r="L21" s="30"/>
      <c r="M21" s="30"/>
      <c r="N21" s="30"/>
      <c r="O21" s="30">
        <f t="shared" si="0"/>
        <v>6601689432</v>
      </c>
      <c r="P21" s="32">
        <v>13518607.24</v>
      </c>
      <c r="Q21" s="22"/>
      <c r="R21" s="4"/>
      <c r="T21" s="128"/>
      <c r="U21" s="108"/>
    </row>
    <row r="22" spans="1:21" s="3" customFormat="1">
      <c r="A22" s="21"/>
      <c r="B22" s="98" t="s">
        <v>16</v>
      </c>
      <c r="C22" s="27">
        <v>835466608</v>
      </c>
      <c r="D22" s="27">
        <v>901678356</v>
      </c>
      <c r="E22" s="27">
        <v>909455522</v>
      </c>
      <c r="F22" s="27">
        <v>858637917</v>
      </c>
      <c r="G22" s="27"/>
      <c r="H22" s="27"/>
      <c r="I22" s="27"/>
      <c r="J22" s="27"/>
      <c r="K22" s="27"/>
      <c r="L22" s="27"/>
      <c r="M22" s="27"/>
      <c r="N22" s="27"/>
      <c r="O22" s="27">
        <f t="shared" si="0"/>
        <v>3505238403</v>
      </c>
      <c r="P22" s="31">
        <v>7179515.9900000002</v>
      </c>
      <c r="Q22" s="22"/>
      <c r="R22" s="4"/>
      <c r="T22" s="128"/>
      <c r="U22" s="108"/>
    </row>
    <row r="23" spans="1:21" s="3" customFormat="1">
      <c r="A23" s="21"/>
      <c r="B23" s="100" t="s">
        <v>41</v>
      </c>
      <c r="C23" s="30">
        <v>605675649</v>
      </c>
      <c r="D23" s="30">
        <v>584277059</v>
      </c>
      <c r="E23" s="30">
        <v>643019534</v>
      </c>
      <c r="F23" s="30">
        <v>676313670</v>
      </c>
      <c r="G23" s="30"/>
      <c r="H23" s="30"/>
      <c r="I23" s="30"/>
      <c r="J23" s="30"/>
      <c r="K23" s="30"/>
      <c r="L23" s="30"/>
      <c r="M23" s="30"/>
      <c r="N23" s="30"/>
      <c r="O23" s="30">
        <f t="shared" si="0"/>
        <v>2509285912</v>
      </c>
      <c r="P23" s="32">
        <v>5137903.42</v>
      </c>
      <c r="Q23" s="22"/>
      <c r="R23" s="4"/>
      <c r="T23" s="128"/>
      <c r="U23" s="108"/>
    </row>
    <row r="24" spans="1:21" s="3" customFormat="1">
      <c r="A24" s="21"/>
      <c r="B24" s="98" t="s">
        <v>153</v>
      </c>
      <c r="C24" s="27">
        <v>0</v>
      </c>
      <c r="D24" s="27">
        <v>0</v>
      </c>
      <c r="E24" s="27">
        <v>0</v>
      </c>
      <c r="F24" s="27">
        <v>94380521</v>
      </c>
      <c r="G24" s="27"/>
      <c r="H24" s="27"/>
      <c r="I24" s="27"/>
      <c r="J24" s="27"/>
      <c r="K24" s="27"/>
      <c r="L24" s="27"/>
      <c r="M24" s="27"/>
      <c r="N24" s="27"/>
      <c r="O24" s="27">
        <f t="shared" si="0"/>
        <v>94380521</v>
      </c>
      <c r="P24" s="31">
        <v>194198.6</v>
      </c>
      <c r="Q24" s="22"/>
      <c r="R24" s="4"/>
      <c r="T24" s="128"/>
      <c r="U24" s="108"/>
    </row>
    <row r="25" spans="1:21" s="3" customFormat="1">
      <c r="A25" s="21"/>
      <c r="B25" s="100" t="s">
        <v>17</v>
      </c>
      <c r="C25" s="30">
        <v>1201695625</v>
      </c>
      <c r="D25" s="30">
        <v>1147623420</v>
      </c>
      <c r="E25" s="30">
        <v>770675120</v>
      </c>
      <c r="F25" s="30">
        <v>1251911522</v>
      </c>
      <c r="G25" s="30"/>
      <c r="H25" s="30"/>
      <c r="I25" s="30"/>
      <c r="J25" s="30"/>
      <c r="K25" s="30"/>
      <c r="L25" s="30"/>
      <c r="M25" s="30"/>
      <c r="N25" s="30"/>
      <c r="O25" s="30">
        <f t="shared" si="0"/>
        <v>4371905687</v>
      </c>
      <c r="P25" s="32">
        <v>8944111.8200000003</v>
      </c>
      <c r="Q25" s="22"/>
      <c r="R25" s="4"/>
      <c r="T25" s="128"/>
      <c r="U25" s="108"/>
    </row>
    <row r="26" spans="1:21" s="3" customFormat="1" ht="18" customHeight="1">
      <c r="A26" s="21"/>
      <c r="B26" s="91" t="s">
        <v>9</v>
      </c>
      <c r="C26" s="91">
        <f t="shared" ref="C26:N26" si="1">SUM(C10:C25)</f>
        <v>22402835809</v>
      </c>
      <c r="D26" s="91">
        <f t="shared" si="1"/>
        <v>20592813115</v>
      </c>
      <c r="E26" s="91">
        <f t="shared" si="1"/>
        <v>22697337191</v>
      </c>
      <c r="F26" s="91">
        <f t="shared" si="1"/>
        <v>23161903282</v>
      </c>
      <c r="G26" s="91">
        <f t="shared" si="1"/>
        <v>0</v>
      </c>
      <c r="H26" s="91">
        <f t="shared" si="1"/>
        <v>0</v>
      </c>
      <c r="I26" s="91">
        <f t="shared" si="1"/>
        <v>0</v>
      </c>
      <c r="J26" s="91">
        <f t="shared" si="1"/>
        <v>0</v>
      </c>
      <c r="K26" s="91">
        <f t="shared" si="1"/>
        <v>0</v>
      </c>
      <c r="L26" s="91">
        <f t="shared" si="1"/>
        <v>0</v>
      </c>
      <c r="M26" s="91">
        <f t="shared" si="1"/>
        <v>0</v>
      </c>
      <c r="N26" s="91">
        <f t="shared" si="1"/>
        <v>0</v>
      </c>
      <c r="O26" s="91">
        <f t="shared" ref="O26:O27" si="2">SUM(C26:N26)</f>
        <v>88854889397</v>
      </c>
      <c r="P26" s="91">
        <f>SUM(P10:P25)</f>
        <v>181873151.04999998</v>
      </c>
      <c r="Q26" s="22"/>
      <c r="R26" s="4"/>
      <c r="U26" s="108"/>
    </row>
    <row r="27" spans="1:21" ht="18" customHeight="1">
      <c r="A27" s="21"/>
      <c r="B27" s="91" t="s">
        <v>10</v>
      </c>
      <c r="C27" s="91">
        <f t="shared" ref="C27:F27" si="3">C26/C28</f>
        <v>44685913.370167956</v>
      </c>
      <c r="D27" s="91">
        <f t="shared" si="3"/>
        <v>42768932.096201375</v>
      </c>
      <c r="E27" s="91">
        <f t="shared" si="3"/>
        <v>46760068.378656782</v>
      </c>
      <c r="F27" s="91">
        <f t="shared" si="3"/>
        <v>47658237.205761313</v>
      </c>
      <c r="G27" s="91"/>
      <c r="H27" s="91"/>
      <c r="I27" s="91"/>
      <c r="J27" s="91"/>
      <c r="K27" s="91"/>
      <c r="L27" s="91"/>
      <c r="M27" s="91"/>
      <c r="N27" s="91"/>
      <c r="O27" s="91">
        <f t="shared" si="2"/>
        <v>181873151.05078742</v>
      </c>
      <c r="P27" s="91"/>
      <c r="Q27" s="23"/>
    </row>
    <row r="28" spans="1:21" ht="16.5" customHeight="1">
      <c r="A28" s="21"/>
      <c r="B28" s="91" t="s">
        <v>32</v>
      </c>
      <c r="C28" s="109">
        <v>501.34</v>
      </c>
      <c r="D28" s="109">
        <v>481.49</v>
      </c>
      <c r="E28" s="109">
        <v>485.4</v>
      </c>
      <c r="F28" s="92">
        <v>486</v>
      </c>
      <c r="G28" s="92"/>
      <c r="H28" s="92"/>
      <c r="I28" s="92"/>
      <c r="J28" s="92"/>
      <c r="K28" s="92"/>
      <c r="L28" s="92"/>
      <c r="M28" s="92"/>
      <c r="N28" s="92"/>
      <c r="O28" s="92"/>
      <c r="P28" s="92"/>
      <c r="Q28" s="24"/>
    </row>
    <row r="29" spans="1:21" ht="22.5" customHeight="1"/>
    <row r="30" spans="1:21" ht="15" customHeight="1"/>
    <row r="31" spans="1:21" ht="15" customHeight="1"/>
    <row r="32"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zoomScaleNormal="100" zoomScalePageLayoutView="90" workbookViewId="0"/>
  </sheetViews>
  <sheetFormatPr baseColWidth="10" defaultRowHeight="15"/>
  <cols>
    <col min="1" max="1" width="4.140625" style="35" customWidth="1"/>
    <col min="2" max="2" width="19.42578125" bestFit="1" customWidth="1"/>
    <col min="3" max="8" width="10" customWidth="1"/>
    <col min="9" max="14" width="10" hidden="1"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4" t="s">
        <v>60</v>
      </c>
      <c r="C8" s="245"/>
      <c r="D8" s="245"/>
      <c r="E8" s="245"/>
      <c r="F8" s="245"/>
      <c r="G8" s="245"/>
      <c r="H8" s="245"/>
      <c r="I8" s="245"/>
      <c r="J8" s="245"/>
      <c r="K8" s="245"/>
      <c r="L8" s="245"/>
      <c r="M8" s="245"/>
      <c r="N8" s="245"/>
      <c r="O8" s="245"/>
      <c r="P8" s="246"/>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172337717</v>
      </c>
      <c r="D10" s="39">
        <v>155642923</v>
      </c>
      <c r="E10" s="39">
        <v>174451045</v>
      </c>
      <c r="F10" s="39">
        <v>181793134</v>
      </c>
      <c r="G10" s="39"/>
      <c r="H10" s="39"/>
      <c r="I10" s="39"/>
      <c r="J10" s="39"/>
      <c r="K10" s="39"/>
      <c r="L10" s="39"/>
      <c r="M10" s="39"/>
      <c r="N10" s="39"/>
      <c r="O10" s="39">
        <f>SUM(C10:N10)</f>
        <v>684224819</v>
      </c>
      <c r="P10" s="39">
        <v>1400463.25</v>
      </c>
      <c r="Q10" s="23"/>
      <c r="R10" s="6"/>
    </row>
    <row r="11" spans="1:19" s="3" customFormat="1" ht="9">
      <c r="A11" s="6"/>
      <c r="B11" s="102" t="s">
        <v>4</v>
      </c>
      <c r="C11" s="41">
        <v>370111334</v>
      </c>
      <c r="D11" s="41">
        <v>353992924</v>
      </c>
      <c r="E11" s="41">
        <v>408479583</v>
      </c>
      <c r="F11" s="41">
        <v>391500897</v>
      </c>
      <c r="G11" s="41"/>
      <c r="H11" s="41"/>
      <c r="I11" s="41"/>
      <c r="J11" s="41"/>
      <c r="K11" s="41"/>
      <c r="L11" s="41"/>
      <c r="M11" s="41"/>
      <c r="N11" s="41"/>
      <c r="O11" s="41">
        <f t="shared" ref="O11:O25" si="0">SUM(C11:N11)</f>
        <v>1524084738</v>
      </c>
      <c r="P11" s="41">
        <v>3120536.54</v>
      </c>
      <c r="Q11" s="22"/>
      <c r="R11" s="6"/>
      <c r="S11" s="1"/>
    </row>
    <row r="12" spans="1:19" s="3" customFormat="1" ht="9">
      <c r="A12" s="6"/>
      <c r="B12" s="98" t="s">
        <v>80</v>
      </c>
      <c r="C12" s="39">
        <v>148435249</v>
      </c>
      <c r="D12" s="39">
        <v>132181385</v>
      </c>
      <c r="E12" s="39">
        <v>166222307</v>
      </c>
      <c r="F12" s="39">
        <v>152195110</v>
      </c>
      <c r="G12" s="39"/>
      <c r="H12" s="39"/>
      <c r="I12" s="39"/>
      <c r="J12" s="39"/>
      <c r="K12" s="39"/>
      <c r="L12" s="39"/>
      <c r="M12" s="39"/>
      <c r="N12" s="39"/>
      <c r="O12" s="39">
        <f t="shared" si="0"/>
        <v>599034051</v>
      </c>
      <c r="P12" s="39">
        <v>1226205.3600000001</v>
      </c>
      <c r="Q12" s="22"/>
      <c r="R12" s="6"/>
      <c r="S12" s="1"/>
    </row>
    <row r="13" spans="1:19" s="3" customFormat="1" ht="9">
      <c r="A13" s="6"/>
      <c r="B13" s="102" t="s">
        <v>37</v>
      </c>
      <c r="C13" s="41">
        <v>102406868</v>
      </c>
      <c r="D13" s="41">
        <v>100152002</v>
      </c>
      <c r="E13" s="41">
        <v>73043648</v>
      </c>
      <c r="F13" s="41">
        <v>72866607</v>
      </c>
      <c r="G13" s="41"/>
      <c r="H13" s="41"/>
      <c r="I13" s="41"/>
      <c r="J13" s="41"/>
      <c r="K13" s="41"/>
      <c r="L13" s="41"/>
      <c r="M13" s="41"/>
      <c r="N13" s="41"/>
      <c r="O13" s="41">
        <f t="shared" si="0"/>
        <v>348469125</v>
      </c>
      <c r="P13" s="41">
        <v>712683.26</v>
      </c>
      <c r="Q13" s="22"/>
      <c r="R13" s="6"/>
      <c r="S13" s="1"/>
    </row>
    <row r="14" spans="1:19" s="3" customFormat="1" ht="9">
      <c r="A14" s="6"/>
      <c r="B14" s="105" t="s">
        <v>129</v>
      </c>
      <c r="C14" s="39">
        <v>433064315</v>
      </c>
      <c r="D14" s="39">
        <v>409755588</v>
      </c>
      <c r="E14" s="39">
        <v>504021587</v>
      </c>
      <c r="F14" s="39">
        <v>494959127</v>
      </c>
      <c r="G14" s="39"/>
      <c r="H14" s="39"/>
      <c r="I14" s="39"/>
      <c r="J14" s="39"/>
      <c r="K14" s="39"/>
      <c r="L14" s="39"/>
      <c r="M14" s="39"/>
      <c r="N14" s="39"/>
      <c r="O14" s="39">
        <f t="shared" si="0"/>
        <v>1841800617</v>
      </c>
      <c r="P14" s="39">
        <v>3771627.19</v>
      </c>
      <c r="Q14" s="22"/>
      <c r="R14" s="6"/>
      <c r="S14" s="1"/>
    </row>
    <row r="15" spans="1:19" s="3" customFormat="1" ht="9">
      <c r="A15" s="6"/>
      <c r="B15" s="102" t="s">
        <v>18</v>
      </c>
      <c r="C15" s="41">
        <v>1097452068</v>
      </c>
      <c r="D15" s="41">
        <v>910041024</v>
      </c>
      <c r="E15" s="41">
        <v>1052584373</v>
      </c>
      <c r="F15" s="41">
        <v>1049581470</v>
      </c>
      <c r="G15" s="41"/>
      <c r="H15" s="41"/>
      <c r="I15" s="41"/>
      <c r="J15" s="41"/>
      <c r="K15" s="41"/>
      <c r="L15" s="41"/>
      <c r="M15" s="41"/>
      <c r="N15" s="41"/>
      <c r="O15" s="41">
        <f t="shared" si="0"/>
        <v>4109658935</v>
      </c>
      <c r="P15" s="41">
        <v>8407210.5399999991</v>
      </c>
      <c r="Q15" s="22"/>
      <c r="R15" s="6"/>
      <c r="S15" s="1"/>
    </row>
    <row r="16" spans="1:19" s="3" customFormat="1" ht="9">
      <c r="A16" s="6"/>
      <c r="B16" s="101" t="s">
        <v>5</v>
      </c>
      <c r="C16" s="39">
        <v>89411422</v>
      </c>
      <c r="D16" s="39">
        <v>86968118</v>
      </c>
      <c r="E16" s="39">
        <v>82381590</v>
      </c>
      <c r="F16" s="39">
        <v>84541847</v>
      </c>
      <c r="G16" s="39"/>
      <c r="H16" s="39"/>
      <c r="I16" s="39"/>
      <c r="J16" s="39"/>
      <c r="K16" s="39"/>
      <c r="L16" s="39"/>
      <c r="M16" s="39"/>
      <c r="N16" s="39"/>
      <c r="O16" s="39">
        <f t="shared" si="0"/>
        <v>343302977</v>
      </c>
      <c r="P16" s="39">
        <v>702641.17</v>
      </c>
      <c r="Q16" s="22"/>
      <c r="R16" s="6"/>
      <c r="S16" s="1"/>
    </row>
    <row r="17" spans="1:19" s="3" customFormat="1" ht="9">
      <c r="A17" s="6"/>
      <c r="B17" s="102" t="s">
        <v>6</v>
      </c>
      <c r="C17" s="41">
        <v>130842466</v>
      </c>
      <c r="D17" s="41">
        <v>120338718</v>
      </c>
      <c r="E17" s="41">
        <v>143283433</v>
      </c>
      <c r="F17" s="41">
        <v>132730981</v>
      </c>
      <c r="G17" s="41"/>
      <c r="H17" s="41"/>
      <c r="I17" s="41"/>
      <c r="J17" s="41"/>
      <c r="K17" s="41"/>
      <c r="L17" s="41"/>
      <c r="M17" s="41"/>
      <c r="N17" s="41"/>
      <c r="O17" s="41">
        <f t="shared" si="0"/>
        <v>527195598</v>
      </c>
      <c r="P17" s="41">
        <v>1079210.6499999999</v>
      </c>
      <c r="Q17" s="22"/>
      <c r="R17" s="6"/>
      <c r="S17" s="1"/>
    </row>
    <row r="18" spans="1:19" s="3" customFormat="1" ht="9">
      <c r="A18" s="6"/>
      <c r="B18" s="101" t="s">
        <v>7</v>
      </c>
      <c r="C18" s="39">
        <v>5100935</v>
      </c>
      <c r="D18" s="39">
        <v>6757645</v>
      </c>
      <c r="E18" s="39">
        <v>2485933</v>
      </c>
      <c r="F18" s="39">
        <v>4509146</v>
      </c>
      <c r="G18" s="39"/>
      <c r="H18" s="39"/>
      <c r="I18" s="39"/>
      <c r="J18" s="39"/>
      <c r="K18" s="39"/>
      <c r="L18" s="39"/>
      <c r="M18" s="39"/>
      <c r="N18" s="39"/>
      <c r="O18" s="39">
        <f t="shared" si="0"/>
        <v>18853659</v>
      </c>
      <c r="P18" s="39">
        <v>38608.949999999997</v>
      </c>
      <c r="Q18" s="22"/>
      <c r="R18" s="6"/>
      <c r="S18" s="1"/>
    </row>
    <row r="19" spans="1:19" s="3" customFormat="1" ht="9">
      <c r="A19" s="6"/>
      <c r="B19" s="102" t="s">
        <v>8</v>
      </c>
      <c r="C19" s="41">
        <v>447667573</v>
      </c>
      <c r="D19" s="41">
        <v>415142365</v>
      </c>
      <c r="E19" s="41">
        <v>465566361</v>
      </c>
      <c r="F19" s="41">
        <v>462485743</v>
      </c>
      <c r="G19" s="41"/>
      <c r="H19" s="41"/>
      <c r="I19" s="41"/>
      <c r="J19" s="41"/>
      <c r="K19" s="41"/>
      <c r="L19" s="41"/>
      <c r="M19" s="41"/>
      <c r="N19" s="41"/>
      <c r="O19" s="41">
        <f t="shared" si="0"/>
        <v>1790862042</v>
      </c>
      <c r="P19" s="41">
        <v>3665901.92</v>
      </c>
      <c r="Q19" s="22"/>
      <c r="R19" s="6"/>
      <c r="S19" s="1"/>
    </row>
    <row r="20" spans="1:19" s="3" customFormat="1" ht="9">
      <c r="A20" s="6"/>
      <c r="B20" s="101" t="s">
        <v>14</v>
      </c>
      <c r="C20" s="39">
        <v>46775336</v>
      </c>
      <c r="D20" s="39">
        <v>49732570</v>
      </c>
      <c r="E20" s="39">
        <v>55013128</v>
      </c>
      <c r="F20" s="39">
        <v>57750203</v>
      </c>
      <c r="G20" s="39"/>
      <c r="H20" s="39"/>
      <c r="I20" s="39"/>
      <c r="J20" s="39"/>
      <c r="K20" s="39"/>
      <c r="L20" s="39"/>
      <c r="M20" s="39"/>
      <c r="N20" s="39"/>
      <c r="O20" s="39">
        <f t="shared" si="0"/>
        <v>209271237</v>
      </c>
      <c r="P20" s="39">
        <v>428752.76</v>
      </c>
      <c r="Q20" s="22"/>
      <c r="R20" s="6"/>
      <c r="S20" s="1"/>
    </row>
    <row r="21" spans="1:19" s="3" customFormat="1" ht="9">
      <c r="A21" s="6"/>
      <c r="B21" s="102" t="s">
        <v>15</v>
      </c>
      <c r="C21" s="41">
        <v>265239252</v>
      </c>
      <c r="D21" s="41">
        <v>266290093</v>
      </c>
      <c r="E21" s="41">
        <v>283696286</v>
      </c>
      <c r="F21" s="41">
        <v>284029358</v>
      </c>
      <c r="G21" s="41"/>
      <c r="H21" s="41"/>
      <c r="I21" s="41"/>
      <c r="J21" s="41"/>
      <c r="K21" s="41"/>
      <c r="L21" s="41"/>
      <c r="M21" s="41"/>
      <c r="N21" s="41"/>
      <c r="O21" s="41">
        <f t="shared" si="0"/>
        <v>1099254989</v>
      </c>
      <c r="P21" s="41">
        <v>2250996.19</v>
      </c>
      <c r="Q21" s="22"/>
      <c r="R21" s="6"/>
      <c r="S21" s="1"/>
    </row>
    <row r="22" spans="1:19" s="3" customFormat="1" ht="9">
      <c r="A22" s="6"/>
      <c r="B22" s="101" t="s">
        <v>16</v>
      </c>
      <c r="C22" s="39">
        <v>139712483</v>
      </c>
      <c r="D22" s="39">
        <v>150784868</v>
      </c>
      <c r="E22" s="39">
        <v>152085419</v>
      </c>
      <c r="F22" s="39">
        <v>142865805</v>
      </c>
      <c r="G22" s="39"/>
      <c r="H22" s="39"/>
      <c r="I22" s="39"/>
      <c r="J22" s="39"/>
      <c r="K22" s="39"/>
      <c r="L22" s="39"/>
      <c r="M22" s="39"/>
      <c r="N22" s="39"/>
      <c r="O22" s="39">
        <f t="shared" si="0"/>
        <v>585448575</v>
      </c>
      <c r="P22" s="39">
        <v>1199123.48</v>
      </c>
      <c r="Q22" s="22"/>
      <c r="R22" s="6"/>
      <c r="S22" s="1"/>
    </row>
    <row r="23" spans="1:19" s="3" customFormat="1" ht="9">
      <c r="A23" s="6"/>
      <c r="B23" s="102" t="s">
        <v>41</v>
      </c>
      <c r="C23" s="41">
        <v>101794227</v>
      </c>
      <c r="D23" s="41">
        <v>98197825</v>
      </c>
      <c r="E23" s="41">
        <v>108070510</v>
      </c>
      <c r="F23" s="41">
        <v>113666163</v>
      </c>
      <c r="G23" s="41"/>
      <c r="H23" s="41"/>
      <c r="I23" s="41"/>
      <c r="J23" s="41"/>
      <c r="K23" s="41"/>
      <c r="L23" s="41"/>
      <c r="M23" s="41"/>
      <c r="N23" s="41"/>
      <c r="O23" s="41">
        <f t="shared" si="0"/>
        <v>421728725</v>
      </c>
      <c r="P23" s="41">
        <v>863513.18</v>
      </c>
      <c r="Q23" s="22"/>
      <c r="R23" s="6"/>
      <c r="S23" s="1"/>
    </row>
    <row r="24" spans="1:19" s="3" customFormat="1" ht="9">
      <c r="A24" s="6"/>
      <c r="B24" s="101" t="s">
        <v>153</v>
      </c>
      <c r="C24" s="39">
        <v>0</v>
      </c>
      <c r="D24" s="39">
        <v>0</v>
      </c>
      <c r="E24" s="39">
        <v>0</v>
      </c>
      <c r="F24" s="39">
        <v>15703650</v>
      </c>
      <c r="G24" s="39"/>
      <c r="H24" s="39"/>
      <c r="I24" s="39"/>
      <c r="J24" s="39"/>
      <c r="K24" s="39"/>
      <c r="L24" s="39"/>
      <c r="M24" s="39"/>
      <c r="N24" s="39"/>
      <c r="O24" s="39"/>
      <c r="P24" s="39">
        <v>32312.04</v>
      </c>
      <c r="Q24" s="22"/>
      <c r="R24" s="6"/>
      <c r="S24" s="1"/>
    </row>
    <row r="25" spans="1:19" s="3" customFormat="1" ht="9">
      <c r="A25" s="6"/>
      <c r="B25" s="102" t="s">
        <v>17</v>
      </c>
      <c r="C25" s="41">
        <v>199744029</v>
      </c>
      <c r="D25" s="41">
        <v>190756229</v>
      </c>
      <c r="E25" s="41">
        <v>128100453</v>
      </c>
      <c r="F25" s="41">
        <v>93916229</v>
      </c>
      <c r="G25" s="41"/>
      <c r="H25" s="41"/>
      <c r="I25" s="41"/>
      <c r="J25" s="41"/>
      <c r="K25" s="41"/>
      <c r="L25" s="41"/>
      <c r="M25" s="41"/>
      <c r="N25" s="41"/>
      <c r="O25" s="41">
        <f t="shared" si="0"/>
        <v>612516940</v>
      </c>
      <c r="P25" s="41">
        <v>1251749.55</v>
      </c>
      <c r="Q25" s="22"/>
      <c r="R25" s="6"/>
      <c r="S25" s="1"/>
    </row>
    <row r="26" spans="1:19" s="3" customFormat="1" ht="18" customHeight="1">
      <c r="A26" s="6"/>
      <c r="B26" s="93" t="s">
        <v>3</v>
      </c>
      <c r="C26" s="93">
        <f t="shared" ref="C26:K26" si="1">SUM(C10:C25)</f>
        <v>3750095274</v>
      </c>
      <c r="D26" s="93">
        <f t="shared" si="1"/>
        <v>3446734277</v>
      </c>
      <c r="E26" s="93">
        <f t="shared" si="1"/>
        <v>3799485656</v>
      </c>
      <c r="F26" s="93">
        <f t="shared" si="1"/>
        <v>3735095470</v>
      </c>
      <c r="G26" s="93">
        <f t="shared" si="1"/>
        <v>0</v>
      </c>
      <c r="H26" s="93">
        <f t="shared" si="1"/>
        <v>0</v>
      </c>
      <c r="I26" s="93">
        <f t="shared" si="1"/>
        <v>0</v>
      </c>
      <c r="J26" s="93">
        <f t="shared" si="1"/>
        <v>0</v>
      </c>
      <c r="K26" s="93">
        <f t="shared" si="1"/>
        <v>0</v>
      </c>
      <c r="L26" s="93">
        <f t="shared" ref="L26:N26" si="2">SUM(L10:L25)</f>
        <v>0</v>
      </c>
      <c r="M26" s="93">
        <f t="shared" si="2"/>
        <v>0</v>
      </c>
      <c r="N26" s="93">
        <f t="shared" si="2"/>
        <v>0</v>
      </c>
      <c r="O26" s="93">
        <f t="shared" ref="O26:O27" si="3">SUM(C26:N26)</f>
        <v>14731410677</v>
      </c>
      <c r="P26" s="93">
        <f>SUM(P10:P25)</f>
        <v>30151536.030000001</v>
      </c>
      <c r="Q26" s="22"/>
      <c r="R26" s="6"/>
      <c r="S26" s="1"/>
    </row>
    <row r="27" spans="1:19" s="1" customFormat="1" ht="18" customHeight="1">
      <c r="A27" s="6"/>
      <c r="B27" s="93" t="s">
        <v>10</v>
      </c>
      <c r="C27" s="93">
        <f t="shared" ref="C27:F27" si="4">C26/C28</f>
        <v>7480143.7627159217</v>
      </c>
      <c r="D27" s="93">
        <f t="shared" si="4"/>
        <v>7158475.3099752851</v>
      </c>
      <c r="E27" s="93">
        <f t="shared" si="4"/>
        <v>7827535.3440461475</v>
      </c>
      <c r="F27" s="93">
        <f t="shared" si="4"/>
        <v>7685381.625514403</v>
      </c>
      <c r="G27" s="93"/>
      <c r="H27" s="93"/>
      <c r="I27" s="93"/>
      <c r="J27" s="93"/>
      <c r="K27" s="93"/>
      <c r="L27" s="93"/>
      <c r="M27" s="93"/>
      <c r="N27" s="93"/>
      <c r="O27" s="93">
        <f t="shared" si="3"/>
        <v>30151536.042251758</v>
      </c>
      <c r="P27" s="93"/>
      <c r="Q27" s="23"/>
      <c r="R27" s="6"/>
    </row>
    <row r="28" spans="1:19" s="1" customFormat="1" ht="16.5" customHeight="1">
      <c r="A28" s="6"/>
      <c r="B28" s="93" t="s">
        <v>32</v>
      </c>
      <c r="C28" s="109">
        <f>'Ingresos Brutos del Juego'!C28</f>
        <v>501.34</v>
      </c>
      <c r="D28" s="109">
        <f>'Ingresos Brutos del Juego'!D28</f>
        <v>481.49</v>
      </c>
      <c r="E28" s="109">
        <f>'Ingresos Brutos del Juego'!E28</f>
        <v>485.4</v>
      </c>
      <c r="F28" s="109">
        <f>'Ingresos Brutos del Juego'!F28</f>
        <v>486</v>
      </c>
      <c r="G28" s="109">
        <f>'Ingresos Brutos del Juego'!G28</f>
        <v>0</v>
      </c>
      <c r="H28" s="109">
        <f>'Ingresos Brutos del Juego'!H28</f>
        <v>0</v>
      </c>
      <c r="I28" s="109">
        <f>'Ingresos Brutos del Juego'!I28</f>
        <v>0</v>
      </c>
      <c r="J28" s="109">
        <f>'Ingresos Brutos del Juego'!J28</f>
        <v>0</v>
      </c>
      <c r="K28" s="109">
        <f>'Ingresos Brutos del Juego'!K28</f>
        <v>0</v>
      </c>
      <c r="L28" s="109">
        <f>'Ingresos Brutos del Juego'!L28</f>
        <v>0</v>
      </c>
      <c r="M28" s="109">
        <f>'Ingresos Brutos del Juego'!M28</f>
        <v>0</v>
      </c>
      <c r="N28" s="109">
        <f>'Ingresos Brutos del Juego'!N28</f>
        <v>0</v>
      </c>
      <c r="O28" s="93"/>
      <c r="P28" s="93"/>
      <c r="Q28" s="24"/>
      <c r="R28" s="6"/>
    </row>
    <row r="29" spans="1:19" s="1" customFormat="1" ht="22.5" customHeight="1">
      <c r="A29" s="36"/>
      <c r="B29" s="8"/>
      <c r="C29" s="9"/>
      <c r="D29" s="9"/>
      <c r="E29" s="9"/>
      <c r="F29" s="9"/>
      <c r="G29" s="9"/>
      <c r="H29" s="9"/>
      <c r="I29" s="9"/>
      <c r="J29" s="9"/>
      <c r="K29" s="9"/>
      <c r="L29" s="9"/>
      <c r="M29" s="9"/>
      <c r="N29" s="9"/>
      <c r="O29" s="10"/>
      <c r="P29" s="9"/>
      <c r="Q29" s="9"/>
      <c r="R29" s="6"/>
    </row>
    <row r="30" spans="1:19" s="1" customFormat="1" ht="22.5" customHeight="1">
      <c r="A30" s="6"/>
      <c r="B30" s="247" t="s">
        <v>52</v>
      </c>
      <c r="C30" s="247"/>
      <c r="D30" s="247"/>
      <c r="E30" s="247"/>
      <c r="F30" s="247"/>
      <c r="G30" s="247"/>
      <c r="H30" s="247"/>
      <c r="I30" s="247"/>
      <c r="J30" s="247"/>
      <c r="K30" s="247"/>
      <c r="L30" s="247"/>
      <c r="M30" s="247"/>
      <c r="N30" s="247"/>
      <c r="O30" s="247"/>
      <c r="P30" s="247"/>
      <c r="Q30" s="23"/>
      <c r="R30" s="6"/>
    </row>
    <row r="31" spans="1:19" s="1" customFormat="1" ht="11.25">
      <c r="A31" s="6"/>
      <c r="B31" s="48" t="s">
        <v>13</v>
      </c>
      <c r="C31" s="49" t="s">
        <v>43</v>
      </c>
      <c r="D31" s="49" t="s">
        <v>44</v>
      </c>
      <c r="E31" s="49" t="s">
        <v>45</v>
      </c>
      <c r="F31" s="49" t="s">
        <v>46</v>
      </c>
      <c r="G31" s="49" t="s">
        <v>47</v>
      </c>
      <c r="H31" s="49" t="s">
        <v>48</v>
      </c>
      <c r="I31" s="49" t="s">
        <v>49</v>
      </c>
      <c r="J31" s="49" t="s">
        <v>50</v>
      </c>
      <c r="K31" s="49" t="s">
        <v>51</v>
      </c>
      <c r="L31" s="49" t="s">
        <v>0</v>
      </c>
      <c r="M31" s="49" t="s">
        <v>1</v>
      </c>
      <c r="N31" s="49" t="s">
        <v>2</v>
      </c>
      <c r="O31" s="49" t="s">
        <v>34</v>
      </c>
      <c r="P31" s="50" t="s">
        <v>35</v>
      </c>
      <c r="Q31" s="23"/>
      <c r="R31" s="6"/>
    </row>
    <row r="32" spans="1:19" s="1" customFormat="1" ht="9">
      <c r="A32" s="6"/>
      <c r="B32" s="103" t="s">
        <v>36</v>
      </c>
      <c r="C32" s="38">
        <v>165374577</v>
      </c>
      <c r="D32" s="38">
        <v>149354320</v>
      </c>
      <c r="E32" s="38">
        <v>167402518</v>
      </c>
      <c r="F32" s="38">
        <v>174447957</v>
      </c>
      <c r="G32" s="38"/>
      <c r="H32" s="38"/>
      <c r="I32" s="38"/>
      <c r="J32" s="38"/>
      <c r="K32" s="38"/>
      <c r="L32" s="38"/>
      <c r="M32" s="38"/>
      <c r="N32" s="38"/>
      <c r="O32" s="122">
        <f>SUM(C32:N32)</f>
        <v>656579372</v>
      </c>
      <c r="P32" s="121">
        <v>1343878.88</v>
      </c>
      <c r="Q32" s="23"/>
      <c r="R32" s="6"/>
    </row>
    <row r="33" spans="1:19" s="3" customFormat="1" ht="9">
      <c r="A33" s="6"/>
      <c r="B33" s="104" t="s">
        <v>4</v>
      </c>
      <c r="C33" s="120">
        <v>351605768</v>
      </c>
      <c r="D33" s="120">
        <v>336293278</v>
      </c>
      <c r="E33" s="120">
        <v>388055604</v>
      </c>
      <c r="F33" s="120">
        <v>371925852</v>
      </c>
      <c r="G33" s="120"/>
      <c r="H33" s="120"/>
      <c r="I33" s="120"/>
      <c r="J33" s="120"/>
      <c r="K33" s="120"/>
      <c r="L33" s="120"/>
      <c r="M33" s="120"/>
      <c r="N33" s="120"/>
      <c r="O33" s="120">
        <f t="shared" ref="O33:O47" si="5">SUM(C33:N33)</f>
        <v>1447880502</v>
      </c>
      <c r="P33" s="120">
        <v>2964509.71</v>
      </c>
      <c r="Q33" s="22"/>
      <c r="R33" s="6"/>
      <c r="S33" s="1"/>
    </row>
    <row r="34" spans="1:19" s="3" customFormat="1" ht="9">
      <c r="A34" s="6"/>
      <c r="B34" s="98" t="s">
        <v>80</v>
      </c>
      <c r="C34" s="38">
        <v>144185569</v>
      </c>
      <c r="D34" s="38">
        <v>128397051</v>
      </c>
      <c r="E34" s="38">
        <v>161463386</v>
      </c>
      <c r="F34" s="38">
        <v>155484842</v>
      </c>
      <c r="G34" s="38"/>
      <c r="H34" s="38"/>
      <c r="I34" s="38"/>
      <c r="J34" s="38"/>
      <c r="K34" s="38"/>
      <c r="L34" s="38"/>
      <c r="M34" s="38"/>
      <c r="N34" s="38"/>
      <c r="O34" s="122">
        <f t="shared" si="5"/>
        <v>589530848</v>
      </c>
      <c r="P34" s="121">
        <v>1206833.97</v>
      </c>
      <c r="Q34" s="22"/>
      <c r="R34" s="6"/>
      <c r="S34" s="1"/>
    </row>
    <row r="35" spans="1:19" s="3" customFormat="1" ht="9">
      <c r="A35" s="6"/>
      <c r="B35" s="104" t="s">
        <v>37</v>
      </c>
      <c r="C35" s="120">
        <v>97286524.853865504</v>
      </c>
      <c r="D35" s="120">
        <v>95144401</v>
      </c>
      <c r="E35" s="120">
        <v>69391466</v>
      </c>
      <c r="F35" s="120">
        <v>69223277</v>
      </c>
      <c r="G35" s="120"/>
      <c r="H35" s="120"/>
      <c r="I35" s="120"/>
      <c r="J35" s="120"/>
      <c r="K35" s="120"/>
      <c r="L35" s="120"/>
      <c r="M35" s="120"/>
      <c r="N35" s="120"/>
      <c r="O35" s="120">
        <f t="shared" si="5"/>
        <v>331045668.8538655</v>
      </c>
      <c r="P35" s="120">
        <v>677049.11</v>
      </c>
      <c r="Q35" s="22"/>
      <c r="R35" s="6"/>
      <c r="S35" s="1"/>
    </row>
    <row r="36" spans="1:19" s="3" customFormat="1" ht="9">
      <c r="A36" s="6"/>
      <c r="B36" s="105" t="s">
        <v>129</v>
      </c>
      <c r="C36" s="37">
        <v>411411099</v>
      </c>
      <c r="D36" s="37">
        <v>389267809</v>
      </c>
      <c r="E36" s="37">
        <v>478820507</v>
      </c>
      <c r="F36" s="37">
        <v>470211171</v>
      </c>
      <c r="G36" s="37"/>
      <c r="H36" s="37"/>
      <c r="I36" s="37"/>
      <c r="J36" s="37"/>
      <c r="K36" s="37"/>
      <c r="L36" s="37"/>
      <c r="M36" s="37"/>
      <c r="N36" s="37"/>
      <c r="O36" s="122">
        <f t="shared" si="5"/>
        <v>1749710586</v>
      </c>
      <c r="P36" s="121">
        <v>3583045.83</v>
      </c>
      <c r="Q36" s="22"/>
      <c r="R36" s="6"/>
      <c r="S36" s="1"/>
    </row>
    <row r="37" spans="1:19" s="3" customFormat="1" ht="9">
      <c r="A37" s="6"/>
      <c r="B37" s="104" t="s">
        <v>18</v>
      </c>
      <c r="C37" s="120">
        <v>1042579465</v>
      </c>
      <c r="D37" s="120">
        <v>864538972</v>
      </c>
      <c r="E37" s="120">
        <v>999955154</v>
      </c>
      <c r="F37" s="120">
        <v>997102397</v>
      </c>
      <c r="G37" s="120"/>
      <c r="H37" s="120"/>
      <c r="I37" s="120"/>
      <c r="J37" s="120"/>
      <c r="K37" s="120"/>
      <c r="L37" s="120"/>
      <c r="M37" s="120"/>
      <c r="N37" s="120"/>
      <c r="O37" s="120">
        <f t="shared" si="5"/>
        <v>3904175988</v>
      </c>
      <c r="P37" s="120">
        <v>7986850.0099999998</v>
      </c>
      <c r="Q37" s="22"/>
      <c r="R37" s="6"/>
      <c r="S37" s="1"/>
    </row>
    <row r="38" spans="1:19" s="3" customFormat="1" ht="9">
      <c r="A38" s="6"/>
      <c r="B38" s="105" t="s">
        <v>5</v>
      </c>
      <c r="C38" s="38">
        <v>84940851</v>
      </c>
      <c r="D38" s="38">
        <v>82619712</v>
      </c>
      <c r="E38" s="38">
        <v>78262511</v>
      </c>
      <c r="F38" s="38">
        <v>80314755</v>
      </c>
      <c r="G38" s="38"/>
      <c r="H38" s="38"/>
      <c r="I38" s="38"/>
      <c r="J38" s="38"/>
      <c r="K38" s="38"/>
      <c r="L38" s="38"/>
      <c r="M38" s="38"/>
      <c r="N38" s="38"/>
      <c r="O38" s="122">
        <f t="shared" si="5"/>
        <v>326137829</v>
      </c>
      <c r="P38" s="121">
        <v>667509.12</v>
      </c>
      <c r="Q38" s="22"/>
      <c r="R38" s="6"/>
      <c r="S38" s="1"/>
    </row>
    <row r="39" spans="1:19" s="3" customFormat="1" ht="9">
      <c r="A39" s="6"/>
      <c r="B39" s="104" t="s">
        <v>6</v>
      </c>
      <c r="C39" s="120">
        <v>124300343</v>
      </c>
      <c r="D39" s="120">
        <v>114321782</v>
      </c>
      <c r="E39" s="120">
        <v>136119261</v>
      </c>
      <c r="F39" s="120">
        <v>126094432</v>
      </c>
      <c r="G39" s="120"/>
      <c r="H39" s="120"/>
      <c r="I39" s="120"/>
      <c r="J39" s="120"/>
      <c r="K39" s="120"/>
      <c r="L39" s="120"/>
      <c r="M39" s="120"/>
      <c r="N39" s="120"/>
      <c r="O39" s="120">
        <f t="shared" si="5"/>
        <v>500835818</v>
      </c>
      <c r="P39" s="120">
        <v>1025250.12</v>
      </c>
      <c r="Q39" s="22"/>
      <c r="R39" s="6"/>
      <c r="S39" s="1"/>
    </row>
    <row r="40" spans="1:19" s="3" customFormat="1" ht="9">
      <c r="A40" s="6"/>
      <c r="B40" s="105" t="s">
        <v>7</v>
      </c>
      <c r="C40" s="38">
        <v>4845888</v>
      </c>
      <c r="D40" s="38">
        <v>6419762</v>
      </c>
      <c r="E40" s="38">
        <v>2361636</v>
      </c>
      <c r="F40" s="38">
        <v>4283688</v>
      </c>
      <c r="G40" s="38"/>
      <c r="H40" s="38"/>
      <c r="I40" s="38"/>
      <c r="J40" s="38"/>
      <c r="K40" s="38"/>
      <c r="L40" s="38"/>
      <c r="M40" s="38"/>
      <c r="N40" s="38"/>
      <c r="O40" s="122">
        <f t="shared" si="5"/>
        <v>17910974</v>
      </c>
      <c r="P40" s="121">
        <v>36678.5</v>
      </c>
      <c r="Q40" s="22"/>
      <c r="R40" s="6"/>
      <c r="S40" s="1"/>
    </row>
    <row r="41" spans="1:19" s="3" customFormat="1" ht="9">
      <c r="A41" s="6"/>
      <c r="B41" s="104" t="s">
        <v>8</v>
      </c>
      <c r="C41" s="120">
        <v>429276466</v>
      </c>
      <c r="D41" s="120">
        <v>398087460</v>
      </c>
      <c r="E41" s="120">
        <v>446439934</v>
      </c>
      <c r="F41" s="120">
        <v>461029860</v>
      </c>
      <c r="G41" s="120"/>
      <c r="H41" s="120"/>
      <c r="I41" s="120"/>
      <c r="J41" s="120"/>
      <c r="K41" s="120"/>
      <c r="L41" s="120"/>
      <c r="M41" s="120"/>
      <c r="N41" s="120"/>
      <c r="O41" s="120">
        <f t="shared" si="5"/>
        <v>1734833720</v>
      </c>
      <c r="P41" s="120">
        <v>3551397.83</v>
      </c>
      <c r="Q41" s="22"/>
      <c r="R41" s="6"/>
      <c r="S41" s="1"/>
    </row>
    <row r="42" spans="1:19" s="3" customFormat="1" ht="9">
      <c r="A42" s="6"/>
      <c r="B42" s="103" t="s">
        <v>14</v>
      </c>
      <c r="C42" s="38">
        <v>44885423</v>
      </c>
      <c r="D42" s="38">
        <v>47723174</v>
      </c>
      <c r="E42" s="38">
        <v>52790375</v>
      </c>
      <c r="F42" s="38">
        <v>55416862</v>
      </c>
      <c r="G42" s="38"/>
      <c r="H42" s="38"/>
      <c r="I42" s="38"/>
      <c r="J42" s="38"/>
      <c r="K42" s="38"/>
      <c r="L42" s="38"/>
      <c r="M42" s="38"/>
      <c r="N42" s="38"/>
      <c r="O42" s="122">
        <f t="shared" si="5"/>
        <v>200815834</v>
      </c>
      <c r="P42" s="121">
        <v>411429.42</v>
      </c>
      <c r="Q42" s="22"/>
      <c r="R42" s="6"/>
      <c r="S42" s="1"/>
    </row>
    <row r="43" spans="1:19" s="3" customFormat="1" ht="9">
      <c r="A43" s="6"/>
      <c r="B43" s="104" t="s">
        <v>15</v>
      </c>
      <c r="C43" s="120">
        <v>254265680</v>
      </c>
      <c r="D43" s="120">
        <v>255273046</v>
      </c>
      <c r="E43" s="120">
        <v>271959103</v>
      </c>
      <c r="F43" s="120">
        <v>272553424</v>
      </c>
      <c r="G43" s="120"/>
      <c r="H43" s="120"/>
      <c r="I43" s="120"/>
      <c r="J43" s="120"/>
      <c r="K43" s="120"/>
      <c r="L43" s="120"/>
      <c r="M43" s="120"/>
      <c r="N43" s="120"/>
      <c r="O43" s="120">
        <f t="shared" si="5"/>
        <v>1054051253</v>
      </c>
      <c r="P43" s="120">
        <v>2158433.08</v>
      </c>
      <c r="Q43" s="22"/>
      <c r="R43" s="6"/>
      <c r="S43" s="1"/>
    </row>
    <row r="44" spans="1:19" s="3" customFormat="1" ht="9">
      <c r="A44" s="6"/>
      <c r="B44" s="103" t="s">
        <v>16</v>
      </c>
      <c r="C44" s="38">
        <v>133393828</v>
      </c>
      <c r="D44" s="38">
        <v>143965452</v>
      </c>
      <c r="E44" s="38">
        <v>145207184</v>
      </c>
      <c r="F44" s="38">
        <v>137093449</v>
      </c>
      <c r="G44" s="38"/>
      <c r="H44" s="38"/>
      <c r="I44" s="38"/>
      <c r="J44" s="38"/>
      <c r="K44" s="38"/>
      <c r="L44" s="38"/>
      <c r="M44" s="38"/>
      <c r="N44" s="38"/>
      <c r="O44" s="122">
        <f t="shared" si="5"/>
        <v>559659913</v>
      </c>
      <c r="P44" s="121">
        <v>1146309.28</v>
      </c>
      <c r="Q44" s="22"/>
      <c r="R44" s="6"/>
      <c r="S44" s="1"/>
    </row>
    <row r="45" spans="1:19" s="3" customFormat="1" ht="9">
      <c r="A45" s="6"/>
      <c r="B45" s="104" t="s">
        <v>41</v>
      </c>
      <c r="C45" s="120">
        <v>96704515</v>
      </c>
      <c r="D45" s="120">
        <v>93287934</v>
      </c>
      <c r="E45" s="120">
        <v>102666984</v>
      </c>
      <c r="F45" s="120">
        <v>107982855</v>
      </c>
      <c r="G45" s="120"/>
      <c r="H45" s="120"/>
      <c r="I45" s="120"/>
      <c r="J45" s="120"/>
      <c r="K45" s="120"/>
      <c r="L45" s="120"/>
      <c r="M45" s="120"/>
      <c r="N45" s="120"/>
      <c r="O45" s="120">
        <f t="shared" si="5"/>
        <v>400642288</v>
      </c>
      <c r="P45" s="120">
        <v>820337.52</v>
      </c>
      <c r="Q45" s="22"/>
      <c r="R45" s="6"/>
      <c r="S45" s="1"/>
    </row>
    <row r="46" spans="1:19" s="3" customFormat="1" ht="9">
      <c r="A46" s="6"/>
      <c r="B46" s="101" t="s">
        <v>153</v>
      </c>
      <c r="C46" s="39">
        <v>0</v>
      </c>
      <c r="D46" s="39">
        <v>0</v>
      </c>
      <c r="E46" s="39">
        <v>0</v>
      </c>
      <c r="F46" s="39">
        <v>15069159</v>
      </c>
      <c r="G46" s="39"/>
      <c r="H46" s="39"/>
      <c r="I46" s="39"/>
      <c r="J46" s="39"/>
      <c r="K46" s="39"/>
      <c r="L46" s="39"/>
      <c r="M46" s="39"/>
      <c r="N46" s="39"/>
      <c r="O46" s="39">
        <f t="shared" si="5"/>
        <v>15069159</v>
      </c>
      <c r="P46" s="39">
        <v>31006.5</v>
      </c>
      <c r="Q46" s="22"/>
      <c r="R46" s="6"/>
      <c r="S46" s="1"/>
    </row>
    <row r="47" spans="1:19" s="3" customFormat="1" ht="9">
      <c r="A47" s="6"/>
      <c r="B47" s="102" t="s">
        <v>17</v>
      </c>
      <c r="C47" s="41">
        <v>191867369</v>
      </c>
      <c r="D47" s="41">
        <v>183233991</v>
      </c>
      <c r="E47" s="41">
        <v>123048969</v>
      </c>
      <c r="F47" s="41">
        <v>199885033</v>
      </c>
      <c r="G47" s="41"/>
      <c r="H47" s="41"/>
      <c r="I47" s="41"/>
      <c r="J47" s="41"/>
      <c r="K47" s="41"/>
      <c r="L47" s="41"/>
      <c r="M47" s="41"/>
      <c r="N47" s="41"/>
      <c r="O47" s="41">
        <f t="shared" si="5"/>
        <v>698035362</v>
      </c>
      <c r="P47" s="41">
        <v>1428051.47</v>
      </c>
      <c r="Q47" s="22"/>
      <c r="R47" s="6"/>
      <c r="S47" s="1"/>
    </row>
    <row r="48" spans="1:19" s="1" customFormat="1" ht="18" customHeight="1">
      <c r="A48" s="6"/>
      <c r="B48" s="93" t="s">
        <v>3</v>
      </c>
      <c r="C48" s="93">
        <f t="shared" ref="C48:K48" si="6">SUM(C32:C47)</f>
        <v>3576923365.8538656</v>
      </c>
      <c r="D48" s="93">
        <f t="shared" si="6"/>
        <v>3287928144</v>
      </c>
      <c r="E48" s="93">
        <f t="shared" si="6"/>
        <v>3623944592</v>
      </c>
      <c r="F48" s="93">
        <f t="shared" si="6"/>
        <v>3698119013</v>
      </c>
      <c r="G48" s="93">
        <f t="shared" si="6"/>
        <v>0</v>
      </c>
      <c r="H48" s="93">
        <f t="shared" si="6"/>
        <v>0</v>
      </c>
      <c r="I48" s="93">
        <f t="shared" si="6"/>
        <v>0</v>
      </c>
      <c r="J48" s="93">
        <f t="shared" si="6"/>
        <v>0</v>
      </c>
      <c r="K48" s="93">
        <f t="shared" si="6"/>
        <v>0</v>
      </c>
      <c r="L48" s="93">
        <f t="shared" ref="L48:N48" si="7">SUM(L32:L47)</f>
        <v>0</v>
      </c>
      <c r="M48" s="93">
        <f t="shared" si="7"/>
        <v>0</v>
      </c>
      <c r="N48" s="93">
        <f t="shared" si="7"/>
        <v>0</v>
      </c>
      <c r="O48" s="93">
        <f t="shared" ref="O48:O49" si="8">SUM(C48:N48)</f>
        <v>14186915114.853867</v>
      </c>
      <c r="P48" s="93">
        <f>SUM(P32:P47)</f>
        <v>29038570.349999998</v>
      </c>
      <c r="Q48" s="23"/>
      <c r="R48" s="6"/>
    </row>
    <row r="49" spans="1:18" s="1" customFormat="1" ht="18" customHeight="1">
      <c r="A49" s="6"/>
      <c r="B49" s="93" t="s">
        <v>10</v>
      </c>
      <c r="C49" s="93">
        <f t="shared" ref="C49:F49" si="9">C48/C50</f>
        <v>7134725.6669203853</v>
      </c>
      <c r="D49" s="93">
        <f t="shared" si="9"/>
        <v>6828653.0229080562</v>
      </c>
      <c r="E49" s="93">
        <f t="shared" si="9"/>
        <v>7465893.2674083235</v>
      </c>
      <c r="F49" s="93">
        <f t="shared" si="9"/>
        <v>7609298.3806584366</v>
      </c>
      <c r="G49" s="93"/>
      <c r="H49" s="93"/>
      <c r="I49" s="93"/>
      <c r="J49" s="93"/>
      <c r="K49" s="93"/>
      <c r="L49" s="93"/>
      <c r="M49" s="93"/>
      <c r="N49" s="93"/>
      <c r="O49" s="93">
        <f t="shared" si="8"/>
        <v>29038570.3378952</v>
      </c>
      <c r="P49" s="93"/>
      <c r="Q49" s="23"/>
      <c r="R49" s="6"/>
    </row>
    <row r="50" spans="1:18" s="1" customFormat="1" ht="16.5" customHeight="1">
      <c r="A50" s="6"/>
      <c r="B50" s="93" t="s">
        <v>32</v>
      </c>
      <c r="C50" s="109">
        <f>C28</f>
        <v>501.34</v>
      </c>
      <c r="D50" s="109">
        <f t="shared" ref="D50:N50" si="10">D28</f>
        <v>481.49</v>
      </c>
      <c r="E50" s="109">
        <f t="shared" si="10"/>
        <v>485.4</v>
      </c>
      <c r="F50" s="109">
        <f t="shared" si="10"/>
        <v>486</v>
      </c>
      <c r="G50" s="109">
        <f t="shared" si="10"/>
        <v>0</v>
      </c>
      <c r="H50" s="109">
        <f t="shared" si="10"/>
        <v>0</v>
      </c>
      <c r="I50" s="109">
        <f t="shared" si="10"/>
        <v>0</v>
      </c>
      <c r="J50" s="109">
        <f t="shared" si="10"/>
        <v>0</v>
      </c>
      <c r="K50" s="109">
        <f t="shared" si="10"/>
        <v>0</v>
      </c>
      <c r="L50" s="109">
        <f t="shared" si="10"/>
        <v>0</v>
      </c>
      <c r="M50" s="109">
        <f t="shared" si="10"/>
        <v>0</v>
      </c>
      <c r="N50" s="109">
        <f t="shared" si="10"/>
        <v>0</v>
      </c>
      <c r="O50" s="93"/>
      <c r="P50" s="93"/>
      <c r="Q50" s="24"/>
      <c r="R50" s="6"/>
    </row>
    <row r="52" spans="1:18">
      <c r="K52" s="127"/>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1"/>
  <sheetViews>
    <sheetView showGridLines="0" zoomScaleNormal="100" workbookViewId="0"/>
  </sheetViews>
  <sheetFormatPr baseColWidth="10" defaultRowHeight="14.25"/>
  <cols>
    <col min="1" max="1" width="4.140625" style="52"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0" t="s">
        <v>53</v>
      </c>
      <c r="C8" s="251"/>
      <c r="D8" s="251"/>
      <c r="E8" s="251"/>
      <c r="F8" s="251"/>
      <c r="G8" s="251"/>
      <c r="H8" s="251"/>
      <c r="I8" s="251"/>
      <c r="J8" s="251"/>
      <c r="K8" s="251"/>
      <c r="L8" s="251"/>
      <c r="M8" s="251"/>
      <c r="N8" s="251"/>
      <c r="O8" s="252"/>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24107</v>
      </c>
      <c r="D10" s="39">
        <v>26209</v>
      </c>
      <c r="E10" s="39">
        <v>23810</v>
      </c>
      <c r="F10" s="39">
        <v>24947</v>
      </c>
      <c r="G10" s="39"/>
      <c r="H10" s="39"/>
      <c r="I10" s="39"/>
      <c r="J10" s="39"/>
      <c r="K10" s="39"/>
      <c r="L10" s="39"/>
      <c r="M10" s="39"/>
      <c r="N10" s="39"/>
      <c r="O10" s="84">
        <f>SUM(C10:N10)</f>
        <v>99073</v>
      </c>
      <c r="P10" s="65"/>
      <c r="Q10" s="65"/>
      <c r="R10" s="56"/>
    </row>
    <row r="11" spans="1:18" s="57" customFormat="1" ht="9">
      <c r="A11" s="56"/>
      <c r="B11" s="106" t="s">
        <v>4</v>
      </c>
      <c r="C11" s="123">
        <v>54686</v>
      </c>
      <c r="D11" s="123">
        <v>52495</v>
      </c>
      <c r="E11" s="123">
        <v>56216</v>
      </c>
      <c r="F11" s="123">
        <v>51917</v>
      </c>
      <c r="G11" s="123"/>
      <c r="H11" s="123"/>
      <c r="I11" s="123"/>
      <c r="J11" s="123"/>
      <c r="K11" s="123"/>
      <c r="L11" s="123"/>
      <c r="M11" s="123"/>
      <c r="N11" s="123"/>
      <c r="O11" s="123">
        <f>SUM(C11:N11)</f>
        <v>215314</v>
      </c>
      <c r="P11" s="65"/>
      <c r="Q11" s="65"/>
      <c r="R11" s="68"/>
    </row>
    <row r="12" spans="1:18" s="57" customFormat="1" ht="9">
      <c r="A12" s="56"/>
      <c r="B12" s="98" t="s">
        <v>80</v>
      </c>
      <c r="C12" s="39">
        <v>23019</v>
      </c>
      <c r="D12" s="39">
        <v>20665</v>
      </c>
      <c r="E12" s="39">
        <v>23901</v>
      </c>
      <c r="F12" s="39">
        <v>23651</v>
      </c>
      <c r="G12" s="39"/>
      <c r="H12" s="39"/>
      <c r="I12" s="39"/>
      <c r="J12" s="39"/>
      <c r="K12" s="39"/>
      <c r="L12" s="39"/>
      <c r="M12" s="39"/>
      <c r="N12" s="39"/>
      <c r="O12" s="84">
        <f>SUM(C12:N12)</f>
        <v>91236</v>
      </c>
      <c r="P12" s="65"/>
      <c r="Q12" s="65"/>
      <c r="R12" s="68"/>
    </row>
    <row r="13" spans="1:18" s="57" customFormat="1" ht="9">
      <c r="A13" s="56"/>
      <c r="B13" s="106" t="s">
        <v>37</v>
      </c>
      <c r="C13" s="123">
        <v>28212</v>
      </c>
      <c r="D13" s="123">
        <v>34518</v>
      </c>
      <c r="E13" s="123">
        <v>18855</v>
      </c>
      <c r="F13" s="123">
        <v>17927</v>
      </c>
      <c r="G13" s="123"/>
      <c r="H13" s="123"/>
      <c r="I13" s="123"/>
      <c r="J13" s="123"/>
      <c r="K13" s="123"/>
      <c r="L13" s="123"/>
      <c r="M13" s="123"/>
      <c r="N13" s="123"/>
      <c r="O13" s="123">
        <f>SUM(C13:N13)</f>
        <v>99512</v>
      </c>
      <c r="P13" s="65"/>
      <c r="Q13" s="65"/>
      <c r="R13" s="68"/>
    </row>
    <row r="14" spans="1:18" s="57" customFormat="1" ht="9">
      <c r="A14" s="56"/>
      <c r="B14" s="105" t="s">
        <v>129</v>
      </c>
      <c r="C14" s="39">
        <v>48444</v>
      </c>
      <c r="D14" s="39">
        <v>46794</v>
      </c>
      <c r="E14" s="39">
        <v>49464</v>
      </c>
      <c r="F14" s="39">
        <v>49842</v>
      </c>
      <c r="G14" s="39"/>
      <c r="H14" s="39"/>
      <c r="I14" s="39"/>
      <c r="J14" s="39"/>
      <c r="K14" s="39"/>
      <c r="L14" s="39"/>
      <c r="M14" s="39"/>
      <c r="N14" s="39"/>
      <c r="O14" s="84">
        <f>SUM(C14:N14)</f>
        <v>194544</v>
      </c>
      <c r="P14" s="65"/>
      <c r="Q14" s="65"/>
      <c r="R14" s="68"/>
    </row>
    <row r="15" spans="1:18" s="57" customFormat="1" ht="9">
      <c r="A15" s="56"/>
      <c r="B15" s="106" t="s">
        <v>18</v>
      </c>
      <c r="C15" s="123">
        <v>104770</v>
      </c>
      <c r="D15" s="123">
        <v>96154</v>
      </c>
      <c r="E15" s="123">
        <v>95392</v>
      </c>
      <c r="F15" s="123">
        <v>91914</v>
      </c>
      <c r="G15" s="123"/>
      <c r="H15" s="123"/>
      <c r="I15" s="123"/>
      <c r="J15" s="123"/>
      <c r="K15" s="123"/>
      <c r="L15" s="123"/>
      <c r="M15" s="123"/>
      <c r="N15" s="123"/>
      <c r="O15" s="123">
        <f t="shared" ref="O15:O24" si="0">SUM(C15:N15)</f>
        <v>388230</v>
      </c>
      <c r="P15" s="65"/>
      <c r="Q15" s="65"/>
      <c r="R15" s="68"/>
    </row>
    <row r="16" spans="1:18" s="57" customFormat="1" ht="9">
      <c r="A16" s="56"/>
      <c r="B16" s="105" t="s">
        <v>5</v>
      </c>
      <c r="C16" s="39">
        <v>14956</v>
      </c>
      <c r="D16" s="39">
        <v>15989</v>
      </c>
      <c r="E16" s="39">
        <v>13183</v>
      </c>
      <c r="F16" s="39">
        <v>12820</v>
      </c>
      <c r="G16" s="39"/>
      <c r="H16" s="39"/>
      <c r="I16" s="39"/>
      <c r="J16" s="39"/>
      <c r="K16" s="39"/>
      <c r="L16" s="39"/>
      <c r="M16" s="39"/>
      <c r="N16" s="39"/>
      <c r="O16" s="84">
        <f t="shared" si="0"/>
        <v>56948</v>
      </c>
      <c r="P16" s="65"/>
      <c r="Q16" s="65"/>
      <c r="R16" s="68"/>
    </row>
    <row r="17" spans="1:18" s="57" customFormat="1" ht="9">
      <c r="A17" s="56"/>
      <c r="B17" s="106" t="s">
        <v>6</v>
      </c>
      <c r="C17" s="123">
        <v>28677</v>
      </c>
      <c r="D17" s="123">
        <v>28196</v>
      </c>
      <c r="E17" s="123">
        <v>25376</v>
      </c>
      <c r="F17" s="123">
        <v>25457</v>
      </c>
      <c r="G17" s="123"/>
      <c r="H17" s="123"/>
      <c r="I17" s="123"/>
      <c r="J17" s="123"/>
      <c r="K17" s="123"/>
      <c r="L17" s="123"/>
      <c r="M17" s="123"/>
      <c r="N17" s="123"/>
      <c r="O17" s="123">
        <f t="shared" si="0"/>
        <v>107706</v>
      </c>
      <c r="P17" s="65"/>
      <c r="Q17" s="65"/>
      <c r="R17" s="68"/>
    </row>
    <row r="18" spans="1:18" s="57" customFormat="1" ht="9">
      <c r="A18" s="56"/>
      <c r="B18" s="105" t="s">
        <v>7</v>
      </c>
      <c r="C18" s="39">
        <v>831</v>
      </c>
      <c r="D18" s="39">
        <v>1418</v>
      </c>
      <c r="E18" s="39">
        <v>511</v>
      </c>
      <c r="F18" s="39">
        <v>635</v>
      </c>
      <c r="G18" s="39"/>
      <c r="H18" s="39"/>
      <c r="I18" s="39"/>
      <c r="J18" s="39"/>
      <c r="K18" s="39"/>
      <c r="L18" s="39"/>
      <c r="M18" s="39"/>
      <c r="N18" s="39"/>
      <c r="O18" s="84">
        <f t="shared" si="0"/>
        <v>3395</v>
      </c>
      <c r="P18" s="65"/>
      <c r="Q18" s="65"/>
      <c r="R18" s="68"/>
    </row>
    <row r="19" spans="1:18" s="57" customFormat="1" ht="9">
      <c r="A19" s="56"/>
      <c r="B19" s="106" t="s">
        <v>8</v>
      </c>
      <c r="C19" s="123">
        <v>81120</v>
      </c>
      <c r="D19" s="123">
        <v>77577</v>
      </c>
      <c r="E19" s="123">
        <v>78767</v>
      </c>
      <c r="F19" s="123">
        <v>79243</v>
      </c>
      <c r="G19" s="123"/>
      <c r="H19" s="123"/>
      <c r="I19" s="123"/>
      <c r="J19" s="123"/>
      <c r="K19" s="123"/>
      <c r="L19" s="123"/>
      <c r="M19" s="123"/>
      <c r="N19" s="123"/>
      <c r="O19" s="123">
        <f t="shared" si="0"/>
        <v>316707</v>
      </c>
      <c r="P19" s="65"/>
      <c r="Q19" s="65"/>
      <c r="R19" s="68"/>
    </row>
    <row r="20" spans="1:18" s="57" customFormat="1" ht="9">
      <c r="A20" s="56"/>
      <c r="B20" s="105" t="s">
        <v>14</v>
      </c>
      <c r="C20" s="39">
        <v>14350</v>
      </c>
      <c r="D20" s="39">
        <v>17253</v>
      </c>
      <c r="E20" s="39">
        <v>14470</v>
      </c>
      <c r="F20" s="39">
        <v>14273</v>
      </c>
      <c r="G20" s="39"/>
      <c r="H20" s="39"/>
      <c r="I20" s="39"/>
      <c r="J20" s="39"/>
      <c r="K20" s="39"/>
      <c r="L20" s="39"/>
      <c r="M20" s="39"/>
      <c r="N20" s="39"/>
      <c r="O20" s="84">
        <f t="shared" si="0"/>
        <v>60346</v>
      </c>
      <c r="P20" s="65"/>
      <c r="Q20" s="65"/>
      <c r="R20" s="68"/>
    </row>
    <row r="21" spans="1:18" s="57" customFormat="1" ht="9">
      <c r="A21" s="56"/>
      <c r="B21" s="106" t="s">
        <v>15</v>
      </c>
      <c r="C21" s="123">
        <v>53744</v>
      </c>
      <c r="D21" s="123">
        <v>53041</v>
      </c>
      <c r="E21" s="123">
        <v>53153</v>
      </c>
      <c r="F21" s="123">
        <v>51981</v>
      </c>
      <c r="G21" s="123"/>
      <c r="H21" s="123"/>
      <c r="I21" s="123"/>
      <c r="J21" s="123"/>
      <c r="K21" s="123"/>
      <c r="L21" s="123"/>
      <c r="M21" s="123"/>
      <c r="N21" s="123"/>
      <c r="O21" s="123">
        <f t="shared" si="0"/>
        <v>211919</v>
      </c>
      <c r="P21" s="65"/>
      <c r="Q21" s="65"/>
      <c r="R21" s="68"/>
    </row>
    <row r="22" spans="1:18" s="57" customFormat="1" ht="9">
      <c r="A22" s="56"/>
      <c r="B22" s="105" t="s">
        <v>16</v>
      </c>
      <c r="C22" s="39">
        <v>33548</v>
      </c>
      <c r="D22" s="39">
        <v>41105</v>
      </c>
      <c r="E22" s="39">
        <v>32143</v>
      </c>
      <c r="F22" s="39">
        <v>30702</v>
      </c>
      <c r="G22" s="39"/>
      <c r="H22" s="39"/>
      <c r="I22" s="39"/>
      <c r="J22" s="39"/>
      <c r="K22" s="39"/>
      <c r="L22" s="39"/>
      <c r="M22" s="39"/>
      <c r="N22" s="39"/>
      <c r="O22" s="84">
        <f t="shared" si="0"/>
        <v>137498</v>
      </c>
      <c r="P22" s="65"/>
      <c r="Q22" s="65"/>
      <c r="R22" s="68"/>
    </row>
    <row r="23" spans="1:18" s="57" customFormat="1" ht="9">
      <c r="A23" s="56"/>
      <c r="B23" s="106" t="s">
        <v>41</v>
      </c>
      <c r="C23" s="123">
        <v>23692</v>
      </c>
      <c r="D23" s="123">
        <v>26679</v>
      </c>
      <c r="E23" s="123">
        <v>23415</v>
      </c>
      <c r="F23" s="123">
        <v>23827</v>
      </c>
      <c r="G23" s="123"/>
      <c r="H23" s="123"/>
      <c r="I23" s="123"/>
      <c r="J23" s="123"/>
      <c r="K23" s="123"/>
      <c r="L23" s="123"/>
      <c r="M23" s="123"/>
      <c r="N23" s="123"/>
      <c r="O23" s="123">
        <f t="shared" si="0"/>
        <v>97613</v>
      </c>
      <c r="P23" s="65"/>
      <c r="Q23" s="65"/>
      <c r="R23" s="68"/>
    </row>
    <row r="24" spans="1:18" s="57" customFormat="1" ht="9">
      <c r="A24" s="56"/>
      <c r="B24" s="105" t="s">
        <v>153</v>
      </c>
      <c r="C24" s="39">
        <v>0</v>
      </c>
      <c r="D24" s="39">
        <v>0</v>
      </c>
      <c r="E24" s="39">
        <v>0</v>
      </c>
      <c r="F24" s="39">
        <v>7720</v>
      </c>
      <c r="G24" s="39"/>
      <c r="H24" s="39"/>
      <c r="I24" s="39"/>
      <c r="J24" s="39"/>
      <c r="K24" s="39"/>
      <c r="L24" s="39"/>
      <c r="M24" s="39"/>
      <c r="N24" s="39"/>
      <c r="O24" s="84">
        <f t="shared" si="0"/>
        <v>7720</v>
      </c>
      <c r="P24" s="65"/>
      <c r="Q24" s="65"/>
      <c r="R24" s="68"/>
    </row>
    <row r="25" spans="1:18" s="57" customFormat="1" ht="9">
      <c r="A25" s="56"/>
      <c r="B25" s="106" t="s">
        <v>17</v>
      </c>
      <c r="C25" s="123">
        <v>38640</v>
      </c>
      <c r="D25" s="123">
        <v>34983</v>
      </c>
      <c r="E25" s="123">
        <v>21713</v>
      </c>
      <c r="F25" s="123">
        <v>33906</v>
      </c>
      <c r="G25" s="123"/>
      <c r="H25" s="123"/>
      <c r="I25" s="123"/>
      <c r="J25" s="123"/>
      <c r="K25" s="123"/>
      <c r="L25" s="123"/>
      <c r="M25" s="123"/>
      <c r="N25" s="123"/>
      <c r="O25" s="123">
        <f>SUM(C25:N25)</f>
        <v>129242</v>
      </c>
      <c r="P25" s="65"/>
      <c r="Q25" s="65"/>
      <c r="R25" s="68"/>
    </row>
    <row r="26" spans="1:18" s="58" customFormat="1" ht="16.5" customHeight="1">
      <c r="A26" s="56"/>
      <c r="B26" s="94" t="s">
        <v>3</v>
      </c>
      <c r="C26" s="95">
        <f t="shared" ref="C26:N26" si="1">SUM(C10:C25)</f>
        <v>572796</v>
      </c>
      <c r="D26" s="95">
        <f t="shared" si="1"/>
        <v>573076</v>
      </c>
      <c r="E26" s="95">
        <f t="shared" si="1"/>
        <v>530369</v>
      </c>
      <c r="F26" s="95">
        <f t="shared" si="1"/>
        <v>540762</v>
      </c>
      <c r="G26" s="95">
        <f t="shared" si="1"/>
        <v>0</v>
      </c>
      <c r="H26" s="95">
        <f t="shared" si="1"/>
        <v>0</v>
      </c>
      <c r="I26" s="95">
        <f t="shared" si="1"/>
        <v>0</v>
      </c>
      <c r="J26" s="95">
        <f t="shared" si="1"/>
        <v>0</v>
      </c>
      <c r="K26" s="95">
        <f t="shared" si="1"/>
        <v>0</v>
      </c>
      <c r="L26" s="95">
        <f t="shared" si="1"/>
        <v>0</v>
      </c>
      <c r="M26" s="95">
        <f t="shared" si="1"/>
        <v>0</v>
      </c>
      <c r="N26" s="95">
        <f t="shared" si="1"/>
        <v>0</v>
      </c>
      <c r="O26" s="96">
        <f>SUM(C26:N26)</f>
        <v>2217003</v>
      </c>
      <c r="P26" s="65"/>
      <c r="Q26" s="65"/>
      <c r="R26" s="56"/>
    </row>
    <row r="27" spans="1:18" s="58" customFormat="1" ht="15.75" customHeight="1">
      <c r="A27" s="66"/>
      <c r="B27" s="63"/>
      <c r="C27" s="64"/>
      <c r="D27" s="64"/>
      <c r="E27" s="64"/>
      <c r="F27" s="64"/>
      <c r="G27" s="64"/>
      <c r="H27" s="64"/>
      <c r="I27" s="64"/>
      <c r="J27" s="64"/>
      <c r="K27" s="64"/>
      <c r="L27" s="64"/>
      <c r="M27" s="64"/>
      <c r="N27" s="64"/>
      <c r="O27" s="65"/>
      <c r="P27" s="65"/>
      <c r="Q27" s="65"/>
      <c r="R27" s="56"/>
    </row>
    <row r="28" spans="1:18" s="58" customFormat="1" ht="22.5" customHeight="1">
      <c r="A28" s="56"/>
      <c r="B28" s="253" t="s">
        <v>54</v>
      </c>
      <c r="C28" s="254"/>
      <c r="D28" s="254"/>
      <c r="E28" s="254"/>
      <c r="F28" s="254"/>
      <c r="G28" s="254"/>
      <c r="H28" s="254"/>
      <c r="I28" s="254"/>
      <c r="J28" s="254"/>
      <c r="K28" s="254"/>
      <c r="L28" s="254"/>
      <c r="M28" s="254"/>
      <c r="N28" s="254"/>
      <c r="O28" s="254"/>
      <c r="P28" s="255"/>
      <c r="Q28" s="66"/>
      <c r="R28" s="56"/>
    </row>
    <row r="29" spans="1:18" s="58" customFormat="1" ht="11.25" customHeight="1">
      <c r="A29" s="56"/>
      <c r="B29" s="133" t="s">
        <v>13</v>
      </c>
      <c r="C29" s="130" t="s">
        <v>43</v>
      </c>
      <c r="D29" s="130" t="s">
        <v>44</v>
      </c>
      <c r="E29" s="130" t="s">
        <v>45</v>
      </c>
      <c r="F29" s="130" t="s">
        <v>46</v>
      </c>
      <c r="G29" s="130" t="s">
        <v>47</v>
      </c>
      <c r="H29" s="130" t="s">
        <v>48</v>
      </c>
      <c r="I29" s="130" t="s">
        <v>49</v>
      </c>
      <c r="J29" s="130" t="s">
        <v>50</v>
      </c>
      <c r="K29" s="130" t="s">
        <v>51</v>
      </c>
      <c r="L29" s="130" t="s">
        <v>0</v>
      </c>
      <c r="M29" s="130" t="s">
        <v>1</v>
      </c>
      <c r="N29" s="130" t="s">
        <v>2</v>
      </c>
      <c r="O29" s="130" t="s">
        <v>34</v>
      </c>
      <c r="P29" s="134" t="s">
        <v>35</v>
      </c>
      <c r="Q29" s="66"/>
      <c r="R29" s="56"/>
    </row>
    <row r="30" spans="1:18" s="58" customFormat="1" ht="9">
      <c r="A30" s="56"/>
      <c r="B30" s="101" t="s">
        <v>36</v>
      </c>
      <c r="C30" s="39">
        <v>66044983.619999997</v>
      </c>
      <c r="D30" s="39">
        <v>72234887</v>
      </c>
      <c r="E30" s="39">
        <v>65687980</v>
      </c>
      <c r="F30" s="39">
        <v>69100695</v>
      </c>
      <c r="G30" s="39"/>
      <c r="H30" s="39"/>
      <c r="I30" s="39"/>
      <c r="J30" s="39"/>
      <c r="K30" s="39"/>
      <c r="L30" s="39"/>
      <c r="M30" s="39"/>
      <c r="N30" s="39"/>
      <c r="O30" s="84">
        <f>SUM(C30:N30)</f>
        <v>273068545.62</v>
      </c>
      <c r="P30" s="84">
        <v>559270.57999999996</v>
      </c>
      <c r="Q30" s="66"/>
      <c r="R30" s="56"/>
    </row>
    <row r="31" spans="1:18" s="57" customFormat="1" ht="9">
      <c r="A31" s="56"/>
      <c r="B31" s="106" t="s">
        <v>4</v>
      </c>
      <c r="C31" s="123">
        <v>149821047</v>
      </c>
      <c r="D31" s="123">
        <v>144681994</v>
      </c>
      <c r="E31" s="123">
        <v>155090949</v>
      </c>
      <c r="F31" s="123">
        <v>143804898</v>
      </c>
      <c r="G31" s="123"/>
      <c r="H31" s="123"/>
      <c r="I31" s="123"/>
      <c r="J31" s="123"/>
      <c r="K31" s="123"/>
      <c r="L31" s="123"/>
      <c r="M31" s="123"/>
      <c r="N31" s="123"/>
      <c r="O31" s="123">
        <f>SUM(C31:N31)</f>
        <v>593398888</v>
      </c>
      <c r="P31" s="123">
        <v>1214735.75</v>
      </c>
      <c r="Q31" s="81"/>
      <c r="R31" s="68"/>
    </row>
    <row r="32" spans="1:18" s="57" customFormat="1" ht="9">
      <c r="A32" s="56"/>
      <c r="B32" s="98" t="s">
        <v>80</v>
      </c>
      <c r="C32" s="39">
        <v>63064234</v>
      </c>
      <c r="D32" s="39">
        <v>56955013</v>
      </c>
      <c r="E32" s="39">
        <v>65939035</v>
      </c>
      <c r="F32" s="39">
        <v>65510905</v>
      </c>
      <c r="G32" s="39"/>
      <c r="H32" s="39"/>
      <c r="I32" s="39"/>
      <c r="J32" s="39"/>
      <c r="K32" s="39"/>
      <c r="L32" s="39"/>
      <c r="M32" s="39"/>
      <c r="N32" s="39"/>
      <c r="O32" s="84">
        <f>SUM(C32:N32)</f>
        <v>251469187</v>
      </c>
      <c r="P32" s="84">
        <v>514721.28000000003</v>
      </c>
      <c r="Q32" s="81"/>
      <c r="R32" s="68"/>
    </row>
    <row r="33" spans="1:18" s="57" customFormat="1" ht="9">
      <c r="A33" s="56"/>
      <c r="B33" s="106" t="s">
        <v>37</v>
      </c>
      <c r="C33" s="123">
        <v>77291287.920000002</v>
      </c>
      <c r="D33" s="123">
        <v>95135405</v>
      </c>
      <c r="E33" s="123">
        <v>52017928</v>
      </c>
      <c r="F33" s="123">
        <v>49655997</v>
      </c>
      <c r="G33" s="123"/>
      <c r="H33" s="123"/>
      <c r="I33" s="123"/>
      <c r="J33" s="123"/>
      <c r="K33" s="123"/>
      <c r="L33" s="123"/>
      <c r="M33" s="123"/>
      <c r="N33" s="123"/>
      <c r="O33" s="123">
        <f>SUM(C33:N33)</f>
        <v>274100617.92000002</v>
      </c>
      <c r="P33" s="123">
        <v>561092.73</v>
      </c>
      <c r="Q33" s="81"/>
      <c r="R33" s="68"/>
    </row>
    <row r="34" spans="1:18" s="57" customFormat="1" ht="9">
      <c r="A34" s="56"/>
      <c r="B34" s="105" t="s">
        <v>129</v>
      </c>
      <c r="C34" s="39">
        <v>132720089</v>
      </c>
      <c r="D34" s="39">
        <v>128969411</v>
      </c>
      <c r="E34" s="39">
        <v>136463262</v>
      </c>
      <c r="F34" s="39">
        <v>138057356</v>
      </c>
      <c r="G34" s="39"/>
      <c r="H34" s="39"/>
      <c r="I34" s="39"/>
      <c r="J34" s="39"/>
      <c r="K34" s="39"/>
      <c r="L34" s="39"/>
      <c r="M34" s="39"/>
      <c r="N34" s="39"/>
      <c r="O34" s="84">
        <f>SUM(C34:N34)</f>
        <v>536210118</v>
      </c>
      <c r="P34" s="84">
        <v>1097789.83</v>
      </c>
      <c r="Q34" s="81"/>
      <c r="R34" s="68"/>
    </row>
    <row r="35" spans="1:18" s="57" customFormat="1" ht="9">
      <c r="A35" s="56"/>
      <c r="B35" s="106" t="s">
        <v>18</v>
      </c>
      <c r="C35" s="123">
        <v>287034178</v>
      </c>
      <c r="D35" s="123">
        <v>265011001</v>
      </c>
      <c r="E35" s="123">
        <v>263171265</v>
      </c>
      <c r="F35" s="123">
        <v>254592589</v>
      </c>
      <c r="G35" s="123"/>
      <c r="H35" s="123"/>
      <c r="I35" s="123"/>
      <c r="J35" s="123"/>
      <c r="K35" s="123"/>
      <c r="L35" s="123"/>
      <c r="M35" s="123"/>
      <c r="N35" s="123"/>
      <c r="O35" s="123">
        <f t="shared" ref="O35:O44" si="2">SUM(C35:N35)</f>
        <v>1069809033</v>
      </c>
      <c r="P35" s="123">
        <v>2188958.7599999998</v>
      </c>
      <c r="Q35" s="81"/>
      <c r="R35" s="68"/>
    </row>
    <row r="36" spans="1:18" s="57" customFormat="1" ht="9">
      <c r="A36" s="56"/>
      <c r="B36" s="101" t="s">
        <v>5</v>
      </c>
      <c r="C36" s="39">
        <v>40974355</v>
      </c>
      <c r="D36" s="39">
        <v>44067443</v>
      </c>
      <c r="E36" s="39">
        <v>36369788</v>
      </c>
      <c r="F36" s="39">
        <v>35510118</v>
      </c>
      <c r="G36" s="39"/>
      <c r="H36" s="39"/>
      <c r="I36" s="39"/>
      <c r="J36" s="39"/>
      <c r="K36" s="39"/>
      <c r="L36" s="39"/>
      <c r="M36" s="39"/>
      <c r="N36" s="39"/>
      <c r="O36" s="84">
        <f t="shared" si="2"/>
        <v>156921704</v>
      </c>
      <c r="P36" s="84">
        <v>321246.28999999998</v>
      </c>
      <c r="Q36" s="81"/>
      <c r="R36" s="68"/>
    </row>
    <row r="37" spans="1:18" s="57" customFormat="1" ht="9">
      <c r="A37" s="56"/>
      <c r="B37" s="106" t="s">
        <v>6</v>
      </c>
      <c r="C37" s="123">
        <v>78565230</v>
      </c>
      <c r="D37" s="123">
        <v>77711278</v>
      </c>
      <c r="E37" s="123">
        <v>70008324</v>
      </c>
      <c r="F37" s="123">
        <v>70513344</v>
      </c>
      <c r="G37" s="123"/>
      <c r="H37" s="123"/>
      <c r="I37" s="123"/>
      <c r="J37" s="123"/>
      <c r="K37" s="123"/>
      <c r="L37" s="123"/>
      <c r="M37" s="123"/>
      <c r="N37" s="123"/>
      <c r="O37" s="123">
        <f t="shared" si="2"/>
        <v>296798176</v>
      </c>
      <c r="P37" s="123">
        <v>607425.27</v>
      </c>
      <c r="Q37" s="81"/>
      <c r="R37" s="68"/>
    </row>
    <row r="38" spans="1:18" s="57" customFormat="1" ht="9">
      <c r="A38" s="56"/>
      <c r="B38" s="101" t="s">
        <v>7</v>
      </c>
      <c r="C38" s="39">
        <v>2276657</v>
      </c>
      <c r="D38" s="39">
        <v>3908164</v>
      </c>
      <c r="E38" s="39">
        <v>1409767</v>
      </c>
      <c r="F38" s="39">
        <v>1758887</v>
      </c>
      <c r="G38" s="39"/>
      <c r="H38" s="39"/>
      <c r="I38" s="39"/>
      <c r="J38" s="39"/>
      <c r="K38" s="39"/>
      <c r="L38" s="39"/>
      <c r="M38" s="39"/>
      <c r="N38" s="39"/>
      <c r="O38" s="84">
        <f t="shared" si="2"/>
        <v>9353475</v>
      </c>
      <c r="P38" s="84">
        <v>19181.400000000001</v>
      </c>
      <c r="Q38" s="81"/>
      <c r="R38" s="68"/>
    </row>
    <row r="39" spans="1:18" s="57" customFormat="1" ht="9">
      <c r="A39" s="56"/>
      <c r="B39" s="106" t="s">
        <v>8</v>
      </c>
      <c r="C39" s="123">
        <v>222241219</v>
      </c>
      <c r="D39" s="123">
        <v>213810745</v>
      </c>
      <c r="E39" s="123">
        <v>217305550</v>
      </c>
      <c r="F39" s="123">
        <v>219495186</v>
      </c>
      <c r="G39" s="123"/>
      <c r="H39" s="123"/>
      <c r="I39" s="123"/>
      <c r="J39" s="123"/>
      <c r="K39" s="123"/>
      <c r="L39" s="123"/>
      <c r="M39" s="123"/>
      <c r="N39" s="123"/>
      <c r="O39" s="123">
        <f t="shared" si="2"/>
        <v>872852700</v>
      </c>
      <c r="P39" s="123">
        <v>1786674.67</v>
      </c>
      <c r="Q39" s="81"/>
      <c r="R39" s="68"/>
    </row>
    <row r="40" spans="1:18" s="57" customFormat="1" ht="9">
      <c r="A40" s="56"/>
      <c r="B40" s="101" t="s">
        <v>14</v>
      </c>
      <c r="C40" s="39">
        <v>39314121</v>
      </c>
      <c r="D40" s="39">
        <v>47551166</v>
      </c>
      <c r="E40" s="39">
        <v>39920415</v>
      </c>
      <c r="F40" s="39">
        <v>39534783</v>
      </c>
      <c r="G40" s="39"/>
      <c r="H40" s="39"/>
      <c r="I40" s="39"/>
      <c r="J40" s="39"/>
      <c r="K40" s="39"/>
      <c r="L40" s="39"/>
      <c r="M40" s="39"/>
      <c r="N40" s="39"/>
      <c r="O40" s="84">
        <f t="shared" si="2"/>
        <v>166320485</v>
      </c>
      <c r="P40" s="84">
        <v>340766.05</v>
      </c>
      <c r="Q40" s="81"/>
      <c r="R40" s="68"/>
    </row>
    <row r="41" spans="1:18" s="57" customFormat="1" ht="9">
      <c r="A41" s="56"/>
      <c r="B41" s="106" t="s">
        <v>15</v>
      </c>
      <c r="C41" s="123">
        <v>147240287</v>
      </c>
      <c r="D41" s="123">
        <v>146186831</v>
      </c>
      <c r="E41" s="123">
        <v>146640623</v>
      </c>
      <c r="F41" s="123">
        <v>143982172</v>
      </c>
      <c r="G41" s="123"/>
      <c r="H41" s="123"/>
      <c r="I41" s="123"/>
      <c r="J41" s="123"/>
      <c r="K41" s="123"/>
      <c r="L41" s="123"/>
      <c r="M41" s="123"/>
      <c r="N41" s="123"/>
      <c r="O41" s="123">
        <f t="shared" si="2"/>
        <v>584049913</v>
      </c>
      <c r="P41" s="123">
        <v>1195669.1599999999</v>
      </c>
      <c r="Q41" s="81"/>
      <c r="R41" s="68"/>
    </row>
    <row r="42" spans="1:18" s="57" customFormat="1" ht="9">
      <c r="A42" s="56"/>
      <c r="B42" s="101" t="s">
        <v>16</v>
      </c>
      <c r="C42" s="39">
        <v>91910114</v>
      </c>
      <c r="D42" s="39">
        <v>113289902</v>
      </c>
      <c r="E42" s="39">
        <v>88677394</v>
      </c>
      <c r="F42" s="39">
        <v>85041470</v>
      </c>
      <c r="G42" s="39"/>
      <c r="H42" s="39"/>
      <c r="I42" s="39"/>
      <c r="J42" s="39"/>
      <c r="K42" s="39"/>
      <c r="L42" s="39"/>
      <c r="M42" s="39"/>
      <c r="N42" s="39"/>
      <c r="O42" s="84">
        <f t="shared" si="2"/>
        <v>378918880</v>
      </c>
      <c r="P42" s="84">
        <v>776290.93</v>
      </c>
      <c r="Q42" s="81"/>
      <c r="R42" s="68"/>
    </row>
    <row r="43" spans="1:18" s="57" customFormat="1" ht="9">
      <c r="A43" s="56"/>
      <c r="B43" s="106" t="s">
        <v>41</v>
      </c>
      <c r="C43" s="123">
        <v>64908025</v>
      </c>
      <c r="D43" s="123">
        <v>73530259</v>
      </c>
      <c r="E43" s="123">
        <v>64598239</v>
      </c>
      <c r="F43" s="123">
        <v>65998407</v>
      </c>
      <c r="G43" s="123"/>
      <c r="H43" s="123"/>
      <c r="I43" s="123"/>
      <c r="J43" s="123"/>
      <c r="K43" s="123"/>
      <c r="L43" s="123"/>
      <c r="M43" s="123"/>
      <c r="N43" s="123"/>
      <c r="O43" s="123">
        <f t="shared" si="2"/>
        <v>269034930</v>
      </c>
      <c r="P43" s="123">
        <v>551064.74</v>
      </c>
      <c r="Q43" s="81"/>
      <c r="R43" s="68"/>
    </row>
    <row r="44" spans="1:18" s="57" customFormat="1" ht="9">
      <c r="A44" s="56"/>
      <c r="B44" s="101" t="s">
        <v>153</v>
      </c>
      <c r="C44" s="39">
        <v>0</v>
      </c>
      <c r="D44" s="39">
        <v>0</v>
      </c>
      <c r="E44" s="39">
        <v>0</v>
      </c>
      <c r="F44" s="39">
        <v>21383628</v>
      </c>
      <c r="G44" s="39"/>
      <c r="H44" s="39"/>
      <c r="I44" s="39"/>
      <c r="J44" s="39"/>
      <c r="K44" s="39"/>
      <c r="L44" s="39"/>
      <c r="M44" s="39"/>
      <c r="N44" s="39"/>
      <c r="O44" s="84">
        <f t="shared" si="2"/>
        <v>21383628</v>
      </c>
      <c r="P44" s="84">
        <v>43999.23</v>
      </c>
      <c r="Q44" s="81"/>
      <c r="R44" s="68"/>
    </row>
    <row r="45" spans="1:18" s="57" customFormat="1" ht="9">
      <c r="A45" s="56"/>
      <c r="B45" s="106" t="s">
        <v>17</v>
      </c>
      <c r="C45" s="123">
        <v>105860462</v>
      </c>
      <c r="D45" s="123">
        <v>96416996</v>
      </c>
      <c r="E45" s="123">
        <v>59902693</v>
      </c>
      <c r="F45" s="123">
        <v>93916229</v>
      </c>
      <c r="G45" s="123"/>
      <c r="H45" s="123"/>
      <c r="I45" s="123"/>
      <c r="J45" s="123"/>
      <c r="K45" s="123"/>
      <c r="L45" s="123"/>
      <c r="M45" s="123"/>
      <c r="N45" s="123"/>
      <c r="O45" s="123">
        <f>SUM(C45:N45)</f>
        <v>356096380</v>
      </c>
      <c r="P45" s="123">
        <v>728054.37</v>
      </c>
      <c r="Q45" s="81"/>
      <c r="R45" s="68"/>
    </row>
    <row r="46" spans="1:18" s="58" customFormat="1" ht="18" customHeight="1">
      <c r="A46" s="56"/>
      <c r="B46" s="97" t="s">
        <v>3</v>
      </c>
      <c r="C46" s="97">
        <f t="shared" ref="C46:M46" si="3">SUM(C30:C45)</f>
        <v>1569266289.54</v>
      </c>
      <c r="D46" s="97">
        <f t="shared" si="3"/>
        <v>1579460495</v>
      </c>
      <c r="E46" s="97">
        <f t="shared" si="3"/>
        <v>1463203212</v>
      </c>
      <c r="F46" s="97">
        <f t="shared" si="3"/>
        <v>1497856664</v>
      </c>
      <c r="G46" s="97">
        <f t="shared" si="3"/>
        <v>0</v>
      </c>
      <c r="H46" s="97">
        <f t="shared" si="3"/>
        <v>0</v>
      </c>
      <c r="I46" s="97">
        <f t="shared" si="3"/>
        <v>0</v>
      </c>
      <c r="J46" s="97">
        <f t="shared" si="3"/>
        <v>0</v>
      </c>
      <c r="K46" s="97">
        <f t="shared" si="3"/>
        <v>0</v>
      </c>
      <c r="L46" s="97">
        <f t="shared" si="3"/>
        <v>0</v>
      </c>
      <c r="M46" s="97">
        <f t="shared" si="3"/>
        <v>0</v>
      </c>
      <c r="N46" s="97">
        <f t="shared" ref="N46" si="4">SUM(N30:N45)</f>
        <v>0</v>
      </c>
      <c r="O46" s="97">
        <f>SUM(O30:O45)</f>
        <v>6109786660.54</v>
      </c>
      <c r="P46" s="97">
        <f>SUM(P30:P45)</f>
        <v>12506941.040000001</v>
      </c>
      <c r="Q46" s="66"/>
      <c r="R46" s="56"/>
    </row>
    <row r="47" spans="1:18" s="82" customFormat="1" ht="18" customHeight="1">
      <c r="A47" s="56"/>
      <c r="B47" s="97" t="s">
        <v>10</v>
      </c>
      <c r="C47" s="97">
        <f t="shared" ref="C47:F47" si="5">C46/C48</f>
        <v>3130143.7937128497</v>
      </c>
      <c r="D47" s="97">
        <f t="shared" si="5"/>
        <v>3280359.9140169057</v>
      </c>
      <c r="E47" s="97">
        <f t="shared" si="5"/>
        <v>3014427.7132262052</v>
      </c>
      <c r="F47" s="97">
        <f t="shared" si="5"/>
        <v>3082009.596707819</v>
      </c>
      <c r="G47" s="97"/>
      <c r="H47" s="97"/>
      <c r="I47" s="97"/>
      <c r="J47" s="97"/>
      <c r="K47" s="97"/>
      <c r="L47" s="97"/>
      <c r="M47" s="97"/>
      <c r="N47" s="97"/>
      <c r="O47" s="97">
        <f>SUM(C47:N47)</f>
        <v>12506941.017663779</v>
      </c>
      <c r="P47" s="97"/>
      <c r="Q47" s="66"/>
      <c r="R47" s="56"/>
    </row>
    <row r="48" spans="1:18" s="58" customFormat="1" ht="16.5" customHeight="1">
      <c r="A48" s="56"/>
      <c r="B48" s="97" t="s">
        <v>32</v>
      </c>
      <c r="C48" s="109">
        <f>Impuestos!C28</f>
        <v>501.34</v>
      </c>
      <c r="D48" s="109">
        <f>Impuestos!D28</f>
        <v>481.49</v>
      </c>
      <c r="E48" s="109">
        <f>Impuestos!E28</f>
        <v>485.4</v>
      </c>
      <c r="F48" s="109">
        <f>Impuestos!F28</f>
        <v>486</v>
      </c>
      <c r="G48" s="109">
        <f>Impuestos!G28</f>
        <v>0</v>
      </c>
      <c r="H48" s="109">
        <f>Impuestos!H28</f>
        <v>0</v>
      </c>
      <c r="I48" s="109">
        <f>Impuestos!I28</f>
        <v>0</v>
      </c>
      <c r="J48" s="109">
        <f>Impuestos!J28</f>
        <v>0</v>
      </c>
      <c r="K48" s="109">
        <f>Impuestos!K28</f>
        <v>0</v>
      </c>
      <c r="L48" s="109">
        <f>Impuestos!L28</f>
        <v>0</v>
      </c>
      <c r="M48" s="109">
        <f>Impuestos!M28</f>
        <v>0</v>
      </c>
      <c r="N48" s="109">
        <f>Impuestos!N28</f>
        <v>0</v>
      </c>
      <c r="O48" s="219"/>
      <c r="P48" s="97"/>
      <c r="Q48" s="77"/>
      <c r="R48" s="56"/>
    </row>
    <row r="49" spans="1:20" s="58" customFormat="1" ht="17.25" customHeight="1">
      <c r="A49" s="66"/>
      <c r="B49" s="82"/>
      <c r="C49" s="64"/>
      <c r="D49" s="64"/>
      <c r="E49" s="64"/>
      <c r="F49" s="64"/>
      <c r="G49" s="64"/>
      <c r="H49" s="64"/>
      <c r="I49" s="64"/>
      <c r="J49" s="64"/>
      <c r="K49" s="64"/>
      <c r="L49" s="64"/>
      <c r="M49" s="64"/>
      <c r="N49" s="64"/>
      <c r="O49" s="65"/>
      <c r="P49" s="65"/>
      <c r="Q49" s="65"/>
      <c r="R49" s="56"/>
    </row>
    <row r="50" spans="1:20" s="58" customFormat="1" ht="22.5" customHeight="1">
      <c r="A50" s="56"/>
      <c r="B50" s="250" t="s">
        <v>55</v>
      </c>
      <c r="C50" s="251"/>
      <c r="D50" s="251"/>
      <c r="E50" s="251"/>
      <c r="F50" s="251"/>
      <c r="G50" s="251"/>
      <c r="H50" s="251"/>
      <c r="I50" s="251"/>
      <c r="J50" s="251"/>
      <c r="K50" s="251"/>
      <c r="L50" s="251"/>
      <c r="M50" s="251"/>
      <c r="N50" s="251"/>
      <c r="O50" s="251"/>
      <c r="P50" s="252"/>
      <c r="Q50" s="66"/>
      <c r="R50" s="56"/>
    </row>
    <row r="51" spans="1:20" s="58" customFormat="1" ht="11.25" customHeight="1">
      <c r="A51" s="56"/>
      <c r="B51" s="78"/>
      <c r="C51" s="79"/>
      <c r="D51" s="79"/>
      <c r="E51" s="79"/>
      <c r="F51" s="79"/>
      <c r="G51" s="79"/>
      <c r="H51" s="79"/>
      <c r="I51" s="79"/>
      <c r="J51" s="79"/>
      <c r="K51" s="79"/>
      <c r="L51" s="79"/>
      <c r="M51" s="79"/>
      <c r="N51" s="79"/>
      <c r="O51" s="248" t="s">
        <v>145</v>
      </c>
      <c r="P51" s="249"/>
      <c r="Q51" s="66"/>
      <c r="R51" s="56"/>
    </row>
    <row r="52" spans="1:20" s="58" customFormat="1" ht="11.25" customHeight="1">
      <c r="A52" s="56"/>
      <c r="B52" s="78" t="s">
        <v>13</v>
      </c>
      <c r="C52" s="79" t="s">
        <v>43</v>
      </c>
      <c r="D52" s="79" t="s">
        <v>44</v>
      </c>
      <c r="E52" s="79" t="s">
        <v>45</v>
      </c>
      <c r="F52" s="79" t="s">
        <v>46</v>
      </c>
      <c r="G52" s="79" t="s">
        <v>47</v>
      </c>
      <c r="H52" s="79" t="s">
        <v>48</v>
      </c>
      <c r="I52" s="79" t="s">
        <v>49</v>
      </c>
      <c r="J52" s="79" t="s">
        <v>50</v>
      </c>
      <c r="K52" s="79" t="s">
        <v>51</v>
      </c>
      <c r="L52" s="79" t="s">
        <v>0</v>
      </c>
      <c r="M52" s="79" t="s">
        <v>1</v>
      </c>
      <c r="N52" s="79" t="s">
        <v>2</v>
      </c>
      <c r="O52" s="79" t="s">
        <v>38</v>
      </c>
      <c r="P52" s="80" t="s">
        <v>39</v>
      </c>
      <c r="Q52" s="66"/>
      <c r="R52" s="56"/>
    </row>
    <row r="53" spans="1:20" s="58" customFormat="1" ht="9">
      <c r="A53" s="56"/>
      <c r="B53" s="105" t="s">
        <v>36</v>
      </c>
      <c r="C53" s="39">
        <v>42965.41</v>
      </c>
      <c r="D53" s="39">
        <v>35691.160000000003</v>
      </c>
      <c r="E53" s="39">
        <v>44034.79</v>
      </c>
      <c r="F53" s="39">
        <v>43796.65</v>
      </c>
      <c r="G53" s="39"/>
      <c r="H53" s="39"/>
      <c r="I53" s="39"/>
      <c r="J53" s="39"/>
      <c r="K53" s="39"/>
      <c r="L53" s="39"/>
      <c r="M53" s="39"/>
      <c r="N53" s="39"/>
      <c r="O53" s="39">
        <v>41507.379999999997</v>
      </c>
      <c r="P53" s="124">
        <v>84.96</v>
      </c>
      <c r="Q53" s="66"/>
      <c r="R53" s="56"/>
    </row>
    <row r="54" spans="1:20" s="57" customFormat="1" ht="9">
      <c r="A54" s="56"/>
      <c r="B54" s="107" t="s">
        <v>4</v>
      </c>
      <c r="C54" s="120">
        <v>40269.22</v>
      </c>
      <c r="D54" s="120">
        <v>40123.019999999997</v>
      </c>
      <c r="E54" s="120">
        <v>43234.2</v>
      </c>
      <c r="F54" s="120">
        <v>44868.35</v>
      </c>
      <c r="G54" s="120"/>
      <c r="H54" s="120"/>
      <c r="I54" s="120"/>
      <c r="J54" s="120"/>
      <c r="K54" s="120"/>
      <c r="L54" s="120"/>
      <c r="M54" s="120"/>
      <c r="N54" s="120"/>
      <c r="O54" s="120">
        <v>42116.65</v>
      </c>
      <c r="P54" s="125">
        <v>86.23</v>
      </c>
      <c r="Q54" s="81"/>
      <c r="R54" s="68"/>
    </row>
    <row r="55" spans="1:20" s="57" customFormat="1" ht="9">
      <c r="A55" s="56"/>
      <c r="B55" s="98" t="s">
        <v>80</v>
      </c>
      <c r="C55" s="39">
        <v>39230.94</v>
      </c>
      <c r="D55" s="39">
        <v>38914.639999999999</v>
      </c>
      <c r="E55" s="39">
        <v>42310.81</v>
      </c>
      <c r="F55" s="39">
        <v>41174.839999999997</v>
      </c>
      <c r="G55" s="39"/>
      <c r="H55" s="39"/>
      <c r="I55" s="39"/>
      <c r="J55" s="39"/>
      <c r="K55" s="39"/>
      <c r="L55" s="39"/>
      <c r="M55" s="39"/>
      <c r="N55" s="39"/>
      <c r="O55" s="39">
        <v>40470.04</v>
      </c>
      <c r="P55" s="124">
        <v>82.85</v>
      </c>
      <c r="Q55" s="81"/>
      <c r="R55" s="68"/>
    </row>
    <row r="56" spans="1:20" s="57" customFormat="1" ht="9">
      <c r="A56" s="56"/>
      <c r="B56" s="107" t="s">
        <v>37</v>
      </c>
      <c r="C56" s="120">
        <v>21597.93</v>
      </c>
      <c r="D56" s="120">
        <v>17263.580000000002</v>
      </c>
      <c r="E56" s="120">
        <v>23050.1</v>
      </c>
      <c r="F56" s="120">
        <v>24184.54</v>
      </c>
      <c r="G56" s="120"/>
      <c r="H56" s="120"/>
      <c r="I56" s="120"/>
      <c r="J56" s="120"/>
      <c r="K56" s="120"/>
      <c r="L56" s="120"/>
      <c r="M56" s="120"/>
      <c r="N56" s="120"/>
      <c r="O56" s="120">
        <v>20835.59</v>
      </c>
      <c r="P56" s="125">
        <v>42.61</v>
      </c>
      <c r="Q56" s="81"/>
      <c r="R56" s="68"/>
    </row>
    <row r="57" spans="1:20" s="57" customFormat="1" ht="9">
      <c r="A57" s="56"/>
      <c r="B57" s="105" t="s">
        <v>129</v>
      </c>
      <c r="C57" s="39">
        <v>53189.919999999998</v>
      </c>
      <c r="D57" s="39">
        <v>52101.67</v>
      </c>
      <c r="E57" s="39">
        <v>60628.51</v>
      </c>
      <c r="F57" s="39">
        <v>59086.85</v>
      </c>
      <c r="G57" s="39"/>
      <c r="H57" s="39"/>
      <c r="I57" s="39"/>
      <c r="J57" s="39"/>
      <c r="K57" s="39"/>
      <c r="L57" s="39"/>
      <c r="M57" s="39"/>
      <c r="N57" s="39"/>
      <c r="O57" s="39">
        <v>56330.26</v>
      </c>
      <c r="P57" s="124">
        <v>115.35</v>
      </c>
      <c r="Q57" s="81"/>
      <c r="R57" s="68"/>
    </row>
    <row r="58" spans="1:20" s="57" customFormat="1" ht="9">
      <c r="A58" s="56"/>
      <c r="B58" s="107" t="s">
        <v>18</v>
      </c>
      <c r="C58" s="120">
        <v>62325.47</v>
      </c>
      <c r="D58" s="120">
        <v>56313.25</v>
      </c>
      <c r="E58" s="120">
        <v>65654.11</v>
      </c>
      <c r="F58" s="120">
        <v>67944.05</v>
      </c>
      <c r="G58" s="120"/>
      <c r="H58" s="120"/>
      <c r="I58" s="120"/>
      <c r="J58" s="120"/>
      <c r="K58" s="120"/>
      <c r="L58" s="120"/>
      <c r="M58" s="120"/>
      <c r="N58" s="120"/>
      <c r="O58" s="120">
        <v>62984.5</v>
      </c>
      <c r="P58" s="125">
        <v>128.85</v>
      </c>
      <c r="Q58" s="81"/>
      <c r="R58" s="68"/>
    </row>
    <row r="59" spans="1:20" s="57" customFormat="1" ht="9">
      <c r="A59" s="56"/>
      <c r="B59" s="105" t="s">
        <v>5</v>
      </c>
      <c r="C59" s="39">
        <v>35570.870000000003</v>
      </c>
      <c r="D59" s="39">
        <v>32363.52</v>
      </c>
      <c r="E59" s="39">
        <v>37182.01</v>
      </c>
      <c r="F59" s="39">
        <v>39237.440000000002</v>
      </c>
      <c r="G59" s="39"/>
      <c r="H59" s="39"/>
      <c r="I59" s="39"/>
      <c r="J59" s="39"/>
      <c r="K59" s="39"/>
      <c r="L59" s="39"/>
      <c r="M59" s="39"/>
      <c r="N59" s="39"/>
      <c r="O59" s="39">
        <v>35868.730000000003</v>
      </c>
      <c r="P59" s="124">
        <v>73.41</v>
      </c>
      <c r="Q59" s="81"/>
      <c r="R59" s="68"/>
    </row>
    <row r="60" spans="1:20" s="57" customFormat="1" ht="9">
      <c r="A60" s="56"/>
      <c r="B60" s="107" t="s">
        <v>6</v>
      </c>
      <c r="C60" s="120">
        <v>27147.63</v>
      </c>
      <c r="D60" s="120">
        <v>25394.22</v>
      </c>
      <c r="E60" s="120">
        <v>33596.17</v>
      </c>
      <c r="F60" s="120">
        <v>31022.880000000001</v>
      </c>
      <c r="G60" s="120"/>
      <c r="H60" s="120"/>
      <c r="I60" s="120"/>
      <c r="J60" s="120"/>
      <c r="K60" s="120"/>
      <c r="L60" s="120"/>
      <c r="M60" s="120"/>
      <c r="N60" s="120"/>
      <c r="O60" s="120">
        <v>29123.85</v>
      </c>
      <c r="P60" s="125">
        <v>59.62</v>
      </c>
      <c r="Q60" s="81"/>
      <c r="R60" s="68"/>
      <c r="T60" s="83"/>
    </row>
    <row r="61" spans="1:20" s="57" customFormat="1" ht="9">
      <c r="A61" s="56"/>
      <c r="B61" s="105" t="s">
        <v>7</v>
      </c>
      <c r="C61" s="39">
        <v>36522.94</v>
      </c>
      <c r="D61" s="39">
        <v>28355.42</v>
      </c>
      <c r="E61" s="39">
        <v>28945.79</v>
      </c>
      <c r="F61" s="39">
        <v>42251.05</v>
      </c>
      <c r="G61" s="39"/>
      <c r="H61" s="39"/>
      <c r="I61" s="39"/>
      <c r="J61" s="39"/>
      <c r="K61" s="39"/>
      <c r="L61" s="39"/>
      <c r="M61" s="39"/>
      <c r="N61" s="39"/>
      <c r="O61" s="39">
        <v>33042.49</v>
      </c>
      <c r="P61" s="124">
        <v>67.67</v>
      </c>
      <c r="Q61" s="81"/>
      <c r="R61" s="68"/>
    </row>
    <row r="62" spans="1:20" s="57" customFormat="1" ht="9">
      <c r="A62" s="56"/>
      <c r="B62" s="107" t="s">
        <v>8</v>
      </c>
      <c r="C62" s="120">
        <v>33143.82</v>
      </c>
      <c r="D62" s="120">
        <v>32139.48</v>
      </c>
      <c r="E62" s="120">
        <v>35498.67</v>
      </c>
      <c r="F62" s="120">
        <v>36438.589999999997</v>
      </c>
      <c r="G62" s="120"/>
      <c r="H62" s="120"/>
      <c r="I62" s="120"/>
      <c r="J62" s="120"/>
      <c r="K62" s="120"/>
      <c r="L62" s="120"/>
      <c r="M62" s="120"/>
      <c r="N62" s="120"/>
      <c r="O62" s="120">
        <v>34307.85</v>
      </c>
      <c r="P62" s="125">
        <v>70.23</v>
      </c>
      <c r="Q62" s="81"/>
      <c r="R62" s="68"/>
    </row>
    <row r="63" spans="1:20" s="57" customFormat="1" ht="9">
      <c r="A63" s="56"/>
      <c r="B63" s="105" t="s">
        <v>14</v>
      </c>
      <c r="C63" s="39">
        <v>19590.560000000001</v>
      </c>
      <c r="D63" s="39">
        <v>17324.39</v>
      </c>
      <c r="E63" s="39">
        <v>22849.65</v>
      </c>
      <c r="F63" s="39">
        <v>24317.56</v>
      </c>
      <c r="G63" s="39"/>
      <c r="H63" s="39"/>
      <c r="I63" s="39"/>
      <c r="J63" s="39"/>
      <c r="K63" s="39"/>
      <c r="L63" s="39"/>
      <c r="M63" s="39"/>
      <c r="N63" s="39"/>
      <c r="O63" s="39">
        <v>20842.16</v>
      </c>
      <c r="P63" s="124">
        <v>42.7</v>
      </c>
      <c r="Q63" s="81"/>
      <c r="R63" s="68"/>
    </row>
    <row r="64" spans="1:20" s="57" customFormat="1" ht="9">
      <c r="A64" s="56"/>
      <c r="B64" s="107" t="s">
        <v>15</v>
      </c>
      <c r="C64" s="120">
        <v>29631.33</v>
      </c>
      <c r="D64" s="120">
        <v>30143.01</v>
      </c>
      <c r="E64" s="120">
        <v>32045.66</v>
      </c>
      <c r="F64" s="120">
        <v>32839.79</v>
      </c>
      <c r="G64" s="120"/>
      <c r="H64" s="120"/>
      <c r="I64" s="120"/>
      <c r="J64" s="120"/>
      <c r="K64" s="120"/>
      <c r="L64" s="120"/>
      <c r="M64" s="120"/>
      <c r="N64" s="120"/>
      <c r="O64" s="120">
        <v>31151.95</v>
      </c>
      <c r="P64" s="125">
        <v>63.79</v>
      </c>
      <c r="Q64" s="81"/>
      <c r="R64" s="68"/>
    </row>
    <row r="65" spans="1:18" s="57" customFormat="1" ht="9">
      <c r="A65" s="56"/>
      <c r="B65" s="105" t="s">
        <v>16</v>
      </c>
      <c r="C65" s="39">
        <v>24903.62</v>
      </c>
      <c r="D65" s="39">
        <v>21935.98</v>
      </c>
      <c r="E65" s="39">
        <v>28294.05</v>
      </c>
      <c r="F65" s="39">
        <v>27966.84</v>
      </c>
      <c r="G65" s="39"/>
      <c r="H65" s="39"/>
      <c r="I65" s="39"/>
      <c r="J65" s="39"/>
      <c r="K65" s="39"/>
      <c r="L65" s="39"/>
      <c r="M65" s="39"/>
      <c r="N65" s="39"/>
      <c r="O65" s="39">
        <v>25493.01</v>
      </c>
      <c r="P65" s="124">
        <v>52.22</v>
      </c>
      <c r="Q65" s="81"/>
      <c r="R65" s="68"/>
    </row>
    <row r="66" spans="1:18" s="57" customFormat="1" ht="9">
      <c r="A66" s="56"/>
      <c r="B66" s="107" t="s">
        <v>41</v>
      </c>
      <c r="C66" s="120">
        <v>25564.560000000001</v>
      </c>
      <c r="D66" s="120">
        <v>21900.26</v>
      </c>
      <c r="E66" s="120">
        <v>27461.86</v>
      </c>
      <c r="F66" s="120">
        <v>28384.34</v>
      </c>
      <c r="G66" s="120"/>
      <c r="H66" s="120"/>
      <c r="I66" s="120"/>
      <c r="J66" s="120"/>
      <c r="K66" s="120"/>
      <c r="L66" s="120"/>
      <c r="M66" s="120"/>
      <c r="N66" s="120"/>
      <c r="O66" s="120">
        <v>25706.47</v>
      </c>
      <c r="P66" s="125">
        <v>52.64</v>
      </c>
      <c r="Q66" s="81"/>
      <c r="R66" s="68"/>
    </row>
    <row r="67" spans="1:18" s="57" customFormat="1" ht="9">
      <c r="A67" s="56"/>
      <c r="B67" s="101" t="s">
        <v>153</v>
      </c>
      <c r="C67" s="39">
        <v>0</v>
      </c>
      <c r="D67" s="39">
        <v>0</v>
      </c>
      <c r="E67" s="39">
        <v>0</v>
      </c>
      <c r="F67" s="39">
        <v>12225.46</v>
      </c>
      <c r="G67" s="39"/>
      <c r="H67" s="39"/>
      <c r="I67" s="39"/>
      <c r="J67" s="39"/>
      <c r="K67" s="39"/>
      <c r="L67" s="39"/>
      <c r="M67" s="39"/>
      <c r="N67" s="39"/>
      <c r="O67" s="84">
        <v>12225.46</v>
      </c>
      <c r="P67" s="84">
        <v>25.16</v>
      </c>
      <c r="Q67" s="81"/>
      <c r="R67" s="68"/>
    </row>
    <row r="68" spans="1:18" s="57" customFormat="1" ht="9">
      <c r="A68" s="56"/>
      <c r="B68" s="106" t="s">
        <v>17</v>
      </c>
      <c r="C68" s="123">
        <v>31099.78</v>
      </c>
      <c r="D68" s="123">
        <v>32805.17</v>
      </c>
      <c r="E68" s="123">
        <v>35493.72</v>
      </c>
      <c r="F68" s="123">
        <v>36923.01</v>
      </c>
      <c r="G68" s="123"/>
      <c r="H68" s="123"/>
      <c r="I68" s="123"/>
      <c r="J68" s="123"/>
      <c r="K68" s="123"/>
      <c r="L68" s="123"/>
      <c r="M68" s="123"/>
      <c r="N68" s="123"/>
      <c r="O68" s="123">
        <v>33827.279999999999</v>
      </c>
      <c r="P68" s="123">
        <v>69.2</v>
      </c>
      <c r="Q68" s="81"/>
      <c r="R68" s="85"/>
    </row>
    <row r="69" spans="1:18" s="58" customFormat="1" ht="18" customHeight="1">
      <c r="A69" s="56"/>
      <c r="B69" s="93" t="s">
        <v>30</v>
      </c>
      <c r="C69" s="93">
        <v>39111.370000000003</v>
      </c>
      <c r="D69" s="93">
        <v>35933.83</v>
      </c>
      <c r="E69" s="93">
        <v>42795.37</v>
      </c>
      <c r="F69" s="93">
        <v>42831.97</v>
      </c>
      <c r="G69" s="93"/>
      <c r="H69" s="93"/>
      <c r="I69" s="93"/>
      <c r="J69" s="93"/>
      <c r="K69" s="93"/>
      <c r="L69" s="93"/>
      <c r="M69" s="93"/>
      <c r="N69" s="93"/>
      <c r="O69" s="93">
        <v>40078.83</v>
      </c>
      <c r="P69" s="113">
        <v>82.04</v>
      </c>
      <c r="Q69" s="66"/>
      <c r="R69" s="56"/>
    </row>
    <row r="70" spans="1:18" s="58" customFormat="1" ht="18" customHeight="1">
      <c r="A70" s="56"/>
      <c r="B70" s="93" t="s">
        <v>31</v>
      </c>
      <c r="C70" s="113">
        <v>78.010000000000005</v>
      </c>
      <c r="D70" s="113">
        <v>74.63</v>
      </c>
      <c r="E70" s="113">
        <v>88.17</v>
      </c>
      <c r="F70" s="113">
        <v>88.13</v>
      </c>
      <c r="G70" s="113"/>
      <c r="H70" s="113"/>
      <c r="I70" s="113"/>
      <c r="J70" s="113"/>
      <c r="K70" s="113"/>
      <c r="L70" s="113"/>
      <c r="M70" s="113"/>
      <c r="N70" s="113"/>
      <c r="O70" s="113">
        <v>82.04</v>
      </c>
      <c r="P70" s="93"/>
      <c r="Q70" s="66"/>
      <c r="R70" s="56"/>
    </row>
    <row r="71" spans="1:18" s="58" customFormat="1" ht="16.5" customHeight="1">
      <c r="A71" s="56"/>
      <c r="B71" s="93" t="s">
        <v>32</v>
      </c>
      <c r="C71" s="109">
        <f>C48</f>
        <v>501.34</v>
      </c>
      <c r="D71" s="109">
        <f t="shared" ref="D71:N71" si="6">D48</f>
        <v>481.49</v>
      </c>
      <c r="E71" s="109">
        <f t="shared" si="6"/>
        <v>485.4</v>
      </c>
      <c r="F71" s="109">
        <f t="shared" si="6"/>
        <v>486</v>
      </c>
      <c r="G71" s="109">
        <f t="shared" si="6"/>
        <v>0</v>
      </c>
      <c r="H71" s="109">
        <f t="shared" si="6"/>
        <v>0</v>
      </c>
      <c r="I71" s="109">
        <f t="shared" si="6"/>
        <v>0</v>
      </c>
      <c r="J71" s="109">
        <f t="shared" si="6"/>
        <v>0</v>
      </c>
      <c r="K71" s="109">
        <f t="shared" si="6"/>
        <v>0</v>
      </c>
      <c r="L71" s="109">
        <f t="shared" si="6"/>
        <v>0</v>
      </c>
      <c r="M71" s="109">
        <f t="shared" si="6"/>
        <v>0</v>
      </c>
      <c r="N71" s="109">
        <f t="shared" si="6"/>
        <v>0</v>
      </c>
      <c r="O71" s="93"/>
      <c r="P71" s="93"/>
      <c r="Q71" s="77"/>
      <c r="R71" s="56"/>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8"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0"/>
  <sheetViews>
    <sheetView showGridLines="0" zoomScaleNormal="100" workbookViewId="0"/>
  </sheetViews>
  <sheetFormatPr baseColWidth="10" defaultRowHeight="14.25"/>
  <cols>
    <col min="1" max="1" width="4.140625" style="52" customWidth="1"/>
    <col min="2" max="2" width="21.28515625" style="17" customWidth="1"/>
    <col min="3" max="3" width="10.85546875" style="17" customWidth="1"/>
    <col min="4" max="4" width="11.140625" style="17" customWidth="1"/>
    <col min="5" max="5" width="10.85546875" style="17" customWidth="1"/>
    <col min="6" max="6" width="11.28515625" style="17" customWidth="1"/>
    <col min="7" max="7" width="10.85546875" style="17" customWidth="1"/>
    <col min="8"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3" t="s">
        <v>61</v>
      </c>
      <c r="C8" s="223"/>
      <c r="D8" s="223"/>
      <c r="E8" s="223"/>
      <c r="F8" s="223"/>
      <c r="G8" s="223"/>
      <c r="H8" s="223"/>
      <c r="I8" s="223"/>
      <c r="J8" s="223"/>
      <c r="K8" s="223"/>
      <c r="L8" s="223"/>
      <c r="M8" s="223"/>
      <c r="N8" s="223"/>
      <c r="O8" s="223"/>
      <c r="P8" s="224"/>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12307111797</v>
      </c>
      <c r="D10" s="39">
        <v>11079480431</v>
      </c>
      <c r="E10" s="39">
        <v>12676358143</v>
      </c>
      <c r="F10" s="39">
        <v>12685468310</v>
      </c>
      <c r="G10" s="39"/>
      <c r="H10" s="39"/>
      <c r="I10" s="39"/>
      <c r="J10" s="39"/>
      <c r="K10" s="39"/>
      <c r="L10" s="39"/>
      <c r="M10" s="39"/>
      <c r="N10" s="39"/>
      <c r="O10" s="84">
        <f>SUM(C10:N10)</f>
        <v>48748418681</v>
      </c>
      <c r="P10" s="84">
        <v>99776324.449999988</v>
      </c>
      <c r="Q10" s="76"/>
    </row>
    <row r="11" spans="1:18" s="54" customFormat="1" ht="9" customHeight="1">
      <c r="A11" s="53"/>
      <c r="B11" s="106" t="s">
        <v>4</v>
      </c>
      <c r="C11" s="123">
        <v>21117366105</v>
      </c>
      <c r="D11" s="123">
        <v>19609315918</v>
      </c>
      <c r="E11" s="123">
        <v>22857281313</v>
      </c>
      <c r="F11" s="123">
        <v>21858946833</v>
      </c>
      <c r="G11" s="123"/>
      <c r="H11" s="123"/>
      <c r="I11" s="123"/>
      <c r="J11" s="123"/>
      <c r="K11" s="123"/>
      <c r="L11" s="123"/>
      <c r="M11" s="123"/>
      <c r="N11" s="123"/>
      <c r="O11" s="123">
        <f>SUM(C11:N11)</f>
        <v>85442910169</v>
      </c>
      <c r="P11" s="126">
        <v>174915001.04000002</v>
      </c>
      <c r="Q11" s="76"/>
    </row>
    <row r="12" spans="1:18" s="54" customFormat="1" ht="9" customHeight="1">
      <c r="A12" s="53"/>
      <c r="B12" s="98" t="s">
        <v>80</v>
      </c>
      <c r="C12" s="39">
        <v>10459788975</v>
      </c>
      <c r="D12" s="39">
        <v>9475216675</v>
      </c>
      <c r="E12" s="39">
        <v>12270687750</v>
      </c>
      <c r="F12" s="39">
        <v>11016017675</v>
      </c>
      <c r="G12" s="39"/>
      <c r="H12" s="39"/>
      <c r="I12" s="39"/>
      <c r="J12" s="39"/>
      <c r="K12" s="39"/>
      <c r="L12" s="39"/>
      <c r="M12" s="39"/>
      <c r="N12" s="39"/>
      <c r="O12" s="84">
        <f t="shared" ref="O12:O25" si="0">SUM(C12:N12)</f>
        <v>43221711075</v>
      </c>
      <c r="P12" s="84">
        <v>88488852.38000001</v>
      </c>
      <c r="Q12" s="76"/>
    </row>
    <row r="13" spans="1:18" s="54" customFormat="1" ht="9" customHeight="1">
      <c r="A13" s="53"/>
      <c r="B13" s="106" t="s">
        <v>37</v>
      </c>
      <c r="C13" s="123">
        <v>6476225173</v>
      </c>
      <c r="D13" s="123">
        <v>7165592391</v>
      </c>
      <c r="E13" s="123">
        <v>4903127050</v>
      </c>
      <c r="F13" s="123">
        <v>4943210789</v>
      </c>
      <c r="G13" s="123"/>
      <c r="H13" s="123"/>
      <c r="I13" s="123"/>
      <c r="J13" s="123"/>
      <c r="K13" s="123"/>
      <c r="L13" s="123"/>
      <c r="M13" s="123"/>
      <c r="N13" s="123"/>
      <c r="O13" s="123">
        <f t="shared" si="0"/>
        <v>23488155403</v>
      </c>
      <c r="P13" s="126">
        <v>48072376.490000002</v>
      </c>
      <c r="Q13" s="76"/>
      <c r="R13" s="55"/>
    </row>
    <row r="14" spans="1:18" s="54" customFormat="1" ht="9" customHeight="1">
      <c r="A14" s="53"/>
      <c r="B14" s="105" t="s">
        <v>129</v>
      </c>
      <c r="C14" s="39">
        <v>26356782409</v>
      </c>
      <c r="D14" s="39">
        <v>24031217815</v>
      </c>
      <c r="E14" s="39">
        <v>30388096747</v>
      </c>
      <c r="F14" s="39">
        <v>30251498820</v>
      </c>
      <c r="G14" s="39"/>
      <c r="H14" s="39"/>
      <c r="I14" s="39"/>
      <c r="J14" s="39"/>
      <c r="K14" s="39"/>
      <c r="L14" s="39"/>
      <c r="M14" s="39"/>
      <c r="N14" s="39"/>
      <c r="O14" s="84">
        <f t="shared" si="0"/>
        <v>111027595791</v>
      </c>
      <c r="P14" s="84">
        <v>227332897.44999999</v>
      </c>
      <c r="Q14" s="76"/>
      <c r="R14" s="55"/>
    </row>
    <row r="15" spans="1:18" s="54" customFormat="1" ht="9" customHeight="1">
      <c r="A15" s="53"/>
      <c r="B15" s="106" t="s">
        <v>18</v>
      </c>
      <c r="C15" s="123">
        <v>83155812625</v>
      </c>
      <c r="D15" s="123">
        <v>72265715810</v>
      </c>
      <c r="E15" s="123">
        <v>81350830519</v>
      </c>
      <c r="F15" s="123">
        <v>81769235603</v>
      </c>
      <c r="G15" s="123"/>
      <c r="H15" s="123"/>
      <c r="I15" s="123"/>
      <c r="J15" s="123"/>
      <c r="K15" s="123"/>
      <c r="L15" s="123"/>
      <c r="M15" s="123"/>
      <c r="N15" s="123"/>
      <c r="O15" s="123">
        <f t="shared" si="0"/>
        <v>318541594557</v>
      </c>
      <c r="P15" s="126">
        <v>651799682.95000005</v>
      </c>
      <c r="Q15" s="76"/>
      <c r="R15" s="55"/>
    </row>
    <row r="16" spans="1:18" s="54" customFormat="1" ht="9" customHeight="1">
      <c r="A16" s="53"/>
      <c r="B16" s="105" t="s">
        <v>5</v>
      </c>
      <c r="C16" s="39">
        <v>4565121870</v>
      </c>
      <c r="D16" s="39">
        <v>4849119435</v>
      </c>
      <c r="E16" s="39">
        <v>4759110955</v>
      </c>
      <c r="F16" s="39">
        <v>4870169020</v>
      </c>
      <c r="G16" s="39"/>
      <c r="H16" s="39"/>
      <c r="I16" s="39"/>
      <c r="J16" s="39"/>
      <c r="K16" s="39"/>
      <c r="L16" s="39"/>
      <c r="M16" s="39"/>
      <c r="N16" s="39"/>
      <c r="O16" s="84">
        <f t="shared" si="0"/>
        <v>19043521280</v>
      </c>
      <c r="P16" s="84">
        <v>39002347.590000004</v>
      </c>
      <c r="Q16" s="76"/>
    </row>
    <row r="17" spans="1:256" s="54" customFormat="1" ht="9" customHeight="1">
      <c r="A17" s="53"/>
      <c r="B17" s="106" t="s">
        <v>6</v>
      </c>
      <c r="C17" s="123">
        <v>10301428959</v>
      </c>
      <c r="D17" s="123">
        <v>9876227773</v>
      </c>
      <c r="E17" s="123">
        <v>10744810919</v>
      </c>
      <c r="F17" s="123">
        <v>10615035726</v>
      </c>
      <c r="G17" s="123"/>
      <c r="H17" s="123"/>
      <c r="I17" s="123"/>
      <c r="J17" s="123"/>
      <c r="K17" s="123"/>
      <c r="L17" s="123"/>
      <c r="M17" s="123"/>
      <c r="N17" s="123"/>
      <c r="O17" s="123">
        <f t="shared" si="0"/>
        <v>41537503377</v>
      </c>
      <c r="P17" s="126">
        <v>85037222.439999998</v>
      </c>
      <c r="Q17" s="76"/>
    </row>
    <row r="18" spans="1:256" s="54" customFormat="1" ht="9" customHeight="1">
      <c r="A18" s="53"/>
      <c r="B18" s="105" t="s">
        <v>7</v>
      </c>
      <c r="C18" s="39">
        <v>253053630</v>
      </c>
      <c r="D18" s="39">
        <v>325640440</v>
      </c>
      <c r="E18" s="39">
        <v>167266870</v>
      </c>
      <c r="F18" s="39">
        <v>168539460</v>
      </c>
      <c r="G18" s="39"/>
      <c r="H18" s="39"/>
      <c r="I18" s="39"/>
      <c r="J18" s="39"/>
      <c r="K18" s="39"/>
      <c r="L18" s="39"/>
      <c r="M18" s="39"/>
      <c r="N18" s="39"/>
      <c r="O18" s="84">
        <f t="shared" si="0"/>
        <v>914500400</v>
      </c>
      <c r="P18" s="84">
        <v>1872457.6500000001</v>
      </c>
      <c r="Q18" s="76"/>
    </row>
    <row r="19" spans="1:256" s="54" customFormat="1" ht="9" customHeight="1">
      <c r="A19" s="53"/>
      <c r="B19" s="106" t="s">
        <v>8</v>
      </c>
      <c r="C19" s="123">
        <v>37724039389</v>
      </c>
      <c r="D19" s="123">
        <v>33812799499</v>
      </c>
      <c r="E19" s="123">
        <v>38410355177</v>
      </c>
      <c r="F19" s="123">
        <v>38238908459</v>
      </c>
      <c r="G19" s="123"/>
      <c r="H19" s="123"/>
      <c r="I19" s="123"/>
      <c r="J19" s="123"/>
      <c r="K19" s="123"/>
      <c r="L19" s="123"/>
      <c r="M19" s="123"/>
      <c r="N19" s="123"/>
      <c r="O19" s="123">
        <f t="shared" si="0"/>
        <v>148186102524</v>
      </c>
      <c r="P19" s="126">
        <v>303283986.75999999</v>
      </c>
      <c r="Q19" s="76"/>
    </row>
    <row r="20" spans="1:256" s="54" customFormat="1" ht="9" customHeight="1">
      <c r="A20" s="53"/>
      <c r="B20" s="105" t="s">
        <v>14</v>
      </c>
      <c r="C20" s="61">
        <v>2874481905</v>
      </c>
      <c r="D20" s="61">
        <v>3116859020</v>
      </c>
      <c r="E20" s="61">
        <v>3157737215</v>
      </c>
      <c r="F20" s="61">
        <v>3469899720</v>
      </c>
      <c r="G20" s="61"/>
      <c r="H20" s="61"/>
      <c r="I20" s="61"/>
      <c r="J20" s="61"/>
      <c r="K20" s="61"/>
      <c r="L20" s="61"/>
      <c r="M20" s="61"/>
      <c r="N20" s="61"/>
      <c r="O20" s="84">
        <f t="shared" si="0"/>
        <v>12618977860</v>
      </c>
      <c r="P20" s="84">
        <v>25852104.109999999</v>
      </c>
      <c r="Q20" s="76"/>
    </row>
    <row r="21" spans="1:256" s="54" customFormat="1" ht="9" customHeight="1">
      <c r="A21" s="53"/>
      <c r="B21" s="106" t="s">
        <v>15</v>
      </c>
      <c r="C21" s="123">
        <v>22206997320</v>
      </c>
      <c r="D21" s="123">
        <v>23074171265</v>
      </c>
      <c r="E21" s="123">
        <v>25265981275</v>
      </c>
      <c r="F21" s="123">
        <v>24562690750</v>
      </c>
      <c r="G21" s="123"/>
      <c r="H21" s="123"/>
      <c r="I21" s="123"/>
      <c r="J21" s="123"/>
      <c r="K21" s="123"/>
      <c r="L21" s="123"/>
      <c r="M21" s="123"/>
      <c r="N21" s="123"/>
      <c r="O21" s="123">
        <f t="shared" si="0"/>
        <v>95109840610</v>
      </c>
      <c r="P21" s="126">
        <v>194810107.51999998</v>
      </c>
      <c r="Q21" s="76"/>
    </row>
    <row r="22" spans="1:256" s="54" customFormat="1" ht="9" customHeight="1">
      <c r="A22" s="53"/>
      <c r="B22" s="105" t="s">
        <v>16</v>
      </c>
      <c r="C22" s="39">
        <v>12537677550</v>
      </c>
      <c r="D22" s="39">
        <v>13632986385</v>
      </c>
      <c r="E22" s="39">
        <v>13142079725</v>
      </c>
      <c r="F22" s="39">
        <v>13255131360</v>
      </c>
      <c r="G22" s="39"/>
      <c r="H22" s="39"/>
      <c r="I22" s="39"/>
      <c r="J22" s="39"/>
      <c r="K22" s="39"/>
      <c r="L22" s="39"/>
      <c r="M22" s="39"/>
      <c r="N22" s="39"/>
      <c r="O22" s="84">
        <f t="shared" si="0"/>
        <v>52567875020</v>
      </c>
      <c r="P22" s="84">
        <v>107671170.61</v>
      </c>
      <c r="Q22" s="76"/>
    </row>
    <row r="23" spans="1:256" s="54" customFormat="1" ht="9" customHeight="1">
      <c r="A23" s="53"/>
      <c r="B23" s="106" t="s">
        <v>41</v>
      </c>
      <c r="C23" s="123">
        <v>7585813163</v>
      </c>
      <c r="D23" s="123">
        <v>8099434900</v>
      </c>
      <c r="E23" s="123">
        <v>8126420202</v>
      </c>
      <c r="F23" s="123">
        <v>8223843382</v>
      </c>
      <c r="G23" s="123"/>
      <c r="H23" s="123"/>
      <c r="I23" s="123"/>
      <c r="J23" s="123"/>
      <c r="K23" s="123"/>
      <c r="L23" s="123"/>
      <c r="M23" s="123"/>
      <c r="N23" s="123"/>
      <c r="O23" s="123">
        <f t="shared" si="0"/>
        <v>32035511647</v>
      </c>
      <c r="P23" s="126">
        <v>65615867.109999999</v>
      </c>
      <c r="Q23" s="76"/>
    </row>
    <row r="24" spans="1:256" s="54" customFormat="1" ht="9" customHeight="1">
      <c r="A24" s="53"/>
      <c r="B24" s="105" t="s">
        <v>153</v>
      </c>
      <c r="C24" s="39">
        <v>0</v>
      </c>
      <c r="D24" s="39">
        <v>0</v>
      </c>
      <c r="E24" s="39">
        <v>0</v>
      </c>
      <c r="F24" s="39">
        <v>1090107370</v>
      </c>
      <c r="G24" s="39"/>
      <c r="H24" s="39"/>
      <c r="I24" s="39"/>
      <c r="J24" s="39"/>
      <c r="K24" s="39"/>
      <c r="L24" s="39"/>
      <c r="M24" s="39"/>
      <c r="N24" s="39"/>
      <c r="O24" s="84">
        <f t="shared" si="0"/>
        <v>1090107370</v>
      </c>
      <c r="P24" s="84">
        <v>2243019.2799999998</v>
      </c>
      <c r="Q24" s="76"/>
    </row>
    <row r="25" spans="1:256" s="54" customFormat="1" ht="9" customHeight="1">
      <c r="A25" s="53"/>
      <c r="B25" s="106" t="s">
        <v>17</v>
      </c>
      <c r="C25" s="123">
        <v>15245585220</v>
      </c>
      <c r="D25" s="123">
        <v>14163959645</v>
      </c>
      <c r="E25" s="123">
        <v>9441260635</v>
      </c>
      <c r="F25" s="123">
        <v>15688840605</v>
      </c>
      <c r="G25" s="123"/>
      <c r="H25" s="123"/>
      <c r="I25" s="123"/>
      <c r="J25" s="123"/>
      <c r="K25" s="123"/>
      <c r="L25" s="123"/>
      <c r="M25" s="123"/>
      <c r="N25" s="123"/>
      <c r="O25" s="123">
        <f t="shared" si="0"/>
        <v>54539646105</v>
      </c>
      <c r="P25" s="126">
        <v>111558646.88</v>
      </c>
      <c r="Q25" s="76"/>
    </row>
    <row r="26" spans="1:256" s="57" customFormat="1" ht="18" customHeight="1">
      <c r="A26" s="56"/>
      <c r="B26" s="114" t="s">
        <v>9</v>
      </c>
      <c r="C26" s="114">
        <f>SUM(C10:C25)</f>
        <v>273167286090</v>
      </c>
      <c r="D26" s="114">
        <f>SUM(D10:D25)</f>
        <v>254577737402</v>
      </c>
      <c r="E26" s="114">
        <f>SUM(E10:E25)</f>
        <v>277661404495</v>
      </c>
      <c r="F26" s="114">
        <f>SUM(F10:F25)</f>
        <v>282707543882</v>
      </c>
      <c r="G26" s="114">
        <f>SUM(G10:G25)</f>
        <v>0</v>
      </c>
      <c r="H26" s="114">
        <f>SUM(H10:H25)</f>
        <v>0</v>
      </c>
      <c r="I26" s="114">
        <f>SUM(I10:I25)</f>
        <v>0</v>
      </c>
      <c r="J26" s="114">
        <f>SUM(J10:J25)</f>
        <v>0</v>
      </c>
      <c r="K26" s="114">
        <f>SUM(K10:K25)</f>
        <v>0</v>
      </c>
      <c r="L26" s="114">
        <f>SUM(L10:L25)</f>
        <v>0</v>
      </c>
      <c r="M26" s="114">
        <f>SUM(M10:M25)</f>
        <v>0</v>
      </c>
      <c r="N26" s="114">
        <f>SUM(N10:N25)</f>
        <v>0</v>
      </c>
      <c r="O26" s="114">
        <f>SUM(C26:N26)</f>
        <v>1088113971869</v>
      </c>
      <c r="P26" s="114">
        <f>SUM(P10:P25)</f>
        <v>2227332064.7099996</v>
      </c>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8" customHeight="1">
      <c r="A27" s="56"/>
      <c r="B27" s="114" t="s">
        <v>10</v>
      </c>
      <c r="C27" s="114">
        <f t="shared" ref="C27:F27" si="1">ROUND(C26/C28,2)</f>
        <v>544874309.02999997</v>
      </c>
      <c r="D27" s="114">
        <f t="shared" si="1"/>
        <v>528729023.24000001</v>
      </c>
      <c r="E27" s="114">
        <f t="shared" si="1"/>
        <v>572025967.23000002</v>
      </c>
      <c r="F27" s="114">
        <f t="shared" si="1"/>
        <v>581702765.19000006</v>
      </c>
      <c r="G27" s="114"/>
      <c r="H27" s="114"/>
      <c r="I27" s="114"/>
      <c r="J27" s="114"/>
      <c r="K27" s="114"/>
      <c r="L27" s="114"/>
      <c r="M27" s="114"/>
      <c r="N27" s="114"/>
      <c r="O27" s="114">
        <f>SUM(C27:N27)</f>
        <v>2227332064.6900001</v>
      </c>
      <c r="P27" s="114"/>
      <c r="Q27" s="66"/>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58" customFormat="1" ht="16.5" customHeight="1">
      <c r="A28" s="56"/>
      <c r="B28" s="114" t="s">
        <v>32</v>
      </c>
      <c r="C28" s="109">
        <f>Visitas!C48</f>
        <v>501.34</v>
      </c>
      <c r="D28" s="109">
        <f>Visitas!D48</f>
        <v>481.49</v>
      </c>
      <c r="E28" s="109">
        <f>Visitas!E48</f>
        <v>485.4</v>
      </c>
      <c r="F28" s="109">
        <f>Visitas!F48</f>
        <v>486</v>
      </c>
      <c r="G28" s="109">
        <f>Visitas!G48</f>
        <v>0</v>
      </c>
      <c r="H28" s="109">
        <f>Visitas!H48</f>
        <v>0</v>
      </c>
      <c r="I28" s="109">
        <f>Visitas!I48</f>
        <v>0</v>
      </c>
      <c r="J28" s="109">
        <f>Visitas!J48</f>
        <v>0</v>
      </c>
      <c r="K28" s="109">
        <f>Visitas!K48</f>
        <v>0</v>
      </c>
      <c r="L28" s="109">
        <f>Visitas!L48</f>
        <v>0</v>
      </c>
      <c r="M28" s="109">
        <f>Visitas!M48</f>
        <v>0</v>
      </c>
      <c r="N28" s="109">
        <f>Visitas!N48</f>
        <v>0</v>
      </c>
      <c r="O28" s="115"/>
      <c r="P28" s="115"/>
      <c r="Q28" s="77"/>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row>
    <row r="29" spans="1:256" s="16" customFormat="1" ht="22.5" customHeight="1">
      <c r="A29" s="52"/>
      <c r="R29" s="59"/>
    </row>
    <row r="30" spans="1:256" s="54" customFormat="1" ht="22.5" customHeight="1">
      <c r="A30" s="53"/>
      <c r="B30" s="223" t="s">
        <v>56</v>
      </c>
      <c r="C30" s="223"/>
      <c r="D30" s="223"/>
      <c r="E30" s="223"/>
      <c r="F30" s="223"/>
      <c r="G30" s="223"/>
      <c r="H30" s="223"/>
      <c r="I30" s="223"/>
      <c r="J30" s="223"/>
      <c r="K30" s="223"/>
      <c r="L30" s="223"/>
      <c r="M30" s="223"/>
      <c r="N30" s="223"/>
      <c r="O30" s="224"/>
    </row>
    <row r="31" spans="1:256" s="54" customFormat="1" ht="11.25" customHeight="1">
      <c r="A31" s="53"/>
      <c r="B31" s="45" t="s">
        <v>26</v>
      </c>
      <c r="C31" s="46" t="s">
        <v>43</v>
      </c>
      <c r="D31" s="46" t="s">
        <v>44</v>
      </c>
      <c r="E31" s="46" t="s">
        <v>45</v>
      </c>
      <c r="F31" s="46" t="s">
        <v>46</v>
      </c>
      <c r="G31" s="46" t="s">
        <v>47</v>
      </c>
      <c r="H31" s="46" t="s">
        <v>48</v>
      </c>
      <c r="I31" s="46" t="s">
        <v>49</v>
      </c>
      <c r="J31" s="46" t="s">
        <v>50</v>
      </c>
      <c r="K31" s="46" t="s">
        <v>51</v>
      </c>
      <c r="L31" s="46" t="s">
        <v>0</v>
      </c>
      <c r="M31" s="46" t="s">
        <v>1</v>
      </c>
      <c r="N31" s="46" t="s">
        <v>2</v>
      </c>
      <c r="O31" s="47" t="s">
        <v>27</v>
      </c>
    </row>
    <row r="32" spans="1:256" s="54" customFormat="1" ht="9" customHeight="1">
      <c r="A32" s="53"/>
      <c r="B32" s="105" t="s">
        <v>36</v>
      </c>
      <c r="C32" s="110">
        <v>0.93230000000000002</v>
      </c>
      <c r="D32" s="110">
        <v>0.9304</v>
      </c>
      <c r="E32" s="110">
        <v>0.9304</v>
      </c>
      <c r="F32" s="110">
        <v>0.93020000000000003</v>
      </c>
      <c r="G32" s="110"/>
      <c r="H32" s="110"/>
      <c r="I32" s="110"/>
      <c r="J32" s="110"/>
      <c r="K32" s="110"/>
      <c r="L32" s="110"/>
      <c r="M32" s="110"/>
      <c r="N32" s="110"/>
      <c r="O32" s="110">
        <v>0.93079999999999996</v>
      </c>
      <c r="P32" s="112"/>
      <c r="Q32" s="112"/>
      <c r="R32" s="112"/>
      <c r="S32" s="112"/>
    </row>
    <row r="33" spans="1:23" s="54" customFormat="1" ht="9" customHeight="1">
      <c r="A33" s="53"/>
      <c r="B33" s="106" t="s">
        <v>4</v>
      </c>
      <c r="C33" s="111">
        <v>0.91539999999999999</v>
      </c>
      <c r="D33" s="111">
        <v>0.91569999999999996</v>
      </c>
      <c r="E33" s="111">
        <v>0.91610000000000003</v>
      </c>
      <c r="F33" s="111">
        <v>0.91620000000000001</v>
      </c>
      <c r="G33" s="111"/>
      <c r="H33" s="111"/>
      <c r="I33" s="111"/>
      <c r="J33" s="111"/>
      <c r="K33" s="111"/>
      <c r="L33" s="111"/>
      <c r="M33" s="111"/>
      <c r="N33" s="111"/>
      <c r="O33" s="111">
        <v>0.91590000000000005</v>
      </c>
      <c r="P33" s="112"/>
      <c r="Q33" s="112"/>
      <c r="R33" s="112"/>
      <c r="S33" s="112"/>
    </row>
    <row r="34" spans="1:23" s="54" customFormat="1" ht="9" customHeight="1">
      <c r="A34" s="53"/>
      <c r="B34" s="98" t="s">
        <v>80</v>
      </c>
      <c r="C34" s="110">
        <v>0.92459999999999998</v>
      </c>
      <c r="D34" s="110">
        <v>0.92769999999999997</v>
      </c>
      <c r="E34" s="110">
        <v>0.92730000000000001</v>
      </c>
      <c r="F34" s="110">
        <v>0.92400000000000004</v>
      </c>
      <c r="G34" s="110"/>
      <c r="H34" s="110"/>
      <c r="I34" s="110"/>
      <c r="J34" s="110"/>
      <c r="K34" s="110"/>
      <c r="L34" s="110"/>
      <c r="M34" s="110"/>
      <c r="N34" s="110"/>
      <c r="O34" s="110">
        <v>0.92589999999999995</v>
      </c>
      <c r="P34" s="112"/>
      <c r="Q34" s="112"/>
      <c r="R34" s="112"/>
      <c r="S34" s="112"/>
    </row>
    <row r="35" spans="1:23" s="54" customFormat="1" ht="9" customHeight="1">
      <c r="A35" s="53"/>
      <c r="B35" s="106" t="s">
        <v>37</v>
      </c>
      <c r="C35" s="111">
        <v>0.91830000000000001</v>
      </c>
      <c r="D35" s="111">
        <v>0.92810000000000004</v>
      </c>
      <c r="E35" s="111">
        <v>0.92430000000000001</v>
      </c>
      <c r="F35" s="111">
        <v>0.92190000000000005</v>
      </c>
      <c r="G35" s="111"/>
      <c r="H35" s="111"/>
      <c r="I35" s="111"/>
      <c r="J35" s="111"/>
      <c r="K35" s="111"/>
      <c r="L35" s="111"/>
      <c r="M35" s="111"/>
      <c r="N35" s="111"/>
      <c r="O35" s="111">
        <v>0.92330000000000001</v>
      </c>
      <c r="P35" s="112"/>
      <c r="Q35" s="112"/>
      <c r="R35" s="112"/>
      <c r="S35" s="112"/>
    </row>
    <row r="36" spans="1:23" s="54" customFormat="1" ht="9" customHeight="1">
      <c r="A36" s="53"/>
      <c r="B36" s="105" t="s">
        <v>129</v>
      </c>
      <c r="C36" s="110">
        <v>0.92859999999999998</v>
      </c>
      <c r="D36" s="110">
        <v>0.92849999999999999</v>
      </c>
      <c r="E36" s="187">
        <v>0.93110000000000004</v>
      </c>
      <c r="F36" s="110">
        <v>0.9335</v>
      </c>
      <c r="G36" s="110"/>
      <c r="H36" s="110"/>
      <c r="I36" s="110"/>
      <c r="J36" s="110"/>
      <c r="K36" s="110"/>
      <c r="L36" s="110"/>
      <c r="M36" s="110"/>
      <c r="N36" s="110"/>
      <c r="O36" s="110">
        <v>0.93059999999999998</v>
      </c>
      <c r="P36" s="112"/>
      <c r="Q36" s="112"/>
      <c r="R36" s="112"/>
      <c r="S36" s="112"/>
    </row>
    <row r="37" spans="1:23" s="54" customFormat="1" ht="9" customHeight="1">
      <c r="A37" s="53"/>
      <c r="B37" s="106" t="s">
        <v>18</v>
      </c>
      <c r="C37" s="111">
        <v>0.94350000000000001</v>
      </c>
      <c r="D37" s="111">
        <v>0.94269999999999998</v>
      </c>
      <c r="E37" s="188">
        <v>0.94279999999999997</v>
      </c>
      <c r="F37" s="188">
        <v>0.94479999999999997</v>
      </c>
      <c r="G37" s="188"/>
      <c r="H37" s="111"/>
      <c r="I37" s="111"/>
      <c r="J37" s="111"/>
      <c r="K37" s="111"/>
      <c r="L37" s="111"/>
      <c r="M37" s="111"/>
      <c r="N37" s="111"/>
      <c r="O37" s="111">
        <v>0.94350000000000001</v>
      </c>
      <c r="P37" s="112"/>
      <c r="Q37" s="112"/>
      <c r="R37" s="112"/>
      <c r="S37" s="112"/>
    </row>
    <row r="38" spans="1:23" s="54" customFormat="1" ht="9" customHeight="1">
      <c r="A38" s="53"/>
      <c r="B38" s="105" t="s">
        <v>5</v>
      </c>
      <c r="C38" s="110">
        <v>0.9214</v>
      </c>
      <c r="D38" s="110">
        <v>0.92610000000000003</v>
      </c>
      <c r="E38" s="110">
        <v>0.92469999999999997</v>
      </c>
      <c r="F38" s="110">
        <v>0.92369999999999997</v>
      </c>
      <c r="G38" s="110"/>
      <c r="H38" s="110"/>
      <c r="I38" s="110"/>
      <c r="J38" s="110"/>
      <c r="K38" s="110"/>
      <c r="L38" s="110"/>
      <c r="M38" s="110"/>
      <c r="N38" s="110"/>
      <c r="O38" s="110">
        <v>0.92400000000000004</v>
      </c>
      <c r="P38" s="112"/>
      <c r="Q38" s="112"/>
      <c r="R38" s="112"/>
      <c r="S38" s="112"/>
    </row>
    <row r="39" spans="1:23" s="54" customFormat="1" ht="9" customHeight="1">
      <c r="A39" s="53"/>
      <c r="B39" s="106" t="s">
        <v>6</v>
      </c>
      <c r="C39" s="111">
        <v>0.9345</v>
      </c>
      <c r="D39" s="111">
        <v>0.93930000000000002</v>
      </c>
      <c r="E39" s="188">
        <v>0.93540000000000001</v>
      </c>
      <c r="F39" s="188">
        <v>0.93610000000000004</v>
      </c>
      <c r="G39" s="188"/>
      <c r="H39" s="188"/>
      <c r="I39" s="111"/>
      <c r="J39" s="111"/>
      <c r="K39" s="111"/>
      <c r="L39" s="111"/>
      <c r="M39" s="111"/>
      <c r="N39" s="111"/>
      <c r="O39" s="111">
        <v>0.93630000000000002</v>
      </c>
      <c r="P39" s="112"/>
      <c r="Q39" s="112"/>
      <c r="R39" s="112"/>
      <c r="S39" s="112"/>
    </row>
    <row r="40" spans="1:23" s="54" customFormat="1" ht="9" customHeight="1">
      <c r="A40" s="53"/>
      <c r="B40" s="105" t="s">
        <v>7</v>
      </c>
      <c r="C40" s="110">
        <v>0.92</v>
      </c>
      <c r="D40" s="110">
        <v>0.92649999999999999</v>
      </c>
      <c r="E40" s="110">
        <v>0.92410000000000003</v>
      </c>
      <c r="F40" s="110">
        <v>0.90259999999999996</v>
      </c>
      <c r="G40" s="110"/>
      <c r="H40" s="110"/>
      <c r="I40" s="110"/>
      <c r="J40" s="110"/>
      <c r="K40" s="110"/>
      <c r="L40" s="110"/>
      <c r="M40" s="110"/>
      <c r="N40" s="110"/>
      <c r="O40" s="110">
        <v>0.91990000000000005</v>
      </c>
      <c r="P40" s="112"/>
      <c r="Q40" s="112"/>
      <c r="R40" s="112"/>
      <c r="S40" s="112"/>
    </row>
    <row r="41" spans="1:23" s="54" customFormat="1" ht="9" customHeight="1">
      <c r="A41" s="53"/>
      <c r="B41" s="106" t="s">
        <v>8</v>
      </c>
      <c r="C41" s="111">
        <v>0.93689999999999996</v>
      </c>
      <c r="D41" s="111">
        <v>0.93469999999999998</v>
      </c>
      <c r="E41" s="188">
        <v>0.93610000000000004</v>
      </c>
      <c r="F41" s="188">
        <v>0.93340000000000001</v>
      </c>
      <c r="G41" s="188"/>
      <c r="H41" s="111"/>
      <c r="I41" s="111"/>
      <c r="J41" s="111"/>
      <c r="K41" s="111"/>
      <c r="L41" s="111"/>
      <c r="M41" s="111"/>
      <c r="N41" s="111"/>
      <c r="O41" s="111">
        <v>0.93530000000000002</v>
      </c>
      <c r="P41" s="112"/>
      <c r="Q41" s="112"/>
      <c r="R41" s="112"/>
      <c r="S41" s="112"/>
    </row>
    <row r="42" spans="1:23" s="54" customFormat="1" ht="9" customHeight="1">
      <c r="A42" s="53"/>
      <c r="B42" s="105" t="s">
        <v>14</v>
      </c>
      <c r="C42" s="110">
        <v>0.93469999999999998</v>
      </c>
      <c r="D42" s="110">
        <v>0.93630000000000002</v>
      </c>
      <c r="E42" s="110">
        <v>0.9355</v>
      </c>
      <c r="F42" s="110">
        <v>0.93389999999999995</v>
      </c>
      <c r="G42" s="110"/>
      <c r="H42" s="110"/>
      <c r="I42" s="110"/>
      <c r="J42" s="110"/>
      <c r="K42" s="110"/>
      <c r="L42" s="110"/>
      <c r="M42" s="110"/>
      <c r="N42" s="110"/>
      <c r="O42" s="110">
        <v>0.93510000000000004</v>
      </c>
      <c r="P42" s="112"/>
      <c r="Q42" s="112"/>
      <c r="R42" s="112"/>
      <c r="S42" s="112"/>
    </row>
    <row r="43" spans="1:23" s="54" customFormat="1" ht="9" customHeight="1">
      <c r="A43" s="53"/>
      <c r="B43" s="106" t="s">
        <v>15</v>
      </c>
      <c r="C43" s="111">
        <v>0.93869999999999998</v>
      </c>
      <c r="D43" s="111">
        <v>0.94210000000000005</v>
      </c>
      <c r="E43" s="111">
        <v>0.94040000000000001</v>
      </c>
      <c r="F43" s="111">
        <v>0.93910000000000005</v>
      </c>
      <c r="G43" s="111"/>
      <c r="H43" s="111"/>
      <c r="I43" s="111"/>
      <c r="J43" s="111"/>
      <c r="K43" s="111"/>
      <c r="L43" s="111"/>
      <c r="M43" s="111"/>
      <c r="N43" s="111"/>
      <c r="O43" s="111">
        <v>0.94010000000000005</v>
      </c>
      <c r="P43" s="112"/>
      <c r="Q43" s="112"/>
      <c r="R43" s="112"/>
      <c r="S43" s="112"/>
    </row>
    <row r="44" spans="1:23" s="54" customFormat="1" ht="9" customHeight="1">
      <c r="A44" s="53"/>
      <c r="B44" s="105" t="s">
        <v>16</v>
      </c>
      <c r="C44" s="110">
        <v>0.93920000000000003</v>
      </c>
      <c r="D44" s="110">
        <v>0.94140000000000001</v>
      </c>
      <c r="E44" s="110">
        <v>0.93969999999999998</v>
      </c>
      <c r="F44" s="110">
        <v>0.94079999999999997</v>
      </c>
      <c r="G44" s="110"/>
      <c r="H44" s="110"/>
      <c r="I44" s="110"/>
      <c r="J44" s="110"/>
      <c r="K44" s="110"/>
      <c r="L44" s="110"/>
      <c r="M44" s="110"/>
      <c r="N44" s="110"/>
      <c r="O44" s="110">
        <v>0.94030000000000002</v>
      </c>
      <c r="P44" s="112"/>
      <c r="Q44" s="112"/>
      <c r="R44" s="112"/>
      <c r="S44" s="112"/>
    </row>
    <row r="45" spans="1:23" s="54" customFormat="1" ht="9" customHeight="1">
      <c r="A45" s="53"/>
      <c r="B45" s="106" t="s">
        <v>41</v>
      </c>
      <c r="C45" s="111">
        <v>0.92979999999999996</v>
      </c>
      <c r="D45" s="111">
        <v>0.93669999999999998</v>
      </c>
      <c r="E45" s="111">
        <v>0.93030000000000002</v>
      </c>
      <c r="F45" s="111">
        <v>0.92679999999999996</v>
      </c>
      <c r="G45" s="111"/>
      <c r="H45" s="111"/>
      <c r="I45" s="111"/>
      <c r="J45" s="111"/>
      <c r="K45" s="111"/>
      <c r="L45" s="111"/>
      <c r="M45" s="111"/>
      <c r="N45" s="111"/>
      <c r="O45" s="111">
        <v>0.93089999999999995</v>
      </c>
      <c r="P45" s="112"/>
      <c r="Q45" s="112"/>
      <c r="R45" s="112"/>
      <c r="S45" s="112"/>
    </row>
    <row r="46" spans="1:23" s="54" customFormat="1" ht="9" customHeight="1">
      <c r="A46" s="53"/>
      <c r="B46" s="105" t="s">
        <v>153</v>
      </c>
      <c r="C46" s="110">
        <v>0</v>
      </c>
      <c r="D46" s="110">
        <v>0</v>
      </c>
      <c r="E46" s="110">
        <v>0</v>
      </c>
      <c r="F46" s="110">
        <v>0.93640000000000001</v>
      </c>
      <c r="G46" s="110"/>
      <c r="H46" s="110"/>
      <c r="I46" s="110"/>
      <c r="J46" s="110"/>
      <c r="K46" s="110"/>
      <c r="L46" s="110"/>
      <c r="M46" s="110"/>
      <c r="N46" s="110"/>
      <c r="O46" s="110">
        <v>0.93640000000000001</v>
      </c>
      <c r="P46" s="112"/>
      <c r="Q46" s="112"/>
      <c r="R46" s="112"/>
      <c r="S46" s="112"/>
    </row>
    <row r="47" spans="1:23" s="54" customFormat="1" ht="9" customHeight="1">
      <c r="A47" s="53"/>
      <c r="B47" s="106" t="s">
        <v>17</v>
      </c>
      <c r="C47" s="111">
        <v>0.92620000000000002</v>
      </c>
      <c r="D47" s="111">
        <v>0.9274</v>
      </c>
      <c r="E47" s="111">
        <v>0.92520000000000002</v>
      </c>
      <c r="F47" s="111">
        <v>0.92720000000000002</v>
      </c>
      <c r="G47" s="111"/>
      <c r="H47" s="111"/>
      <c r="I47" s="111"/>
      <c r="J47" s="111"/>
      <c r="K47" s="111"/>
      <c r="L47" s="111"/>
      <c r="M47" s="111"/>
      <c r="N47" s="111"/>
      <c r="O47" s="111">
        <v>0.92659999999999998</v>
      </c>
      <c r="P47" s="112"/>
      <c r="Q47" s="112"/>
      <c r="R47" s="112"/>
      <c r="S47" s="112"/>
    </row>
    <row r="48" spans="1:23" s="54" customFormat="1" ht="18" customHeight="1">
      <c r="A48" s="53"/>
      <c r="B48" s="116" t="s">
        <v>3</v>
      </c>
      <c r="C48" s="117">
        <v>0.93440000000000001</v>
      </c>
      <c r="D48" s="117">
        <v>0.93500000000000005</v>
      </c>
      <c r="E48" s="139">
        <v>0.93479999999999996</v>
      </c>
      <c r="F48" s="139">
        <v>0.93489999999999995</v>
      </c>
      <c r="G48" s="139"/>
      <c r="H48" s="139"/>
      <c r="I48" s="117"/>
      <c r="J48" s="117"/>
      <c r="K48" s="117"/>
      <c r="L48" s="117"/>
      <c r="M48" s="117"/>
      <c r="N48" s="117"/>
      <c r="O48" s="117">
        <v>0.93479999999999996</v>
      </c>
      <c r="P48" s="112"/>
      <c r="Q48" s="112"/>
      <c r="R48" s="112"/>
      <c r="S48" s="112"/>
      <c r="T48" s="112"/>
      <c r="U48" s="112"/>
      <c r="V48" s="112"/>
      <c r="W48" s="112"/>
    </row>
    <row r="49" spans="1:15" s="54" customFormat="1" ht="16.5" customHeight="1">
      <c r="A49" s="53"/>
      <c r="B49" s="118" t="s">
        <v>28</v>
      </c>
      <c r="C49" s="119">
        <f>MAX(C32:C47)</f>
        <v>0.94350000000000001</v>
      </c>
      <c r="D49" s="119">
        <f t="shared" ref="D49:F49" si="2">MAX(D32:D47)</f>
        <v>0.94269999999999998</v>
      </c>
      <c r="E49" s="119">
        <f t="shared" si="2"/>
        <v>0.94279999999999997</v>
      </c>
      <c r="F49" s="119">
        <f t="shared" si="2"/>
        <v>0.94479999999999997</v>
      </c>
      <c r="G49" s="119"/>
      <c r="H49" s="119"/>
      <c r="I49" s="119"/>
      <c r="J49" s="119"/>
      <c r="K49" s="119"/>
      <c r="L49" s="119"/>
      <c r="M49" s="119"/>
      <c r="N49" s="119"/>
      <c r="O49" s="119">
        <f>MAX(O32:O47)</f>
        <v>0.94350000000000001</v>
      </c>
    </row>
    <row r="50" spans="1:15" s="16" customFormat="1">
      <c r="A50" s="52"/>
      <c r="O50" s="60"/>
    </row>
  </sheetData>
  <mergeCells count="2">
    <mergeCell ref="B30:O30"/>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3" t="s">
        <v>57</v>
      </c>
      <c r="C8" s="223"/>
      <c r="D8" s="223"/>
      <c r="E8" s="223"/>
      <c r="F8" s="223"/>
      <c r="G8" s="223"/>
      <c r="H8" s="223"/>
      <c r="I8" s="223"/>
      <c r="J8" s="223"/>
      <c r="K8" s="223"/>
      <c r="L8" s="223"/>
      <c r="M8" s="223"/>
      <c r="N8" s="223"/>
      <c r="O8" s="224"/>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49" t="s">
        <v>63</v>
      </c>
      <c r="C10" s="72">
        <f>+'Ingresos Brutos del Juego'!C26</f>
        <v>22402835809</v>
      </c>
      <c r="D10" s="72">
        <f>+'Ingresos Brutos del Juego'!D26</f>
        <v>20592813115</v>
      </c>
      <c r="E10" s="72">
        <f>+'Ingresos Brutos del Juego'!E26</f>
        <v>22697337191</v>
      </c>
      <c r="F10" s="72">
        <f>+'Ingresos Brutos del Juego'!F26</f>
        <v>23161903282</v>
      </c>
      <c r="G10" s="72"/>
      <c r="H10" s="72"/>
      <c r="I10" s="72"/>
      <c r="J10" s="72"/>
      <c r="K10" s="72"/>
      <c r="L10" s="72"/>
      <c r="M10" s="72"/>
      <c r="N10" s="72"/>
      <c r="O10" s="72">
        <f>SUM(C10:N10)</f>
        <v>88854889397</v>
      </c>
      <c r="P10" s="56"/>
      <c r="Q10" s="56"/>
      <c r="R10" s="57"/>
    </row>
    <row r="11" spans="1:18" s="58" customFormat="1" ht="11.25" customHeight="1">
      <c r="A11" s="56"/>
      <c r="B11" s="106" t="s">
        <v>19</v>
      </c>
      <c r="C11" s="123">
        <f>+Impuestos!C26</f>
        <v>3750095274</v>
      </c>
      <c r="D11" s="123">
        <f>+Impuestos!D26</f>
        <v>3446734277</v>
      </c>
      <c r="E11" s="123">
        <f>+Impuestos!E26</f>
        <v>3799485656</v>
      </c>
      <c r="F11" s="123">
        <f>+Impuestos!F26</f>
        <v>3735095470</v>
      </c>
      <c r="G11" s="123"/>
      <c r="H11" s="123"/>
      <c r="I11" s="123"/>
      <c r="J11" s="123"/>
      <c r="K11" s="123"/>
      <c r="L11" s="123"/>
      <c r="M11" s="123"/>
      <c r="N11" s="123"/>
      <c r="O11" s="123">
        <f>SUM(C11:N11)</f>
        <v>14731410677</v>
      </c>
      <c r="P11" s="56"/>
      <c r="Q11" s="56"/>
      <c r="R11" s="57"/>
    </row>
    <row r="12" spans="1:18" s="58" customFormat="1" ht="11.25" customHeight="1">
      <c r="A12" s="56"/>
      <c r="B12" s="101" t="s">
        <v>20</v>
      </c>
      <c r="C12" s="39">
        <f>+Impuestos!C48</f>
        <v>3576923365.8538656</v>
      </c>
      <c r="D12" s="39">
        <f>+Impuestos!D48</f>
        <v>3287928144</v>
      </c>
      <c r="E12" s="39">
        <f>+Impuestos!E48</f>
        <v>3623944592</v>
      </c>
      <c r="F12" s="39">
        <f>+Impuestos!F48</f>
        <v>3698119013</v>
      </c>
      <c r="G12" s="39"/>
      <c r="H12" s="39"/>
      <c r="I12" s="39"/>
      <c r="J12" s="39"/>
      <c r="K12" s="39"/>
      <c r="L12" s="39"/>
      <c r="M12" s="39"/>
      <c r="N12" s="39"/>
      <c r="O12" s="39">
        <f>SUM(C12:N12)</f>
        <v>14186915114.853867</v>
      </c>
      <c r="P12" s="56"/>
      <c r="Q12" s="56"/>
      <c r="R12" s="57"/>
    </row>
    <row r="13" spans="1:18" s="58" customFormat="1" ht="11.25" customHeight="1">
      <c r="A13" s="56"/>
      <c r="B13" s="138" t="s">
        <v>29</v>
      </c>
      <c r="C13" s="190">
        <f>+Visitas!C26</f>
        <v>572796</v>
      </c>
      <c r="D13" s="190">
        <f>+Visitas!D26</f>
        <v>573076</v>
      </c>
      <c r="E13" s="190">
        <f>+Visitas!E26</f>
        <v>530369</v>
      </c>
      <c r="F13" s="190">
        <f>+Visitas!F26</f>
        <v>540762</v>
      </c>
      <c r="G13" s="135"/>
      <c r="H13" s="135"/>
      <c r="I13" s="135"/>
      <c r="J13" s="135"/>
      <c r="K13" s="135"/>
      <c r="L13" s="135"/>
      <c r="M13" s="135"/>
      <c r="N13" s="135"/>
      <c r="O13" s="136">
        <f>SUM(C13:N13)</f>
        <v>2217003</v>
      </c>
      <c r="P13" s="56"/>
      <c r="Q13" s="56"/>
      <c r="R13" s="57"/>
    </row>
    <row r="14" spans="1:18" s="58" customFormat="1" ht="11.25" customHeight="1">
      <c r="A14" s="56"/>
      <c r="B14" s="150" t="s">
        <v>11</v>
      </c>
      <c r="C14" s="191">
        <f>+Visitas!C46</f>
        <v>1569266289.54</v>
      </c>
      <c r="D14" s="191">
        <f>+Visitas!D46</f>
        <v>1579460495</v>
      </c>
      <c r="E14" s="191">
        <f>+Visitas!E46</f>
        <v>1463203212</v>
      </c>
      <c r="F14" s="191">
        <f>+Visitas!F46</f>
        <v>1497856664</v>
      </c>
      <c r="G14" s="39"/>
      <c r="H14" s="39"/>
      <c r="I14" s="39"/>
      <c r="J14" s="39"/>
      <c r="K14" s="39"/>
      <c r="L14" s="39"/>
      <c r="M14" s="39"/>
      <c r="N14" s="39"/>
      <c r="O14" s="137">
        <f>SUM(C14:N14)</f>
        <v>6109786660.54</v>
      </c>
      <c r="P14" s="56"/>
      <c r="Q14" s="56"/>
      <c r="R14" s="57"/>
    </row>
    <row r="15" spans="1:18" s="58" customFormat="1" ht="11.25" customHeight="1">
      <c r="A15" s="56"/>
      <c r="B15" s="162" t="s">
        <v>12</v>
      </c>
      <c r="C15" s="189">
        <f>+Visitas!C69</f>
        <v>39111.370000000003</v>
      </c>
      <c r="D15" s="189">
        <f>+Visitas!D69</f>
        <v>35933.83</v>
      </c>
      <c r="E15" s="189">
        <f>+Visitas!E69</f>
        <v>42795.37</v>
      </c>
      <c r="F15" s="189">
        <f>+Visitas!F69</f>
        <v>42831.97</v>
      </c>
      <c r="G15" s="120"/>
      <c r="H15" s="120"/>
      <c r="I15" s="120"/>
      <c r="J15" s="120"/>
      <c r="K15" s="120"/>
      <c r="L15" s="120"/>
      <c r="M15" s="120"/>
      <c r="N15" s="120"/>
      <c r="O15" s="144">
        <f>+O10/O13</f>
        <v>40078.831375961148</v>
      </c>
      <c r="P15" s="56"/>
      <c r="Q15" s="56"/>
      <c r="R15" s="57"/>
    </row>
    <row r="16" spans="1:18" s="58" customFormat="1" ht="11.25" customHeight="1">
      <c r="A16" s="56"/>
      <c r="B16" s="193" t="s">
        <v>109</v>
      </c>
      <c r="C16" s="192">
        <f>+'Retorno Máquinas'!C48</f>
        <v>0.93440000000000001</v>
      </c>
      <c r="D16" s="192">
        <f>+'Retorno Máquinas'!D48</f>
        <v>0.93500000000000005</v>
      </c>
      <c r="E16" s="192">
        <f>+'Retorno Máquinas'!E48</f>
        <v>0.93479999999999996</v>
      </c>
      <c r="F16" s="192">
        <f>+'Retorno Máquinas'!F48</f>
        <v>0.93489999999999995</v>
      </c>
      <c r="G16" s="163"/>
      <c r="H16" s="163"/>
      <c r="I16" s="163"/>
      <c r="J16" s="163"/>
      <c r="K16" s="163"/>
      <c r="L16" s="164"/>
      <c r="M16" s="164"/>
      <c r="N16" s="164"/>
      <c r="O16" s="192">
        <f>+'Retorno Máquinas'!O48</f>
        <v>0.93479999999999996</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3" t="s">
        <v>58</v>
      </c>
      <c r="C18" s="223"/>
      <c r="D18" s="223"/>
      <c r="E18" s="223"/>
      <c r="F18" s="223"/>
      <c r="G18" s="223"/>
      <c r="H18" s="223"/>
      <c r="I18" s="223"/>
      <c r="J18" s="223"/>
      <c r="K18" s="223"/>
      <c r="L18" s="223"/>
      <c r="M18" s="223"/>
      <c r="N18" s="223"/>
      <c r="O18" s="224"/>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1" t="s">
        <v>63</v>
      </c>
      <c r="C20" s="140">
        <f>+'Ingresos Brutos del Juego'!C27</f>
        <v>44685913.370167956</v>
      </c>
      <c r="D20" s="140">
        <f>+'Ingresos Brutos del Juego'!D27</f>
        <v>42768932.096201375</v>
      </c>
      <c r="E20" s="140">
        <f>+'Ingresos Brutos del Juego'!E27</f>
        <v>46760068.378656782</v>
      </c>
      <c r="F20" s="140">
        <f>+'Ingresos Brutos del Juego'!F27</f>
        <v>47658237.205761313</v>
      </c>
      <c r="G20" s="140"/>
      <c r="H20" s="140"/>
      <c r="I20" s="141"/>
      <c r="J20" s="141"/>
      <c r="K20" s="141"/>
      <c r="L20" s="141"/>
      <c r="M20" s="141"/>
      <c r="N20" s="141"/>
      <c r="O20" s="142">
        <f>SUM(C20:N20)</f>
        <v>181873151.05078742</v>
      </c>
      <c r="P20" s="56"/>
      <c r="Q20" s="68"/>
      <c r="R20" s="57"/>
    </row>
    <row r="21" spans="1:18" s="58" customFormat="1" ht="11.25" customHeight="1">
      <c r="A21" s="56"/>
      <c r="B21" s="143" t="s">
        <v>19</v>
      </c>
      <c r="C21" s="120">
        <f>+Impuestos!C27</f>
        <v>7480143.7627159217</v>
      </c>
      <c r="D21" s="120">
        <f>+Impuestos!D27</f>
        <v>7158475.3099752851</v>
      </c>
      <c r="E21" s="120">
        <f>+Impuestos!E27</f>
        <v>7827535.3440461475</v>
      </c>
      <c r="F21" s="120">
        <f>+Impuestos!F27</f>
        <v>7685381.625514403</v>
      </c>
      <c r="G21" s="120"/>
      <c r="H21" s="120"/>
      <c r="I21" s="120"/>
      <c r="J21" s="120"/>
      <c r="K21" s="120"/>
      <c r="L21" s="120"/>
      <c r="M21" s="120"/>
      <c r="N21" s="120"/>
      <c r="O21" s="144">
        <f>SUM(C21:N21)</f>
        <v>30151536.042251758</v>
      </c>
      <c r="P21" s="56"/>
      <c r="Q21" s="56"/>
      <c r="R21" s="57"/>
    </row>
    <row r="22" spans="1:18" s="58" customFormat="1" ht="11.25" customHeight="1">
      <c r="A22" s="56"/>
      <c r="B22" s="145" t="s">
        <v>20</v>
      </c>
      <c r="C22" s="146">
        <f>+Impuestos!C49</f>
        <v>7134725.6669203853</v>
      </c>
      <c r="D22" s="146">
        <f>+Impuestos!D49</f>
        <v>6828653.0229080562</v>
      </c>
      <c r="E22" s="146">
        <f>+Impuestos!E49</f>
        <v>7465893.2674083235</v>
      </c>
      <c r="F22" s="146">
        <f>+Impuestos!F49</f>
        <v>7609298.3806584366</v>
      </c>
      <c r="G22" s="146"/>
      <c r="H22" s="146"/>
      <c r="I22" s="153"/>
      <c r="J22" s="153"/>
      <c r="K22" s="153"/>
      <c r="L22" s="153"/>
      <c r="M22" s="153"/>
      <c r="N22" s="153"/>
      <c r="O22" s="154">
        <f>SUM(C22:N22)</f>
        <v>29038570.3378952</v>
      </c>
      <c r="P22" s="56"/>
      <c r="Q22" s="56"/>
      <c r="R22" s="57"/>
    </row>
    <row r="23" spans="1:18" s="58" customFormat="1" ht="11.25" customHeight="1">
      <c r="A23" s="56"/>
      <c r="B23" s="143" t="s">
        <v>29</v>
      </c>
      <c r="C23" s="190">
        <f>+C13</f>
        <v>572796</v>
      </c>
      <c r="D23" s="190">
        <f>+D13</f>
        <v>573076</v>
      </c>
      <c r="E23" s="190">
        <f>+E13</f>
        <v>530369</v>
      </c>
      <c r="F23" s="190">
        <f>+F13</f>
        <v>540762</v>
      </c>
      <c r="G23" s="135"/>
      <c r="H23" s="135"/>
      <c r="I23" s="135"/>
      <c r="J23" s="135"/>
      <c r="K23" s="135"/>
      <c r="L23" s="135"/>
      <c r="M23" s="120"/>
      <c r="N23" s="135"/>
      <c r="O23" s="144">
        <f>SUM(C23:N23)</f>
        <v>2217003</v>
      </c>
      <c r="P23" s="56"/>
      <c r="Q23" s="56"/>
      <c r="R23" s="57"/>
    </row>
    <row r="24" spans="1:18" s="58" customFormat="1" ht="11.25" customHeight="1">
      <c r="A24" s="56"/>
      <c r="B24" s="152" t="s">
        <v>11</v>
      </c>
      <c r="C24" s="73">
        <f>+Visitas!C47</f>
        <v>3130143.7937128497</v>
      </c>
      <c r="D24" s="73">
        <f>+Visitas!D47</f>
        <v>3280359.9140169057</v>
      </c>
      <c r="E24" s="73">
        <f>+Visitas!E47</f>
        <v>3014427.7132262052</v>
      </c>
      <c r="F24" s="73">
        <f>+Visitas!F47</f>
        <v>3082009.596707819</v>
      </c>
      <c r="G24" s="73"/>
      <c r="H24" s="73"/>
      <c r="I24" s="39"/>
      <c r="J24" s="39"/>
      <c r="K24" s="39"/>
      <c r="L24" s="39"/>
      <c r="M24" s="39"/>
      <c r="N24" s="39"/>
      <c r="O24" s="137">
        <f>SUM(C24:N24)</f>
        <v>12506941.017663779</v>
      </c>
      <c r="P24" s="56"/>
      <c r="Q24" s="56"/>
      <c r="R24" s="57"/>
    </row>
    <row r="25" spans="1:18" s="58" customFormat="1" ht="11.25" customHeight="1">
      <c r="A25" s="56"/>
      <c r="B25" s="143" t="s">
        <v>12</v>
      </c>
      <c r="C25" s="147">
        <f>+Visitas!C70</f>
        <v>78.010000000000005</v>
      </c>
      <c r="D25" s="147">
        <f>+Visitas!D70</f>
        <v>74.63</v>
      </c>
      <c r="E25" s="147">
        <f>+Visitas!E70</f>
        <v>88.17</v>
      </c>
      <c r="F25" s="147">
        <f>+Visitas!F70</f>
        <v>88.13</v>
      </c>
      <c r="G25" s="147"/>
      <c r="H25" s="147"/>
      <c r="I25" s="147"/>
      <c r="J25" s="147"/>
      <c r="K25" s="147"/>
      <c r="L25" s="147"/>
      <c r="M25" s="147"/>
      <c r="N25" s="147"/>
      <c r="O25" s="148">
        <f>+O20/O23</f>
        <v>82.035590863335514</v>
      </c>
      <c r="P25" s="56"/>
      <c r="Q25" s="56"/>
      <c r="R25" s="57"/>
    </row>
    <row r="26" spans="1:18" s="58" customFormat="1" ht="11.25" customHeight="1">
      <c r="A26" s="56"/>
      <c r="B26" s="165" t="s">
        <v>109</v>
      </c>
      <c r="C26" s="168">
        <f>+C16</f>
        <v>0.93440000000000001</v>
      </c>
      <c r="D26" s="168">
        <f>+D16</f>
        <v>0.93500000000000005</v>
      </c>
      <c r="E26" s="168">
        <f>+E16</f>
        <v>0.93479999999999996</v>
      </c>
      <c r="F26" s="168">
        <f>+F16</f>
        <v>0.93489999999999995</v>
      </c>
      <c r="G26" s="168"/>
      <c r="H26" s="168"/>
      <c r="I26" s="168"/>
      <c r="J26" s="168"/>
      <c r="K26" s="168"/>
      <c r="L26" s="168"/>
      <c r="M26" s="187"/>
      <c r="N26" s="168"/>
      <c r="O26" s="168">
        <f>+O16</f>
        <v>0.93479999999999996</v>
      </c>
      <c r="P26" s="56"/>
      <c r="Q26" s="56"/>
      <c r="R26" s="57"/>
    </row>
    <row r="27" spans="1:18" s="58" customFormat="1" ht="11.25" customHeight="1">
      <c r="A27" s="56"/>
      <c r="B27" s="166" t="s">
        <v>33</v>
      </c>
      <c r="C27" s="167">
        <f>+C38</f>
        <v>501.34</v>
      </c>
      <c r="D27" s="167">
        <f>+D38</f>
        <v>481.49</v>
      </c>
      <c r="E27" s="167">
        <f t="shared" ref="E27:N27" si="0">+E38</f>
        <v>485.4</v>
      </c>
      <c r="F27" s="167">
        <f t="shared" si="0"/>
        <v>486</v>
      </c>
      <c r="G27" s="167">
        <f t="shared" si="0"/>
        <v>0</v>
      </c>
      <c r="H27" s="167">
        <f t="shared" si="0"/>
        <v>0</v>
      </c>
      <c r="I27" s="167">
        <f t="shared" si="0"/>
        <v>0</v>
      </c>
      <c r="J27" s="167">
        <f t="shared" si="0"/>
        <v>0</v>
      </c>
      <c r="K27" s="167">
        <f t="shared" si="0"/>
        <v>0</v>
      </c>
      <c r="L27" s="167">
        <f t="shared" si="0"/>
        <v>0</v>
      </c>
      <c r="M27" s="167">
        <f t="shared" si="0"/>
        <v>0</v>
      </c>
      <c r="N27" s="167">
        <f t="shared" si="0"/>
        <v>0</v>
      </c>
      <c r="O27" s="200"/>
      <c r="P27" s="56"/>
      <c r="Q27" s="56"/>
    </row>
    <row r="28" spans="1:18" ht="28.5" customHeight="1"/>
    <row r="29" spans="1:18" s="1" customFormat="1" ht="22.5" customHeight="1">
      <c r="A29" s="6"/>
      <c r="B29" s="256" t="s">
        <v>142</v>
      </c>
      <c r="C29" s="257"/>
      <c r="D29" s="257"/>
      <c r="E29" s="257"/>
      <c r="F29" s="257"/>
      <c r="G29" s="257"/>
      <c r="H29" s="257"/>
      <c r="I29" s="257"/>
      <c r="J29" s="257"/>
      <c r="K29" s="257"/>
      <c r="L29" s="257"/>
      <c r="M29" s="257"/>
      <c r="N29" s="257"/>
      <c r="O29" s="257"/>
      <c r="P29" s="257"/>
      <c r="Q29" s="6"/>
      <c r="R29" s="6"/>
    </row>
    <row r="30" spans="1:18" s="1" customFormat="1" ht="11.25">
      <c r="A30" s="6"/>
      <c r="B30" s="182" t="s">
        <v>102</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2" t="s">
        <v>35</v>
      </c>
      <c r="Q30" s="6"/>
      <c r="R30" s="6"/>
    </row>
    <row r="31" spans="1:18" s="1" customFormat="1" ht="12" customHeight="1">
      <c r="A31" s="6"/>
      <c r="B31" s="98" t="s">
        <v>103</v>
      </c>
      <c r="C31" s="194">
        <v>1656107500</v>
      </c>
      <c r="D31" s="194">
        <v>1351719150</v>
      </c>
      <c r="E31" s="194">
        <v>1536569700</v>
      </c>
      <c r="F31" s="194">
        <v>1625495900</v>
      </c>
      <c r="G31" s="194"/>
      <c r="H31" s="194"/>
      <c r="I31" s="194"/>
      <c r="J31" s="194"/>
      <c r="K31" s="195"/>
      <c r="L31" s="195"/>
      <c r="M31" s="195"/>
      <c r="N31" s="195"/>
      <c r="O31" s="196">
        <f t="shared" ref="O31:O37" si="1">SUM(C31:N31)</f>
        <v>6169892250</v>
      </c>
      <c r="P31" s="196">
        <v>12620944.959999999</v>
      </c>
      <c r="Q31" s="6"/>
      <c r="R31" s="6"/>
    </row>
    <row r="32" spans="1:18" s="1" customFormat="1" ht="12" customHeight="1">
      <c r="A32" s="6"/>
      <c r="B32" s="99" t="s">
        <v>104</v>
      </c>
      <c r="C32" s="197">
        <v>2691673100</v>
      </c>
      <c r="D32" s="197">
        <v>2545095600</v>
      </c>
      <c r="E32" s="197">
        <v>2875741450</v>
      </c>
      <c r="F32" s="197">
        <v>3032238100</v>
      </c>
      <c r="G32" s="197"/>
      <c r="H32" s="197"/>
      <c r="I32" s="197"/>
      <c r="J32" s="197"/>
      <c r="K32" s="198"/>
      <c r="L32" s="198"/>
      <c r="M32" s="198"/>
      <c r="N32" s="198"/>
      <c r="O32" s="199">
        <f t="shared" si="1"/>
        <v>11144748250</v>
      </c>
      <c r="P32" s="199">
        <v>22818482.359999999</v>
      </c>
      <c r="Q32" s="6"/>
      <c r="R32" s="6"/>
    </row>
    <row r="33" spans="2:16" s="6" customFormat="1" ht="12" customHeight="1">
      <c r="B33" s="98" t="s">
        <v>105</v>
      </c>
      <c r="C33" s="194">
        <v>79677550</v>
      </c>
      <c r="D33" s="194">
        <v>96599110</v>
      </c>
      <c r="E33" s="194">
        <v>123876250</v>
      </c>
      <c r="F33" s="194">
        <v>49514500</v>
      </c>
      <c r="G33" s="194"/>
      <c r="H33" s="194"/>
      <c r="I33" s="194"/>
      <c r="J33" s="194"/>
      <c r="K33" s="195"/>
      <c r="L33" s="195"/>
      <c r="M33" s="195"/>
      <c r="N33" s="195"/>
      <c r="O33" s="196">
        <f t="shared" si="1"/>
        <v>349667410</v>
      </c>
      <c r="P33" s="196">
        <v>716640.7</v>
      </c>
    </row>
    <row r="34" spans="2:16" s="6" customFormat="1" ht="12" customHeight="1">
      <c r="B34" s="100" t="s">
        <v>106</v>
      </c>
      <c r="C34" s="197">
        <v>17921000179</v>
      </c>
      <c r="D34" s="197">
        <v>16543365905</v>
      </c>
      <c r="E34" s="197">
        <v>18107106601</v>
      </c>
      <c r="F34" s="197">
        <v>18397297717</v>
      </c>
      <c r="G34" s="197"/>
      <c r="H34" s="197"/>
      <c r="I34" s="197"/>
      <c r="J34" s="197"/>
      <c r="K34" s="198"/>
      <c r="L34" s="198"/>
      <c r="M34" s="198"/>
      <c r="N34" s="198"/>
      <c r="O34" s="199">
        <f t="shared" si="1"/>
        <v>70968770402</v>
      </c>
      <c r="P34" s="199">
        <v>145262887.77999997</v>
      </c>
    </row>
    <row r="35" spans="2:16" s="6" customFormat="1" ht="12" customHeight="1">
      <c r="B35" s="98" t="s">
        <v>107</v>
      </c>
      <c r="C35" s="194">
        <v>54377480</v>
      </c>
      <c r="D35" s="194">
        <v>56033350</v>
      </c>
      <c r="E35" s="194">
        <v>54043190</v>
      </c>
      <c r="F35" s="194">
        <v>57357065</v>
      </c>
      <c r="G35" s="194"/>
      <c r="H35" s="194"/>
      <c r="I35" s="194"/>
      <c r="J35" s="194"/>
      <c r="K35" s="195"/>
      <c r="L35" s="195"/>
      <c r="M35" s="195"/>
      <c r="N35" s="195"/>
      <c r="O35" s="196">
        <f t="shared" si="1"/>
        <v>221811085</v>
      </c>
      <c r="P35" s="196">
        <v>454195.26</v>
      </c>
    </row>
    <row r="36" spans="2:16" s="6" customFormat="1" ht="18" customHeight="1">
      <c r="B36" s="201" t="s">
        <v>3</v>
      </c>
      <c r="C36" s="202">
        <f t="shared" ref="C36:D36" si="2">SUM(C31:C35)</f>
        <v>22402835809</v>
      </c>
      <c r="D36" s="202">
        <f t="shared" si="2"/>
        <v>20592813115</v>
      </c>
      <c r="E36" s="202">
        <f t="shared" ref="E36:F36" si="3">SUM(E31:E35)</f>
        <v>22697337191</v>
      </c>
      <c r="F36" s="202">
        <f t="shared" si="3"/>
        <v>23161903282</v>
      </c>
      <c r="G36" s="202"/>
      <c r="H36" s="202"/>
      <c r="I36" s="202"/>
      <c r="J36" s="202"/>
      <c r="K36" s="202"/>
      <c r="L36" s="202"/>
      <c r="M36" s="202"/>
      <c r="N36" s="202"/>
      <c r="O36" s="203">
        <f t="shared" si="1"/>
        <v>88854889397</v>
      </c>
      <c r="P36" s="202">
        <f>SUM(P31:P35)</f>
        <v>181873151.05999997</v>
      </c>
    </row>
    <row r="37" spans="2:16" s="6" customFormat="1" ht="18" customHeight="1">
      <c r="B37" s="91" t="s">
        <v>10</v>
      </c>
      <c r="C37" s="91">
        <f t="shared" ref="C37:D37" si="4">C36/C38</f>
        <v>44685913.370167956</v>
      </c>
      <c r="D37" s="91">
        <f t="shared" si="4"/>
        <v>42768932.096201375</v>
      </c>
      <c r="E37" s="91">
        <f t="shared" ref="E37:F37" si="5">E36/E38</f>
        <v>46760068.378656782</v>
      </c>
      <c r="F37" s="91">
        <f t="shared" si="5"/>
        <v>47658237.205761313</v>
      </c>
      <c r="G37" s="91"/>
      <c r="H37" s="91"/>
      <c r="I37" s="91"/>
      <c r="J37" s="91"/>
      <c r="K37" s="91"/>
      <c r="L37" s="91"/>
      <c r="M37" s="91"/>
      <c r="N37" s="91"/>
      <c r="O37" s="203">
        <f t="shared" si="1"/>
        <v>181873151.05078742</v>
      </c>
      <c r="P37" s="91"/>
    </row>
    <row r="38" spans="2:16" s="6" customFormat="1" ht="16.5" customHeight="1">
      <c r="B38" s="91" t="s">
        <v>32</v>
      </c>
      <c r="C38" s="109">
        <f>+'Retorno Máquinas'!C28</f>
        <v>501.34</v>
      </c>
      <c r="D38" s="109">
        <f>+'Retorno Máquinas'!D28</f>
        <v>481.49</v>
      </c>
      <c r="E38" s="109">
        <f>+'Retorno Máquinas'!E28</f>
        <v>485.4</v>
      </c>
      <c r="F38" s="109">
        <f>+'Retorno Máquinas'!F28</f>
        <v>486</v>
      </c>
      <c r="G38" s="109">
        <f>+'Retorno Máquinas'!G28</f>
        <v>0</v>
      </c>
      <c r="H38" s="109">
        <f>+'Retorno Máquinas'!H28</f>
        <v>0</v>
      </c>
      <c r="I38" s="109">
        <f>+'Retorno Máquinas'!I28</f>
        <v>0</v>
      </c>
      <c r="J38" s="109">
        <f>+'Retorno Máquinas'!J28</f>
        <v>0</v>
      </c>
      <c r="K38" s="109">
        <f>+'Retorno Máquinas'!K28</f>
        <v>0</v>
      </c>
      <c r="L38" s="109">
        <f>+'Retorno Máquinas'!L28</f>
        <v>0</v>
      </c>
      <c r="M38" s="109">
        <f>+'Retorno Máquinas'!M28</f>
        <v>0</v>
      </c>
      <c r="N38" s="109">
        <f>+'Retorno Máquinas'!N28</f>
        <v>0</v>
      </c>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58" t="s">
        <v>108</v>
      </c>
      <c r="C40" s="259"/>
      <c r="D40" s="259"/>
      <c r="E40" s="259"/>
      <c r="F40" s="259"/>
      <c r="G40" s="259"/>
      <c r="H40" s="259"/>
      <c r="I40" s="259"/>
      <c r="J40" s="259"/>
      <c r="K40" s="259"/>
      <c r="L40" s="259"/>
      <c r="M40" s="259"/>
      <c r="N40" s="259"/>
      <c r="O40" s="260"/>
      <c r="P40" s="1"/>
    </row>
    <row r="41" spans="2:16" s="6" customFormat="1" ht="11.25">
      <c r="B41" s="182" t="s">
        <v>102</v>
      </c>
      <c r="C41" s="25" t="s">
        <v>43</v>
      </c>
      <c r="D41" s="25" t="s">
        <v>44</v>
      </c>
      <c r="E41" s="25" t="s">
        <v>45</v>
      </c>
      <c r="F41" s="25" t="s">
        <v>46</v>
      </c>
      <c r="G41" s="25" t="s">
        <v>47</v>
      </c>
      <c r="H41" s="25" t="s">
        <v>48</v>
      </c>
      <c r="I41" s="25" t="s">
        <v>49</v>
      </c>
      <c r="J41" s="25" t="s">
        <v>50</v>
      </c>
      <c r="K41" s="25" t="s">
        <v>51</v>
      </c>
      <c r="L41" s="25" t="s">
        <v>77</v>
      </c>
      <c r="M41" s="25" t="s">
        <v>78</v>
      </c>
      <c r="N41" s="25" t="s">
        <v>79</v>
      </c>
      <c r="O41" s="183" t="s">
        <v>27</v>
      </c>
      <c r="P41" s="1"/>
    </row>
    <row r="42" spans="2:16" s="6" customFormat="1" ht="12" customHeight="1">
      <c r="B42" s="98" t="s">
        <v>103</v>
      </c>
      <c r="C42" s="110">
        <f>+C31/C$36</f>
        <v>7.3924011858118602E-2</v>
      </c>
      <c r="D42" s="110">
        <f>+D31/D$36</f>
        <v>6.5640334929053232E-2</v>
      </c>
      <c r="E42" s="110">
        <v>6.7699999999999996E-2</v>
      </c>
      <c r="F42" s="110">
        <v>7.0180000000000006E-2</v>
      </c>
      <c r="G42" s="110"/>
      <c r="H42" s="110"/>
      <c r="I42" s="110"/>
      <c r="J42" s="110"/>
      <c r="K42" s="110"/>
      <c r="L42" s="110"/>
      <c r="M42" s="110"/>
      <c r="N42" s="110"/>
      <c r="O42" s="110">
        <v>6.9440000000000002E-2</v>
      </c>
      <c r="P42" s="1"/>
    </row>
    <row r="43" spans="2:16" s="6" customFormat="1" ht="12" customHeight="1">
      <c r="B43" s="99" t="s">
        <v>104</v>
      </c>
      <c r="C43" s="111">
        <f t="shared" ref="C43:D46" si="6">+C32/C$36</f>
        <v>0.12014876701094515</v>
      </c>
      <c r="D43" s="111">
        <f t="shared" si="6"/>
        <v>0.12359144842363126</v>
      </c>
      <c r="E43" s="111">
        <v>0.12670000000000001</v>
      </c>
      <c r="F43" s="111">
        <v>0.13089999999999999</v>
      </c>
      <c r="G43" s="111"/>
      <c r="H43" s="111"/>
      <c r="I43" s="111"/>
      <c r="J43" s="111"/>
      <c r="K43" s="111"/>
      <c r="L43" s="111"/>
      <c r="M43" s="111"/>
      <c r="N43" s="111"/>
      <c r="O43" s="111">
        <v>0.12543000000000001</v>
      </c>
      <c r="P43" s="1"/>
    </row>
    <row r="44" spans="2:16" s="6" customFormat="1" ht="12" customHeight="1">
      <c r="B44" s="98" t="s">
        <v>105</v>
      </c>
      <c r="C44" s="110">
        <f t="shared" si="6"/>
        <v>3.5565832236288029E-3</v>
      </c>
      <c r="D44" s="110">
        <f t="shared" si="6"/>
        <v>4.6909137406601475E-3</v>
      </c>
      <c r="E44" s="110">
        <v>5.4999999999999997E-3</v>
      </c>
      <c r="F44" s="110">
        <v>2.0999999999999999E-3</v>
      </c>
      <c r="G44" s="110"/>
      <c r="H44" s="110"/>
      <c r="I44" s="110"/>
      <c r="J44" s="110"/>
      <c r="K44" s="110"/>
      <c r="L44" s="110"/>
      <c r="M44" s="110"/>
      <c r="N44" s="110"/>
      <c r="O44" s="110">
        <v>3.8999999999999998E-3</v>
      </c>
      <c r="P44" s="1"/>
    </row>
    <row r="45" spans="2:16" s="6" customFormat="1" ht="12" customHeight="1">
      <c r="B45" s="100" t="s">
        <v>106</v>
      </c>
      <c r="C45" s="111">
        <f t="shared" si="6"/>
        <v>0.79994337912348179</v>
      </c>
      <c r="D45" s="111">
        <f t="shared" si="6"/>
        <v>0.80335628807069859</v>
      </c>
      <c r="E45" s="111">
        <v>0.79779999999999995</v>
      </c>
      <c r="F45" s="111">
        <v>0.79430000000000001</v>
      </c>
      <c r="G45" s="111"/>
      <c r="H45" s="111"/>
      <c r="I45" s="111"/>
      <c r="J45" s="111"/>
      <c r="K45" s="111"/>
      <c r="L45" s="111"/>
      <c r="M45" s="111"/>
      <c r="N45" s="111"/>
      <c r="O45" s="111">
        <v>0.79869999999999997</v>
      </c>
      <c r="P45" s="1"/>
    </row>
    <row r="46" spans="2:16" s="6" customFormat="1" ht="12" customHeight="1">
      <c r="B46" s="98" t="s">
        <v>107</v>
      </c>
      <c r="C46" s="110">
        <f t="shared" si="6"/>
        <v>2.4272587838256917E-3</v>
      </c>
      <c r="D46" s="110">
        <f t="shared" si="6"/>
        <v>2.7210148359567629E-3</v>
      </c>
      <c r="E46" s="110">
        <v>2.3999999999999998E-3</v>
      </c>
      <c r="F46" s="110">
        <v>2.5000000000000001E-3</v>
      </c>
      <c r="G46" s="110"/>
      <c r="H46" s="110"/>
      <c r="I46" s="110"/>
      <c r="J46" s="110"/>
      <c r="K46" s="110"/>
      <c r="L46" s="110"/>
      <c r="M46" s="110"/>
      <c r="N46" s="110"/>
      <c r="O46" s="110">
        <v>2.5000000000000001E-3</v>
      </c>
      <c r="P46" s="1"/>
    </row>
    <row r="47" spans="2:16" s="6" customFormat="1" ht="18" customHeight="1">
      <c r="B47" s="184" t="s">
        <v>3</v>
      </c>
      <c r="C47" s="185">
        <f t="shared" ref="C47:F47" si="7">SUM(C42:C46)</f>
        <v>1</v>
      </c>
      <c r="D47" s="185">
        <f t="shared" si="7"/>
        <v>1</v>
      </c>
      <c r="E47" s="185">
        <f t="shared" si="7"/>
        <v>1.0001</v>
      </c>
      <c r="F47" s="185">
        <f t="shared" si="7"/>
        <v>0.99997999999999987</v>
      </c>
      <c r="G47" s="185"/>
      <c r="H47" s="185"/>
      <c r="I47" s="185"/>
      <c r="J47" s="185"/>
      <c r="K47" s="185"/>
      <c r="L47" s="185"/>
      <c r="M47" s="185"/>
      <c r="N47" s="185"/>
      <c r="O47" s="186">
        <f t="shared" ref="O47" si="8">SUM(O42:O46)</f>
        <v>0.99996999999999991</v>
      </c>
      <c r="P47" s="1"/>
    </row>
    <row r="49" spans="3:16">
      <c r="C49" s="129"/>
      <c r="D49" s="129"/>
      <c r="J49" s="129"/>
      <c r="K49" s="129"/>
      <c r="L49" s="129"/>
      <c r="M49" s="129"/>
      <c r="N49" s="129"/>
      <c r="O49" s="221"/>
      <c r="P49" s="221"/>
    </row>
    <row r="50" spans="3:16">
      <c r="O50" s="221"/>
      <c r="P50" s="221"/>
    </row>
    <row r="51" spans="3:16">
      <c r="O51" s="221"/>
      <c r="P51" s="221"/>
    </row>
    <row r="52" spans="3:16">
      <c r="O52" s="221"/>
      <c r="P52" s="221"/>
    </row>
    <row r="53" spans="3:16">
      <c r="O53" s="221"/>
      <c r="P53" s="221"/>
    </row>
    <row r="54" spans="3:16">
      <c r="C54" s="69"/>
    </row>
    <row r="59" spans="3:16">
      <c r="L59" s="129"/>
      <c r="M59" s="129"/>
      <c r="N59" s="129"/>
      <c r="O59" s="129"/>
      <c r="P59" s="129"/>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Enzo Schiaffino</cp:lastModifiedBy>
  <cp:lastPrinted>2012-04-23T20:46:53Z</cp:lastPrinted>
  <dcterms:created xsi:type="dcterms:W3CDTF">2009-04-09T13:46:36Z</dcterms:created>
  <dcterms:modified xsi:type="dcterms:W3CDTF">2012-05-28T15:57:44Z</dcterms:modified>
</cp:coreProperties>
</file>