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00" windowWidth="19260" windowHeight="594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Juegos'!$A$1:$I$30</definedName>
    <definedName name="_xlnm.Print_Area" localSheetId="2">'Parque de Máquinas'!$A$1:$S$30</definedName>
    <definedName name="_xlnm.Print_Area" localSheetId="3">'Posiciones de Juego'!$A$1:$J$73</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H47" i="4" l="1"/>
  <c r="H37" i="4"/>
  <c r="H36" i="4"/>
  <c r="H20" i="4" l="1"/>
  <c r="H21" i="4"/>
  <c r="H22" i="4"/>
  <c r="H23" i="4"/>
  <c r="H24" i="4"/>
  <c r="H25" i="4"/>
  <c r="H26" i="4"/>
  <c r="H27" i="4"/>
  <c r="H10" i="4"/>
  <c r="H11" i="4"/>
  <c r="H12" i="4"/>
  <c r="H13" i="4"/>
  <c r="H14" i="4"/>
  <c r="H15" i="4"/>
  <c r="H16" i="4"/>
  <c r="H51" i="7"/>
  <c r="O24" i="7"/>
  <c r="H28" i="7"/>
  <c r="H49" i="3"/>
  <c r="H51" i="2"/>
  <c r="H28" i="2"/>
  <c r="H28" i="1"/>
  <c r="H28" i="8"/>
  <c r="G47" i="4" l="1"/>
  <c r="G37" i="4"/>
  <c r="G36" i="4"/>
  <c r="G26" i="4"/>
  <c r="G25" i="4"/>
  <c r="G24" i="4"/>
  <c r="G23" i="4"/>
  <c r="G21" i="4"/>
  <c r="G22" i="4"/>
  <c r="G20" i="4"/>
  <c r="G10" i="4"/>
  <c r="G11" i="4"/>
  <c r="G12" i="4"/>
  <c r="G13" i="4"/>
  <c r="G14" i="4"/>
  <c r="G15" i="4"/>
  <c r="G16" i="4"/>
  <c r="G51" i="7"/>
  <c r="G28" i="7"/>
  <c r="G27" i="7"/>
  <c r="O24" i="3"/>
  <c r="O45" i="3"/>
  <c r="G51" i="2"/>
  <c r="O25" i="2"/>
  <c r="O24" i="2"/>
  <c r="O47" i="2"/>
  <c r="G28" i="1"/>
  <c r="O24" i="1"/>
  <c r="I25" i="12" l="1"/>
  <c r="R25" i="8"/>
  <c r="F47" i="4" l="1"/>
  <c r="F36" i="4"/>
  <c r="F25" i="4"/>
  <c r="F16" i="4"/>
  <c r="F26" i="4" s="1"/>
  <c r="F15" i="4"/>
  <c r="F51" i="7"/>
  <c r="O25" i="7"/>
  <c r="F27" i="7"/>
  <c r="O46" i="3"/>
  <c r="O25" i="3"/>
  <c r="O48" i="2"/>
  <c r="O25" i="1"/>
  <c r="R26" i="8"/>
  <c r="E47" i="4"/>
  <c r="E36" i="4"/>
  <c r="E25" i="4" l="1"/>
  <c r="E15" i="4"/>
  <c r="E16" i="4"/>
  <c r="E26" i="4" s="1"/>
  <c r="D51" i="7"/>
  <c r="E51" i="7"/>
  <c r="R11" i="8" l="1"/>
  <c r="R12" i="8"/>
  <c r="R13" i="8"/>
  <c r="R14" i="8"/>
  <c r="R15" i="8"/>
  <c r="R16" i="8"/>
  <c r="R17" i="8"/>
  <c r="R18" i="8"/>
  <c r="R19" i="8"/>
  <c r="R20" i="8"/>
  <c r="R21" i="8"/>
  <c r="R22" i="8"/>
  <c r="R23" i="8"/>
  <c r="R24" i="8"/>
  <c r="R27" i="8"/>
  <c r="N28" i="8"/>
  <c r="E28" i="8"/>
  <c r="D25" i="4" l="1"/>
  <c r="D16" i="4"/>
  <c r="D26" i="4" s="1"/>
  <c r="D15" i="4"/>
  <c r="O16" i="4"/>
  <c r="O26" i="4" s="1"/>
  <c r="C16" i="4"/>
  <c r="C26" i="4" s="1"/>
  <c r="C25" i="4"/>
  <c r="C15" i="4"/>
  <c r="O51" i="7"/>
  <c r="C51" i="7"/>
  <c r="E29" i="2" l="1"/>
  <c r="E50" i="3" s="1"/>
  <c r="F29" i="2"/>
  <c r="G29" i="2"/>
  <c r="G50" i="3" s="1"/>
  <c r="H29" i="2"/>
  <c r="H50" i="3" s="1"/>
  <c r="I29" i="2"/>
  <c r="I50" i="3" s="1"/>
  <c r="J29" i="2"/>
  <c r="J50" i="3" s="1"/>
  <c r="K29" i="2"/>
  <c r="K50" i="3" s="1"/>
  <c r="L29" i="2"/>
  <c r="L50" i="3" s="1"/>
  <c r="M29" i="2"/>
  <c r="M50" i="3" s="1"/>
  <c r="N29" i="2"/>
  <c r="N50" i="3" s="1"/>
  <c r="D29" i="2"/>
  <c r="C29" i="2"/>
  <c r="C50" i="3" s="1"/>
  <c r="I28" i="8"/>
  <c r="F50" i="3" l="1"/>
  <c r="C52" i="2"/>
  <c r="D52" i="2"/>
  <c r="D50" i="3"/>
  <c r="C29" i="7"/>
  <c r="C38" i="4" s="1"/>
  <c r="C27" i="4" s="1"/>
  <c r="C74" i="3"/>
  <c r="M29" i="7"/>
  <c r="M38" i="4" s="1"/>
  <c r="M27" i="4" s="1"/>
  <c r="M74" i="3"/>
  <c r="K29" i="7"/>
  <c r="K38" i="4" s="1"/>
  <c r="K27" i="4" s="1"/>
  <c r="K74" i="3"/>
  <c r="I29" i="7"/>
  <c r="I38" i="4" s="1"/>
  <c r="I27" i="4" s="1"/>
  <c r="I74" i="3"/>
  <c r="G29" i="7"/>
  <c r="G38" i="4" s="1"/>
  <c r="G27" i="4" s="1"/>
  <c r="G74" i="3"/>
  <c r="E29" i="7"/>
  <c r="E38" i="4" s="1"/>
  <c r="E74" i="3"/>
  <c r="N29" i="7"/>
  <c r="N38" i="4" s="1"/>
  <c r="N27" i="4" s="1"/>
  <c r="N74" i="3"/>
  <c r="L29" i="7"/>
  <c r="L38" i="4" s="1"/>
  <c r="L27" i="4" s="1"/>
  <c r="L74" i="3"/>
  <c r="J29" i="7"/>
  <c r="J38" i="4" s="1"/>
  <c r="J27" i="4" s="1"/>
  <c r="J74" i="3"/>
  <c r="H29" i="7"/>
  <c r="H38" i="4" s="1"/>
  <c r="H74" i="3"/>
  <c r="F29" i="7"/>
  <c r="F74" i="3"/>
  <c r="N52" i="2"/>
  <c r="L52" i="2"/>
  <c r="J52" i="2"/>
  <c r="H52" i="2"/>
  <c r="F52" i="2"/>
  <c r="D74" i="3"/>
  <c r="M52" i="2"/>
  <c r="K52" i="2"/>
  <c r="I52" i="2"/>
  <c r="G52" i="2"/>
  <c r="E52" i="2"/>
  <c r="F38" i="4" l="1"/>
  <c r="F28" i="7"/>
  <c r="E27" i="4"/>
  <c r="E37" i="4"/>
  <c r="D29" i="7"/>
  <c r="D36" i="4"/>
  <c r="F27" i="4" l="1"/>
  <c r="F37" i="4"/>
  <c r="D42" i="4"/>
  <c r="D44" i="4"/>
  <c r="D46" i="4"/>
  <c r="D43" i="4"/>
  <c r="D45" i="4"/>
  <c r="D38" i="4"/>
  <c r="B73" i="12"/>
  <c r="D47" i="4" l="1"/>
  <c r="D27" i="4"/>
  <c r="D37" i="4"/>
  <c r="C36" i="4"/>
  <c r="O35" i="4"/>
  <c r="O34" i="4"/>
  <c r="O33" i="4"/>
  <c r="O32" i="4"/>
  <c r="O31" i="4"/>
  <c r="C37" i="4" l="1"/>
  <c r="O37" i="4" s="1"/>
  <c r="C44" i="4"/>
  <c r="C46" i="4"/>
  <c r="C43" i="4"/>
  <c r="C45" i="4"/>
  <c r="C42" i="4"/>
  <c r="P36" i="4"/>
  <c r="O36" i="4"/>
  <c r="C47" i="4" l="1"/>
  <c r="B30" i="8"/>
  <c r="B29" i="12"/>
  <c r="O26" i="7"/>
  <c r="O23" i="7"/>
  <c r="O22" i="7"/>
  <c r="O21" i="7"/>
  <c r="O20" i="7"/>
  <c r="O19" i="7"/>
  <c r="O18" i="7"/>
  <c r="O17" i="7"/>
  <c r="O16" i="7"/>
  <c r="O15" i="7"/>
  <c r="O14" i="7"/>
  <c r="O13" i="7"/>
  <c r="O12" i="7"/>
  <c r="O11" i="7"/>
  <c r="O10" i="7"/>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I13" i="12"/>
  <c r="I14" i="12"/>
  <c r="I15" i="12"/>
  <c r="I16" i="12"/>
  <c r="I17" i="12"/>
  <c r="I18" i="12"/>
  <c r="I19" i="12"/>
  <c r="I20" i="12"/>
  <c r="I21" i="12"/>
  <c r="I22" i="12"/>
  <c r="I23" i="12"/>
  <c r="I24" i="12"/>
  <c r="I27" i="12"/>
  <c r="I12" i="12"/>
  <c r="I11" i="12"/>
  <c r="H28" i="12"/>
  <c r="G28" i="12"/>
  <c r="F28" i="12"/>
  <c r="E28" i="12"/>
  <c r="D28" i="12"/>
  <c r="O47" i="4" l="1"/>
  <c r="I28" i="12"/>
  <c r="H28" i="11" l="1"/>
  <c r="G28" i="11"/>
  <c r="F28" i="11"/>
  <c r="E28" i="11"/>
  <c r="D28" i="11"/>
  <c r="Q28" i="8" l="1"/>
  <c r="P28" i="8"/>
  <c r="O28" i="8"/>
  <c r="M28" i="8"/>
  <c r="L28" i="8"/>
  <c r="K28" i="8"/>
  <c r="J28" i="8"/>
  <c r="G28" i="8"/>
  <c r="F28" i="8"/>
  <c r="D28" i="8"/>
  <c r="C28" i="8"/>
  <c r="R28" i="8" l="1"/>
  <c r="S25" i="8" l="1"/>
  <c r="H29" i="8"/>
  <c r="N29" i="8"/>
  <c r="S26" i="8"/>
  <c r="I29" i="8"/>
  <c r="E29" i="8"/>
  <c r="S12" i="8"/>
  <c r="S23" i="8"/>
  <c r="G29" i="8"/>
  <c r="C29" i="8"/>
  <c r="S19" i="8"/>
  <c r="L29" i="8"/>
  <c r="M29" i="8"/>
  <c r="Q29" i="8"/>
  <c r="S17" i="8"/>
  <c r="S27" i="8"/>
  <c r="S21" i="8"/>
  <c r="P29" i="8"/>
  <c r="K29" i="8"/>
  <c r="D29" i="8"/>
  <c r="O29" i="8"/>
  <c r="J29" i="8"/>
  <c r="S13" i="8"/>
  <c r="F29" i="8"/>
  <c r="S15" i="8"/>
  <c r="S11" i="8"/>
  <c r="S24" i="8"/>
  <c r="S14" i="8"/>
  <c r="S18" i="8"/>
  <c r="S22" i="8"/>
  <c r="S20" i="8"/>
  <c r="S16" i="8"/>
  <c r="N27" i="7"/>
  <c r="R29" i="8" l="1"/>
  <c r="S28" i="8"/>
  <c r="N48" i="3"/>
  <c r="N27" i="3"/>
  <c r="N50" i="2"/>
  <c r="N27" i="2"/>
  <c r="M27" i="7" l="1"/>
  <c r="M48" i="3"/>
  <c r="M27" i="3"/>
  <c r="M50" i="2"/>
  <c r="M27" i="2"/>
  <c r="L48" i="3" l="1"/>
  <c r="L27" i="3"/>
  <c r="L27" i="7" l="1"/>
  <c r="L50" i="2"/>
  <c r="P50" i="2"/>
  <c r="L27" i="2"/>
  <c r="O26" i="1"/>
  <c r="O23" i="1"/>
  <c r="O22" i="1"/>
  <c r="O21" i="1"/>
  <c r="O20" i="1"/>
  <c r="O19" i="1"/>
  <c r="O18" i="1"/>
  <c r="O17" i="1"/>
  <c r="O16" i="1"/>
  <c r="O15" i="1"/>
  <c r="O14" i="1"/>
  <c r="O13" i="1"/>
  <c r="O12" i="1"/>
  <c r="O11" i="1"/>
  <c r="O10" i="1"/>
  <c r="K27" i="7"/>
  <c r="K48" i="3"/>
  <c r="K27" i="3"/>
  <c r="P27" i="2"/>
  <c r="K50" i="2"/>
  <c r="K27" i="2"/>
  <c r="K27" i="1"/>
  <c r="J27" i="7"/>
  <c r="J48" i="3"/>
  <c r="J27" i="3"/>
  <c r="O13" i="3"/>
  <c r="O14" i="3"/>
  <c r="J50" i="2"/>
  <c r="J27" i="2"/>
  <c r="I27" i="7"/>
  <c r="I48" i="3"/>
  <c r="I27" i="3"/>
  <c r="I50" i="2"/>
  <c r="I27" i="2"/>
  <c r="I27" i="1"/>
  <c r="J27" i="1"/>
  <c r="L27" i="1"/>
  <c r="M27" i="1"/>
  <c r="N27" i="1"/>
  <c r="H27" i="7"/>
  <c r="H48" i="3"/>
  <c r="H27" i="3"/>
  <c r="H27" i="2"/>
  <c r="H50" i="2"/>
  <c r="H27" i="1"/>
  <c r="E27" i="7"/>
  <c r="E28" i="7" s="1"/>
  <c r="D27" i="7"/>
  <c r="D28" i="7" s="1"/>
  <c r="C27" i="7"/>
  <c r="C28" i="7" s="1"/>
  <c r="D48" i="3"/>
  <c r="E48" i="3"/>
  <c r="F48" i="3"/>
  <c r="G48" i="3"/>
  <c r="G49" i="3" s="1"/>
  <c r="C48" i="3"/>
  <c r="D27" i="3"/>
  <c r="D13" i="4" s="1"/>
  <c r="D23" i="4" s="1"/>
  <c r="E27" i="3"/>
  <c r="E13" i="4" s="1"/>
  <c r="E23" i="4" s="1"/>
  <c r="F27" i="3"/>
  <c r="F13" i="4" s="1"/>
  <c r="F23" i="4" s="1"/>
  <c r="G27" i="3"/>
  <c r="C27" i="3"/>
  <c r="C13" i="4" s="1"/>
  <c r="C23" i="4" s="1"/>
  <c r="D50" i="2"/>
  <c r="E50" i="2"/>
  <c r="F50" i="2"/>
  <c r="G50" i="2"/>
  <c r="C50" i="2"/>
  <c r="D27" i="2"/>
  <c r="E27" i="2"/>
  <c r="F27" i="2"/>
  <c r="G27" i="2"/>
  <c r="G28" i="2" s="1"/>
  <c r="C27" i="2"/>
  <c r="D27" i="1"/>
  <c r="E27" i="1"/>
  <c r="F27" i="1"/>
  <c r="G27" i="1"/>
  <c r="C27" i="1"/>
  <c r="O10" i="3"/>
  <c r="O26" i="3"/>
  <c r="O15" i="3"/>
  <c r="O16" i="3"/>
  <c r="O17" i="3"/>
  <c r="O18" i="3"/>
  <c r="O19" i="3"/>
  <c r="O20" i="3"/>
  <c r="O21" i="3"/>
  <c r="O22" i="3"/>
  <c r="O23" i="3"/>
  <c r="O12" i="3"/>
  <c r="O11" i="3"/>
  <c r="P27" i="1"/>
  <c r="F49" i="3" l="1"/>
  <c r="F24" i="4" s="1"/>
  <c r="F14" i="4"/>
  <c r="F51" i="2"/>
  <c r="F22" i="4" s="1"/>
  <c r="F12" i="4"/>
  <c r="F11" i="4"/>
  <c r="F28" i="2"/>
  <c r="F21" i="4" s="1"/>
  <c r="F10" i="4"/>
  <c r="F28" i="1"/>
  <c r="F20" i="4" s="1"/>
  <c r="O23" i="4"/>
  <c r="E14" i="4"/>
  <c r="E49" i="3"/>
  <c r="E24" i="4" s="1"/>
  <c r="C28" i="1"/>
  <c r="C20" i="4" s="1"/>
  <c r="C10" i="4"/>
  <c r="D10" i="4"/>
  <c r="D28" i="1"/>
  <c r="D20" i="4" s="1"/>
  <c r="E28" i="2"/>
  <c r="E21" i="4" s="1"/>
  <c r="E11" i="4"/>
  <c r="C49" i="3"/>
  <c r="C24" i="4" s="1"/>
  <c r="C14" i="4"/>
  <c r="D14" i="4"/>
  <c r="D49" i="3"/>
  <c r="D24" i="4" s="1"/>
  <c r="C28" i="2"/>
  <c r="C21" i="4" s="1"/>
  <c r="C11" i="4"/>
  <c r="D11" i="4"/>
  <c r="D28" i="2"/>
  <c r="D21" i="4" s="1"/>
  <c r="E51" i="2"/>
  <c r="E22" i="4" s="1"/>
  <c r="E12" i="4"/>
  <c r="E10" i="4"/>
  <c r="E28" i="1"/>
  <c r="E20" i="4" s="1"/>
  <c r="O13" i="4"/>
  <c r="C51" i="2"/>
  <c r="C22" i="4" s="1"/>
  <c r="C12" i="4"/>
  <c r="D51" i="2"/>
  <c r="D22" i="4" s="1"/>
  <c r="D12" i="4"/>
  <c r="O28" i="7"/>
  <c r="O27" i="7"/>
  <c r="O27" i="2"/>
  <c r="O48" i="3"/>
  <c r="P27" i="7"/>
  <c r="O50" i="2"/>
  <c r="O27" i="3"/>
  <c r="O27" i="1"/>
  <c r="P48" i="3"/>
  <c r="O14" i="4" l="1"/>
  <c r="O22" i="4"/>
  <c r="O10" i="4"/>
  <c r="O15" i="4" s="1"/>
  <c r="O28" i="2"/>
  <c r="O49" i="3"/>
  <c r="O51" i="2"/>
  <c r="O11" i="4"/>
  <c r="O20" i="4"/>
  <c r="O25" i="4" s="1"/>
  <c r="O28" i="1"/>
  <c r="O12" i="4"/>
  <c r="O21" i="4"/>
  <c r="O24" i="4"/>
</calcChain>
</file>

<file path=xl/sharedStrings.xml><?xml version="1.0" encoding="utf-8"?>
<sst xmlns="http://schemas.openxmlformats.org/spreadsheetml/2006/main" count="633" uniqueCount="163">
  <si>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</si>
  <si>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</si>
  <si>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</si>
  <si>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</si>
  <si>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</si>
  <si>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</si>
  <si>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</si>
  <si>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</si>
  <si>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</si>
  <si>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</si>
  <si>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</si>
  <si>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</si>
  <si>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</si>
  <si>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</si>
  <si>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</si>
  <si>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</si>
  <si>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</si>
  <si>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</si>
  <si>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</si>
  <si>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</si>
  <si>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</si>
  <si>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</si>
  <si>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</si>
  <si>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</si>
  <si>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</si>
  <si>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</si>
  <si>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</si>
  <si>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</si>
  <si>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</si>
  <si>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</si>
  <si>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</si>
  <si>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</si>
  <si>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</si>
  <si>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</si>
  <si>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</si>
  <si>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</si>
  <si>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</si>
  <si>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</si>
  <si>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</si>
  <si>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</si>
  <si>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</si>
  <si>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</si>
  <si>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</si>
  <si>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</si>
  <si>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</si>
  <si>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</si>
  <si>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</si>
  <si>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</si>
  <si>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</si>
  <si>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</si>
  <si>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</si>
  <si>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</si>
  <si>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</si>
  <si>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</si>
  <si>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</si>
  <si>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</si>
  <si>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</si>
  <si>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</si>
  <si>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</si>
  <si>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</si>
  <si>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</si>
  <si>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</si>
  <si>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</si>
  <si>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</si>
  <si>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</si>
  <si>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</si>
  <si>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</si>
  <si>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</si>
  <si>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</si>
  <si>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</si>
  <si>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</si>
  <si>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</si>
  <si>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</si>
  <si>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</si>
  <si>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</si>
  <si>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</si>
  <si>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</si>
  <si>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</si>
  <si>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</si>
  <si>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</si>
  <si>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</si>
  <si>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</si>
  <si>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</si>
  <si>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</si>
  <si>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</si>
  <si>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</si>
  <si>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</si>
  <si>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</si>
  <si>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</si>
  <si>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</si>
  <si>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</si>
  <si>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</si>
  <si>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</si>
  <si>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</si>
  <si>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</si>
  <si>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</si>
  <si>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</si>
  <si>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</si>
  <si>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</si>
  <si>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</si>
  <si>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</si>
  <si>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</si>
  <si>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</si>
  <si>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</si>
  <si>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</si>
  <si>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</si>
  <si>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</si>
  <si>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</si>
  <si>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</si>
  <si>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</si>
  <si>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</si>
  <si>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</si>
  <si>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</si>
  <si>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</si>
  <si>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</si>
  <si>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</si>
  <si>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</si>
  <si>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</si>
  <si>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</si>
  <si>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</si>
  <si>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</si>
  <si>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</si>
  <si>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</si>
  <si>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</si>
  <si>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</si>
  <si>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</si>
  <si>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</si>
  <si>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</si>
  <si>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</si>
  <si>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</si>
  <si>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</si>
  <si>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</si>
  <si>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</si>
  <si>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</si>
  <si>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</si>
  <si>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</si>
  <si>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</si>
  <si>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</si>
  <si>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</si>
  <si>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</si>
  <si>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</si>
  <si>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</si>
  <si>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</si>
  <si>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</si>
  <si>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Gasto Promedio Año 2012</t>
  </si>
  <si>
    <t xml:space="preserve">   Win y Participación por Categoría de Juego</t>
  </si>
  <si>
    <t>ARUZE</t>
  </si>
  <si>
    <t>USA-Australia</t>
  </si>
  <si>
    <t>SPIELO</t>
  </si>
  <si>
    <t>Multimedia Games</t>
  </si>
  <si>
    <t>WMS</t>
  </si>
  <si>
    <t>Dreams Coyhaique</t>
  </si>
  <si>
    <t>Coyhaique</t>
  </si>
  <si>
    <t>Enjoy Chiloé</t>
  </si>
  <si>
    <t>Castro</t>
  </si>
  <si>
    <t>OFERTA DE JUEGOS POR CATEGORIA,  EN LOS CASINOS EN OPERACIÓN - Junio 2012</t>
  </si>
  <si>
    <t>Al 30-06-2012</t>
  </si>
  <si>
    <t>NUMERO DE MAQUINAS DE AZAR POR FABRICANTE Y PROCEDENCIA - Junio 2012</t>
  </si>
  <si>
    <t>POSICIONES DE JUEGO, POR CATEGORIA DE JUEGO - Junio 2012</t>
  </si>
  <si>
    <t>WIN DIARIO POR POSICION DE JUEGO ($), SEGUN CATEGORIA - Junio 2012</t>
  </si>
  <si>
    <t>Win Junio 2012 y posiciones de juego al 30-06-2012</t>
  </si>
  <si>
    <t>WIN DIARIO POR POSICION DE JUEGO (US$), SEGUN CATEGORIA - Junio 2012</t>
  </si>
  <si>
    <t>Elektroncek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</si>
</sst>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9">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3">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7" fontId="38" fillId="5" borderId="0" xfId="7" applyFont="1" applyBorder="1">
      <alignment horizontal="center" vertical="center" wrapText="1"/>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aje" xfId="6" builtinId="5"/>
    <cellStyle name="subtitulos tabla SCJ" xfId="7"/>
    <cellStyle name="titulo tabla SCJ"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2012</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29</xdr:row>
      <xdr:rowOff>152400</xdr:rowOff>
    </xdr:from>
    <xdr:to>
      <xdr:col>5</xdr:col>
      <xdr:colOff>93661</xdr:colOff>
      <xdr:row>31</xdr:row>
      <xdr:rowOff>28576</xdr:rowOff>
    </xdr:to>
    <xdr:sp macro="" textlink="">
      <xdr:nvSpPr>
        <xdr:cNvPr id="12" name="11 Rectángulo redondeado">
          <a:hlinkClick xmlns:r="http://schemas.openxmlformats.org/officeDocument/2006/relationships" r:id="rId2"/>
        </xdr:cNvPr>
        <xdr:cNvSpPr/>
      </xdr:nvSpPr>
      <xdr:spPr>
        <a:xfrm>
          <a:off x="3552825" y="4819650"/>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76200</xdr:rowOff>
    </xdr:from>
    <xdr:to>
      <xdr:col>9</xdr:col>
      <xdr:colOff>266700</xdr:colOff>
      <xdr:row>37</xdr:row>
      <xdr:rowOff>177240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138113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11</xdr:col>
      <xdr:colOff>90488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33</xdr:row>
      <xdr:rowOff>28575</xdr:rowOff>
    </xdr:from>
    <xdr:to>
      <xdr:col>11</xdr:col>
      <xdr:colOff>47625</xdr:colOff>
      <xdr:row>39</xdr:row>
      <xdr:rowOff>76200</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32</xdr:row>
      <xdr:rowOff>104775</xdr:rowOff>
    </xdr:from>
    <xdr:to>
      <xdr:col>8</xdr:col>
      <xdr:colOff>180667</xdr:colOff>
      <xdr:row>34</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200</xdr:row>
      <xdr:rowOff>152400</xdr:rowOff>
    </xdr:from>
    <xdr:to>
      <xdr:col>5</xdr:col>
      <xdr:colOff>255586</xdr:colOff>
      <xdr:row>202</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89388</xdr:colOff>
      <xdr:row>72</xdr:row>
      <xdr:rowOff>268165</xdr:rowOff>
    </xdr:from>
    <xdr:to>
      <xdr:col>5</xdr:col>
      <xdr:colOff>13613</xdr:colOff>
      <xdr:row>74</xdr:row>
      <xdr:rowOff>81879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42946" y="11273203"/>
          <a:ext cx="847417" cy="282638"/>
        </a:xfrm>
        <a:prstGeom prst="rect">
          <a:avLst/>
        </a:prstGeom>
      </xdr:spPr>
    </xdr:pic>
    <xdr:clientData/>
  </xdr:twoCellAnchor>
  <xdr:twoCellAnchor editAs="absolute">
    <xdr:from>
      <xdr:col>0</xdr:col>
      <xdr:colOff>52753</xdr:colOff>
      <xdr:row>75</xdr:row>
      <xdr:rowOff>30773</xdr:rowOff>
    </xdr:from>
    <xdr:to>
      <xdr:col>8</xdr:col>
      <xdr:colOff>576628</xdr:colOff>
      <xdr:row>81</xdr:row>
      <xdr:rowOff>78398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17</xdr:col>
      <xdr:colOff>603005</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2155</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677898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609600</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4763</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38100</xdr:colOff>
      <xdr:row>54</xdr:row>
      <xdr:rowOff>36513</xdr:rowOff>
    </xdr:from>
    <xdr:to>
      <xdr:col>16</xdr:col>
      <xdr:colOff>0</xdr:colOff>
      <xdr:row>60</xdr:row>
      <xdr:rowOff>84138</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38100" y="8162925"/>
          <a:ext cx="7772400" cy="1133475"/>
        </a:xfrm>
        <a:prstGeom prst="rect">
          <a:avLst/>
        </a:prstGeom>
        <a:noFill/>
        <a:ln w="9525">
          <a:noFill/>
          <a:miter lim="800000"/>
          <a:headEnd/>
          <a:tailEnd/>
        </a:ln>
      </xdr:spPr>
    </xdr:pic>
    <xdr:clientData/>
  </xdr:twoCellAnchor>
  <xdr:twoCellAnchor editAs="absolute">
    <xdr:from>
      <xdr:col>5</xdr:col>
      <xdr:colOff>546820</xdr:colOff>
      <xdr:row>52</xdr:row>
      <xdr:rowOff>34185</xdr:rowOff>
    </xdr:from>
    <xdr:to>
      <xdr:col>6</xdr:col>
      <xdr:colOff>628648</xdr:colOff>
      <xdr:row>53</xdr:row>
      <xdr:rowOff>96837</xdr:rowOff>
    </xdr:to>
    <xdr:sp macro="" textlink="">
      <xdr:nvSpPr>
        <xdr:cNvPr id="5" name="4 Rectángulo redondeado">
          <a:hlinkClick xmlns:r="http://schemas.openxmlformats.org/officeDocument/2006/relationships" r:id="rId3"/>
        </xdr:cNvPr>
        <xdr:cNvSpPr/>
      </xdr:nvSpPr>
      <xdr:spPr>
        <a:xfrm>
          <a:off x="4515570" y="7701810"/>
          <a:ext cx="835891" cy="2452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71438</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125413</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135</v>
      </c>
      <c r="D15" s="20"/>
      <c r="E15" s="33" t="s">
        <v>68</v>
      </c>
    </row>
    <row r="16" spans="3:5" ht="26.25" customHeight="1" thickTop="1" thickBot="1">
      <c r="C16" s="33" t="s">
        <v>99</v>
      </c>
      <c r="D16" s="20"/>
      <c r="E16" s="33" t="s">
        <v>69</v>
      </c>
    </row>
    <row r="17" spans="3:5" ht="26.25" customHeight="1" thickTop="1" thickBot="1">
      <c r="C17" s="33" t="s">
        <v>129</v>
      </c>
      <c r="D17" s="20"/>
      <c r="E17" s="33" t="s">
        <v>70</v>
      </c>
    </row>
    <row r="18" spans="3:5" ht="26.25" customHeight="1" thickTop="1" thickBot="1">
      <c r="C18" s="33" t="s">
        <v>136</v>
      </c>
      <c r="D18" s="20"/>
      <c r="E18" s="33" t="s">
        <v>71</v>
      </c>
    </row>
    <row r="19" spans="3:5" ht="26.25" customHeight="1" thickTop="1" thickBot="1">
      <c r="C19" s="33" t="s">
        <v>65</v>
      </c>
      <c r="D19" s="20"/>
      <c r="E19" s="33" t="s">
        <v>72</v>
      </c>
    </row>
    <row r="20" spans="3:5" ht="26.25" customHeight="1" thickTop="1" thickBot="1">
      <c r="C20" s="33" t="s">
        <v>74</v>
      </c>
      <c r="D20" s="20"/>
      <c r="E20" s="33" t="s">
        <v>145</v>
      </c>
    </row>
    <row r="21" spans="3:5" ht="26.25" customHeight="1" thickTop="1" thickBot="1">
      <c r="C21" s="33" t="s">
        <v>66</v>
      </c>
      <c r="D21" s="20"/>
      <c r="E21" s="34" t="s">
        <v>73</v>
      </c>
    </row>
    <row r="22" spans="3:5" ht="26.25" customHeight="1" thickTop="1" thickBot="1">
      <c r="C22" s="33" t="s">
        <v>67</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1" t="s">
        <v>58</v>
      </c>
      <c r="C8" s="261"/>
      <c r="D8" s="262"/>
    </row>
    <row r="9" spans="1:5" ht="42" customHeight="1">
      <c r="A9" s="67"/>
      <c r="B9" s="87" t="s">
        <v>75</v>
      </c>
      <c r="C9" s="88"/>
      <c r="D9" s="89" t="s">
        <v>21</v>
      </c>
    </row>
    <row r="10" spans="1:5" ht="48" customHeight="1">
      <c r="A10" s="67"/>
      <c r="B10" s="87" t="s">
        <v>63</v>
      </c>
      <c r="C10" s="88"/>
      <c r="D10" s="89" t="s">
        <v>22</v>
      </c>
    </row>
    <row r="11" spans="1:5" ht="39.75" customHeight="1">
      <c r="A11" s="67"/>
      <c r="B11" s="87" t="s">
        <v>23</v>
      </c>
      <c r="C11" s="88"/>
      <c r="D11" s="89" t="s">
        <v>24</v>
      </c>
    </row>
    <row r="12" spans="1:5" ht="37.5" customHeight="1">
      <c r="A12" s="67"/>
      <c r="B12" s="87" t="s">
        <v>64</v>
      </c>
      <c r="C12" s="90"/>
      <c r="D12" s="89" t="s">
        <v>25</v>
      </c>
    </row>
    <row r="13" spans="1:5" ht="56.25" customHeight="1">
      <c r="A13" s="67"/>
      <c r="B13" s="87" t="s">
        <v>133</v>
      </c>
      <c r="C13" s="90"/>
      <c r="D13" s="206" t="s">
        <v>134</v>
      </c>
    </row>
    <row r="14" spans="1:5" ht="39.75" customHeight="1">
      <c r="A14" s="67"/>
      <c r="B14" s="87" t="s">
        <v>137</v>
      </c>
      <c r="C14" s="88"/>
      <c r="D14" s="89" t="s">
        <v>139</v>
      </c>
    </row>
    <row r="15" spans="1:5" ht="39.75" customHeight="1">
      <c r="A15" s="67"/>
      <c r="B15" s="87" t="s">
        <v>138</v>
      </c>
      <c r="C15" s="88"/>
      <c r="D15" s="89" t="s">
        <v>140</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9"/>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3" t="s">
        <v>155</v>
      </c>
      <c r="C8" s="223"/>
      <c r="D8" s="223"/>
      <c r="E8" s="223"/>
      <c r="F8" s="223"/>
      <c r="G8" s="223"/>
      <c r="H8" s="224"/>
      <c r="I8" s="169"/>
      <c r="J8" s="60"/>
    </row>
    <row r="9" spans="2:10" s="54" customFormat="1" ht="15" customHeight="1">
      <c r="B9" s="225" t="s">
        <v>13</v>
      </c>
      <c r="C9" s="226" t="s">
        <v>109</v>
      </c>
      <c r="D9" s="227" t="s">
        <v>110</v>
      </c>
      <c r="E9" s="228"/>
      <c r="F9" s="229"/>
      <c r="G9" s="230" t="s">
        <v>111</v>
      </c>
      <c r="H9" s="231" t="s">
        <v>112</v>
      </c>
      <c r="I9" s="169"/>
      <c r="J9" s="60"/>
    </row>
    <row r="10" spans="2:10" s="54" customFormat="1" ht="24" customHeight="1">
      <c r="B10" s="225"/>
      <c r="C10" s="226"/>
      <c r="D10" s="171" t="s">
        <v>102</v>
      </c>
      <c r="E10" s="173" t="s">
        <v>103</v>
      </c>
      <c r="F10" s="172" t="s">
        <v>104</v>
      </c>
      <c r="G10" s="230"/>
      <c r="H10" s="231"/>
      <c r="I10" s="169"/>
    </row>
    <row r="11" spans="2:10" s="54" customFormat="1" ht="9" customHeight="1">
      <c r="B11" s="105" t="s">
        <v>36</v>
      </c>
      <c r="C11" s="39" t="s">
        <v>113</v>
      </c>
      <c r="D11" s="174">
        <v>6</v>
      </c>
      <c r="E11" s="174">
        <v>14</v>
      </c>
      <c r="F11" s="174">
        <v>1</v>
      </c>
      <c r="G11" s="174">
        <v>432</v>
      </c>
      <c r="H11" s="174">
        <v>136</v>
      </c>
      <c r="I11" s="169"/>
    </row>
    <row r="12" spans="2:10" s="54" customFormat="1" ht="9" customHeight="1">
      <c r="B12" s="104" t="s">
        <v>4</v>
      </c>
      <c r="C12" s="120" t="s">
        <v>114</v>
      </c>
      <c r="D12" s="176">
        <v>10</v>
      </c>
      <c r="E12" s="176">
        <v>30</v>
      </c>
      <c r="F12" s="176">
        <v>3</v>
      </c>
      <c r="G12" s="176">
        <v>797</v>
      </c>
      <c r="H12" s="176">
        <v>248</v>
      </c>
      <c r="I12" s="169"/>
    </row>
    <row r="13" spans="2:10" s="54" customFormat="1" ht="9" customHeight="1">
      <c r="B13" s="177" t="s">
        <v>79</v>
      </c>
      <c r="C13" s="39" t="s">
        <v>115</v>
      </c>
      <c r="D13" s="174">
        <v>4</v>
      </c>
      <c r="E13" s="174">
        <v>11</v>
      </c>
      <c r="F13" s="174">
        <v>1</v>
      </c>
      <c r="G13" s="174">
        <v>324</v>
      </c>
      <c r="H13" s="174">
        <v>179</v>
      </c>
      <c r="I13" s="169"/>
    </row>
    <row r="14" spans="2:10" s="54" customFormat="1" ht="9" customHeight="1">
      <c r="B14" s="104" t="s">
        <v>37</v>
      </c>
      <c r="C14" s="120" t="s">
        <v>116</v>
      </c>
      <c r="D14" s="176">
        <v>7</v>
      </c>
      <c r="E14" s="176">
        <v>10</v>
      </c>
      <c r="F14" s="176">
        <v>1</v>
      </c>
      <c r="G14" s="176">
        <v>310</v>
      </c>
      <c r="H14" s="176">
        <v>148</v>
      </c>
      <c r="I14" s="169"/>
      <c r="J14" s="55"/>
    </row>
    <row r="15" spans="2:10" s="54" customFormat="1" ht="9" customHeight="1">
      <c r="B15" s="105" t="s">
        <v>128</v>
      </c>
      <c r="C15" s="39" t="s">
        <v>117</v>
      </c>
      <c r="D15" s="174">
        <v>12</v>
      </c>
      <c r="E15" s="174">
        <v>42</v>
      </c>
      <c r="F15" s="174">
        <v>1</v>
      </c>
      <c r="G15" s="174">
        <v>1424</v>
      </c>
      <c r="H15" s="174">
        <v>160</v>
      </c>
      <c r="I15" s="169"/>
      <c r="J15" s="55"/>
    </row>
    <row r="16" spans="2:10" s="54" customFormat="1" ht="9" customHeight="1">
      <c r="B16" s="104" t="s">
        <v>18</v>
      </c>
      <c r="C16" s="120" t="s">
        <v>118</v>
      </c>
      <c r="D16" s="176">
        <v>30</v>
      </c>
      <c r="E16" s="176">
        <v>52</v>
      </c>
      <c r="F16" s="176">
        <v>1</v>
      </c>
      <c r="G16" s="176">
        <v>1658</v>
      </c>
      <c r="H16" s="176">
        <v>300</v>
      </c>
      <c r="I16" s="169"/>
      <c r="J16" s="55"/>
    </row>
    <row r="17" spans="1:248" s="54" customFormat="1" ht="9" customHeight="1">
      <c r="B17" s="105" t="s">
        <v>5</v>
      </c>
      <c r="C17" s="39" t="s">
        <v>119</v>
      </c>
      <c r="D17" s="174">
        <v>5</v>
      </c>
      <c r="E17" s="174">
        <v>13</v>
      </c>
      <c r="F17" s="174">
        <v>1</v>
      </c>
      <c r="G17" s="174">
        <v>230</v>
      </c>
      <c r="H17" s="174">
        <v>60</v>
      </c>
      <c r="I17" s="169"/>
    </row>
    <row r="18" spans="1:248" s="54" customFormat="1" ht="9" customHeight="1">
      <c r="B18" s="104" t="s">
        <v>6</v>
      </c>
      <c r="C18" s="120" t="s">
        <v>120</v>
      </c>
      <c r="D18" s="176">
        <v>4</v>
      </c>
      <c r="E18" s="176">
        <v>12</v>
      </c>
      <c r="F18" s="176">
        <v>1</v>
      </c>
      <c r="G18" s="176">
        <v>459</v>
      </c>
      <c r="H18" s="176">
        <v>30</v>
      </c>
      <c r="I18" s="169"/>
    </row>
    <row r="19" spans="1:248" s="54" customFormat="1" ht="9" customHeight="1">
      <c r="B19" s="105" t="s">
        <v>7</v>
      </c>
      <c r="C19" s="39" t="s">
        <v>121</v>
      </c>
      <c r="D19" s="174">
        <v>3</v>
      </c>
      <c r="E19" s="174">
        <v>10</v>
      </c>
      <c r="F19" s="174">
        <v>1</v>
      </c>
      <c r="G19" s="174">
        <v>100</v>
      </c>
      <c r="H19" s="174">
        <v>80</v>
      </c>
      <c r="I19" s="169"/>
    </row>
    <row r="20" spans="1:248" s="54" customFormat="1" ht="9" customHeight="1">
      <c r="B20" s="104" t="s">
        <v>8</v>
      </c>
      <c r="C20" s="120" t="s">
        <v>122</v>
      </c>
      <c r="D20" s="176">
        <v>15</v>
      </c>
      <c r="E20" s="176">
        <v>34</v>
      </c>
      <c r="F20" s="176">
        <v>1</v>
      </c>
      <c r="G20" s="176">
        <v>1285</v>
      </c>
      <c r="H20" s="176">
        <v>168</v>
      </c>
      <c r="I20" s="169"/>
    </row>
    <row r="21" spans="1:248" s="54" customFormat="1" ht="9" customHeight="1">
      <c r="B21" s="105" t="s">
        <v>14</v>
      </c>
      <c r="C21" s="61" t="s">
        <v>123</v>
      </c>
      <c r="D21" s="175">
        <v>4</v>
      </c>
      <c r="E21" s="175">
        <v>5</v>
      </c>
      <c r="F21" s="175">
        <v>1</v>
      </c>
      <c r="G21" s="175">
        <v>200</v>
      </c>
      <c r="H21" s="175">
        <v>40</v>
      </c>
      <c r="I21" s="169"/>
    </row>
    <row r="22" spans="1:248" s="54" customFormat="1" ht="9" customHeight="1">
      <c r="B22" s="104" t="s">
        <v>15</v>
      </c>
      <c r="C22" s="120" t="s">
        <v>124</v>
      </c>
      <c r="D22" s="176">
        <v>7</v>
      </c>
      <c r="E22" s="176">
        <v>26</v>
      </c>
      <c r="F22" s="176">
        <v>3</v>
      </c>
      <c r="G22" s="176">
        <v>583</v>
      </c>
      <c r="H22" s="176">
        <v>312</v>
      </c>
      <c r="I22" s="169"/>
    </row>
    <row r="23" spans="1:248" s="54" customFormat="1" ht="9" customHeight="1">
      <c r="B23" s="105" t="s">
        <v>16</v>
      </c>
      <c r="C23" s="39" t="s">
        <v>125</v>
      </c>
      <c r="D23" s="174">
        <v>5</v>
      </c>
      <c r="E23" s="174">
        <v>15</v>
      </c>
      <c r="F23" s="174">
        <v>2</v>
      </c>
      <c r="G23" s="174">
        <v>381</v>
      </c>
      <c r="H23" s="174">
        <v>200</v>
      </c>
      <c r="I23" s="169"/>
    </row>
    <row r="24" spans="1:248" s="54" customFormat="1" ht="9" customHeight="1">
      <c r="B24" s="104" t="s">
        <v>40</v>
      </c>
      <c r="C24" s="120" t="s">
        <v>126</v>
      </c>
      <c r="D24" s="176">
        <v>6</v>
      </c>
      <c r="E24" s="176">
        <v>14</v>
      </c>
      <c r="F24" s="176">
        <v>1</v>
      </c>
      <c r="G24" s="176">
        <v>312</v>
      </c>
      <c r="H24" s="176">
        <v>60</v>
      </c>
      <c r="I24" s="169"/>
    </row>
    <row r="25" spans="1:248" s="54" customFormat="1" ht="9" customHeight="1">
      <c r="B25" s="177" t="s">
        <v>153</v>
      </c>
      <c r="C25" s="39" t="s">
        <v>154</v>
      </c>
      <c r="D25" s="174">
        <v>7</v>
      </c>
      <c r="E25" s="174">
        <v>11</v>
      </c>
      <c r="F25" s="174">
        <v>1</v>
      </c>
      <c r="G25" s="174">
        <v>230</v>
      </c>
      <c r="H25" s="174">
        <v>72</v>
      </c>
      <c r="I25" s="169"/>
    </row>
    <row r="26" spans="1:248" s="54" customFormat="1" ht="9" customHeight="1">
      <c r="B26" s="104" t="s">
        <v>151</v>
      </c>
      <c r="C26" s="120" t="s">
        <v>152</v>
      </c>
      <c r="D26" s="176">
        <v>3</v>
      </c>
      <c r="E26" s="176">
        <v>6</v>
      </c>
      <c r="F26" s="176">
        <v>1</v>
      </c>
      <c r="G26" s="176">
        <v>150</v>
      </c>
      <c r="H26" s="176">
        <v>38</v>
      </c>
      <c r="I26" s="169"/>
    </row>
    <row r="27" spans="1:248" s="54" customFormat="1" ht="9" customHeight="1">
      <c r="B27" s="177" t="s">
        <v>17</v>
      </c>
      <c r="C27" s="39" t="s">
        <v>127</v>
      </c>
      <c r="D27" s="174">
        <v>5</v>
      </c>
      <c r="E27" s="174">
        <v>13</v>
      </c>
      <c r="F27" s="174">
        <v>2</v>
      </c>
      <c r="G27" s="174">
        <v>386</v>
      </c>
      <c r="H27" s="174">
        <v>150</v>
      </c>
      <c r="I27" s="169"/>
    </row>
    <row r="28" spans="1:248" s="170" customFormat="1" ht="18" customHeight="1">
      <c r="A28" s="82"/>
      <c r="B28" s="178" t="s">
        <v>3</v>
      </c>
      <c r="C28" s="179"/>
      <c r="D28" s="180">
        <f t="shared" ref="D28:H28" si="0">SUM(D11:D27)</f>
        <v>133</v>
      </c>
      <c r="E28" s="180">
        <f t="shared" si="0"/>
        <v>318</v>
      </c>
      <c r="F28" s="180">
        <f t="shared" si="0"/>
        <v>23</v>
      </c>
      <c r="G28" s="180">
        <f t="shared" si="0"/>
        <v>9261</v>
      </c>
      <c r="H28" s="181">
        <f t="shared" si="0"/>
        <v>2381</v>
      </c>
      <c r="I28" s="65"/>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row>
    <row r="29" spans="1:248" ht="22.5" customHeight="1">
      <c r="B29" s="205" t="s">
        <v>156</v>
      </c>
      <c r="J29"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9" width="10" style="16" customWidth="1"/>
    <col min="10" max="10" width="10.85546875" style="16" customWidth="1"/>
    <col min="11" max="11" width="9.28515625" style="16" customWidth="1"/>
    <col min="12" max="12" width="11" style="16" customWidth="1"/>
    <col min="13" max="13" width="11.42578125" style="16" customWidth="1"/>
    <col min="14" max="14" width="12.28515625" style="16" customWidth="1"/>
    <col min="15" max="15" width="11.7109375" style="16" customWidth="1"/>
    <col min="16" max="16" width="9.140625" style="16" customWidth="1"/>
    <col min="17" max="17" width="9.5703125" style="16" customWidth="1"/>
    <col min="18" max="19" width="7.7109375" style="16" customWidth="1"/>
    <col min="20" max="20" width="1" style="16" customWidth="1"/>
    <col min="21" max="21" width="12.5703125" style="16" bestFit="1" customWidth="1"/>
    <col min="22" max="16384" width="11.42578125" style="16"/>
  </cols>
  <sheetData>
    <row r="1" spans="2:19" ht="10.5" customHeight="1"/>
    <row r="2" spans="2:19" ht="10.5" customHeight="1"/>
    <row r="3" spans="2:19" ht="10.5" customHeight="1"/>
    <row r="4" spans="2:19" ht="10.5" customHeight="1"/>
    <row r="5" spans="2:19" ht="10.5" customHeight="1"/>
    <row r="6" spans="2:19" ht="12.75" customHeight="1"/>
    <row r="7" spans="2:19" ht="49.5" customHeight="1"/>
    <row r="8" spans="2:19" ht="22.5" customHeight="1">
      <c r="B8" s="232" t="s">
        <v>157</v>
      </c>
      <c r="C8" s="233"/>
      <c r="D8" s="233"/>
      <c r="E8" s="233"/>
      <c r="F8" s="233"/>
      <c r="G8" s="233"/>
      <c r="H8" s="233"/>
      <c r="I8" s="233"/>
      <c r="J8" s="233"/>
      <c r="K8" s="233"/>
      <c r="L8" s="233"/>
      <c r="M8" s="233"/>
      <c r="N8" s="233"/>
      <c r="O8" s="233"/>
      <c r="P8" s="233"/>
      <c r="Q8" s="233"/>
      <c r="R8" s="233"/>
      <c r="S8" s="234"/>
    </row>
    <row r="9" spans="2:19" ht="11.25" customHeight="1">
      <c r="B9" s="225" t="s">
        <v>26</v>
      </c>
      <c r="C9" s="49" t="s">
        <v>82</v>
      </c>
      <c r="D9" s="49" t="s">
        <v>83</v>
      </c>
      <c r="E9" s="49" t="s">
        <v>146</v>
      </c>
      <c r="F9" s="49" t="s">
        <v>148</v>
      </c>
      <c r="G9" s="49" t="s">
        <v>84</v>
      </c>
      <c r="H9" s="49" t="s">
        <v>162</v>
      </c>
      <c r="I9" s="49" t="s">
        <v>142</v>
      </c>
      <c r="J9" s="49" t="s">
        <v>85</v>
      </c>
      <c r="K9" s="49" t="s">
        <v>86</v>
      </c>
      <c r="L9" s="49" t="s">
        <v>87</v>
      </c>
      <c r="M9" s="49" t="s">
        <v>88</v>
      </c>
      <c r="N9" s="222" t="s">
        <v>149</v>
      </c>
      <c r="O9" s="49" t="s">
        <v>89</v>
      </c>
      <c r="P9" s="49" t="s">
        <v>90</v>
      </c>
      <c r="Q9" s="49" t="s">
        <v>150</v>
      </c>
      <c r="R9" s="235" t="s">
        <v>100</v>
      </c>
      <c r="S9" s="236"/>
    </row>
    <row r="10" spans="2:19" ht="11.25" customHeight="1">
      <c r="B10" s="225"/>
      <c r="C10" s="49" t="s">
        <v>91</v>
      </c>
      <c r="D10" s="49" t="s">
        <v>92</v>
      </c>
      <c r="E10" s="49" t="s">
        <v>147</v>
      </c>
      <c r="F10" s="49" t="s">
        <v>93</v>
      </c>
      <c r="G10" s="49" t="s">
        <v>94</v>
      </c>
      <c r="H10" s="49" t="s">
        <v>143</v>
      </c>
      <c r="I10" s="49" t="s">
        <v>143</v>
      </c>
      <c r="J10" s="49" t="s">
        <v>94</v>
      </c>
      <c r="K10" s="49" t="s">
        <v>94</v>
      </c>
      <c r="L10" s="49" t="s">
        <v>95</v>
      </c>
      <c r="M10" s="49" t="s">
        <v>96</v>
      </c>
      <c r="N10" s="49" t="s">
        <v>94</v>
      </c>
      <c r="O10" s="49" t="s">
        <v>97</v>
      </c>
      <c r="P10" s="49" t="s">
        <v>98</v>
      </c>
      <c r="Q10" s="49" t="s">
        <v>94</v>
      </c>
      <c r="R10" s="235"/>
      <c r="S10" s="236"/>
    </row>
    <row r="11" spans="2:19" ht="9" customHeight="1">
      <c r="B11" s="105" t="s">
        <v>36</v>
      </c>
      <c r="C11" s="39"/>
      <c r="D11" s="39">
        <v>6</v>
      </c>
      <c r="E11" s="39"/>
      <c r="F11" s="39">
        <v>80</v>
      </c>
      <c r="G11" s="39">
        <v>126</v>
      </c>
      <c r="H11" s="39"/>
      <c r="I11" s="39"/>
      <c r="J11" s="39"/>
      <c r="K11" s="39">
        <v>72</v>
      </c>
      <c r="L11" s="39">
        <v>46</v>
      </c>
      <c r="M11" s="39"/>
      <c r="N11" s="39"/>
      <c r="O11" s="39">
        <v>24</v>
      </c>
      <c r="P11" s="39"/>
      <c r="Q11" s="39">
        <v>78</v>
      </c>
      <c r="R11" s="84">
        <f t="shared" ref="R11:R29" si="0">SUM(C11:Q11)</f>
        <v>432</v>
      </c>
      <c r="S11" s="158">
        <f t="shared" ref="S11:S27" si="1">R11/$R$28</f>
        <v>4.6647230320699708E-2</v>
      </c>
    </row>
    <row r="12" spans="2:19" ht="9" customHeight="1">
      <c r="B12" s="104" t="s">
        <v>4</v>
      </c>
      <c r="C12" s="120"/>
      <c r="D12" s="120">
        <v>92</v>
      </c>
      <c r="E12" s="120"/>
      <c r="F12" s="120">
        <v>164</v>
      </c>
      <c r="G12" s="120">
        <v>147</v>
      </c>
      <c r="H12" s="120"/>
      <c r="I12" s="120"/>
      <c r="J12" s="120"/>
      <c r="K12" s="120">
        <v>122</v>
      </c>
      <c r="L12" s="120">
        <v>50</v>
      </c>
      <c r="M12" s="120"/>
      <c r="N12" s="120">
        <v>10</v>
      </c>
      <c r="O12" s="120">
        <v>8</v>
      </c>
      <c r="P12" s="120"/>
      <c r="Q12" s="120">
        <v>204</v>
      </c>
      <c r="R12" s="120">
        <f t="shared" si="0"/>
        <v>797</v>
      </c>
      <c r="S12" s="159">
        <f t="shared" si="1"/>
        <v>8.6059820753698307E-2</v>
      </c>
    </row>
    <row r="13" spans="2:19" ht="9" customHeight="1">
      <c r="B13" s="98" t="s">
        <v>79</v>
      </c>
      <c r="C13" s="39">
        <v>10</v>
      </c>
      <c r="D13" s="39">
        <v>20</v>
      </c>
      <c r="E13" s="39"/>
      <c r="F13" s="39">
        <v>44</v>
      </c>
      <c r="G13" s="39">
        <v>58</v>
      </c>
      <c r="H13" s="39"/>
      <c r="I13" s="39">
        <v>8</v>
      </c>
      <c r="J13" s="39"/>
      <c r="K13" s="39">
        <v>50</v>
      </c>
      <c r="L13" s="39">
        <v>32</v>
      </c>
      <c r="M13" s="39"/>
      <c r="N13" s="39"/>
      <c r="O13" s="39">
        <v>28</v>
      </c>
      <c r="P13" s="39">
        <v>18</v>
      </c>
      <c r="Q13" s="39">
        <v>56</v>
      </c>
      <c r="R13" s="84">
        <f t="shared" si="0"/>
        <v>324</v>
      </c>
      <c r="S13" s="158">
        <f t="shared" si="1"/>
        <v>3.4985422740524783E-2</v>
      </c>
    </row>
    <row r="14" spans="2:19" ht="9" customHeight="1">
      <c r="B14" s="104" t="s">
        <v>37</v>
      </c>
      <c r="C14" s="120"/>
      <c r="D14" s="120">
        <v>16</v>
      </c>
      <c r="E14" s="120"/>
      <c r="F14" s="120">
        <v>76</v>
      </c>
      <c r="G14" s="120">
        <v>104</v>
      </c>
      <c r="H14" s="120"/>
      <c r="I14" s="120"/>
      <c r="J14" s="120"/>
      <c r="K14" s="120"/>
      <c r="L14" s="120"/>
      <c r="M14" s="120"/>
      <c r="N14" s="120"/>
      <c r="O14" s="120"/>
      <c r="P14" s="120"/>
      <c r="Q14" s="120">
        <v>114</v>
      </c>
      <c r="R14" s="120">
        <f t="shared" si="0"/>
        <v>310</v>
      </c>
      <c r="S14" s="159">
        <f t="shared" si="1"/>
        <v>3.3473706943094698E-2</v>
      </c>
    </row>
    <row r="15" spans="2:19" ht="9" customHeight="1">
      <c r="B15" s="105" t="s">
        <v>128</v>
      </c>
      <c r="C15" s="39">
        <v>50</v>
      </c>
      <c r="D15" s="39">
        <v>122</v>
      </c>
      <c r="E15" s="39"/>
      <c r="F15" s="39">
        <v>150</v>
      </c>
      <c r="G15" s="39">
        <v>348</v>
      </c>
      <c r="H15" s="39"/>
      <c r="I15" s="39"/>
      <c r="J15" s="39"/>
      <c r="K15" s="39">
        <v>318</v>
      </c>
      <c r="L15" s="39">
        <v>186</v>
      </c>
      <c r="M15" s="39"/>
      <c r="N15" s="39"/>
      <c r="O15" s="39">
        <v>26</v>
      </c>
      <c r="P15" s="39"/>
      <c r="Q15" s="39">
        <v>224</v>
      </c>
      <c r="R15" s="84">
        <f t="shared" si="0"/>
        <v>1424</v>
      </c>
      <c r="S15" s="158">
        <f t="shared" si="1"/>
        <v>0.15376309253860274</v>
      </c>
    </row>
    <row r="16" spans="2:19" ht="9" customHeight="1">
      <c r="B16" s="104" t="s">
        <v>18</v>
      </c>
      <c r="C16" s="120"/>
      <c r="D16" s="120">
        <v>177</v>
      </c>
      <c r="E16" s="120">
        <v>10</v>
      </c>
      <c r="F16" s="120">
        <v>77</v>
      </c>
      <c r="G16" s="120">
        <v>154</v>
      </c>
      <c r="H16" s="120"/>
      <c r="I16" s="120"/>
      <c r="J16" s="120"/>
      <c r="K16" s="120">
        <v>391</v>
      </c>
      <c r="L16" s="120">
        <v>26</v>
      </c>
      <c r="M16" s="120"/>
      <c r="N16" s="120"/>
      <c r="O16" s="120">
        <v>626</v>
      </c>
      <c r="P16" s="120"/>
      <c r="Q16" s="120">
        <v>197</v>
      </c>
      <c r="R16" s="120">
        <f t="shared" si="0"/>
        <v>1658</v>
      </c>
      <c r="S16" s="159">
        <f t="shared" si="1"/>
        <v>0.17903034229564843</v>
      </c>
    </row>
    <row r="17" spans="2:19" ht="9" customHeight="1">
      <c r="B17" s="105" t="s">
        <v>5</v>
      </c>
      <c r="C17" s="39"/>
      <c r="D17" s="39">
        <v>62</v>
      </c>
      <c r="E17" s="39"/>
      <c r="F17" s="39">
        <v>44</v>
      </c>
      <c r="G17" s="39">
        <v>46</v>
      </c>
      <c r="H17" s="39"/>
      <c r="I17" s="39"/>
      <c r="J17" s="39"/>
      <c r="K17" s="39">
        <v>20</v>
      </c>
      <c r="L17" s="39"/>
      <c r="M17" s="39"/>
      <c r="N17" s="39"/>
      <c r="O17" s="39"/>
      <c r="P17" s="39"/>
      <c r="Q17" s="39">
        <v>58</v>
      </c>
      <c r="R17" s="84">
        <f t="shared" si="0"/>
        <v>230</v>
      </c>
      <c r="S17" s="158">
        <f t="shared" si="1"/>
        <v>2.4835330957779938E-2</v>
      </c>
    </row>
    <row r="18" spans="2:19" ht="9" customHeight="1">
      <c r="B18" s="104" t="s">
        <v>6</v>
      </c>
      <c r="C18" s="120"/>
      <c r="D18" s="120"/>
      <c r="E18" s="120"/>
      <c r="F18" s="120">
        <v>279</v>
      </c>
      <c r="G18" s="120">
        <v>60</v>
      </c>
      <c r="H18" s="120"/>
      <c r="I18" s="120"/>
      <c r="J18" s="120"/>
      <c r="K18" s="120"/>
      <c r="L18" s="120"/>
      <c r="M18" s="120">
        <v>20</v>
      </c>
      <c r="N18" s="120"/>
      <c r="O18" s="120">
        <v>50</v>
      </c>
      <c r="P18" s="120"/>
      <c r="Q18" s="120">
        <v>50</v>
      </c>
      <c r="R18" s="120">
        <f t="shared" si="0"/>
        <v>459</v>
      </c>
      <c r="S18" s="159">
        <f t="shared" si="1"/>
        <v>4.9562682215743441E-2</v>
      </c>
    </row>
    <row r="19" spans="2:19" ht="9" customHeight="1">
      <c r="B19" s="105" t="s">
        <v>7</v>
      </c>
      <c r="C19" s="39"/>
      <c r="D19" s="39"/>
      <c r="E19" s="39"/>
      <c r="F19" s="39">
        <v>52</v>
      </c>
      <c r="G19" s="39">
        <v>48</v>
      </c>
      <c r="H19" s="39"/>
      <c r="I19" s="39"/>
      <c r="J19" s="39"/>
      <c r="K19" s="39"/>
      <c r="L19" s="39"/>
      <c r="M19" s="39"/>
      <c r="N19" s="39"/>
      <c r="O19" s="39"/>
      <c r="P19" s="39"/>
      <c r="Q19" s="39"/>
      <c r="R19" s="84">
        <f t="shared" si="0"/>
        <v>100</v>
      </c>
      <c r="S19" s="158">
        <f t="shared" si="1"/>
        <v>1.0797969981643452E-2</v>
      </c>
    </row>
    <row r="20" spans="2:19" ht="9" customHeight="1">
      <c r="B20" s="104" t="s">
        <v>8</v>
      </c>
      <c r="C20" s="120"/>
      <c r="D20" s="120">
        <v>144</v>
      </c>
      <c r="E20" s="120"/>
      <c r="F20" s="120">
        <v>170</v>
      </c>
      <c r="G20" s="120">
        <v>267</v>
      </c>
      <c r="H20" s="120">
        <v>10</v>
      </c>
      <c r="I20" s="120"/>
      <c r="J20" s="120"/>
      <c r="K20" s="120">
        <v>270</v>
      </c>
      <c r="L20" s="120">
        <v>88</v>
      </c>
      <c r="M20" s="120"/>
      <c r="N20" s="120"/>
      <c r="O20" s="120">
        <v>24</v>
      </c>
      <c r="P20" s="120"/>
      <c r="Q20" s="120">
        <v>312</v>
      </c>
      <c r="R20" s="120">
        <f t="shared" si="0"/>
        <v>1285</v>
      </c>
      <c r="S20" s="159">
        <f t="shared" si="1"/>
        <v>0.13875391426411834</v>
      </c>
    </row>
    <row r="21" spans="2:19" ht="9" customHeight="1">
      <c r="B21" s="105" t="s">
        <v>14</v>
      </c>
      <c r="C21" s="61"/>
      <c r="D21" s="61"/>
      <c r="E21" s="61"/>
      <c r="F21" s="61">
        <v>56</v>
      </c>
      <c r="G21" s="61">
        <v>44</v>
      </c>
      <c r="H21" s="61"/>
      <c r="I21" s="61"/>
      <c r="J21" s="61"/>
      <c r="K21" s="61"/>
      <c r="L21" s="61"/>
      <c r="M21" s="61"/>
      <c r="N21" s="61"/>
      <c r="O21" s="61">
        <v>50</v>
      </c>
      <c r="P21" s="61"/>
      <c r="Q21" s="61">
        <v>50</v>
      </c>
      <c r="R21" s="84">
        <f t="shared" si="0"/>
        <v>200</v>
      </c>
      <c r="S21" s="158">
        <f t="shared" si="1"/>
        <v>2.1595939963286903E-2</v>
      </c>
    </row>
    <row r="22" spans="2:19" ht="9" customHeight="1">
      <c r="B22" s="104" t="s">
        <v>15</v>
      </c>
      <c r="C22" s="120"/>
      <c r="D22" s="120">
        <v>144</v>
      </c>
      <c r="E22" s="120"/>
      <c r="F22" s="120">
        <v>156</v>
      </c>
      <c r="G22" s="120">
        <v>75</v>
      </c>
      <c r="H22" s="120"/>
      <c r="I22" s="120"/>
      <c r="J22" s="120">
        <v>6</v>
      </c>
      <c r="K22" s="120">
        <v>92</v>
      </c>
      <c r="L22" s="120"/>
      <c r="M22" s="120"/>
      <c r="N22" s="120"/>
      <c r="O22" s="120">
        <v>12</v>
      </c>
      <c r="P22" s="120"/>
      <c r="Q22" s="120">
        <v>98</v>
      </c>
      <c r="R22" s="120">
        <f t="shared" si="0"/>
        <v>583</v>
      </c>
      <c r="S22" s="159">
        <f t="shared" si="1"/>
        <v>6.2952164992981313E-2</v>
      </c>
    </row>
    <row r="23" spans="2:19" ht="9" customHeight="1">
      <c r="B23" s="105" t="s">
        <v>16</v>
      </c>
      <c r="C23" s="39"/>
      <c r="D23" s="39">
        <v>84</v>
      </c>
      <c r="E23" s="39"/>
      <c r="F23" s="39">
        <v>84</v>
      </c>
      <c r="G23" s="39">
        <v>57</v>
      </c>
      <c r="H23" s="39"/>
      <c r="I23" s="39"/>
      <c r="J23" s="39">
        <v>12</v>
      </c>
      <c r="K23" s="39">
        <v>68</v>
      </c>
      <c r="L23" s="39"/>
      <c r="M23" s="39"/>
      <c r="N23" s="39"/>
      <c r="O23" s="39">
        <v>12</v>
      </c>
      <c r="P23" s="39"/>
      <c r="Q23" s="39">
        <v>64</v>
      </c>
      <c r="R23" s="84">
        <f t="shared" si="0"/>
        <v>381</v>
      </c>
      <c r="S23" s="158">
        <f t="shared" si="1"/>
        <v>4.1140265630061547E-2</v>
      </c>
    </row>
    <row r="24" spans="2:19" ht="9" customHeight="1">
      <c r="B24" s="104" t="s">
        <v>40</v>
      </c>
      <c r="C24" s="120"/>
      <c r="D24" s="120"/>
      <c r="E24" s="120"/>
      <c r="F24" s="120">
        <v>80</v>
      </c>
      <c r="G24" s="120">
        <v>94</v>
      </c>
      <c r="H24" s="120"/>
      <c r="I24" s="120"/>
      <c r="J24" s="120"/>
      <c r="K24" s="120">
        <v>74</v>
      </c>
      <c r="L24" s="120"/>
      <c r="M24" s="120"/>
      <c r="N24" s="120"/>
      <c r="O24" s="120"/>
      <c r="P24" s="120"/>
      <c r="Q24" s="120">
        <v>64</v>
      </c>
      <c r="R24" s="120">
        <f t="shared" si="0"/>
        <v>312</v>
      </c>
      <c r="S24" s="159">
        <f t="shared" si="1"/>
        <v>3.3689666342727569E-2</v>
      </c>
    </row>
    <row r="25" spans="2:19" ht="9" customHeight="1">
      <c r="B25" s="105" t="s">
        <v>153</v>
      </c>
      <c r="C25" s="39"/>
      <c r="D25" s="39">
        <v>22</v>
      </c>
      <c r="E25" s="39"/>
      <c r="F25" s="39">
        <v>56</v>
      </c>
      <c r="G25" s="39">
        <v>46</v>
      </c>
      <c r="H25" s="39"/>
      <c r="I25" s="39"/>
      <c r="J25" s="39"/>
      <c r="K25" s="39">
        <v>38</v>
      </c>
      <c r="L25" s="39">
        <v>34</v>
      </c>
      <c r="M25" s="39"/>
      <c r="N25" s="39"/>
      <c r="O25" s="39">
        <v>10</v>
      </c>
      <c r="P25" s="39"/>
      <c r="Q25" s="39">
        <v>24</v>
      </c>
      <c r="R25" s="84">
        <f t="shared" ref="R25" si="2">SUM(C25:Q25)</f>
        <v>230</v>
      </c>
      <c r="S25" s="158">
        <f t="shared" si="1"/>
        <v>2.4835330957779938E-2</v>
      </c>
    </row>
    <row r="26" spans="2:19" ht="9" customHeight="1">
      <c r="B26" s="104" t="s">
        <v>151</v>
      </c>
      <c r="C26" s="120"/>
      <c r="D26" s="120">
        <v>20</v>
      </c>
      <c r="E26" s="120"/>
      <c r="F26" s="120">
        <v>42</v>
      </c>
      <c r="G26" s="120">
        <v>20</v>
      </c>
      <c r="H26" s="120"/>
      <c r="I26" s="120"/>
      <c r="J26" s="120"/>
      <c r="K26" s="120">
        <v>24</v>
      </c>
      <c r="L26" s="120"/>
      <c r="M26" s="120"/>
      <c r="N26" s="120"/>
      <c r="O26" s="120">
        <v>24</v>
      </c>
      <c r="P26" s="120"/>
      <c r="Q26" s="120">
        <v>20</v>
      </c>
      <c r="R26" s="120">
        <f t="shared" si="0"/>
        <v>150</v>
      </c>
      <c r="S26" s="159">
        <f t="shared" si="1"/>
        <v>1.6196954972465177E-2</v>
      </c>
    </row>
    <row r="27" spans="2:19" ht="9" customHeight="1">
      <c r="B27" s="105" t="s">
        <v>17</v>
      </c>
      <c r="C27" s="39"/>
      <c r="D27" s="39">
        <v>81</v>
      </c>
      <c r="E27" s="39"/>
      <c r="F27" s="39">
        <v>86</v>
      </c>
      <c r="G27" s="39">
        <v>81</v>
      </c>
      <c r="H27" s="39"/>
      <c r="I27" s="39"/>
      <c r="J27" s="39"/>
      <c r="K27" s="39">
        <v>56</v>
      </c>
      <c r="L27" s="39">
        <v>12</v>
      </c>
      <c r="M27" s="39"/>
      <c r="N27" s="39"/>
      <c r="O27" s="39">
        <v>24</v>
      </c>
      <c r="P27" s="39"/>
      <c r="Q27" s="39">
        <v>46</v>
      </c>
      <c r="R27" s="84">
        <f t="shared" si="0"/>
        <v>386</v>
      </c>
      <c r="S27" s="158">
        <f t="shared" si="1"/>
        <v>4.1680164129143722E-2</v>
      </c>
    </row>
    <row r="28" spans="2:19" ht="18" customHeight="1">
      <c r="B28" s="160" t="s">
        <v>80</v>
      </c>
      <c r="C28" s="156">
        <f t="shared" ref="C28:M28" si="3">SUM(C11:C27)</f>
        <v>60</v>
      </c>
      <c r="D28" s="156">
        <f t="shared" si="3"/>
        <v>990</v>
      </c>
      <c r="E28" s="156">
        <f t="shared" ref="E28" si="4">SUM(E11:E27)</f>
        <v>10</v>
      </c>
      <c r="F28" s="156">
        <f t="shared" si="3"/>
        <v>1696</v>
      </c>
      <c r="G28" s="156">
        <f t="shared" si="3"/>
        <v>1775</v>
      </c>
      <c r="H28" s="156">
        <f t="shared" ref="H28" si="5">SUM(H11:H27)</f>
        <v>10</v>
      </c>
      <c r="I28" s="156">
        <f t="shared" ref="I28" si="6">SUM(I11:I27)</f>
        <v>8</v>
      </c>
      <c r="J28" s="156">
        <f t="shared" si="3"/>
        <v>18</v>
      </c>
      <c r="K28" s="156">
        <f t="shared" si="3"/>
        <v>1595</v>
      </c>
      <c r="L28" s="156">
        <f t="shared" si="3"/>
        <v>474</v>
      </c>
      <c r="M28" s="156">
        <f t="shared" si="3"/>
        <v>20</v>
      </c>
      <c r="N28" s="156">
        <f t="shared" ref="N28" si="7">SUM(N11:N27)</f>
        <v>10</v>
      </c>
      <c r="O28" s="156">
        <f>SUM(O11:O27)</f>
        <v>918</v>
      </c>
      <c r="P28" s="156">
        <f>SUM(P11:P27)</f>
        <v>18</v>
      </c>
      <c r="Q28" s="156">
        <f>SUM(Q11:Q27)</f>
        <v>1659</v>
      </c>
      <c r="R28" s="156">
        <f t="shared" si="0"/>
        <v>9261</v>
      </c>
      <c r="S28" s="220">
        <f>SUM(S11:S27)</f>
        <v>1</v>
      </c>
    </row>
    <row r="29" spans="2:19" ht="12.75" customHeight="1">
      <c r="B29" s="161" t="s">
        <v>81</v>
      </c>
      <c r="C29" s="119">
        <f>C28/$R$28</f>
        <v>6.4787819889860704E-3</v>
      </c>
      <c r="D29" s="119">
        <f>D28/$R$28</f>
        <v>0.10689990281827016</v>
      </c>
      <c r="E29" s="119">
        <f>E28/$R$28</f>
        <v>1.0797969981643451E-3</v>
      </c>
      <c r="F29" s="119">
        <f>F28/$R$28</f>
        <v>0.18313357088867294</v>
      </c>
      <c r="G29" s="119">
        <f>G28/$R$28</f>
        <v>0.19166396717417125</v>
      </c>
      <c r="H29" s="119">
        <f>H28/$R$28</f>
        <v>1.0797969981643451E-3</v>
      </c>
      <c r="I29" s="119">
        <f t="shared" ref="I29" si="8">I28/$R$28</f>
        <v>8.6383759853147612E-4</v>
      </c>
      <c r="J29" s="119">
        <f t="shared" ref="J29:Q29" si="9">J28/$R$28</f>
        <v>1.9436345966958211E-3</v>
      </c>
      <c r="K29" s="119">
        <f t="shared" si="9"/>
        <v>0.17222762120721305</v>
      </c>
      <c r="L29" s="119">
        <f t="shared" si="9"/>
        <v>5.118237771298996E-2</v>
      </c>
      <c r="M29" s="119">
        <f t="shared" si="9"/>
        <v>2.1595939963286901E-3</v>
      </c>
      <c r="N29" s="119">
        <f t="shared" ref="N29" si="10">N28/$R$28</f>
        <v>1.0797969981643451E-3</v>
      </c>
      <c r="O29" s="119">
        <f t="shared" si="9"/>
        <v>9.9125364431486881E-2</v>
      </c>
      <c r="P29" s="119">
        <f t="shared" si="9"/>
        <v>1.9436345966958211E-3</v>
      </c>
      <c r="Q29" s="119">
        <f t="shared" si="9"/>
        <v>0.17913832199546487</v>
      </c>
      <c r="R29" s="155">
        <f t="shared" si="0"/>
        <v>0.99999999999999989</v>
      </c>
      <c r="S29" s="157"/>
    </row>
    <row r="30" spans="2:19" ht="15" customHeight="1">
      <c r="B30" s="204" t="str">
        <f>'Oferta de Juegos'!B29</f>
        <v>Al 30-06-2012</v>
      </c>
    </row>
    <row r="31" spans="2:19" ht="15" customHeight="1"/>
    <row r="32"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6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3"/>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8" t="s">
        <v>158</v>
      </c>
      <c r="C8" s="239"/>
      <c r="D8" s="239"/>
      <c r="E8" s="239"/>
      <c r="F8" s="239"/>
      <c r="G8" s="239"/>
      <c r="H8" s="239"/>
      <c r="I8" s="239"/>
      <c r="K8" s="60"/>
    </row>
    <row r="9" spans="2:11" s="54" customFormat="1" ht="15" customHeight="1">
      <c r="B9" s="225" t="s">
        <v>13</v>
      </c>
      <c r="C9" s="226" t="s">
        <v>109</v>
      </c>
      <c r="D9" s="227" t="s">
        <v>130</v>
      </c>
      <c r="E9" s="228"/>
      <c r="F9" s="229"/>
      <c r="G9" s="230" t="s">
        <v>131</v>
      </c>
      <c r="H9" s="226" t="s">
        <v>106</v>
      </c>
      <c r="I9" s="230" t="s">
        <v>132</v>
      </c>
      <c r="K9" s="60"/>
    </row>
    <row r="10" spans="2:11" s="54" customFormat="1" ht="24" customHeight="1">
      <c r="B10" s="225"/>
      <c r="C10" s="226"/>
      <c r="D10" s="171" t="s">
        <v>102</v>
      </c>
      <c r="E10" s="173" t="s">
        <v>103</v>
      </c>
      <c r="F10" s="172" t="s">
        <v>104</v>
      </c>
      <c r="G10" s="230"/>
      <c r="H10" s="226"/>
      <c r="I10" s="230"/>
    </row>
    <row r="11" spans="2:11" s="54" customFormat="1" ht="9" customHeight="1">
      <c r="B11" s="105" t="s">
        <v>36</v>
      </c>
      <c r="C11" s="39" t="s">
        <v>113</v>
      </c>
      <c r="D11" s="174">
        <v>42</v>
      </c>
      <c r="E11" s="174">
        <v>98</v>
      </c>
      <c r="F11" s="174">
        <v>10</v>
      </c>
      <c r="G11" s="174">
        <v>432</v>
      </c>
      <c r="H11" s="174">
        <v>136</v>
      </c>
      <c r="I11" s="174">
        <f>SUM(D11:H11)</f>
        <v>718</v>
      </c>
    </row>
    <row r="12" spans="2:11" s="54" customFormat="1" ht="9" customHeight="1">
      <c r="B12" s="104" t="s">
        <v>4</v>
      </c>
      <c r="C12" s="120" t="s">
        <v>114</v>
      </c>
      <c r="D12" s="176">
        <v>70</v>
      </c>
      <c r="E12" s="176">
        <v>238</v>
      </c>
      <c r="F12" s="176">
        <v>24</v>
      </c>
      <c r="G12" s="176">
        <v>797</v>
      </c>
      <c r="H12" s="176">
        <v>248</v>
      </c>
      <c r="I12" s="176">
        <f>SUM(D12:H12)</f>
        <v>1377</v>
      </c>
    </row>
    <row r="13" spans="2:11" s="54" customFormat="1" ht="9" customHeight="1">
      <c r="B13" s="177" t="s">
        <v>79</v>
      </c>
      <c r="C13" s="39" t="s">
        <v>115</v>
      </c>
      <c r="D13" s="174">
        <v>28</v>
      </c>
      <c r="E13" s="174">
        <v>73</v>
      </c>
      <c r="F13" s="174">
        <v>10</v>
      </c>
      <c r="G13" s="174">
        <v>324</v>
      </c>
      <c r="H13" s="174">
        <v>179</v>
      </c>
      <c r="I13" s="174">
        <f t="shared" ref="I13:I27" si="0">SUM(D13:H13)</f>
        <v>614</v>
      </c>
    </row>
    <row r="14" spans="2:11" s="54" customFormat="1" ht="9" customHeight="1">
      <c r="B14" s="104" t="s">
        <v>37</v>
      </c>
      <c r="C14" s="120" t="s">
        <v>116</v>
      </c>
      <c r="D14" s="176">
        <v>49</v>
      </c>
      <c r="E14" s="176">
        <v>72</v>
      </c>
      <c r="F14" s="176">
        <v>10</v>
      </c>
      <c r="G14" s="176">
        <v>310</v>
      </c>
      <c r="H14" s="176">
        <v>148</v>
      </c>
      <c r="I14" s="176">
        <f t="shared" si="0"/>
        <v>589</v>
      </c>
    </row>
    <row r="15" spans="2:11" s="54" customFormat="1" ht="9" customHeight="1">
      <c r="B15" s="105" t="s">
        <v>128</v>
      </c>
      <c r="C15" s="39" t="s">
        <v>117</v>
      </c>
      <c r="D15" s="174">
        <v>84</v>
      </c>
      <c r="E15" s="174">
        <v>331</v>
      </c>
      <c r="F15" s="174">
        <v>10</v>
      </c>
      <c r="G15" s="174">
        <v>1424</v>
      </c>
      <c r="H15" s="174">
        <v>160</v>
      </c>
      <c r="I15" s="174">
        <f t="shared" si="0"/>
        <v>2009</v>
      </c>
    </row>
    <row r="16" spans="2:11" s="54" customFormat="1" ht="9" customHeight="1">
      <c r="B16" s="104" t="s">
        <v>18</v>
      </c>
      <c r="C16" s="120" t="s">
        <v>118</v>
      </c>
      <c r="D16" s="176">
        <v>210</v>
      </c>
      <c r="E16" s="176">
        <v>358</v>
      </c>
      <c r="F16" s="176">
        <v>10</v>
      </c>
      <c r="G16" s="176">
        <v>1658</v>
      </c>
      <c r="H16" s="176">
        <v>300</v>
      </c>
      <c r="I16" s="176">
        <f t="shared" si="0"/>
        <v>2536</v>
      </c>
    </row>
    <row r="17" spans="1:247" s="54" customFormat="1" ht="9" customHeight="1">
      <c r="B17" s="105" t="s">
        <v>5</v>
      </c>
      <c r="C17" s="39" t="s">
        <v>119</v>
      </c>
      <c r="D17" s="174">
        <v>35</v>
      </c>
      <c r="E17" s="174">
        <v>92</v>
      </c>
      <c r="F17" s="174">
        <v>7</v>
      </c>
      <c r="G17" s="174">
        <v>230</v>
      </c>
      <c r="H17" s="174">
        <v>60</v>
      </c>
      <c r="I17" s="174">
        <f t="shared" si="0"/>
        <v>424</v>
      </c>
    </row>
    <row r="18" spans="1:247" s="54" customFormat="1" ht="9" customHeight="1">
      <c r="B18" s="104" t="s">
        <v>6</v>
      </c>
      <c r="C18" s="120" t="s">
        <v>120</v>
      </c>
      <c r="D18" s="176">
        <v>28</v>
      </c>
      <c r="E18" s="176">
        <v>85</v>
      </c>
      <c r="F18" s="176">
        <v>10</v>
      </c>
      <c r="G18" s="176">
        <v>459</v>
      </c>
      <c r="H18" s="176">
        <v>30</v>
      </c>
      <c r="I18" s="176">
        <f t="shared" si="0"/>
        <v>612</v>
      </c>
    </row>
    <row r="19" spans="1:247" s="54" customFormat="1" ht="9" customHeight="1">
      <c r="B19" s="105" t="s">
        <v>7</v>
      </c>
      <c r="C19" s="39" t="s">
        <v>121</v>
      </c>
      <c r="D19" s="174">
        <v>21</v>
      </c>
      <c r="E19" s="174">
        <v>72</v>
      </c>
      <c r="F19" s="174">
        <v>10</v>
      </c>
      <c r="G19" s="174">
        <v>100</v>
      </c>
      <c r="H19" s="174">
        <v>80</v>
      </c>
      <c r="I19" s="174">
        <f t="shared" si="0"/>
        <v>283</v>
      </c>
    </row>
    <row r="20" spans="1:247" s="54" customFormat="1" ht="9" customHeight="1">
      <c r="B20" s="104" t="s">
        <v>8</v>
      </c>
      <c r="C20" s="120" t="s">
        <v>122</v>
      </c>
      <c r="D20" s="176">
        <v>105</v>
      </c>
      <c r="E20" s="176">
        <v>248</v>
      </c>
      <c r="F20" s="176">
        <v>10</v>
      </c>
      <c r="G20" s="176">
        <v>1285</v>
      </c>
      <c r="H20" s="176">
        <v>168</v>
      </c>
      <c r="I20" s="176">
        <f t="shared" si="0"/>
        <v>1816</v>
      </c>
    </row>
    <row r="21" spans="1:247" s="54" customFormat="1" ht="9" customHeight="1">
      <c r="B21" s="105" t="s">
        <v>14</v>
      </c>
      <c r="C21" s="61" t="s">
        <v>123</v>
      </c>
      <c r="D21" s="175">
        <v>28</v>
      </c>
      <c r="E21" s="175">
        <v>41</v>
      </c>
      <c r="F21" s="175">
        <v>7</v>
      </c>
      <c r="G21" s="175">
        <v>200</v>
      </c>
      <c r="H21" s="175">
        <v>40</v>
      </c>
      <c r="I21" s="174">
        <f t="shared" si="0"/>
        <v>316</v>
      </c>
    </row>
    <row r="22" spans="1:247" s="54" customFormat="1" ht="9" customHeight="1">
      <c r="B22" s="104" t="s">
        <v>15</v>
      </c>
      <c r="C22" s="120" t="s">
        <v>124</v>
      </c>
      <c r="D22" s="176">
        <v>49</v>
      </c>
      <c r="E22" s="176">
        <v>185</v>
      </c>
      <c r="F22" s="176">
        <v>24</v>
      </c>
      <c r="G22" s="176">
        <v>583</v>
      </c>
      <c r="H22" s="176">
        <v>312</v>
      </c>
      <c r="I22" s="176">
        <f t="shared" si="0"/>
        <v>1153</v>
      </c>
    </row>
    <row r="23" spans="1:247" s="54" customFormat="1" ht="9" customHeight="1">
      <c r="B23" s="105" t="s">
        <v>16</v>
      </c>
      <c r="C23" s="39" t="s">
        <v>125</v>
      </c>
      <c r="D23" s="174">
        <v>35</v>
      </c>
      <c r="E23" s="174">
        <v>118</v>
      </c>
      <c r="F23" s="174">
        <v>17</v>
      </c>
      <c r="G23" s="174">
        <v>381</v>
      </c>
      <c r="H23" s="174">
        <v>200</v>
      </c>
      <c r="I23" s="174">
        <f t="shared" si="0"/>
        <v>751</v>
      </c>
    </row>
    <row r="24" spans="1:247" s="54" customFormat="1" ht="9" customHeight="1">
      <c r="B24" s="104" t="s">
        <v>40</v>
      </c>
      <c r="C24" s="120" t="s">
        <v>126</v>
      </c>
      <c r="D24" s="176">
        <v>42</v>
      </c>
      <c r="E24" s="176">
        <v>101</v>
      </c>
      <c r="F24" s="176">
        <v>10</v>
      </c>
      <c r="G24" s="176">
        <v>312</v>
      </c>
      <c r="H24" s="176">
        <v>60</v>
      </c>
      <c r="I24" s="176">
        <f t="shared" si="0"/>
        <v>525</v>
      </c>
    </row>
    <row r="25" spans="1:247" s="54" customFormat="1" ht="9" customHeight="1">
      <c r="B25" s="105" t="s">
        <v>153</v>
      </c>
      <c r="C25" s="39" t="s">
        <v>154</v>
      </c>
      <c r="D25" s="174">
        <v>49</v>
      </c>
      <c r="E25" s="174">
        <v>80</v>
      </c>
      <c r="F25" s="174">
        <v>7</v>
      </c>
      <c r="G25" s="174">
        <v>230</v>
      </c>
      <c r="H25" s="174">
        <v>72</v>
      </c>
      <c r="I25" s="174">
        <f t="shared" si="0"/>
        <v>438</v>
      </c>
    </row>
    <row r="26" spans="1:247" s="54" customFormat="1" ht="9" customHeight="1">
      <c r="B26" s="104" t="s">
        <v>151</v>
      </c>
      <c r="C26" s="120" t="s">
        <v>152</v>
      </c>
      <c r="D26" s="176">
        <v>41</v>
      </c>
      <c r="E26" s="176">
        <v>21</v>
      </c>
      <c r="F26" s="176">
        <v>7</v>
      </c>
      <c r="G26" s="176">
        <v>150</v>
      </c>
      <c r="H26" s="176">
        <v>38</v>
      </c>
      <c r="I26" s="176">
        <v>257</v>
      </c>
    </row>
    <row r="27" spans="1:247" s="54" customFormat="1" ht="9" customHeight="1">
      <c r="B27" s="105" t="s">
        <v>17</v>
      </c>
      <c r="C27" s="39" t="s">
        <v>127</v>
      </c>
      <c r="D27" s="174">
        <v>35</v>
      </c>
      <c r="E27" s="174">
        <v>99</v>
      </c>
      <c r="F27" s="174">
        <v>17</v>
      </c>
      <c r="G27" s="174">
        <v>386</v>
      </c>
      <c r="H27" s="174">
        <v>150</v>
      </c>
      <c r="I27" s="174">
        <f t="shared" si="0"/>
        <v>687</v>
      </c>
    </row>
    <row r="28" spans="1:247" s="170" customFormat="1" ht="18" customHeight="1">
      <c r="A28" s="82"/>
      <c r="B28" s="178" t="s">
        <v>3</v>
      </c>
      <c r="C28" s="179"/>
      <c r="D28" s="180">
        <f t="shared" ref="D28:H28" si="1">SUM(D11:D27)</f>
        <v>951</v>
      </c>
      <c r="E28" s="180">
        <f t="shared" si="1"/>
        <v>2312</v>
      </c>
      <c r="F28" s="180">
        <f t="shared" si="1"/>
        <v>200</v>
      </c>
      <c r="G28" s="180">
        <f t="shared" si="1"/>
        <v>9261</v>
      </c>
      <c r="H28" s="181">
        <f t="shared" si="1"/>
        <v>2381</v>
      </c>
      <c r="I28" s="181">
        <f t="shared" ref="I28" si="2">SUM(I11:I27)</f>
        <v>15105</v>
      </c>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row>
    <row r="29" spans="1:247" ht="22.5" customHeight="1">
      <c r="B29" s="205" t="str">
        <f>'Oferta de Juegos'!B29</f>
        <v>Al 30-06-2012</v>
      </c>
      <c r="I29" s="59"/>
    </row>
    <row r="30" spans="1:247" s="54" customFormat="1" ht="22.5" customHeight="1">
      <c r="B30" s="238" t="s">
        <v>159</v>
      </c>
      <c r="C30" s="239"/>
      <c r="D30" s="239"/>
      <c r="E30" s="239"/>
      <c r="F30" s="239"/>
      <c r="G30" s="239"/>
      <c r="H30" s="239"/>
      <c r="I30" s="213"/>
      <c r="J30" s="60"/>
    </row>
    <row r="31" spans="1:247" s="54" customFormat="1" ht="15" customHeight="1">
      <c r="B31" s="240" t="s">
        <v>13</v>
      </c>
      <c r="C31" s="226" t="s">
        <v>109</v>
      </c>
      <c r="D31" s="227" t="s">
        <v>130</v>
      </c>
      <c r="E31" s="228"/>
      <c r="F31" s="229"/>
      <c r="G31" s="226" t="s">
        <v>131</v>
      </c>
      <c r="H31" s="226" t="s">
        <v>106</v>
      </c>
      <c r="I31" s="237"/>
      <c r="J31" s="60"/>
    </row>
    <row r="32" spans="1:247" s="54" customFormat="1" ht="24" customHeight="1">
      <c r="B32" s="240"/>
      <c r="C32" s="226"/>
      <c r="D32" s="171" t="s">
        <v>102</v>
      </c>
      <c r="E32" s="173" t="s">
        <v>103</v>
      </c>
      <c r="F32" s="172" t="s">
        <v>104</v>
      </c>
      <c r="G32" s="226"/>
      <c r="H32" s="226"/>
      <c r="I32" s="237"/>
      <c r="J32" s="60"/>
    </row>
    <row r="33" spans="2:9" s="54" customFormat="1" ht="9" customHeight="1">
      <c r="B33" s="105" t="s">
        <v>36</v>
      </c>
      <c r="C33" s="39" t="s">
        <v>113</v>
      </c>
      <c r="D33" s="174">
        <v>49274.6</v>
      </c>
      <c r="E33" s="174">
        <v>33110.75</v>
      </c>
      <c r="F33" s="174">
        <v>44748.33</v>
      </c>
      <c r="G33" s="174">
        <v>73913.960000000006</v>
      </c>
      <c r="H33" s="174">
        <v>305.64</v>
      </c>
      <c r="I33" s="212"/>
    </row>
    <row r="34" spans="2:9" s="54" customFormat="1" ht="9" customHeight="1">
      <c r="B34" s="104" t="s">
        <v>4</v>
      </c>
      <c r="C34" s="120" t="s">
        <v>114</v>
      </c>
      <c r="D34" s="176">
        <v>76778.100000000006</v>
      </c>
      <c r="E34" s="176">
        <v>40517.35</v>
      </c>
      <c r="F34" s="176">
        <v>7216.67</v>
      </c>
      <c r="G34" s="176">
        <v>79910.399999999994</v>
      </c>
      <c r="H34" s="176">
        <v>2023.02</v>
      </c>
      <c r="I34" s="214"/>
    </row>
    <row r="35" spans="2:9" s="54" customFormat="1" ht="9" customHeight="1">
      <c r="B35" s="177" t="s">
        <v>79</v>
      </c>
      <c r="C35" s="39" t="s">
        <v>115</v>
      </c>
      <c r="D35" s="174">
        <v>48813.99</v>
      </c>
      <c r="E35" s="174">
        <v>37715.550000000003</v>
      </c>
      <c r="F35" s="174">
        <v>-4229</v>
      </c>
      <c r="G35" s="174">
        <v>87506.18</v>
      </c>
      <c r="H35" s="174">
        <v>0</v>
      </c>
      <c r="I35" s="212"/>
    </row>
    <row r="36" spans="2:9" s="54" customFormat="1" ht="9" customHeight="1">
      <c r="B36" s="104" t="s">
        <v>37</v>
      </c>
      <c r="C36" s="120" t="s">
        <v>116</v>
      </c>
      <c r="D36" s="176">
        <v>17898.64</v>
      </c>
      <c r="E36" s="176">
        <v>14826.85</v>
      </c>
      <c r="F36" s="176">
        <v>1838.33</v>
      </c>
      <c r="G36" s="176">
        <v>36178.720000000001</v>
      </c>
      <c r="H36" s="176">
        <v>44.9</v>
      </c>
      <c r="I36" s="214"/>
    </row>
    <row r="37" spans="2:9" s="54" customFormat="1" ht="9" customHeight="1">
      <c r="B37" s="105" t="s">
        <v>128</v>
      </c>
      <c r="C37" s="39" t="s">
        <v>117</v>
      </c>
      <c r="D37" s="174">
        <v>77573.81</v>
      </c>
      <c r="E37" s="174">
        <v>34451.11</v>
      </c>
      <c r="F37" s="174">
        <v>47081</v>
      </c>
      <c r="G37" s="174">
        <v>54837.27</v>
      </c>
      <c r="H37" s="174">
        <v>504</v>
      </c>
      <c r="I37" s="212"/>
    </row>
    <row r="38" spans="2:9" s="54" customFormat="1" ht="9" customHeight="1">
      <c r="B38" s="104" t="s">
        <v>18</v>
      </c>
      <c r="C38" s="120" t="s">
        <v>118</v>
      </c>
      <c r="D38" s="176">
        <v>68992.86</v>
      </c>
      <c r="E38" s="176">
        <v>101999.64</v>
      </c>
      <c r="F38" s="176">
        <v>25884.67</v>
      </c>
      <c r="G38" s="176">
        <v>100220.26</v>
      </c>
      <c r="H38" s="176">
        <v>949.72</v>
      </c>
      <c r="I38" s="214"/>
    </row>
    <row r="39" spans="2:9" s="54" customFormat="1" ht="9" customHeight="1">
      <c r="B39" s="105" t="s">
        <v>5</v>
      </c>
      <c r="C39" s="39" t="s">
        <v>119</v>
      </c>
      <c r="D39" s="174">
        <v>16037.62</v>
      </c>
      <c r="E39" s="174">
        <v>40585.040000000001</v>
      </c>
      <c r="F39" s="174">
        <v>19188.099999999999</v>
      </c>
      <c r="G39" s="174">
        <v>50494.61</v>
      </c>
      <c r="H39" s="174">
        <v>2586.75</v>
      </c>
      <c r="I39" s="212"/>
    </row>
    <row r="40" spans="2:9" s="54" customFormat="1" ht="9" customHeight="1">
      <c r="B40" s="104" t="s">
        <v>6</v>
      </c>
      <c r="C40" s="120" t="s">
        <v>120</v>
      </c>
      <c r="D40" s="176">
        <v>45764.88</v>
      </c>
      <c r="E40" s="176">
        <v>35480.75</v>
      </c>
      <c r="F40" s="176">
        <v>16783.330000000002</v>
      </c>
      <c r="G40" s="176">
        <v>54087.95</v>
      </c>
      <c r="H40" s="176">
        <v>0</v>
      </c>
      <c r="I40" s="214"/>
    </row>
    <row r="41" spans="2:9" s="54" customFormat="1" ht="9" customHeight="1">
      <c r="B41" s="105" t="s">
        <v>7</v>
      </c>
      <c r="C41" s="39" t="s">
        <v>121</v>
      </c>
      <c r="D41" s="174">
        <v>7917.46</v>
      </c>
      <c r="E41" s="174">
        <v>3194.44</v>
      </c>
      <c r="F41" s="174">
        <v>-590</v>
      </c>
      <c r="G41" s="174">
        <v>4382.93</v>
      </c>
      <c r="H41" s="174">
        <v>0</v>
      </c>
      <c r="I41" s="212"/>
    </row>
    <row r="42" spans="2:9" s="54" customFormat="1" ht="9" customHeight="1">
      <c r="B42" s="104" t="s">
        <v>8</v>
      </c>
      <c r="C42" s="120" t="s">
        <v>122</v>
      </c>
      <c r="D42" s="176">
        <v>30166.29</v>
      </c>
      <c r="E42" s="176">
        <v>24560.69</v>
      </c>
      <c r="F42" s="176">
        <v>29224.67</v>
      </c>
      <c r="G42" s="176">
        <v>68542.94</v>
      </c>
      <c r="H42" s="176">
        <v>2580.11</v>
      </c>
      <c r="I42" s="214"/>
    </row>
    <row r="43" spans="2:9" s="54" customFormat="1" ht="9" customHeight="1">
      <c r="B43" s="105" t="s">
        <v>14</v>
      </c>
      <c r="C43" s="61" t="s">
        <v>123</v>
      </c>
      <c r="D43" s="175">
        <v>49886.31</v>
      </c>
      <c r="E43" s="175">
        <v>22901.83</v>
      </c>
      <c r="F43" s="175">
        <v>21015.48</v>
      </c>
      <c r="G43" s="175">
        <v>40189.42</v>
      </c>
      <c r="H43" s="175">
        <v>6844.75</v>
      </c>
      <c r="I43" s="212"/>
    </row>
    <row r="44" spans="2:9" s="54" customFormat="1" ht="9" customHeight="1">
      <c r="B44" s="104" t="s">
        <v>15</v>
      </c>
      <c r="C44" s="120" t="s">
        <v>124</v>
      </c>
      <c r="D44" s="176">
        <v>67289.8</v>
      </c>
      <c r="E44" s="176">
        <v>20543.53</v>
      </c>
      <c r="F44" s="176">
        <v>5122.5</v>
      </c>
      <c r="G44" s="176">
        <v>89185.37</v>
      </c>
      <c r="H44" s="176">
        <v>284.70999999999998</v>
      </c>
      <c r="I44" s="214"/>
    </row>
    <row r="45" spans="2:9" s="54" customFormat="1" ht="9" customHeight="1">
      <c r="B45" s="105" t="s">
        <v>16</v>
      </c>
      <c r="C45" s="39" t="s">
        <v>125</v>
      </c>
      <c r="D45" s="174">
        <v>22163.81</v>
      </c>
      <c r="E45" s="174">
        <v>12197.54</v>
      </c>
      <c r="F45" s="174">
        <v>1864.51</v>
      </c>
      <c r="G45" s="174">
        <v>70219.320000000007</v>
      </c>
      <c r="H45" s="174">
        <v>48.18</v>
      </c>
      <c r="I45" s="212"/>
    </row>
    <row r="46" spans="2:9" s="54" customFormat="1" ht="9" customHeight="1">
      <c r="B46" s="104" t="s">
        <v>40</v>
      </c>
      <c r="C46" s="120" t="s">
        <v>126</v>
      </c>
      <c r="D46" s="176">
        <v>17776.59</v>
      </c>
      <c r="E46" s="176">
        <v>13645.56</v>
      </c>
      <c r="F46" s="176">
        <v>-1930</v>
      </c>
      <c r="G46" s="176">
        <v>55602.29</v>
      </c>
      <c r="H46" s="176">
        <v>0</v>
      </c>
      <c r="I46" s="214"/>
    </row>
    <row r="47" spans="2:9" s="54" customFormat="1" ht="9" customHeight="1">
      <c r="B47" s="105" t="s">
        <v>153</v>
      </c>
      <c r="C47" s="39" t="s">
        <v>154</v>
      </c>
      <c r="D47" s="174">
        <v>16111.56</v>
      </c>
      <c r="E47" s="174">
        <v>17060.169999999998</v>
      </c>
      <c r="F47" s="174">
        <v>19530.95</v>
      </c>
      <c r="G47" s="174">
        <v>19910.939999999999</v>
      </c>
      <c r="H47" s="174">
        <v>371.81</v>
      </c>
      <c r="I47" s="214"/>
    </row>
    <row r="48" spans="2:9" s="54" customFormat="1" ht="9" customHeight="1">
      <c r="B48" s="104" t="s">
        <v>151</v>
      </c>
      <c r="C48" s="120" t="s">
        <v>152</v>
      </c>
      <c r="D48" s="176">
        <v>24479.51</v>
      </c>
      <c r="E48" s="176">
        <v>69675.48</v>
      </c>
      <c r="F48" s="176">
        <v>20524.29</v>
      </c>
      <c r="G48" s="176">
        <v>50415.32</v>
      </c>
      <c r="H48" s="176">
        <v>188.82</v>
      </c>
      <c r="I48" s="214"/>
    </row>
    <row r="49" spans="1:247" s="54" customFormat="1" ht="9" customHeight="1">
      <c r="B49" s="105" t="s">
        <v>17</v>
      </c>
      <c r="C49" s="39" t="s">
        <v>127</v>
      </c>
      <c r="D49" s="174">
        <v>31440.95</v>
      </c>
      <c r="E49" s="174">
        <v>14015.37</v>
      </c>
      <c r="F49" s="174">
        <v>5467.45</v>
      </c>
      <c r="G49" s="174">
        <v>94896.05</v>
      </c>
      <c r="H49" s="174">
        <v>1239.93</v>
      </c>
      <c r="I49" s="214"/>
    </row>
    <row r="50" spans="1:247" s="170" customFormat="1" ht="18" customHeight="1">
      <c r="A50" s="82"/>
      <c r="B50" s="178" t="s">
        <v>3</v>
      </c>
      <c r="C50" s="179"/>
      <c r="D50" s="180">
        <v>47296.44</v>
      </c>
      <c r="E50" s="180">
        <v>38698.629999999997</v>
      </c>
      <c r="F50" s="180">
        <v>12853.54</v>
      </c>
      <c r="G50" s="181">
        <v>70975.33</v>
      </c>
      <c r="H50" s="180">
        <v>880.44</v>
      </c>
      <c r="I50" s="215"/>
      <c r="J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row>
    <row r="51" spans="1:247" ht="22.5" customHeight="1">
      <c r="B51" s="205" t="s">
        <v>160</v>
      </c>
    </row>
    <row r="52" spans="1:247" s="54" customFormat="1" ht="22.5" customHeight="1">
      <c r="B52" s="238" t="s">
        <v>161</v>
      </c>
      <c r="C52" s="239"/>
      <c r="D52" s="239"/>
      <c r="E52" s="239"/>
      <c r="F52" s="239"/>
      <c r="G52" s="239"/>
      <c r="H52" s="239"/>
      <c r="I52" s="213"/>
    </row>
    <row r="53" spans="1:247" s="54" customFormat="1" ht="15" customHeight="1">
      <c r="B53" s="240" t="s">
        <v>13</v>
      </c>
      <c r="C53" s="226" t="s">
        <v>109</v>
      </c>
      <c r="D53" s="227" t="s">
        <v>130</v>
      </c>
      <c r="E53" s="228"/>
      <c r="F53" s="229"/>
      <c r="G53" s="226" t="s">
        <v>131</v>
      </c>
      <c r="H53" s="226" t="s">
        <v>106</v>
      </c>
      <c r="I53" s="237"/>
      <c r="J53" s="60"/>
    </row>
    <row r="54" spans="1:247" s="54" customFormat="1" ht="24" customHeight="1">
      <c r="B54" s="240"/>
      <c r="C54" s="226"/>
      <c r="D54" s="171" t="s">
        <v>102</v>
      </c>
      <c r="E54" s="173" t="s">
        <v>103</v>
      </c>
      <c r="F54" s="172" t="s">
        <v>104</v>
      </c>
      <c r="G54" s="226"/>
      <c r="H54" s="226"/>
      <c r="I54" s="237"/>
    </row>
    <row r="55" spans="1:247" s="54" customFormat="1" ht="9" customHeight="1">
      <c r="B55" s="105" t="s">
        <v>36</v>
      </c>
      <c r="C55" s="39" t="s">
        <v>113</v>
      </c>
      <c r="D55" s="207">
        <v>97.45</v>
      </c>
      <c r="E55" s="207">
        <v>65.48</v>
      </c>
      <c r="F55" s="207">
        <v>88.5</v>
      </c>
      <c r="G55" s="207">
        <v>146.18</v>
      </c>
      <c r="H55" s="207">
        <v>0.6</v>
      </c>
      <c r="I55" s="217"/>
    </row>
    <row r="56" spans="1:247" s="54" customFormat="1" ht="9" customHeight="1">
      <c r="B56" s="104" t="s">
        <v>4</v>
      </c>
      <c r="C56" s="120" t="s">
        <v>114</v>
      </c>
      <c r="D56" s="208">
        <v>151.85</v>
      </c>
      <c r="E56" s="208">
        <v>80.13</v>
      </c>
      <c r="F56" s="208">
        <v>14.27</v>
      </c>
      <c r="G56" s="208">
        <v>158.04</v>
      </c>
      <c r="H56" s="208">
        <v>4</v>
      </c>
      <c r="I56" s="216"/>
    </row>
    <row r="57" spans="1:247" s="54" customFormat="1" ht="9" customHeight="1">
      <c r="B57" s="177" t="s">
        <v>79</v>
      </c>
      <c r="C57" s="39" t="s">
        <v>115</v>
      </c>
      <c r="D57" s="207">
        <v>96.54</v>
      </c>
      <c r="E57" s="207">
        <v>74.59</v>
      </c>
      <c r="F57" s="207">
        <v>-8.36</v>
      </c>
      <c r="G57" s="207">
        <v>173.06</v>
      </c>
      <c r="H57" s="207">
        <v>0</v>
      </c>
      <c r="I57" s="217"/>
    </row>
    <row r="58" spans="1:247" s="54" customFormat="1" ht="9" customHeight="1">
      <c r="B58" s="104" t="s">
        <v>37</v>
      </c>
      <c r="C58" s="120" t="s">
        <v>116</v>
      </c>
      <c r="D58" s="208">
        <v>35.4</v>
      </c>
      <c r="E58" s="208">
        <v>29.32</v>
      </c>
      <c r="F58" s="208">
        <v>3.64</v>
      </c>
      <c r="G58" s="208">
        <v>71.55</v>
      </c>
      <c r="H58" s="208">
        <v>0.09</v>
      </c>
      <c r="I58" s="216"/>
    </row>
    <row r="59" spans="1:247" s="54" customFormat="1" ht="9" customHeight="1">
      <c r="B59" s="105" t="s">
        <v>128</v>
      </c>
      <c r="C59" s="39" t="s">
        <v>117</v>
      </c>
      <c r="D59" s="207">
        <v>153.41999999999999</v>
      </c>
      <c r="E59" s="207">
        <v>68.14</v>
      </c>
      <c r="F59" s="207">
        <v>93.11</v>
      </c>
      <c r="G59" s="207">
        <v>108.45</v>
      </c>
      <c r="H59" s="207">
        <v>1</v>
      </c>
      <c r="I59" s="217"/>
    </row>
    <row r="60" spans="1:247" s="54" customFormat="1" ht="9" customHeight="1">
      <c r="B60" s="104" t="s">
        <v>18</v>
      </c>
      <c r="C60" s="120" t="s">
        <v>118</v>
      </c>
      <c r="D60" s="208">
        <v>136.44999999999999</v>
      </c>
      <c r="E60" s="208">
        <v>201.73</v>
      </c>
      <c r="F60" s="208">
        <v>51.19</v>
      </c>
      <c r="G60" s="208">
        <v>198.21</v>
      </c>
      <c r="H60" s="208">
        <v>1.88</v>
      </c>
      <c r="I60" s="216"/>
    </row>
    <row r="61" spans="1:247" s="54" customFormat="1" ht="9" customHeight="1">
      <c r="B61" s="105" t="s">
        <v>5</v>
      </c>
      <c r="C61" s="39" t="s">
        <v>119</v>
      </c>
      <c r="D61" s="207">
        <v>31.72</v>
      </c>
      <c r="E61" s="207">
        <v>80.27</v>
      </c>
      <c r="F61" s="207">
        <v>37.950000000000003</v>
      </c>
      <c r="G61" s="207">
        <v>99.86</v>
      </c>
      <c r="H61" s="207">
        <v>5.12</v>
      </c>
      <c r="I61" s="217"/>
    </row>
    <row r="62" spans="1:247" s="54" customFormat="1" ht="9" customHeight="1">
      <c r="B62" s="104" t="s">
        <v>6</v>
      </c>
      <c r="C62" s="120" t="s">
        <v>120</v>
      </c>
      <c r="D62" s="208">
        <v>90.51</v>
      </c>
      <c r="E62" s="208">
        <v>70.17</v>
      </c>
      <c r="F62" s="208">
        <v>33.19</v>
      </c>
      <c r="G62" s="208">
        <v>106.97</v>
      </c>
      <c r="H62" s="208">
        <v>0</v>
      </c>
      <c r="I62" s="216"/>
    </row>
    <row r="63" spans="1:247" s="54" customFormat="1" ht="9" customHeight="1">
      <c r="B63" s="105" t="s">
        <v>7</v>
      </c>
      <c r="C63" s="39" t="s">
        <v>121</v>
      </c>
      <c r="D63" s="207">
        <v>15.66</v>
      </c>
      <c r="E63" s="207">
        <v>6.32</v>
      </c>
      <c r="F63" s="207">
        <v>-1.17</v>
      </c>
      <c r="G63" s="207">
        <v>8.67</v>
      </c>
      <c r="H63" s="207">
        <v>0</v>
      </c>
      <c r="I63" s="217"/>
    </row>
    <row r="64" spans="1:247" s="54" customFormat="1" ht="9" customHeight="1">
      <c r="B64" s="104" t="s">
        <v>8</v>
      </c>
      <c r="C64" s="120" t="s">
        <v>122</v>
      </c>
      <c r="D64" s="208">
        <v>59.66</v>
      </c>
      <c r="E64" s="208">
        <v>48.57</v>
      </c>
      <c r="F64" s="208">
        <v>57.8</v>
      </c>
      <c r="G64" s="208">
        <v>135.56</v>
      </c>
      <c r="H64" s="208">
        <v>5.0999999999999996</v>
      </c>
      <c r="I64" s="216"/>
    </row>
    <row r="65" spans="1:247" s="54" customFormat="1" ht="9" customHeight="1">
      <c r="B65" s="105" t="s">
        <v>14</v>
      </c>
      <c r="C65" s="61" t="s">
        <v>123</v>
      </c>
      <c r="D65" s="209">
        <v>98.66</v>
      </c>
      <c r="E65" s="209">
        <v>45.29</v>
      </c>
      <c r="F65" s="209">
        <v>41.56</v>
      </c>
      <c r="G65" s="209">
        <v>79.48</v>
      </c>
      <c r="H65" s="209">
        <v>13.54</v>
      </c>
      <c r="I65" s="217"/>
    </row>
    <row r="66" spans="1:247" s="54" customFormat="1" ht="9" customHeight="1">
      <c r="B66" s="104" t="s">
        <v>15</v>
      </c>
      <c r="C66" s="120" t="s">
        <v>124</v>
      </c>
      <c r="D66" s="208">
        <v>133.08000000000001</v>
      </c>
      <c r="E66" s="208">
        <v>40.630000000000003</v>
      </c>
      <c r="F66" s="208">
        <v>10.130000000000001</v>
      </c>
      <c r="G66" s="208">
        <v>176.38</v>
      </c>
      <c r="H66" s="208">
        <v>0.56000000000000005</v>
      </c>
      <c r="I66" s="216"/>
    </row>
    <row r="67" spans="1:247" s="54" customFormat="1" ht="9" customHeight="1">
      <c r="B67" s="105" t="s">
        <v>16</v>
      </c>
      <c r="C67" s="39" t="s">
        <v>125</v>
      </c>
      <c r="D67" s="207">
        <v>43.83</v>
      </c>
      <c r="E67" s="207">
        <v>24.12</v>
      </c>
      <c r="F67" s="207">
        <v>3.69</v>
      </c>
      <c r="G67" s="207">
        <v>138.87</v>
      </c>
      <c r="H67" s="207">
        <v>0.1</v>
      </c>
      <c r="I67" s="217"/>
    </row>
    <row r="68" spans="1:247" s="54" customFormat="1" ht="9" customHeight="1">
      <c r="B68" s="104" t="s">
        <v>40</v>
      </c>
      <c r="C68" s="120" t="s">
        <v>126</v>
      </c>
      <c r="D68" s="208">
        <v>35.159999999999997</v>
      </c>
      <c r="E68" s="208">
        <v>26.99</v>
      </c>
      <c r="F68" s="208">
        <v>-3.82</v>
      </c>
      <c r="G68" s="208">
        <v>109.97</v>
      </c>
      <c r="H68" s="208">
        <v>0</v>
      </c>
      <c r="I68" s="216"/>
    </row>
    <row r="69" spans="1:247" s="54" customFormat="1" ht="9" customHeight="1">
      <c r="B69" s="105" t="s">
        <v>153</v>
      </c>
      <c r="C69" s="39" t="s">
        <v>154</v>
      </c>
      <c r="D69" s="207">
        <v>31.86</v>
      </c>
      <c r="E69" s="207">
        <v>33.74</v>
      </c>
      <c r="F69" s="207">
        <v>38.630000000000003</v>
      </c>
      <c r="G69" s="207">
        <v>39.380000000000003</v>
      </c>
      <c r="H69" s="207">
        <v>0.74</v>
      </c>
      <c r="I69" s="216"/>
    </row>
    <row r="70" spans="1:247" s="54" customFormat="1" ht="9" customHeight="1">
      <c r="B70" s="104" t="s">
        <v>151</v>
      </c>
      <c r="C70" s="120" t="s">
        <v>152</v>
      </c>
      <c r="D70" s="208">
        <v>48.41</v>
      </c>
      <c r="E70" s="208">
        <v>137.80000000000001</v>
      </c>
      <c r="F70" s="208">
        <v>40.590000000000003</v>
      </c>
      <c r="G70" s="208">
        <v>99.71</v>
      </c>
      <c r="H70" s="208">
        <v>0.37</v>
      </c>
      <c r="I70" s="216"/>
    </row>
    <row r="71" spans="1:247" s="54" customFormat="1" ht="9" customHeight="1">
      <c r="B71" s="105" t="s">
        <v>17</v>
      </c>
      <c r="C71" s="39" t="s">
        <v>127</v>
      </c>
      <c r="D71" s="207">
        <v>62.18</v>
      </c>
      <c r="E71" s="207">
        <v>27.72</v>
      </c>
      <c r="F71" s="207">
        <v>10.81</v>
      </c>
      <c r="G71" s="207">
        <v>187.68</v>
      </c>
      <c r="H71" s="207">
        <v>2.4500000000000002</v>
      </c>
      <c r="I71" s="217"/>
    </row>
    <row r="72" spans="1:247" s="170" customFormat="1" ht="18" customHeight="1">
      <c r="A72" s="82"/>
      <c r="B72" s="178" t="s">
        <v>3</v>
      </c>
      <c r="C72" s="179"/>
      <c r="D72" s="210">
        <v>93.54</v>
      </c>
      <c r="E72" s="210">
        <v>76.540000000000006</v>
      </c>
      <c r="F72" s="210">
        <v>25.42</v>
      </c>
      <c r="G72" s="211">
        <v>140.37</v>
      </c>
      <c r="H72" s="210">
        <v>1.74</v>
      </c>
      <c r="I72" s="218"/>
      <c r="J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c r="FG72" s="54"/>
      <c r="FH72" s="54"/>
      <c r="FI72" s="54"/>
      <c r="FJ72" s="54"/>
      <c r="FK72" s="54"/>
      <c r="FL72" s="54"/>
      <c r="FM72" s="54"/>
      <c r="FN72" s="54"/>
      <c r="FO72" s="54"/>
      <c r="FP72" s="54"/>
      <c r="FQ72" s="54"/>
      <c r="FR72" s="54"/>
      <c r="FS72" s="54"/>
      <c r="FT72" s="54"/>
      <c r="FU72" s="54"/>
      <c r="FV72" s="54"/>
      <c r="FW72" s="54"/>
      <c r="FX72" s="54"/>
      <c r="FY72" s="54"/>
      <c r="FZ72" s="54"/>
      <c r="GA72" s="54"/>
      <c r="GB72" s="54"/>
      <c r="GC72" s="54"/>
      <c r="GD72" s="54"/>
      <c r="GE72" s="54"/>
      <c r="GF72" s="54"/>
      <c r="GG72" s="54"/>
      <c r="GH72" s="54"/>
      <c r="GI72" s="54"/>
      <c r="GJ72" s="54"/>
      <c r="GK72" s="54"/>
      <c r="GL72" s="54"/>
      <c r="GM72" s="54"/>
      <c r="GN72" s="54"/>
      <c r="GO72" s="54"/>
      <c r="GP72" s="54"/>
      <c r="GQ72" s="54"/>
      <c r="GR72" s="54"/>
      <c r="GS72" s="54"/>
      <c r="GT72" s="54"/>
      <c r="GU72" s="54"/>
      <c r="GV72" s="54"/>
      <c r="GW72" s="54"/>
      <c r="GX72" s="54"/>
      <c r="GY72" s="54"/>
      <c r="GZ72" s="54"/>
      <c r="HA72" s="54"/>
      <c r="HB72" s="54"/>
      <c r="HC72" s="54"/>
      <c r="HD72" s="54"/>
      <c r="HE72" s="54"/>
      <c r="HF72" s="54"/>
      <c r="HG72" s="54"/>
      <c r="HH72" s="54"/>
      <c r="HI72" s="54"/>
      <c r="HJ72" s="54"/>
      <c r="HK72" s="54"/>
      <c r="HL72" s="54"/>
      <c r="HM72" s="54"/>
      <c r="HN72" s="54"/>
      <c r="HO72" s="54"/>
      <c r="HP72" s="54"/>
      <c r="HQ72" s="54"/>
      <c r="HR72" s="54"/>
      <c r="HS72" s="54"/>
      <c r="HT72" s="54"/>
      <c r="HU72" s="54"/>
      <c r="HV72" s="54"/>
      <c r="HW72" s="54"/>
      <c r="HX72" s="54"/>
      <c r="HY72" s="54"/>
      <c r="HZ72" s="54"/>
      <c r="IA72" s="54"/>
      <c r="IB72" s="54"/>
      <c r="IC72" s="54"/>
      <c r="ID72" s="54"/>
      <c r="IE72" s="54"/>
      <c r="IF72" s="54"/>
      <c r="IG72" s="54"/>
      <c r="IH72" s="54"/>
      <c r="II72" s="54"/>
      <c r="IJ72" s="54"/>
      <c r="IK72" s="54"/>
      <c r="IL72" s="54"/>
      <c r="IM72" s="54"/>
    </row>
    <row r="73" spans="1:247" ht="22.5" customHeight="1">
      <c r="B73" s="205" t="str">
        <f>B51</f>
        <v>Win Junio 2012 y posiciones de juego al 30-06-2012</v>
      </c>
    </row>
  </sheetData>
  <mergeCells count="21">
    <mergeCell ref="I31:I32"/>
    <mergeCell ref="I9:I10"/>
    <mergeCell ref="B8:I8"/>
    <mergeCell ref="B31:B32"/>
    <mergeCell ref="C31:C32"/>
    <mergeCell ref="D31:F31"/>
    <mergeCell ref="G31:G32"/>
    <mergeCell ref="H31:H32"/>
    <mergeCell ref="B9:B10"/>
    <mergeCell ref="C9:C10"/>
    <mergeCell ref="D9:F9"/>
    <mergeCell ref="G9:G10"/>
    <mergeCell ref="H9:H10"/>
    <mergeCell ref="B30:H30"/>
    <mergeCell ref="I53:I54"/>
    <mergeCell ref="B52:H52"/>
    <mergeCell ref="B53:B54"/>
    <mergeCell ref="C53:C54"/>
    <mergeCell ref="D53:F53"/>
    <mergeCell ref="G53:G54"/>
    <mergeCell ref="H53:H54"/>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Normal="100" workbookViewId="0"/>
  </sheetViews>
  <sheetFormatPr baseColWidth="10"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1" t="s">
        <v>61</v>
      </c>
      <c r="C8" s="242"/>
      <c r="D8" s="242"/>
      <c r="E8" s="242"/>
      <c r="F8" s="242"/>
      <c r="G8" s="242"/>
      <c r="H8" s="242"/>
      <c r="I8" s="242"/>
      <c r="J8" s="242"/>
      <c r="K8" s="242"/>
      <c r="L8" s="242"/>
      <c r="M8" s="242"/>
      <c r="N8" s="242"/>
      <c r="O8" s="242"/>
      <c r="P8" s="243"/>
      <c r="Q8" s="23"/>
      <c r="S8" s="2"/>
    </row>
    <row r="9" spans="1:21" ht="11.25">
      <c r="A9" s="21"/>
      <c r="B9" s="131" t="s">
        <v>13</v>
      </c>
      <c r="C9" s="25" t="s">
        <v>42</v>
      </c>
      <c r="D9" s="25" t="s">
        <v>43</v>
      </c>
      <c r="E9" s="25" t="s">
        <v>44</v>
      </c>
      <c r="F9" s="25" t="s">
        <v>45</v>
      </c>
      <c r="G9" s="25" t="s">
        <v>46</v>
      </c>
      <c r="H9" s="25" t="s">
        <v>47</v>
      </c>
      <c r="I9" s="25" t="s">
        <v>48</v>
      </c>
      <c r="J9" s="25" t="s">
        <v>49</v>
      </c>
      <c r="K9" s="25" t="s">
        <v>50</v>
      </c>
      <c r="L9" s="25" t="s">
        <v>76</v>
      </c>
      <c r="M9" s="25" t="s">
        <v>77</v>
      </c>
      <c r="N9" s="25" t="s">
        <v>78</v>
      </c>
      <c r="O9" s="25" t="s">
        <v>34</v>
      </c>
      <c r="P9" s="132" t="s">
        <v>35</v>
      </c>
      <c r="Q9" s="23"/>
    </row>
    <row r="10" spans="1:21">
      <c r="A10" s="21"/>
      <c r="B10" s="98" t="s">
        <v>36</v>
      </c>
      <c r="C10" s="27">
        <v>1035767085</v>
      </c>
      <c r="D10" s="27">
        <v>935429689</v>
      </c>
      <c r="E10" s="27">
        <v>1048468403</v>
      </c>
      <c r="F10" s="27">
        <v>1092595098</v>
      </c>
      <c r="G10" s="27">
        <v>1179989308</v>
      </c>
      <c r="H10" s="27">
        <v>1132027981</v>
      </c>
      <c r="I10" s="27"/>
      <c r="J10" s="27"/>
      <c r="K10" s="27"/>
      <c r="L10" s="27"/>
      <c r="M10" s="27"/>
      <c r="N10" s="27"/>
      <c r="O10" s="27">
        <f>SUM(C10:N10)</f>
        <v>6424277564</v>
      </c>
      <c r="P10" s="31">
        <v>13029566.210000001</v>
      </c>
      <c r="Q10" s="23"/>
      <c r="T10" s="128"/>
      <c r="U10" s="108"/>
    </row>
    <row r="11" spans="1:21" s="3" customFormat="1">
      <c r="A11" s="21"/>
      <c r="B11" s="99" t="s">
        <v>4</v>
      </c>
      <c r="C11" s="26">
        <v>2202162439</v>
      </c>
      <c r="D11" s="26">
        <v>2106257899</v>
      </c>
      <c r="E11" s="26">
        <v>2430453521</v>
      </c>
      <c r="F11" s="26">
        <v>2329430339</v>
      </c>
      <c r="G11" s="26">
        <v>2450249085</v>
      </c>
      <c r="H11" s="26">
        <v>2381432756</v>
      </c>
      <c r="I11" s="26"/>
      <c r="J11" s="26"/>
      <c r="K11" s="26"/>
      <c r="L11" s="26"/>
      <c r="M11" s="26"/>
      <c r="N11" s="26"/>
      <c r="O11" s="26">
        <f t="shared" ref="O11:O26" si="0">SUM(C11:N11)</f>
        <v>13899986039</v>
      </c>
      <c r="P11" s="32">
        <v>28206211.239999998</v>
      </c>
      <c r="Q11" s="22"/>
      <c r="R11" s="4"/>
      <c r="T11" s="128"/>
      <c r="U11" s="108"/>
    </row>
    <row r="12" spans="1:21" s="3" customFormat="1">
      <c r="A12" s="21"/>
      <c r="B12" s="98" t="s">
        <v>79</v>
      </c>
      <c r="C12" s="27">
        <v>903056986</v>
      </c>
      <c r="D12" s="27">
        <v>804171002</v>
      </c>
      <c r="E12" s="27">
        <v>1011270680</v>
      </c>
      <c r="F12" s="27">
        <v>973826114</v>
      </c>
      <c r="G12" s="27">
        <v>1046271302</v>
      </c>
      <c r="H12" s="27">
        <v>972892205</v>
      </c>
      <c r="I12" s="27"/>
      <c r="J12" s="27"/>
      <c r="K12" s="27"/>
      <c r="L12" s="27"/>
      <c r="M12" s="27"/>
      <c r="N12" s="27"/>
      <c r="O12" s="27">
        <f t="shared" si="0"/>
        <v>5711488289</v>
      </c>
      <c r="P12" s="31">
        <v>11587502.99</v>
      </c>
      <c r="Q12" s="22"/>
      <c r="R12" s="4"/>
      <c r="T12" s="128"/>
      <c r="U12" s="108"/>
    </row>
    <row r="13" spans="1:21" s="3" customFormat="1">
      <c r="A13" s="21"/>
      <c r="B13" s="100" t="s">
        <v>37</v>
      </c>
      <c r="C13" s="28">
        <v>609320866</v>
      </c>
      <c r="D13" s="28">
        <v>595904409</v>
      </c>
      <c r="E13" s="28">
        <v>434609706</v>
      </c>
      <c r="F13" s="28">
        <v>433556311</v>
      </c>
      <c r="G13" s="28">
        <v>411312413</v>
      </c>
      <c r="H13" s="28">
        <v>395549903</v>
      </c>
      <c r="I13" s="28"/>
      <c r="J13" s="28"/>
      <c r="K13" s="28"/>
      <c r="L13" s="28"/>
      <c r="M13" s="28"/>
      <c r="N13" s="28"/>
      <c r="O13" s="28">
        <f t="shared" si="0"/>
        <v>2880253608</v>
      </c>
      <c r="P13" s="32">
        <v>5850197.1799999997</v>
      </c>
      <c r="Q13" s="22"/>
      <c r="R13" s="4"/>
      <c r="T13" s="128"/>
      <c r="U13" s="108"/>
    </row>
    <row r="14" spans="1:21" s="3" customFormat="1">
      <c r="A14" s="21"/>
      <c r="B14" s="98" t="s">
        <v>128</v>
      </c>
      <c r="C14" s="29">
        <v>2576732673</v>
      </c>
      <c r="D14" s="29">
        <v>2438045749</v>
      </c>
      <c r="E14" s="29">
        <v>2998928440</v>
      </c>
      <c r="F14" s="29">
        <v>2945006808</v>
      </c>
      <c r="G14" s="29">
        <v>3269058088</v>
      </c>
      <c r="H14" s="29">
        <v>2896777107</v>
      </c>
      <c r="I14" s="29"/>
      <c r="J14" s="29"/>
      <c r="K14" s="29"/>
      <c r="L14" s="29"/>
      <c r="M14" s="29"/>
      <c r="N14" s="29"/>
      <c r="O14" s="29">
        <f t="shared" si="0"/>
        <v>17124548865</v>
      </c>
      <c r="P14" s="31">
        <v>34746617.729999997</v>
      </c>
      <c r="Q14" s="22"/>
      <c r="R14" s="4"/>
      <c r="T14" s="128"/>
      <c r="U14" s="108"/>
    </row>
    <row r="15" spans="1:21" s="3" customFormat="1">
      <c r="A15" s="21"/>
      <c r="B15" s="100" t="s">
        <v>18</v>
      </c>
      <c r="C15" s="30">
        <v>6529839805</v>
      </c>
      <c r="D15" s="30">
        <v>5414744090</v>
      </c>
      <c r="E15" s="30">
        <v>6262877018</v>
      </c>
      <c r="F15" s="30">
        <v>6245009749</v>
      </c>
      <c r="G15" s="30">
        <v>6290592866</v>
      </c>
      <c r="H15" s="30">
        <v>6531399640</v>
      </c>
      <c r="I15" s="30"/>
      <c r="J15" s="30"/>
      <c r="K15" s="30"/>
      <c r="L15" s="30"/>
      <c r="M15" s="30"/>
      <c r="N15" s="30"/>
      <c r="O15" s="30">
        <f t="shared" si="0"/>
        <v>37274463168</v>
      </c>
      <c r="P15" s="32">
        <v>75595089.560000002</v>
      </c>
      <c r="Q15" s="22"/>
      <c r="R15" s="4"/>
      <c r="T15" s="128"/>
      <c r="U15" s="108"/>
    </row>
    <row r="16" spans="1:21" s="3" customFormat="1">
      <c r="A16" s="21"/>
      <c r="B16" s="98" t="s">
        <v>5</v>
      </c>
      <c r="C16" s="27">
        <v>531997959</v>
      </c>
      <c r="D16" s="27">
        <v>517460300</v>
      </c>
      <c r="E16" s="27">
        <v>490170462</v>
      </c>
      <c r="F16" s="27">
        <v>503023990</v>
      </c>
      <c r="G16" s="27">
        <v>522676044</v>
      </c>
      <c r="H16" s="27">
        <v>485952627</v>
      </c>
      <c r="I16" s="27"/>
      <c r="J16" s="27"/>
      <c r="K16" s="27"/>
      <c r="L16" s="27"/>
      <c r="M16" s="27"/>
      <c r="N16" s="27"/>
      <c r="O16" s="27">
        <f t="shared" si="0"/>
        <v>3051281382</v>
      </c>
      <c r="P16" s="31">
        <v>6193270.0499999998</v>
      </c>
      <c r="Q16" s="22"/>
      <c r="R16" s="4"/>
      <c r="T16" s="128"/>
      <c r="U16" s="108"/>
    </row>
    <row r="17" spans="1:21" s="3" customFormat="1">
      <c r="A17" s="21"/>
      <c r="B17" s="100" t="s">
        <v>6</v>
      </c>
      <c r="C17" s="30">
        <v>778512672</v>
      </c>
      <c r="D17" s="30">
        <v>716015373</v>
      </c>
      <c r="E17" s="30">
        <v>852536424</v>
      </c>
      <c r="F17" s="30">
        <v>789749337</v>
      </c>
      <c r="G17" s="30">
        <v>837112044</v>
      </c>
      <c r="H17" s="30">
        <v>878744420</v>
      </c>
      <c r="I17" s="30"/>
      <c r="J17" s="30"/>
      <c r="K17" s="30"/>
      <c r="L17" s="30"/>
      <c r="M17" s="30"/>
      <c r="N17" s="30"/>
      <c r="O17" s="30">
        <f t="shared" si="0"/>
        <v>4852670270</v>
      </c>
      <c r="P17" s="32">
        <v>9843248.3399999999</v>
      </c>
      <c r="Q17" s="22"/>
      <c r="R17" s="4"/>
      <c r="T17" s="128"/>
      <c r="U17" s="108"/>
    </row>
    <row r="18" spans="1:21" s="3" customFormat="1">
      <c r="A18" s="21"/>
      <c r="B18" s="98" t="s">
        <v>7</v>
      </c>
      <c r="C18" s="27">
        <v>30350563</v>
      </c>
      <c r="D18" s="27">
        <v>40207985</v>
      </c>
      <c r="E18" s="27">
        <v>14791300</v>
      </c>
      <c r="F18" s="27">
        <v>26829416</v>
      </c>
      <c r="G18" s="27">
        <v>13207904</v>
      </c>
      <c r="H18" s="27">
        <v>24859788</v>
      </c>
      <c r="I18" s="27"/>
      <c r="J18" s="27"/>
      <c r="K18" s="27"/>
      <c r="L18" s="27"/>
      <c r="M18" s="27"/>
      <c r="N18" s="27"/>
      <c r="O18" s="27">
        <f t="shared" si="0"/>
        <v>150246956</v>
      </c>
      <c r="P18" s="31">
        <v>305459.67</v>
      </c>
      <c r="Q18" s="22"/>
      <c r="R18" s="4"/>
      <c r="T18" s="128"/>
      <c r="U18" s="108"/>
    </row>
    <row r="19" spans="1:21" s="3" customFormat="1">
      <c r="A19" s="21"/>
      <c r="B19" s="100" t="s">
        <v>8</v>
      </c>
      <c r="C19" s="30">
        <v>2688626284</v>
      </c>
      <c r="D19" s="30">
        <v>2493284619</v>
      </c>
      <c r="E19" s="30">
        <v>2796123800</v>
      </c>
      <c r="F19" s="30">
        <v>2887502805</v>
      </c>
      <c r="G19" s="30">
        <v>3086339876</v>
      </c>
      <c r="H19" s="30">
        <v>2941856795</v>
      </c>
      <c r="I19" s="30"/>
      <c r="J19" s="30"/>
      <c r="K19" s="30"/>
      <c r="L19" s="30"/>
      <c r="M19" s="30"/>
      <c r="N19" s="30"/>
      <c r="O19" s="30">
        <f t="shared" si="0"/>
        <v>16893734179</v>
      </c>
      <c r="P19" s="32">
        <v>34269981.119999997</v>
      </c>
      <c r="Q19" s="22"/>
      <c r="R19" s="4"/>
      <c r="T19" s="128"/>
      <c r="U19" s="108"/>
    </row>
    <row r="20" spans="1:21" s="3" customFormat="1">
      <c r="A20" s="21"/>
      <c r="B20" s="98" t="s">
        <v>41</v>
      </c>
      <c r="C20" s="27">
        <v>281124492</v>
      </c>
      <c r="D20" s="27">
        <v>298897771</v>
      </c>
      <c r="E20" s="27">
        <v>330634457</v>
      </c>
      <c r="F20" s="27">
        <v>347084554</v>
      </c>
      <c r="G20" s="27">
        <v>376128108</v>
      </c>
      <c r="H20" s="27">
        <v>323837195</v>
      </c>
      <c r="I20" s="27"/>
      <c r="J20" s="27"/>
      <c r="K20" s="27"/>
      <c r="L20" s="27"/>
      <c r="M20" s="27"/>
      <c r="N20" s="27"/>
      <c r="O20" s="27">
        <f t="shared" si="0"/>
        <v>1957706577</v>
      </c>
      <c r="P20" s="31">
        <v>3973970.13</v>
      </c>
      <c r="Q20" s="22"/>
      <c r="R20" s="4"/>
      <c r="T20" s="128"/>
      <c r="U20" s="108"/>
    </row>
    <row r="21" spans="1:21" s="3" customFormat="1">
      <c r="A21" s="21"/>
      <c r="B21" s="100" t="s">
        <v>15</v>
      </c>
      <c r="C21" s="30">
        <v>1592506103</v>
      </c>
      <c r="D21" s="30">
        <v>1598815394</v>
      </c>
      <c r="E21" s="30">
        <v>1703322804</v>
      </c>
      <c r="F21" s="30">
        <v>1707045131</v>
      </c>
      <c r="G21" s="30">
        <v>1751390983</v>
      </c>
      <c r="H21" s="30">
        <v>1779137883</v>
      </c>
      <c r="I21" s="30"/>
      <c r="J21" s="30"/>
      <c r="K21" s="30"/>
      <c r="L21" s="30"/>
      <c r="M21" s="30"/>
      <c r="N21" s="30"/>
      <c r="O21" s="30">
        <f t="shared" si="0"/>
        <v>10132218298</v>
      </c>
      <c r="P21" s="32">
        <v>20560550.440000001</v>
      </c>
      <c r="Q21" s="22"/>
      <c r="R21" s="4"/>
      <c r="T21" s="128"/>
      <c r="U21" s="108"/>
    </row>
    <row r="22" spans="1:21" s="3" customFormat="1">
      <c r="A22" s="21"/>
      <c r="B22" s="98" t="s">
        <v>16</v>
      </c>
      <c r="C22" s="27">
        <v>835466608</v>
      </c>
      <c r="D22" s="27">
        <v>901678356</v>
      </c>
      <c r="E22" s="27">
        <v>909455522</v>
      </c>
      <c r="F22" s="27">
        <v>858637917</v>
      </c>
      <c r="G22" s="27">
        <v>810807260</v>
      </c>
      <c r="H22" s="27">
        <v>870298121</v>
      </c>
      <c r="I22" s="27"/>
      <c r="J22" s="27"/>
      <c r="K22" s="27"/>
      <c r="L22" s="27"/>
      <c r="M22" s="27"/>
      <c r="N22" s="27"/>
      <c r="O22" s="27">
        <f t="shared" si="0"/>
        <v>5186343784</v>
      </c>
      <c r="P22" s="31">
        <v>10531838.92</v>
      </c>
      <c r="Q22" s="22"/>
      <c r="R22" s="4"/>
      <c r="T22" s="128"/>
      <c r="U22" s="108"/>
    </row>
    <row r="23" spans="1:21" s="3" customFormat="1">
      <c r="A23" s="21"/>
      <c r="B23" s="100" t="s">
        <v>40</v>
      </c>
      <c r="C23" s="30">
        <v>605675649</v>
      </c>
      <c r="D23" s="30">
        <v>584277059</v>
      </c>
      <c r="E23" s="30">
        <v>643019534</v>
      </c>
      <c r="F23" s="30">
        <v>676313670</v>
      </c>
      <c r="G23" s="30">
        <v>673862539</v>
      </c>
      <c r="H23" s="30">
        <v>583602957</v>
      </c>
      <c r="I23" s="30"/>
      <c r="J23" s="30"/>
      <c r="K23" s="30"/>
      <c r="L23" s="30"/>
      <c r="M23" s="30"/>
      <c r="N23" s="30"/>
      <c r="O23" s="30">
        <f t="shared" si="0"/>
        <v>3766751408</v>
      </c>
      <c r="P23" s="32">
        <v>7647727.6900000004</v>
      </c>
      <c r="Q23" s="22"/>
      <c r="R23" s="4"/>
      <c r="T23" s="128"/>
      <c r="U23" s="108"/>
    </row>
    <row r="24" spans="1:21" s="3" customFormat="1">
      <c r="A24" s="21"/>
      <c r="B24" s="98" t="s">
        <v>153</v>
      </c>
      <c r="C24" s="27">
        <v>0</v>
      </c>
      <c r="D24" s="27">
        <v>0</v>
      </c>
      <c r="E24" s="27">
        <v>0</v>
      </c>
      <c r="F24" s="27">
        <v>0</v>
      </c>
      <c r="G24" s="27">
        <v>143767735</v>
      </c>
      <c r="H24" s="27">
        <v>206918472</v>
      </c>
      <c r="I24" s="27"/>
      <c r="J24" s="27"/>
      <c r="K24" s="27"/>
      <c r="L24" s="27"/>
      <c r="M24" s="27"/>
      <c r="N24" s="27"/>
      <c r="O24" s="27">
        <f t="shared" si="0"/>
        <v>350686207</v>
      </c>
      <c r="P24" s="31">
        <v>698447.75</v>
      </c>
      <c r="Q24" s="22"/>
      <c r="R24" s="4"/>
      <c r="T24" s="128"/>
      <c r="U24" s="108"/>
    </row>
    <row r="25" spans="1:21" s="3" customFormat="1">
      <c r="A25" s="21"/>
      <c r="B25" s="100" t="s">
        <v>151</v>
      </c>
      <c r="C25" s="30">
        <v>0</v>
      </c>
      <c r="D25" s="30">
        <v>0</v>
      </c>
      <c r="E25" s="30">
        <v>0</v>
      </c>
      <c r="F25" s="30">
        <v>94380521</v>
      </c>
      <c r="G25" s="30">
        <v>249652148</v>
      </c>
      <c r="H25" s="30">
        <v>305399638</v>
      </c>
      <c r="I25" s="30"/>
      <c r="J25" s="30"/>
      <c r="K25" s="30"/>
      <c r="L25" s="30"/>
      <c r="M25" s="30"/>
      <c r="N25" s="30"/>
      <c r="O25" s="30">
        <f t="shared" si="0"/>
        <v>649432307</v>
      </c>
      <c r="P25" s="32">
        <v>1300424.1200000001</v>
      </c>
      <c r="Q25" s="22"/>
      <c r="R25" s="4"/>
      <c r="T25" s="128"/>
      <c r="U25" s="108"/>
    </row>
    <row r="26" spans="1:21" s="3" customFormat="1">
      <c r="A26" s="21"/>
      <c r="B26" s="98" t="s">
        <v>17</v>
      </c>
      <c r="C26" s="27">
        <v>1201695625</v>
      </c>
      <c r="D26" s="27">
        <v>1147623420</v>
      </c>
      <c r="E26" s="27">
        <v>770675120</v>
      </c>
      <c r="F26" s="27">
        <v>1251911522</v>
      </c>
      <c r="G26" s="27">
        <v>1295925407</v>
      </c>
      <c r="H26" s="27">
        <v>1181903030</v>
      </c>
      <c r="I26" s="27"/>
      <c r="J26" s="27"/>
      <c r="K26" s="27"/>
      <c r="L26" s="27"/>
      <c r="M26" s="27"/>
      <c r="N26" s="27"/>
      <c r="O26" s="27">
        <f t="shared" si="0"/>
        <v>6849734124</v>
      </c>
      <c r="P26" s="31">
        <v>13888621.48</v>
      </c>
      <c r="Q26" s="22"/>
      <c r="R26" s="4"/>
      <c r="T26" s="128"/>
      <c r="U26" s="108"/>
    </row>
    <row r="27" spans="1:21" s="3" customFormat="1" ht="18" customHeight="1">
      <c r="A27" s="21"/>
      <c r="B27" s="91" t="s">
        <v>9</v>
      </c>
      <c r="C27" s="91">
        <f t="shared" ref="C27:N27" si="1">SUM(C10:C26)</f>
        <v>22402835809</v>
      </c>
      <c r="D27" s="91">
        <f t="shared" si="1"/>
        <v>20592813115</v>
      </c>
      <c r="E27" s="91">
        <f t="shared" si="1"/>
        <v>22697337191</v>
      </c>
      <c r="F27" s="91">
        <f t="shared" si="1"/>
        <v>23161903282</v>
      </c>
      <c r="G27" s="91">
        <f t="shared" si="1"/>
        <v>24408343110</v>
      </c>
      <c r="H27" s="91">
        <f t="shared" si="1"/>
        <v>23892590518</v>
      </c>
      <c r="I27" s="91">
        <f t="shared" si="1"/>
        <v>0</v>
      </c>
      <c r="J27" s="91">
        <f t="shared" si="1"/>
        <v>0</v>
      </c>
      <c r="K27" s="91">
        <f t="shared" si="1"/>
        <v>0</v>
      </c>
      <c r="L27" s="91">
        <f t="shared" si="1"/>
        <v>0</v>
      </c>
      <c r="M27" s="91">
        <f t="shared" si="1"/>
        <v>0</v>
      </c>
      <c r="N27" s="91">
        <f t="shared" si="1"/>
        <v>0</v>
      </c>
      <c r="O27" s="91">
        <f t="shared" ref="O27:O28" si="2">SUM(C27:N27)</f>
        <v>137155823025</v>
      </c>
      <c r="P27" s="91">
        <f>SUM(P10:P26)</f>
        <v>278228724.62</v>
      </c>
      <c r="Q27" s="22"/>
      <c r="R27" s="4"/>
      <c r="U27" s="108"/>
    </row>
    <row r="28" spans="1:21" ht="18" customHeight="1">
      <c r="A28" s="21"/>
      <c r="B28" s="91" t="s">
        <v>10</v>
      </c>
      <c r="C28" s="91">
        <f t="shared" ref="C28:H28" si="3">C27/C29</f>
        <v>44685913.370167956</v>
      </c>
      <c r="D28" s="91">
        <f t="shared" si="3"/>
        <v>42768932.096201375</v>
      </c>
      <c r="E28" s="91">
        <f t="shared" si="3"/>
        <v>46760068.378656782</v>
      </c>
      <c r="F28" s="91">
        <f t="shared" si="3"/>
        <v>47658237.205761313</v>
      </c>
      <c r="G28" s="91">
        <f t="shared" si="3"/>
        <v>49102462.552052952</v>
      </c>
      <c r="H28" s="91">
        <f t="shared" si="3"/>
        <v>47253111.006071635</v>
      </c>
      <c r="I28" s="91"/>
      <c r="J28" s="91"/>
      <c r="K28" s="91"/>
      <c r="L28" s="91"/>
      <c r="M28" s="91"/>
      <c r="N28" s="91"/>
      <c r="O28" s="91">
        <f t="shared" si="2"/>
        <v>278228724.60891199</v>
      </c>
      <c r="P28" s="91"/>
      <c r="Q28" s="23"/>
    </row>
    <row r="29" spans="1:21" ht="16.5" customHeight="1">
      <c r="A29" s="21"/>
      <c r="B29" s="91" t="s">
        <v>32</v>
      </c>
      <c r="C29" s="109">
        <v>501.34</v>
      </c>
      <c r="D29" s="109">
        <v>481.49</v>
      </c>
      <c r="E29" s="109">
        <v>485.4</v>
      </c>
      <c r="F29" s="92">
        <v>486</v>
      </c>
      <c r="G29" s="92">
        <v>497.09</v>
      </c>
      <c r="H29" s="92">
        <v>505.63</v>
      </c>
      <c r="I29" s="92"/>
      <c r="J29" s="92"/>
      <c r="K29" s="92"/>
      <c r="L29" s="92"/>
      <c r="M29" s="92"/>
      <c r="N29" s="92"/>
      <c r="O29" s="92"/>
      <c r="P29" s="92"/>
      <c r="Q29" s="24"/>
    </row>
    <row r="30" spans="1:21" ht="22.5" customHeight="1"/>
    <row r="31" spans="1:21" ht="15" customHeight="1"/>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28515625" customWidth="1"/>
    <col min="9"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4" t="s">
        <v>59</v>
      </c>
      <c r="C8" s="245"/>
      <c r="D8" s="245"/>
      <c r="E8" s="245"/>
      <c r="F8" s="245"/>
      <c r="G8" s="245"/>
      <c r="H8" s="245"/>
      <c r="I8" s="245"/>
      <c r="J8" s="245"/>
      <c r="K8" s="245"/>
      <c r="L8" s="245"/>
      <c r="M8" s="245"/>
      <c r="N8" s="245"/>
      <c r="O8" s="245"/>
      <c r="P8" s="246"/>
      <c r="Q8" s="40"/>
      <c r="R8" s="7"/>
    </row>
    <row r="9" spans="1:19" s="1" customFormat="1" ht="11.25" customHeight="1">
      <c r="A9" s="6"/>
      <c r="B9" s="42" t="s">
        <v>13</v>
      </c>
      <c r="C9" s="43" t="s">
        <v>42</v>
      </c>
      <c r="D9" s="43" t="s">
        <v>43</v>
      </c>
      <c r="E9" s="43" t="s">
        <v>44</v>
      </c>
      <c r="F9" s="43" t="s">
        <v>45</v>
      </c>
      <c r="G9" s="43" t="s">
        <v>46</v>
      </c>
      <c r="H9" s="43" t="s">
        <v>47</v>
      </c>
      <c r="I9" s="43" t="s">
        <v>48</v>
      </c>
      <c r="J9" s="43" t="s">
        <v>49</v>
      </c>
      <c r="K9" s="43" t="s">
        <v>50</v>
      </c>
      <c r="L9" s="43" t="s">
        <v>0</v>
      </c>
      <c r="M9" s="43" t="s">
        <v>1</v>
      </c>
      <c r="N9" s="43" t="s">
        <v>2</v>
      </c>
      <c r="O9" s="43" t="s">
        <v>34</v>
      </c>
      <c r="P9" s="44" t="s">
        <v>35</v>
      </c>
      <c r="Q9" s="23"/>
      <c r="R9" s="6"/>
    </row>
    <row r="10" spans="1:19" s="1" customFormat="1" ht="9">
      <c r="A10" s="6"/>
      <c r="B10" s="101" t="s">
        <v>36</v>
      </c>
      <c r="C10" s="39">
        <v>172337717</v>
      </c>
      <c r="D10" s="39">
        <v>155642923</v>
      </c>
      <c r="E10" s="39">
        <v>174451045</v>
      </c>
      <c r="F10" s="39">
        <v>181793134</v>
      </c>
      <c r="G10" s="39">
        <v>196334356</v>
      </c>
      <c r="H10" s="39">
        <v>188354236</v>
      </c>
      <c r="I10" s="39"/>
      <c r="J10" s="39"/>
      <c r="K10" s="39"/>
      <c r="L10" s="39"/>
      <c r="M10" s="39"/>
      <c r="N10" s="39"/>
      <c r="O10" s="39">
        <f>SUM(C10:N10)</f>
        <v>1068913411</v>
      </c>
      <c r="P10" s="39">
        <v>2167944.63</v>
      </c>
      <c r="Q10" s="23"/>
      <c r="R10" s="6"/>
    </row>
    <row r="11" spans="1:19" s="3" customFormat="1" ht="9">
      <c r="A11" s="6"/>
      <c r="B11" s="102" t="s">
        <v>4</v>
      </c>
      <c r="C11" s="41">
        <v>370111334</v>
      </c>
      <c r="D11" s="41">
        <v>353992924</v>
      </c>
      <c r="E11" s="41">
        <v>408479583</v>
      </c>
      <c r="F11" s="41">
        <v>391500897</v>
      </c>
      <c r="G11" s="41">
        <v>407688503</v>
      </c>
      <c r="H11" s="41">
        <v>396238391</v>
      </c>
      <c r="I11" s="41"/>
      <c r="J11" s="41"/>
      <c r="K11" s="41"/>
      <c r="L11" s="41"/>
      <c r="M11" s="41"/>
      <c r="N11" s="41"/>
      <c r="O11" s="41">
        <f t="shared" ref="O11:O26" si="0">SUM(C11:N11)</f>
        <v>2328011632</v>
      </c>
      <c r="P11" s="41">
        <v>4724339.67</v>
      </c>
      <c r="Q11" s="22"/>
      <c r="R11" s="6"/>
      <c r="S11" s="1"/>
    </row>
    <row r="12" spans="1:19" s="3" customFormat="1" ht="9">
      <c r="A12" s="6"/>
      <c r="B12" s="98" t="s">
        <v>79</v>
      </c>
      <c r="C12" s="39">
        <v>148435249</v>
      </c>
      <c r="D12" s="39">
        <v>132181385</v>
      </c>
      <c r="E12" s="39">
        <v>166222307</v>
      </c>
      <c r="F12" s="39">
        <v>152195110</v>
      </c>
      <c r="G12" s="39">
        <v>163517258</v>
      </c>
      <c r="H12" s="39">
        <v>152049153</v>
      </c>
      <c r="I12" s="39"/>
      <c r="J12" s="39"/>
      <c r="K12" s="39"/>
      <c r="L12" s="39"/>
      <c r="M12" s="39"/>
      <c r="N12" s="39"/>
      <c r="O12" s="39">
        <f t="shared" si="0"/>
        <v>914600462</v>
      </c>
      <c r="P12" s="39">
        <v>1855866.65</v>
      </c>
      <c r="Q12" s="22"/>
      <c r="R12" s="6"/>
      <c r="S12" s="1"/>
    </row>
    <row r="13" spans="1:19" s="3" customFormat="1" ht="9">
      <c r="A13" s="6"/>
      <c r="B13" s="102" t="s">
        <v>37</v>
      </c>
      <c r="C13" s="41">
        <v>102406868</v>
      </c>
      <c r="D13" s="41">
        <v>100152002</v>
      </c>
      <c r="E13" s="41">
        <v>73043648</v>
      </c>
      <c r="F13" s="41">
        <v>72866607</v>
      </c>
      <c r="G13" s="41">
        <v>69128137</v>
      </c>
      <c r="H13" s="41">
        <v>66478975</v>
      </c>
      <c r="I13" s="41"/>
      <c r="J13" s="41"/>
      <c r="K13" s="41"/>
      <c r="L13" s="41"/>
      <c r="M13" s="41"/>
      <c r="N13" s="41"/>
      <c r="O13" s="41">
        <f t="shared" si="0"/>
        <v>484076237</v>
      </c>
      <c r="P13" s="41">
        <v>983226.41</v>
      </c>
      <c r="Q13" s="22"/>
      <c r="R13" s="6"/>
      <c r="S13" s="1"/>
    </row>
    <row r="14" spans="1:19" s="3" customFormat="1" ht="9">
      <c r="A14" s="6"/>
      <c r="B14" s="105" t="s">
        <v>128</v>
      </c>
      <c r="C14" s="39">
        <v>433064315</v>
      </c>
      <c r="D14" s="39">
        <v>409755588</v>
      </c>
      <c r="E14" s="39">
        <v>504021587</v>
      </c>
      <c r="F14" s="39">
        <v>494959127</v>
      </c>
      <c r="G14" s="39">
        <v>549421527</v>
      </c>
      <c r="H14" s="39">
        <v>486853295</v>
      </c>
      <c r="I14" s="39"/>
      <c r="J14" s="39"/>
      <c r="K14" s="39"/>
      <c r="L14" s="39"/>
      <c r="M14" s="39"/>
      <c r="N14" s="39"/>
      <c r="O14" s="39">
        <f t="shared" si="0"/>
        <v>2878075439</v>
      </c>
      <c r="P14" s="39">
        <v>5839767.6799999997</v>
      </c>
      <c r="Q14" s="22"/>
      <c r="R14" s="6"/>
      <c r="S14" s="1"/>
    </row>
    <row r="15" spans="1:19" s="3" customFormat="1" ht="9">
      <c r="A15" s="6"/>
      <c r="B15" s="102" t="s">
        <v>18</v>
      </c>
      <c r="C15" s="41">
        <v>1097452068</v>
      </c>
      <c r="D15" s="41">
        <v>910041024</v>
      </c>
      <c r="E15" s="41">
        <v>1052584373</v>
      </c>
      <c r="F15" s="41">
        <v>1049581470</v>
      </c>
      <c r="G15" s="41">
        <v>1057242498</v>
      </c>
      <c r="H15" s="41">
        <v>1097714225</v>
      </c>
      <c r="I15" s="41"/>
      <c r="J15" s="41"/>
      <c r="K15" s="41"/>
      <c r="L15" s="41"/>
      <c r="M15" s="41"/>
      <c r="N15" s="41"/>
      <c r="O15" s="41">
        <f t="shared" si="0"/>
        <v>6264615658</v>
      </c>
      <c r="P15" s="41">
        <v>12705057.060000001</v>
      </c>
      <c r="Q15" s="22"/>
      <c r="R15" s="6"/>
      <c r="S15" s="1"/>
    </row>
    <row r="16" spans="1:19" s="3" customFormat="1" ht="9">
      <c r="A16" s="6"/>
      <c r="B16" s="101" t="s">
        <v>5</v>
      </c>
      <c r="C16" s="39">
        <v>89411422</v>
      </c>
      <c r="D16" s="39">
        <v>86968118</v>
      </c>
      <c r="E16" s="39">
        <v>82381590</v>
      </c>
      <c r="F16" s="39">
        <v>84541847</v>
      </c>
      <c r="G16" s="39">
        <v>87844713</v>
      </c>
      <c r="H16" s="39">
        <v>81672710</v>
      </c>
      <c r="I16" s="39"/>
      <c r="J16" s="39"/>
      <c r="K16" s="39"/>
      <c r="L16" s="39"/>
      <c r="M16" s="39"/>
      <c r="N16" s="39"/>
      <c r="O16" s="39">
        <f t="shared" si="0"/>
        <v>512820400</v>
      </c>
      <c r="P16" s="39">
        <v>1040885.72</v>
      </c>
      <c r="Q16" s="22"/>
      <c r="R16" s="6"/>
      <c r="S16" s="1"/>
    </row>
    <row r="17" spans="1:19" s="3" customFormat="1" ht="9">
      <c r="A17" s="6"/>
      <c r="B17" s="102" t="s">
        <v>6</v>
      </c>
      <c r="C17" s="41">
        <v>130842466</v>
      </c>
      <c r="D17" s="41">
        <v>120338718</v>
      </c>
      <c r="E17" s="41">
        <v>143283433</v>
      </c>
      <c r="F17" s="41">
        <v>132730981</v>
      </c>
      <c r="G17" s="41">
        <v>140691100</v>
      </c>
      <c r="H17" s="41">
        <v>147688138</v>
      </c>
      <c r="I17" s="41"/>
      <c r="J17" s="41"/>
      <c r="K17" s="41"/>
      <c r="L17" s="41"/>
      <c r="M17" s="41"/>
      <c r="N17" s="41"/>
      <c r="O17" s="41">
        <f t="shared" si="0"/>
        <v>815574836</v>
      </c>
      <c r="P17" s="41">
        <v>1654327.45</v>
      </c>
      <c r="Q17" s="22"/>
      <c r="R17" s="6"/>
      <c r="S17" s="1"/>
    </row>
    <row r="18" spans="1:19" s="3" customFormat="1" ht="9">
      <c r="A18" s="6"/>
      <c r="B18" s="101" t="s">
        <v>7</v>
      </c>
      <c r="C18" s="39">
        <v>5100935</v>
      </c>
      <c r="D18" s="39">
        <v>6757645</v>
      </c>
      <c r="E18" s="39">
        <v>2485933</v>
      </c>
      <c r="F18" s="39">
        <v>4509146</v>
      </c>
      <c r="G18" s="39">
        <v>2219816</v>
      </c>
      <c r="H18" s="39">
        <v>4178116</v>
      </c>
      <c r="I18" s="39"/>
      <c r="J18" s="39"/>
      <c r="K18" s="39"/>
      <c r="L18" s="39"/>
      <c r="M18" s="39"/>
      <c r="N18" s="39"/>
      <c r="O18" s="39">
        <f t="shared" si="0"/>
        <v>25251591</v>
      </c>
      <c r="P18" s="39">
        <v>51337.760000000002</v>
      </c>
      <c r="Q18" s="22"/>
      <c r="R18" s="6"/>
      <c r="S18" s="1"/>
    </row>
    <row r="19" spans="1:19" s="3" customFormat="1" ht="9">
      <c r="A19" s="6"/>
      <c r="B19" s="102" t="s">
        <v>8</v>
      </c>
      <c r="C19" s="41">
        <v>447667573</v>
      </c>
      <c r="D19" s="41">
        <v>415142365</v>
      </c>
      <c r="E19" s="41">
        <v>465566361</v>
      </c>
      <c r="F19" s="41">
        <v>462485743</v>
      </c>
      <c r="G19" s="41">
        <v>494333093</v>
      </c>
      <c r="H19" s="41">
        <v>471191517</v>
      </c>
      <c r="I19" s="41"/>
      <c r="J19" s="41"/>
      <c r="K19" s="41"/>
      <c r="L19" s="41"/>
      <c r="M19" s="41"/>
      <c r="N19" s="41"/>
      <c r="O19" s="41">
        <f t="shared" si="0"/>
        <v>2756386652</v>
      </c>
      <c r="P19" s="41">
        <v>5592245.7800000003</v>
      </c>
      <c r="Q19" s="22"/>
      <c r="R19" s="6"/>
      <c r="S19" s="1"/>
    </row>
    <row r="20" spans="1:19" s="3" customFormat="1" ht="9">
      <c r="A20" s="6"/>
      <c r="B20" s="101" t="s">
        <v>14</v>
      </c>
      <c r="C20" s="39">
        <v>46775336</v>
      </c>
      <c r="D20" s="39">
        <v>49732570</v>
      </c>
      <c r="E20" s="39">
        <v>55013128</v>
      </c>
      <c r="F20" s="39">
        <v>57750203</v>
      </c>
      <c r="G20" s="39">
        <v>62582660</v>
      </c>
      <c r="H20" s="39">
        <v>53882155</v>
      </c>
      <c r="I20" s="39"/>
      <c r="J20" s="39"/>
      <c r="K20" s="39"/>
      <c r="L20" s="39"/>
      <c r="M20" s="39"/>
      <c r="N20" s="39"/>
      <c r="O20" s="39">
        <f t="shared" si="0"/>
        <v>325736052</v>
      </c>
      <c r="P20" s="39">
        <v>661215.19999999995</v>
      </c>
      <c r="Q20" s="22"/>
      <c r="R20" s="6"/>
      <c r="S20" s="1"/>
    </row>
    <row r="21" spans="1:19" s="3" customFormat="1" ht="9">
      <c r="A21" s="6"/>
      <c r="B21" s="102" t="s">
        <v>15</v>
      </c>
      <c r="C21" s="41">
        <v>265239252</v>
      </c>
      <c r="D21" s="41">
        <v>266290093</v>
      </c>
      <c r="E21" s="41">
        <v>283696286</v>
      </c>
      <c r="F21" s="41">
        <v>284029358</v>
      </c>
      <c r="G21" s="41">
        <v>291407911</v>
      </c>
      <c r="H21" s="41">
        <v>296024623</v>
      </c>
      <c r="I21" s="41"/>
      <c r="J21" s="41"/>
      <c r="K21" s="41"/>
      <c r="L21" s="41"/>
      <c r="M21" s="41"/>
      <c r="N21" s="41"/>
      <c r="O21" s="41">
        <f t="shared" si="0"/>
        <v>1686687523</v>
      </c>
      <c r="P21" s="41">
        <v>3422680.86</v>
      </c>
      <c r="Q21" s="22"/>
      <c r="R21" s="6"/>
      <c r="S21" s="1"/>
    </row>
    <row r="22" spans="1:19" s="3" customFormat="1" ht="9">
      <c r="A22" s="6"/>
      <c r="B22" s="101" t="s">
        <v>16</v>
      </c>
      <c r="C22" s="39">
        <v>139712483</v>
      </c>
      <c r="D22" s="39">
        <v>150784868</v>
      </c>
      <c r="E22" s="39">
        <v>152085419</v>
      </c>
      <c r="F22" s="39">
        <v>142865805</v>
      </c>
      <c r="G22" s="39">
        <v>134907426</v>
      </c>
      <c r="H22" s="39">
        <v>144805906</v>
      </c>
      <c r="I22" s="39"/>
      <c r="J22" s="39"/>
      <c r="K22" s="39"/>
      <c r="L22" s="39"/>
      <c r="M22" s="39"/>
      <c r="N22" s="39"/>
      <c r="O22" s="39">
        <f t="shared" si="0"/>
        <v>865161907</v>
      </c>
      <c r="P22" s="39">
        <v>1756904.94</v>
      </c>
      <c r="Q22" s="22"/>
      <c r="R22" s="6"/>
      <c r="S22" s="1"/>
    </row>
    <row r="23" spans="1:19" s="3" customFormat="1" ht="9">
      <c r="A23" s="6"/>
      <c r="B23" s="102" t="s">
        <v>40</v>
      </c>
      <c r="C23" s="41">
        <v>101794227</v>
      </c>
      <c r="D23" s="41">
        <v>98197825</v>
      </c>
      <c r="E23" s="41">
        <v>108070510</v>
      </c>
      <c r="F23" s="41">
        <v>113666163</v>
      </c>
      <c r="G23" s="41">
        <v>113254208</v>
      </c>
      <c r="H23" s="41">
        <v>98084531</v>
      </c>
      <c r="I23" s="41"/>
      <c r="J23" s="41"/>
      <c r="K23" s="41"/>
      <c r="L23" s="41"/>
      <c r="M23" s="41"/>
      <c r="N23" s="41"/>
      <c r="O23" s="41">
        <f t="shared" si="0"/>
        <v>633067464</v>
      </c>
      <c r="P23" s="41">
        <v>1285332.3799999999</v>
      </c>
      <c r="Q23" s="22"/>
      <c r="R23" s="6"/>
      <c r="S23" s="1"/>
    </row>
    <row r="24" spans="1:19" s="3" customFormat="1" ht="9">
      <c r="A24" s="6"/>
      <c r="B24" s="101" t="s">
        <v>153</v>
      </c>
      <c r="C24" s="39">
        <v>0</v>
      </c>
      <c r="D24" s="39">
        <v>0</v>
      </c>
      <c r="E24" s="39">
        <v>0</v>
      </c>
      <c r="F24" s="39">
        <v>0</v>
      </c>
      <c r="G24" s="39">
        <v>24162645</v>
      </c>
      <c r="H24" s="39">
        <v>34776214</v>
      </c>
      <c r="I24" s="39"/>
      <c r="J24" s="39"/>
      <c r="K24" s="39"/>
      <c r="L24" s="39"/>
      <c r="M24" s="39"/>
      <c r="N24" s="39"/>
      <c r="O24" s="39">
        <f t="shared" si="0"/>
        <v>58938859</v>
      </c>
      <c r="P24" s="39">
        <v>117386.18</v>
      </c>
      <c r="Q24" s="22"/>
      <c r="R24" s="6"/>
      <c r="S24" s="1"/>
    </row>
    <row r="25" spans="1:19" s="3" customFormat="1" ht="9">
      <c r="A25" s="6"/>
      <c r="B25" s="102" t="s">
        <v>151</v>
      </c>
      <c r="C25" s="41">
        <v>0</v>
      </c>
      <c r="D25" s="41">
        <v>0</v>
      </c>
      <c r="E25" s="41">
        <v>0</v>
      </c>
      <c r="F25" s="41">
        <v>15703650</v>
      </c>
      <c r="G25" s="41">
        <v>41538761</v>
      </c>
      <c r="H25" s="41">
        <v>50814394</v>
      </c>
      <c r="I25" s="41"/>
      <c r="J25" s="41"/>
      <c r="K25" s="41"/>
      <c r="L25" s="41"/>
      <c r="M25" s="41"/>
      <c r="N25" s="41"/>
      <c r="O25" s="41">
        <f t="shared" si="0"/>
        <v>108056805</v>
      </c>
      <c r="P25" s="41">
        <v>216373.09</v>
      </c>
      <c r="Q25" s="22"/>
      <c r="R25" s="6"/>
      <c r="S25" s="1"/>
    </row>
    <row r="26" spans="1:19" s="3" customFormat="1" ht="9">
      <c r="A26" s="6"/>
      <c r="B26" s="101" t="s">
        <v>17</v>
      </c>
      <c r="C26" s="39">
        <v>199744029</v>
      </c>
      <c r="D26" s="39">
        <v>190756229</v>
      </c>
      <c r="E26" s="39">
        <v>128100453</v>
      </c>
      <c r="F26" s="39">
        <v>93916229</v>
      </c>
      <c r="G26" s="39">
        <v>216800698</v>
      </c>
      <c r="H26" s="39">
        <v>197725425</v>
      </c>
      <c r="I26" s="39"/>
      <c r="J26" s="39"/>
      <c r="K26" s="39"/>
      <c r="L26" s="39"/>
      <c r="M26" s="39"/>
      <c r="N26" s="39"/>
      <c r="O26" s="39">
        <f t="shared" si="0"/>
        <v>1027043063</v>
      </c>
      <c r="P26" s="39">
        <v>2078936.93</v>
      </c>
      <c r="Q26" s="22"/>
      <c r="R26" s="6"/>
      <c r="S26" s="1"/>
    </row>
    <row r="27" spans="1:19" s="3" customFormat="1" ht="18" customHeight="1">
      <c r="A27" s="6"/>
      <c r="B27" s="93" t="s">
        <v>3</v>
      </c>
      <c r="C27" s="93">
        <f t="shared" ref="C27:K27" si="1">SUM(C10:C26)</f>
        <v>3750095274</v>
      </c>
      <c r="D27" s="93">
        <f t="shared" si="1"/>
        <v>3446734277</v>
      </c>
      <c r="E27" s="93">
        <f t="shared" si="1"/>
        <v>3799485656</v>
      </c>
      <c r="F27" s="93">
        <f t="shared" si="1"/>
        <v>3735095470</v>
      </c>
      <c r="G27" s="93">
        <f t="shared" si="1"/>
        <v>4053075310</v>
      </c>
      <c r="H27" s="93">
        <f t="shared" si="1"/>
        <v>3968532004</v>
      </c>
      <c r="I27" s="93">
        <f t="shared" si="1"/>
        <v>0</v>
      </c>
      <c r="J27" s="93">
        <f t="shared" si="1"/>
        <v>0</v>
      </c>
      <c r="K27" s="93">
        <f t="shared" si="1"/>
        <v>0</v>
      </c>
      <c r="L27" s="93">
        <f t="shared" ref="L27:N27" si="2">SUM(L10:L26)</f>
        <v>0</v>
      </c>
      <c r="M27" s="93">
        <f t="shared" si="2"/>
        <v>0</v>
      </c>
      <c r="N27" s="93">
        <f t="shared" si="2"/>
        <v>0</v>
      </c>
      <c r="O27" s="93">
        <f t="shared" ref="O27:O28" si="3">SUM(C27:N27)</f>
        <v>22753017991</v>
      </c>
      <c r="P27" s="93">
        <f>SUM(P10:P26)</f>
        <v>46153828.390000008</v>
      </c>
      <c r="Q27" s="22"/>
      <c r="R27" s="6"/>
      <c r="S27" s="1"/>
    </row>
    <row r="28" spans="1:19" s="1" customFormat="1" ht="18" customHeight="1">
      <c r="A28" s="6"/>
      <c r="B28" s="93" t="s">
        <v>10</v>
      </c>
      <c r="C28" s="93">
        <f t="shared" ref="C28:H28" si="4">C27/C29</f>
        <v>7480143.7627159217</v>
      </c>
      <c r="D28" s="93">
        <f t="shared" si="4"/>
        <v>7158475.3099752851</v>
      </c>
      <c r="E28" s="93">
        <f t="shared" si="4"/>
        <v>7827535.3440461475</v>
      </c>
      <c r="F28" s="93">
        <f t="shared" si="4"/>
        <v>7685381.625514403</v>
      </c>
      <c r="G28" s="93">
        <f t="shared" si="4"/>
        <v>8153604.5987648116</v>
      </c>
      <c r="H28" s="93">
        <f t="shared" si="4"/>
        <v>7848687.7835571468</v>
      </c>
      <c r="I28" s="93"/>
      <c r="J28" s="93"/>
      <c r="K28" s="93"/>
      <c r="L28" s="93"/>
      <c r="M28" s="93"/>
      <c r="N28" s="93"/>
      <c r="O28" s="93">
        <f t="shared" si="3"/>
        <v>46153828.42457372</v>
      </c>
      <c r="P28" s="93"/>
      <c r="Q28" s="23"/>
      <c r="R28" s="6"/>
    </row>
    <row r="29" spans="1:19" s="1" customFormat="1" ht="16.5" customHeight="1">
      <c r="A29" s="6"/>
      <c r="B29" s="93" t="s">
        <v>32</v>
      </c>
      <c r="C29" s="109">
        <f>'Ingresos Brutos del Juego'!C29</f>
        <v>501.34</v>
      </c>
      <c r="D29" s="109">
        <f>'Ingresos Brutos del Juego'!D29</f>
        <v>481.49</v>
      </c>
      <c r="E29" s="109">
        <f>'Ingresos Brutos del Juego'!E29</f>
        <v>485.4</v>
      </c>
      <c r="F29" s="109">
        <f>'Ingresos Brutos del Juego'!F29</f>
        <v>486</v>
      </c>
      <c r="G29" s="109">
        <f>'Ingresos Brutos del Juego'!G29</f>
        <v>497.09</v>
      </c>
      <c r="H29" s="109">
        <f>'Ingresos Brutos del Juego'!H29</f>
        <v>505.63</v>
      </c>
      <c r="I29" s="109">
        <f>'Ingresos Brutos del Juego'!I29</f>
        <v>0</v>
      </c>
      <c r="J29" s="109">
        <f>'Ingresos Brutos del Juego'!J29</f>
        <v>0</v>
      </c>
      <c r="K29" s="109">
        <f>'Ingresos Brutos del Juego'!K29</f>
        <v>0</v>
      </c>
      <c r="L29" s="109">
        <f>'Ingresos Brutos del Juego'!L29</f>
        <v>0</v>
      </c>
      <c r="M29" s="109">
        <f>'Ingresos Brutos del Juego'!M29</f>
        <v>0</v>
      </c>
      <c r="N29" s="109">
        <f>'Ingresos Brutos del Juego'!N29</f>
        <v>0</v>
      </c>
      <c r="O29" s="93"/>
      <c r="P29" s="93"/>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47" t="s">
        <v>51</v>
      </c>
      <c r="C31" s="247"/>
      <c r="D31" s="247"/>
      <c r="E31" s="247"/>
      <c r="F31" s="247"/>
      <c r="G31" s="247"/>
      <c r="H31" s="247"/>
      <c r="I31" s="247"/>
      <c r="J31" s="247"/>
      <c r="K31" s="247"/>
      <c r="L31" s="247"/>
      <c r="M31" s="247"/>
      <c r="N31" s="247"/>
      <c r="O31" s="247"/>
      <c r="P31" s="247"/>
      <c r="Q31" s="23"/>
      <c r="R31" s="6"/>
    </row>
    <row r="32" spans="1:19" s="1" customFormat="1" ht="11.25">
      <c r="A32" s="6"/>
      <c r="B32" s="48" t="s">
        <v>13</v>
      </c>
      <c r="C32" s="49" t="s">
        <v>42</v>
      </c>
      <c r="D32" s="49" t="s">
        <v>43</v>
      </c>
      <c r="E32" s="49" t="s">
        <v>44</v>
      </c>
      <c r="F32" s="49" t="s">
        <v>45</v>
      </c>
      <c r="G32" s="49" t="s">
        <v>46</v>
      </c>
      <c r="H32" s="49" t="s">
        <v>47</v>
      </c>
      <c r="I32" s="49" t="s">
        <v>48</v>
      </c>
      <c r="J32" s="49" t="s">
        <v>49</v>
      </c>
      <c r="K32" s="49" t="s">
        <v>50</v>
      </c>
      <c r="L32" s="49" t="s">
        <v>0</v>
      </c>
      <c r="M32" s="49" t="s">
        <v>1</v>
      </c>
      <c r="N32" s="49" t="s">
        <v>2</v>
      </c>
      <c r="O32" s="49" t="s">
        <v>34</v>
      </c>
      <c r="P32" s="50" t="s">
        <v>35</v>
      </c>
      <c r="Q32" s="23"/>
      <c r="R32" s="6"/>
    </row>
    <row r="33" spans="1:19" s="1" customFormat="1" ht="9">
      <c r="A33" s="6"/>
      <c r="B33" s="103" t="s">
        <v>36</v>
      </c>
      <c r="C33" s="38">
        <v>165374577</v>
      </c>
      <c r="D33" s="38">
        <v>149354320</v>
      </c>
      <c r="E33" s="38">
        <v>167402518</v>
      </c>
      <c r="F33" s="38">
        <v>174447957</v>
      </c>
      <c r="G33" s="38">
        <v>188401654</v>
      </c>
      <c r="H33" s="38">
        <v>180743963</v>
      </c>
      <c r="I33" s="38"/>
      <c r="J33" s="38"/>
      <c r="K33" s="38"/>
      <c r="L33" s="38"/>
      <c r="M33" s="38"/>
      <c r="N33" s="38"/>
      <c r="O33" s="122">
        <f>SUM(C33:N33)</f>
        <v>1025724989</v>
      </c>
      <c r="P33" s="121">
        <v>2080350.91</v>
      </c>
      <c r="Q33" s="23"/>
      <c r="R33" s="6"/>
    </row>
    <row r="34" spans="1:19" s="3" customFormat="1" ht="9">
      <c r="A34" s="6"/>
      <c r="B34" s="104" t="s">
        <v>4</v>
      </c>
      <c r="C34" s="120">
        <v>351605768</v>
      </c>
      <c r="D34" s="120">
        <v>336293278</v>
      </c>
      <c r="E34" s="120">
        <v>388055604</v>
      </c>
      <c r="F34" s="120">
        <v>371925852</v>
      </c>
      <c r="G34" s="120">
        <v>391216240</v>
      </c>
      <c r="H34" s="120">
        <v>380228759</v>
      </c>
      <c r="I34" s="120"/>
      <c r="J34" s="120"/>
      <c r="K34" s="120"/>
      <c r="L34" s="120"/>
      <c r="M34" s="120"/>
      <c r="N34" s="120"/>
      <c r="O34" s="120">
        <f t="shared" ref="O34:O49" si="5">SUM(C34:N34)</f>
        <v>2219325501</v>
      </c>
      <c r="P34" s="120">
        <v>4503512.72</v>
      </c>
      <c r="Q34" s="22"/>
      <c r="R34" s="6"/>
      <c r="S34" s="1"/>
    </row>
    <row r="35" spans="1:19" s="3" customFormat="1" ht="9">
      <c r="A35" s="6"/>
      <c r="B35" s="98" t="s">
        <v>79</v>
      </c>
      <c r="C35" s="38">
        <v>144185569</v>
      </c>
      <c r="D35" s="38">
        <v>128397051</v>
      </c>
      <c r="E35" s="38">
        <v>161463386</v>
      </c>
      <c r="F35" s="38">
        <v>155484842</v>
      </c>
      <c r="G35" s="38">
        <v>167051720</v>
      </c>
      <c r="H35" s="38">
        <v>155335730</v>
      </c>
      <c r="I35" s="38"/>
      <c r="J35" s="38"/>
      <c r="K35" s="38"/>
      <c r="L35" s="38"/>
      <c r="M35" s="38"/>
      <c r="N35" s="38"/>
      <c r="O35" s="122">
        <f t="shared" si="5"/>
        <v>911918298</v>
      </c>
      <c r="P35" s="121">
        <v>1850105.53</v>
      </c>
      <c r="Q35" s="22"/>
      <c r="R35" s="6"/>
      <c r="S35" s="1"/>
    </row>
    <row r="36" spans="1:19" s="3" customFormat="1" ht="9">
      <c r="A36" s="6"/>
      <c r="B36" s="104" t="s">
        <v>37</v>
      </c>
      <c r="C36" s="120">
        <v>97286524.853865504</v>
      </c>
      <c r="D36" s="120">
        <v>95144401</v>
      </c>
      <c r="E36" s="120">
        <v>69391466</v>
      </c>
      <c r="F36" s="120">
        <v>69223277</v>
      </c>
      <c r="G36" s="120">
        <v>65671730</v>
      </c>
      <c r="H36" s="120">
        <v>63155027</v>
      </c>
      <c r="I36" s="120"/>
      <c r="J36" s="120"/>
      <c r="K36" s="120"/>
      <c r="L36" s="120"/>
      <c r="M36" s="120"/>
      <c r="N36" s="120"/>
      <c r="O36" s="120">
        <f t="shared" si="5"/>
        <v>459872425.8538655</v>
      </c>
      <c r="P36" s="120">
        <v>934065.1</v>
      </c>
      <c r="Q36" s="22"/>
      <c r="R36" s="6"/>
      <c r="S36" s="1"/>
    </row>
    <row r="37" spans="1:19" s="3" customFormat="1" ht="9">
      <c r="A37" s="6"/>
      <c r="B37" s="105" t="s">
        <v>128</v>
      </c>
      <c r="C37" s="37">
        <v>411411099</v>
      </c>
      <c r="D37" s="37">
        <v>389267809</v>
      </c>
      <c r="E37" s="37">
        <v>478820507</v>
      </c>
      <c r="F37" s="37">
        <v>470211171</v>
      </c>
      <c r="G37" s="37">
        <v>521950451</v>
      </c>
      <c r="H37" s="37">
        <v>462510631</v>
      </c>
      <c r="I37" s="37"/>
      <c r="J37" s="37"/>
      <c r="K37" s="37"/>
      <c r="L37" s="37"/>
      <c r="M37" s="37"/>
      <c r="N37" s="37"/>
      <c r="O37" s="122">
        <f t="shared" si="5"/>
        <v>2734171668</v>
      </c>
      <c r="P37" s="121">
        <v>5547779.2999999998</v>
      </c>
      <c r="Q37" s="22"/>
      <c r="R37" s="6"/>
      <c r="S37" s="1"/>
    </row>
    <row r="38" spans="1:19" s="3" customFormat="1" ht="9">
      <c r="A38" s="6"/>
      <c r="B38" s="104" t="s">
        <v>18</v>
      </c>
      <c r="C38" s="120">
        <v>1042579465</v>
      </c>
      <c r="D38" s="120">
        <v>864538972</v>
      </c>
      <c r="E38" s="120">
        <v>999955154</v>
      </c>
      <c r="F38" s="120">
        <v>997102397</v>
      </c>
      <c r="G38" s="120">
        <v>1004380374</v>
      </c>
      <c r="H38" s="120">
        <v>1042828544</v>
      </c>
      <c r="I38" s="120"/>
      <c r="J38" s="120"/>
      <c r="K38" s="120"/>
      <c r="L38" s="120"/>
      <c r="M38" s="120"/>
      <c r="N38" s="120"/>
      <c r="O38" s="120">
        <f t="shared" si="5"/>
        <v>5951384906</v>
      </c>
      <c r="P38" s="120">
        <v>12069804.27</v>
      </c>
      <c r="Q38" s="22"/>
      <c r="R38" s="6"/>
      <c r="S38" s="1"/>
    </row>
    <row r="39" spans="1:19" s="3" customFormat="1" ht="9">
      <c r="A39" s="6"/>
      <c r="B39" s="105" t="s">
        <v>5</v>
      </c>
      <c r="C39" s="38">
        <v>84940851</v>
      </c>
      <c r="D39" s="38">
        <v>82619712</v>
      </c>
      <c r="E39" s="38">
        <v>78262511</v>
      </c>
      <c r="F39" s="38">
        <v>80314755</v>
      </c>
      <c r="G39" s="38">
        <v>83452478</v>
      </c>
      <c r="H39" s="38">
        <v>77589075</v>
      </c>
      <c r="I39" s="38"/>
      <c r="J39" s="38"/>
      <c r="K39" s="38"/>
      <c r="L39" s="38"/>
      <c r="M39" s="38"/>
      <c r="N39" s="38"/>
      <c r="O39" s="122">
        <f t="shared" si="5"/>
        <v>487179382</v>
      </c>
      <c r="P39" s="121">
        <v>988841.45</v>
      </c>
      <c r="Q39" s="22"/>
      <c r="R39" s="6"/>
      <c r="S39" s="1"/>
    </row>
    <row r="40" spans="1:19" s="3" customFormat="1" ht="9">
      <c r="A40" s="6"/>
      <c r="B40" s="104" t="s">
        <v>6</v>
      </c>
      <c r="C40" s="120">
        <v>124300343</v>
      </c>
      <c r="D40" s="120">
        <v>114321782</v>
      </c>
      <c r="E40" s="120">
        <v>136119261</v>
      </c>
      <c r="F40" s="120">
        <v>126094432</v>
      </c>
      <c r="G40" s="120">
        <v>133656545</v>
      </c>
      <c r="H40" s="120">
        <v>140303731</v>
      </c>
      <c r="I40" s="120"/>
      <c r="J40" s="120"/>
      <c r="K40" s="120"/>
      <c r="L40" s="120"/>
      <c r="M40" s="120"/>
      <c r="N40" s="120"/>
      <c r="O40" s="120">
        <f t="shared" si="5"/>
        <v>774796094</v>
      </c>
      <c r="P40" s="120">
        <v>1571611.08</v>
      </c>
      <c r="Q40" s="22"/>
      <c r="R40" s="6"/>
      <c r="S40" s="1"/>
    </row>
    <row r="41" spans="1:19" s="3" customFormat="1" ht="9">
      <c r="A41" s="6"/>
      <c r="B41" s="105" t="s">
        <v>7</v>
      </c>
      <c r="C41" s="38">
        <v>4845888</v>
      </c>
      <c r="D41" s="38">
        <v>6419762</v>
      </c>
      <c r="E41" s="38">
        <v>2361636</v>
      </c>
      <c r="F41" s="38">
        <v>4283688</v>
      </c>
      <c r="G41" s="38">
        <v>2108825</v>
      </c>
      <c r="H41" s="38">
        <v>3969210</v>
      </c>
      <c r="I41" s="38"/>
      <c r="J41" s="38"/>
      <c r="K41" s="38"/>
      <c r="L41" s="38"/>
      <c r="M41" s="38"/>
      <c r="N41" s="38"/>
      <c r="O41" s="122">
        <f t="shared" si="5"/>
        <v>23989009</v>
      </c>
      <c r="P41" s="121">
        <v>48770.87</v>
      </c>
      <c r="Q41" s="22"/>
      <c r="R41" s="6"/>
      <c r="S41" s="1"/>
    </row>
    <row r="42" spans="1:19" s="3" customFormat="1" ht="9">
      <c r="A42" s="6"/>
      <c r="B42" s="104" t="s">
        <v>8</v>
      </c>
      <c r="C42" s="120">
        <v>429276466</v>
      </c>
      <c r="D42" s="120">
        <v>398087460</v>
      </c>
      <c r="E42" s="120">
        <v>446439934</v>
      </c>
      <c r="F42" s="120">
        <v>461029860</v>
      </c>
      <c r="G42" s="120">
        <v>492776955</v>
      </c>
      <c r="H42" s="120">
        <v>469708228</v>
      </c>
      <c r="I42" s="120"/>
      <c r="J42" s="120"/>
      <c r="K42" s="120"/>
      <c r="L42" s="120"/>
      <c r="M42" s="120"/>
      <c r="N42" s="120"/>
      <c r="O42" s="120">
        <f t="shared" si="5"/>
        <v>2697318903</v>
      </c>
      <c r="P42" s="120">
        <v>5471677.6500000004</v>
      </c>
      <c r="Q42" s="22"/>
      <c r="R42" s="6"/>
      <c r="S42" s="1"/>
    </row>
    <row r="43" spans="1:19" s="3" customFormat="1" ht="9">
      <c r="A43" s="6"/>
      <c r="B43" s="103" t="s">
        <v>14</v>
      </c>
      <c r="C43" s="38">
        <v>44885423</v>
      </c>
      <c r="D43" s="38">
        <v>47723174</v>
      </c>
      <c r="E43" s="38">
        <v>52790375</v>
      </c>
      <c r="F43" s="38">
        <v>55416862</v>
      </c>
      <c r="G43" s="38">
        <v>60054068</v>
      </c>
      <c r="H43" s="38">
        <v>51705098</v>
      </c>
      <c r="I43" s="38"/>
      <c r="J43" s="38"/>
      <c r="K43" s="38"/>
      <c r="L43" s="38"/>
      <c r="M43" s="38"/>
      <c r="N43" s="38"/>
      <c r="O43" s="122">
        <f t="shared" si="5"/>
        <v>312575000</v>
      </c>
      <c r="P43" s="121">
        <v>634499.43999999994</v>
      </c>
      <c r="Q43" s="22"/>
      <c r="R43" s="6"/>
      <c r="S43" s="1"/>
    </row>
    <row r="44" spans="1:19" s="3" customFormat="1" ht="9">
      <c r="A44" s="6"/>
      <c r="B44" s="104" t="s">
        <v>15</v>
      </c>
      <c r="C44" s="120">
        <v>254265680</v>
      </c>
      <c r="D44" s="120">
        <v>255273046</v>
      </c>
      <c r="E44" s="120">
        <v>271959103</v>
      </c>
      <c r="F44" s="120">
        <v>272553424</v>
      </c>
      <c r="G44" s="120">
        <v>279633854</v>
      </c>
      <c r="H44" s="120">
        <v>284064032</v>
      </c>
      <c r="I44" s="120"/>
      <c r="J44" s="120"/>
      <c r="K44" s="120"/>
      <c r="L44" s="120"/>
      <c r="M44" s="120"/>
      <c r="N44" s="120"/>
      <c r="O44" s="120">
        <f t="shared" si="5"/>
        <v>1617749139</v>
      </c>
      <c r="P44" s="120">
        <v>3282776.95</v>
      </c>
      <c r="Q44" s="22"/>
      <c r="R44" s="6"/>
      <c r="S44" s="1"/>
    </row>
    <row r="45" spans="1:19" s="3" customFormat="1" ht="9">
      <c r="A45" s="6"/>
      <c r="B45" s="103" t="s">
        <v>16</v>
      </c>
      <c r="C45" s="38">
        <v>133393828</v>
      </c>
      <c r="D45" s="38">
        <v>143965452</v>
      </c>
      <c r="E45" s="38">
        <v>145207184</v>
      </c>
      <c r="F45" s="38">
        <v>137093449</v>
      </c>
      <c r="G45" s="38">
        <v>129456621</v>
      </c>
      <c r="H45" s="38">
        <v>138955162</v>
      </c>
      <c r="I45" s="38"/>
      <c r="J45" s="38"/>
      <c r="K45" s="38"/>
      <c r="L45" s="38"/>
      <c r="M45" s="38"/>
      <c r="N45" s="38"/>
      <c r="O45" s="122">
        <f t="shared" si="5"/>
        <v>828071696</v>
      </c>
      <c r="P45" s="121">
        <v>1681554.12</v>
      </c>
      <c r="Q45" s="22"/>
      <c r="R45" s="6"/>
      <c r="S45" s="1"/>
    </row>
    <row r="46" spans="1:19" s="3" customFormat="1" ht="9">
      <c r="A46" s="6"/>
      <c r="B46" s="104" t="s">
        <v>40</v>
      </c>
      <c r="C46" s="120">
        <v>96704515</v>
      </c>
      <c r="D46" s="120">
        <v>93287934</v>
      </c>
      <c r="E46" s="120">
        <v>102666984</v>
      </c>
      <c r="F46" s="120">
        <v>107982855</v>
      </c>
      <c r="G46" s="120">
        <v>107591498</v>
      </c>
      <c r="H46" s="120">
        <v>93180304</v>
      </c>
      <c r="I46" s="120"/>
      <c r="J46" s="120"/>
      <c r="K46" s="120"/>
      <c r="L46" s="120"/>
      <c r="M46" s="120"/>
      <c r="N46" s="120"/>
      <c r="O46" s="120">
        <f t="shared" si="5"/>
        <v>601414090</v>
      </c>
      <c r="P46" s="120">
        <v>1221065.76</v>
      </c>
      <c r="Q46" s="22"/>
      <c r="R46" s="6"/>
      <c r="S46" s="1"/>
    </row>
    <row r="47" spans="1:19" s="3" customFormat="1" ht="9">
      <c r="A47" s="6"/>
      <c r="B47" s="103" t="s">
        <v>153</v>
      </c>
      <c r="C47" s="38">
        <v>0</v>
      </c>
      <c r="D47" s="38">
        <v>0</v>
      </c>
      <c r="E47" s="38">
        <v>0</v>
      </c>
      <c r="F47" s="38">
        <v>0</v>
      </c>
      <c r="G47" s="38">
        <v>22954512</v>
      </c>
      <c r="H47" s="38">
        <v>33037403</v>
      </c>
      <c r="I47" s="38"/>
      <c r="J47" s="38"/>
      <c r="K47" s="38"/>
      <c r="L47" s="38"/>
      <c r="M47" s="38"/>
      <c r="N47" s="38"/>
      <c r="O47" s="122">
        <f t="shared" si="5"/>
        <v>55991915</v>
      </c>
      <c r="P47" s="121">
        <v>111516.87</v>
      </c>
      <c r="Q47" s="22"/>
      <c r="R47" s="6"/>
      <c r="S47" s="1"/>
    </row>
    <row r="48" spans="1:19" s="3" customFormat="1" ht="9">
      <c r="A48" s="6"/>
      <c r="B48" s="104" t="s">
        <v>151</v>
      </c>
      <c r="C48" s="120">
        <v>0</v>
      </c>
      <c r="D48" s="120">
        <v>0</v>
      </c>
      <c r="E48" s="120">
        <v>0</v>
      </c>
      <c r="F48" s="120">
        <v>15069159</v>
      </c>
      <c r="G48" s="120">
        <v>39860427</v>
      </c>
      <c r="H48" s="120">
        <v>48761287</v>
      </c>
      <c r="I48" s="120"/>
      <c r="J48" s="120"/>
      <c r="K48" s="120"/>
      <c r="L48" s="120"/>
      <c r="M48" s="120"/>
      <c r="N48" s="120"/>
      <c r="O48" s="120">
        <f t="shared" si="5"/>
        <v>103690873</v>
      </c>
      <c r="P48" s="120">
        <v>207630.75</v>
      </c>
      <c r="Q48" s="22"/>
      <c r="R48" s="6"/>
      <c r="S48" s="1"/>
    </row>
    <row r="49" spans="1:19" s="3" customFormat="1" ht="9">
      <c r="A49" s="6"/>
      <c r="B49" s="103" t="s">
        <v>17</v>
      </c>
      <c r="C49" s="38">
        <v>191867369</v>
      </c>
      <c r="D49" s="38">
        <v>183233991</v>
      </c>
      <c r="E49" s="38">
        <v>123048969</v>
      </c>
      <c r="F49" s="38">
        <v>199885033</v>
      </c>
      <c r="G49" s="38">
        <v>206912460</v>
      </c>
      <c r="H49" s="38">
        <v>188707206</v>
      </c>
      <c r="I49" s="38"/>
      <c r="J49" s="38"/>
      <c r="K49" s="38"/>
      <c r="L49" s="38"/>
      <c r="M49" s="38"/>
      <c r="N49" s="38"/>
      <c r="O49" s="122">
        <f t="shared" si="5"/>
        <v>1093655028</v>
      </c>
      <c r="P49" s="121">
        <v>2217510.9900000002</v>
      </c>
      <c r="Q49" s="22"/>
      <c r="R49" s="6"/>
      <c r="S49" s="1"/>
    </row>
    <row r="50" spans="1:19" s="1" customFormat="1" ht="18" customHeight="1">
      <c r="A50" s="6"/>
      <c r="B50" s="93" t="s">
        <v>3</v>
      </c>
      <c r="C50" s="93">
        <f t="shared" ref="C50:K50" si="6">SUM(C33:C49)</f>
        <v>3576923365.8538656</v>
      </c>
      <c r="D50" s="93">
        <f t="shared" si="6"/>
        <v>3287928144</v>
      </c>
      <c r="E50" s="93">
        <f t="shared" si="6"/>
        <v>3623944592</v>
      </c>
      <c r="F50" s="93">
        <f t="shared" si="6"/>
        <v>3698119013</v>
      </c>
      <c r="G50" s="93">
        <f t="shared" si="6"/>
        <v>3897130412</v>
      </c>
      <c r="H50" s="93">
        <f t="shared" si="6"/>
        <v>3814783390</v>
      </c>
      <c r="I50" s="93">
        <f t="shared" si="6"/>
        <v>0</v>
      </c>
      <c r="J50" s="93">
        <f t="shared" si="6"/>
        <v>0</v>
      </c>
      <c r="K50" s="93">
        <f t="shared" si="6"/>
        <v>0</v>
      </c>
      <c r="L50" s="93">
        <f t="shared" ref="L50:N50" si="7">SUM(L33:L49)</f>
        <v>0</v>
      </c>
      <c r="M50" s="93">
        <f t="shared" si="7"/>
        <v>0</v>
      </c>
      <c r="N50" s="93">
        <f t="shared" si="7"/>
        <v>0</v>
      </c>
      <c r="O50" s="93">
        <f t="shared" ref="O50:O51" si="8">SUM(C50:N50)</f>
        <v>21898828916.853867</v>
      </c>
      <c r="P50" s="93">
        <f>SUM(P33:P49)</f>
        <v>44423073.759999998</v>
      </c>
      <c r="Q50" s="23"/>
      <c r="R50" s="6"/>
    </row>
    <row r="51" spans="1:19" s="1" customFormat="1" ht="18" customHeight="1">
      <c r="A51" s="6"/>
      <c r="B51" s="93" t="s">
        <v>10</v>
      </c>
      <c r="C51" s="93">
        <f t="shared" ref="C51:H51" si="9">C50/C52</f>
        <v>7134725.6669203853</v>
      </c>
      <c r="D51" s="93">
        <f t="shared" si="9"/>
        <v>6828653.0229080562</v>
      </c>
      <c r="E51" s="93">
        <f t="shared" si="9"/>
        <v>7465893.2674083235</v>
      </c>
      <c r="F51" s="93">
        <f t="shared" si="9"/>
        <v>7609298.3806584366</v>
      </c>
      <c r="G51" s="93">
        <f t="shared" si="9"/>
        <v>7839888.9778510937</v>
      </c>
      <c r="H51" s="93">
        <f t="shared" si="9"/>
        <v>7544614.4216126418</v>
      </c>
      <c r="I51" s="93"/>
      <c r="J51" s="93"/>
      <c r="K51" s="93"/>
      <c r="L51" s="93"/>
      <c r="M51" s="93"/>
      <c r="N51" s="93"/>
      <c r="O51" s="93">
        <f t="shared" si="8"/>
        <v>44423073.737358935</v>
      </c>
      <c r="P51" s="93"/>
      <c r="Q51" s="23"/>
      <c r="R51" s="6"/>
    </row>
    <row r="52" spans="1:19" s="1" customFormat="1" ht="16.5" customHeight="1">
      <c r="A52" s="6"/>
      <c r="B52" s="93" t="s">
        <v>32</v>
      </c>
      <c r="C52" s="109">
        <f>C29</f>
        <v>501.34</v>
      </c>
      <c r="D52" s="109">
        <f t="shared" ref="D52:N52" si="10">D29</f>
        <v>481.49</v>
      </c>
      <c r="E52" s="109">
        <f t="shared" si="10"/>
        <v>485.4</v>
      </c>
      <c r="F52" s="109">
        <f t="shared" si="10"/>
        <v>486</v>
      </c>
      <c r="G52" s="109">
        <f t="shared" si="10"/>
        <v>497.09</v>
      </c>
      <c r="H52" s="109">
        <f t="shared" si="10"/>
        <v>505.63</v>
      </c>
      <c r="I52" s="109">
        <f t="shared" si="10"/>
        <v>0</v>
      </c>
      <c r="J52" s="109">
        <f t="shared" si="10"/>
        <v>0</v>
      </c>
      <c r="K52" s="109">
        <f t="shared" si="10"/>
        <v>0</v>
      </c>
      <c r="L52" s="109">
        <f t="shared" si="10"/>
        <v>0</v>
      </c>
      <c r="M52" s="109">
        <f t="shared" si="10"/>
        <v>0</v>
      </c>
      <c r="N52" s="109">
        <f t="shared" si="10"/>
        <v>0</v>
      </c>
      <c r="O52" s="93"/>
      <c r="P52" s="93"/>
      <c r="Q52" s="24"/>
      <c r="R52" s="6"/>
    </row>
    <row r="54" spans="1:19">
      <c r="K54" s="127"/>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0" t="s">
        <v>52</v>
      </c>
      <c r="C8" s="251"/>
      <c r="D8" s="251"/>
      <c r="E8" s="251"/>
      <c r="F8" s="251"/>
      <c r="G8" s="251"/>
      <c r="H8" s="251"/>
      <c r="I8" s="251"/>
      <c r="J8" s="251"/>
      <c r="K8" s="251"/>
      <c r="L8" s="251"/>
      <c r="M8" s="251"/>
      <c r="N8" s="251"/>
      <c r="O8" s="252"/>
      <c r="P8" s="65"/>
      <c r="Q8" s="65"/>
      <c r="R8" s="56"/>
    </row>
    <row r="9" spans="1:18" s="58" customFormat="1" ht="11.25" customHeight="1">
      <c r="A9" s="56"/>
      <c r="B9" s="78" t="s">
        <v>13</v>
      </c>
      <c r="C9" s="79" t="s">
        <v>42</v>
      </c>
      <c r="D9" s="79" t="s">
        <v>43</v>
      </c>
      <c r="E9" s="79" t="s">
        <v>44</v>
      </c>
      <c r="F9" s="79" t="s">
        <v>45</v>
      </c>
      <c r="G9" s="79" t="s">
        <v>46</v>
      </c>
      <c r="H9" s="79" t="s">
        <v>47</v>
      </c>
      <c r="I9" s="79" t="s">
        <v>48</v>
      </c>
      <c r="J9" s="79" t="s">
        <v>49</v>
      </c>
      <c r="K9" s="79" t="s">
        <v>50</v>
      </c>
      <c r="L9" s="79" t="s">
        <v>0</v>
      </c>
      <c r="M9" s="79" t="s">
        <v>1</v>
      </c>
      <c r="N9" s="79" t="s">
        <v>2</v>
      </c>
      <c r="O9" s="80" t="s">
        <v>3</v>
      </c>
      <c r="P9" s="65"/>
      <c r="Q9" s="65"/>
      <c r="R9" s="56"/>
    </row>
    <row r="10" spans="1:18" s="58" customFormat="1" ht="9">
      <c r="A10" s="56"/>
      <c r="B10" s="105" t="s">
        <v>36</v>
      </c>
      <c r="C10" s="39">
        <v>24107</v>
      </c>
      <c r="D10" s="39">
        <v>26209</v>
      </c>
      <c r="E10" s="39">
        <v>23810</v>
      </c>
      <c r="F10" s="39">
        <v>24947</v>
      </c>
      <c r="G10" s="39">
        <v>27343</v>
      </c>
      <c r="H10" s="39">
        <v>25087</v>
      </c>
      <c r="I10" s="39"/>
      <c r="J10" s="39"/>
      <c r="K10" s="39"/>
      <c r="L10" s="39"/>
      <c r="M10" s="39"/>
      <c r="N10" s="39"/>
      <c r="O10" s="84">
        <f>SUM(C10:N10)</f>
        <v>151503</v>
      </c>
      <c r="P10" s="65"/>
      <c r="Q10" s="65"/>
      <c r="R10" s="56"/>
    </row>
    <row r="11" spans="1:18" s="57" customFormat="1" ht="9">
      <c r="A11" s="56"/>
      <c r="B11" s="106" t="s">
        <v>4</v>
      </c>
      <c r="C11" s="123">
        <v>54686</v>
      </c>
      <c r="D11" s="123">
        <v>52495</v>
      </c>
      <c r="E11" s="123">
        <v>56216</v>
      </c>
      <c r="F11" s="123">
        <v>51917</v>
      </c>
      <c r="G11" s="123">
        <v>56675</v>
      </c>
      <c r="H11" s="123">
        <v>56127</v>
      </c>
      <c r="I11" s="123"/>
      <c r="J11" s="123"/>
      <c r="K11" s="123"/>
      <c r="L11" s="123"/>
      <c r="M11" s="123"/>
      <c r="N11" s="123"/>
      <c r="O11" s="123">
        <f>SUM(C11:N11)</f>
        <v>328116</v>
      </c>
      <c r="P11" s="65"/>
      <c r="Q11" s="65"/>
      <c r="R11" s="68"/>
    </row>
    <row r="12" spans="1:18" s="57" customFormat="1" ht="9">
      <c r="A12" s="56"/>
      <c r="B12" s="98" t="s">
        <v>79</v>
      </c>
      <c r="C12" s="39">
        <v>23019</v>
      </c>
      <c r="D12" s="39">
        <v>20665</v>
      </c>
      <c r="E12" s="39">
        <v>23901</v>
      </c>
      <c r="F12" s="39">
        <v>23651</v>
      </c>
      <c r="G12" s="39">
        <v>23572</v>
      </c>
      <c r="H12" s="39">
        <v>22915</v>
      </c>
      <c r="I12" s="39"/>
      <c r="J12" s="39"/>
      <c r="K12" s="39"/>
      <c r="L12" s="39"/>
      <c r="M12" s="39"/>
      <c r="N12" s="39"/>
      <c r="O12" s="84">
        <f>SUM(C12:N12)</f>
        <v>137723</v>
      </c>
      <c r="P12" s="65"/>
      <c r="Q12" s="65"/>
      <c r="R12" s="68"/>
    </row>
    <row r="13" spans="1:18" s="57" customFormat="1" ht="9">
      <c r="A13" s="56"/>
      <c r="B13" s="106" t="s">
        <v>37</v>
      </c>
      <c r="C13" s="123">
        <v>28212</v>
      </c>
      <c r="D13" s="123">
        <v>34518</v>
      </c>
      <c r="E13" s="123">
        <v>18855</v>
      </c>
      <c r="F13" s="123">
        <v>17927</v>
      </c>
      <c r="G13" s="123">
        <v>15620</v>
      </c>
      <c r="H13" s="123">
        <v>14968</v>
      </c>
      <c r="I13" s="123"/>
      <c r="J13" s="123"/>
      <c r="K13" s="123"/>
      <c r="L13" s="123"/>
      <c r="M13" s="123"/>
      <c r="N13" s="123"/>
      <c r="O13" s="123">
        <f>SUM(C13:N13)</f>
        <v>130100</v>
      </c>
      <c r="P13" s="65"/>
      <c r="Q13" s="65"/>
      <c r="R13" s="68"/>
    </row>
    <row r="14" spans="1:18" s="57" customFormat="1" ht="9">
      <c r="A14" s="56"/>
      <c r="B14" s="105" t="s">
        <v>128</v>
      </c>
      <c r="C14" s="39">
        <v>48444</v>
      </c>
      <c r="D14" s="39">
        <v>46794</v>
      </c>
      <c r="E14" s="39">
        <v>49464</v>
      </c>
      <c r="F14" s="39">
        <v>49842</v>
      </c>
      <c r="G14" s="39">
        <v>55253</v>
      </c>
      <c r="H14" s="39">
        <v>56231</v>
      </c>
      <c r="I14" s="39"/>
      <c r="J14" s="39"/>
      <c r="K14" s="39"/>
      <c r="L14" s="39"/>
      <c r="M14" s="39"/>
      <c r="N14" s="39"/>
      <c r="O14" s="84">
        <f>SUM(C14:N14)</f>
        <v>306028</v>
      </c>
      <c r="P14" s="65"/>
      <c r="Q14" s="65"/>
      <c r="R14" s="68"/>
    </row>
    <row r="15" spans="1:18" s="57" customFormat="1" ht="9">
      <c r="A15" s="56"/>
      <c r="B15" s="106" t="s">
        <v>18</v>
      </c>
      <c r="C15" s="123">
        <v>104770</v>
      </c>
      <c r="D15" s="123">
        <v>96154</v>
      </c>
      <c r="E15" s="123">
        <v>95392</v>
      </c>
      <c r="F15" s="123">
        <v>91914</v>
      </c>
      <c r="G15" s="123">
        <v>93174</v>
      </c>
      <c r="H15" s="123">
        <v>98337</v>
      </c>
      <c r="I15" s="123"/>
      <c r="J15" s="123"/>
      <c r="K15" s="123"/>
      <c r="L15" s="123"/>
      <c r="M15" s="123"/>
      <c r="N15" s="123"/>
      <c r="O15" s="123">
        <f t="shared" ref="O15:O25" si="0">SUM(C15:N15)</f>
        <v>579741</v>
      </c>
      <c r="P15" s="65"/>
      <c r="Q15" s="65"/>
      <c r="R15" s="68"/>
    </row>
    <row r="16" spans="1:18" s="57" customFormat="1" ht="9">
      <c r="A16" s="56"/>
      <c r="B16" s="105" t="s">
        <v>5</v>
      </c>
      <c r="C16" s="39">
        <v>14956</v>
      </c>
      <c r="D16" s="39">
        <v>15989</v>
      </c>
      <c r="E16" s="39">
        <v>13183</v>
      </c>
      <c r="F16" s="39">
        <v>12820</v>
      </c>
      <c r="G16" s="39">
        <v>14818</v>
      </c>
      <c r="H16" s="39">
        <v>13950</v>
      </c>
      <c r="I16" s="39"/>
      <c r="J16" s="39"/>
      <c r="K16" s="39"/>
      <c r="L16" s="39"/>
      <c r="M16" s="39"/>
      <c r="N16" s="39"/>
      <c r="O16" s="84">
        <f t="shared" si="0"/>
        <v>85716</v>
      </c>
      <c r="P16" s="65"/>
      <c r="Q16" s="65"/>
      <c r="R16" s="68"/>
    </row>
    <row r="17" spans="1:18" s="57" customFormat="1" ht="9">
      <c r="A17" s="56"/>
      <c r="B17" s="106" t="s">
        <v>6</v>
      </c>
      <c r="C17" s="123">
        <v>28677</v>
      </c>
      <c r="D17" s="123">
        <v>28196</v>
      </c>
      <c r="E17" s="123">
        <v>25376</v>
      </c>
      <c r="F17" s="123">
        <v>25457</v>
      </c>
      <c r="G17" s="123">
        <v>27640</v>
      </c>
      <c r="H17" s="123">
        <v>28688</v>
      </c>
      <c r="I17" s="123"/>
      <c r="J17" s="123"/>
      <c r="K17" s="123"/>
      <c r="L17" s="123"/>
      <c r="M17" s="123"/>
      <c r="N17" s="123"/>
      <c r="O17" s="123">
        <f t="shared" si="0"/>
        <v>164034</v>
      </c>
      <c r="P17" s="65"/>
      <c r="Q17" s="65"/>
      <c r="R17" s="68"/>
    </row>
    <row r="18" spans="1:18" s="57" customFormat="1" ht="9">
      <c r="A18" s="56"/>
      <c r="B18" s="105" t="s">
        <v>7</v>
      </c>
      <c r="C18" s="39">
        <v>831</v>
      </c>
      <c r="D18" s="39">
        <v>1418</v>
      </c>
      <c r="E18" s="39">
        <v>511</v>
      </c>
      <c r="F18" s="39">
        <v>635</v>
      </c>
      <c r="G18" s="39">
        <v>484</v>
      </c>
      <c r="H18" s="39">
        <v>691</v>
      </c>
      <c r="I18" s="39"/>
      <c r="J18" s="39"/>
      <c r="K18" s="39"/>
      <c r="L18" s="39"/>
      <c r="M18" s="39"/>
      <c r="N18" s="39"/>
      <c r="O18" s="84">
        <f t="shared" si="0"/>
        <v>4570</v>
      </c>
      <c r="P18" s="65"/>
      <c r="Q18" s="65"/>
      <c r="R18" s="68"/>
    </row>
    <row r="19" spans="1:18" s="57" customFormat="1" ht="9">
      <c r="A19" s="56"/>
      <c r="B19" s="106" t="s">
        <v>8</v>
      </c>
      <c r="C19" s="123">
        <v>81120</v>
      </c>
      <c r="D19" s="123">
        <v>77577</v>
      </c>
      <c r="E19" s="123">
        <v>78767</v>
      </c>
      <c r="F19" s="123">
        <v>79243</v>
      </c>
      <c r="G19" s="123">
        <v>87751</v>
      </c>
      <c r="H19" s="123">
        <v>86454</v>
      </c>
      <c r="I19" s="123"/>
      <c r="J19" s="123"/>
      <c r="K19" s="123"/>
      <c r="L19" s="123"/>
      <c r="M19" s="123"/>
      <c r="N19" s="123"/>
      <c r="O19" s="123">
        <f t="shared" si="0"/>
        <v>490912</v>
      </c>
      <c r="P19" s="65"/>
      <c r="Q19" s="65"/>
      <c r="R19" s="68"/>
    </row>
    <row r="20" spans="1:18" s="57" customFormat="1" ht="9">
      <c r="A20" s="56"/>
      <c r="B20" s="105" t="s">
        <v>14</v>
      </c>
      <c r="C20" s="39">
        <v>14350</v>
      </c>
      <c r="D20" s="39">
        <v>17253</v>
      </c>
      <c r="E20" s="39">
        <v>14470</v>
      </c>
      <c r="F20" s="39">
        <v>14273</v>
      </c>
      <c r="G20" s="39">
        <v>15143</v>
      </c>
      <c r="H20" s="39">
        <v>15045</v>
      </c>
      <c r="I20" s="39"/>
      <c r="J20" s="39"/>
      <c r="K20" s="39"/>
      <c r="L20" s="39"/>
      <c r="M20" s="39"/>
      <c r="N20" s="39"/>
      <c r="O20" s="84">
        <f t="shared" si="0"/>
        <v>90534</v>
      </c>
      <c r="P20" s="65"/>
      <c r="Q20" s="65"/>
      <c r="R20" s="68"/>
    </row>
    <row r="21" spans="1:18" s="57" customFormat="1" ht="9">
      <c r="A21" s="56"/>
      <c r="B21" s="106" t="s">
        <v>15</v>
      </c>
      <c r="C21" s="123">
        <v>53744</v>
      </c>
      <c r="D21" s="123">
        <v>53041</v>
      </c>
      <c r="E21" s="123">
        <v>53153</v>
      </c>
      <c r="F21" s="123">
        <v>51981</v>
      </c>
      <c r="G21" s="123">
        <v>55472</v>
      </c>
      <c r="H21" s="123">
        <v>54343</v>
      </c>
      <c r="I21" s="123"/>
      <c r="J21" s="123"/>
      <c r="K21" s="123"/>
      <c r="L21" s="123"/>
      <c r="M21" s="123"/>
      <c r="N21" s="123"/>
      <c r="O21" s="123">
        <f t="shared" si="0"/>
        <v>321734</v>
      </c>
      <c r="P21" s="65"/>
      <c r="Q21" s="65"/>
      <c r="R21" s="68"/>
    </row>
    <row r="22" spans="1:18" s="57" customFormat="1" ht="9">
      <c r="A22" s="56"/>
      <c r="B22" s="105" t="s">
        <v>16</v>
      </c>
      <c r="C22" s="39">
        <v>33548</v>
      </c>
      <c r="D22" s="39">
        <v>41105</v>
      </c>
      <c r="E22" s="39">
        <v>32143</v>
      </c>
      <c r="F22" s="39">
        <v>30702</v>
      </c>
      <c r="G22" s="39">
        <v>30126</v>
      </c>
      <c r="H22" s="39">
        <v>30834</v>
      </c>
      <c r="I22" s="39"/>
      <c r="J22" s="39"/>
      <c r="K22" s="39"/>
      <c r="L22" s="39"/>
      <c r="M22" s="39"/>
      <c r="N22" s="39"/>
      <c r="O22" s="84">
        <f t="shared" si="0"/>
        <v>198458</v>
      </c>
      <c r="P22" s="65"/>
      <c r="Q22" s="65"/>
      <c r="R22" s="68"/>
    </row>
    <row r="23" spans="1:18" s="57" customFormat="1" ht="9">
      <c r="A23" s="56"/>
      <c r="B23" s="106" t="s">
        <v>40</v>
      </c>
      <c r="C23" s="123">
        <v>23692</v>
      </c>
      <c r="D23" s="123">
        <v>26679</v>
      </c>
      <c r="E23" s="123">
        <v>23415</v>
      </c>
      <c r="F23" s="123">
        <v>23827</v>
      </c>
      <c r="G23" s="123">
        <v>21410</v>
      </c>
      <c r="H23" s="123">
        <v>17997</v>
      </c>
      <c r="I23" s="123"/>
      <c r="J23" s="123"/>
      <c r="K23" s="123"/>
      <c r="L23" s="123"/>
      <c r="M23" s="123"/>
      <c r="N23" s="123"/>
      <c r="O23" s="123">
        <f t="shared" si="0"/>
        <v>137020</v>
      </c>
      <c r="P23" s="65"/>
      <c r="Q23" s="65"/>
      <c r="R23" s="68"/>
    </row>
    <row r="24" spans="1:18" s="57" customFormat="1" ht="9">
      <c r="A24" s="56"/>
      <c r="B24" s="105" t="s">
        <v>153</v>
      </c>
      <c r="C24" s="39">
        <v>0</v>
      </c>
      <c r="D24" s="39">
        <v>0</v>
      </c>
      <c r="E24" s="39">
        <v>0</v>
      </c>
      <c r="F24" s="39">
        <v>0</v>
      </c>
      <c r="G24" s="39">
        <v>12775</v>
      </c>
      <c r="H24" s="39">
        <v>11730</v>
      </c>
      <c r="I24" s="39"/>
      <c r="J24" s="39"/>
      <c r="K24" s="39"/>
      <c r="L24" s="39"/>
      <c r="M24" s="39"/>
      <c r="N24" s="39"/>
      <c r="O24" s="84">
        <f t="shared" si="0"/>
        <v>24505</v>
      </c>
      <c r="P24" s="65"/>
      <c r="Q24" s="65"/>
      <c r="R24" s="68"/>
    </row>
    <row r="25" spans="1:18" s="57" customFormat="1" ht="9">
      <c r="A25" s="56"/>
      <c r="B25" s="106" t="s">
        <v>151</v>
      </c>
      <c r="C25" s="123">
        <v>0</v>
      </c>
      <c r="D25" s="123">
        <v>0</v>
      </c>
      <c r="E25" s="123">
        <v>0</v>
      </c>
      <c r="F25" s="123">
        <v>7720</v>
      </c>
      <c r="G25" s="123">
        <v>15529</v>
      </c>
      <c r="H25" s="123">
        <v>13119</v>
      </c>
      <c r="I25" s="123"/>
      <c r="J25" s="123"/>
      <c r="K25" s="123"/>
      <c r="L25" s="123"/>
      <c r="M25" s="123"/>
      <c r="N25" s="123"/>
      <c r="O25" s="123">
        <f t="shared" si="0"/>
        <v>36368</v>
      </c>
      <c r="P25" s="65"/>
      <c r="Q25" s="65"/>
      <c r="R25" s="68"/>
    </row>
    <row r="26" spans="1:18" s="57" customFormat="1" ht="9">
      <c r="A26" s="56"/>
      <c r="B26" s="105" t="s">
        <v>17</v>
      </c>
      <c r="C26" s="39">
        <v>38640</v>
      </c>
      <c r="D26" s="39">
        <v>34983</v>
      </c>
      <c r="E26" s="39">
        <v>21713</v>
      </c>
      <c r="F26" s="39">
        <v>33906</v>
      </c>
      <c r="G26" s="39">
        <v>35000</v>
      </c>
      <c r="H26" s="39">
        <v>33175</v>
      </c>
      <c r="I26" s="39"/>
      <c r="J26" s="39"/>
      <c r="K26" s="39"/>
      <c r="L26" s="39"/>
      <c r="M26" s="39"/>
      <c r="N26" s="39"/>
      <c r="O26" s="84">
        <f>SUM(C26:N26)</f>
        <v>197417</v>
      </c>
      <c r="P26" s="65"/>
      <c r="Q26" s="65"/>
      <c r="R26" s="68"/>
    </row>
    <row r="27" spans="1:18" s="58" customFormat="1" ht="16.5" customHeight="1">
      <c r="A27" s="56"/>
      <c r="B27" s="94" t="s">
        <v>3</v>
      </c>
      <c r="C27" s="95">
        <f t="shared" ref="C27:N27" si="1">SUM(C10:C26)</f>
        <v>572796</v>
      </c>
      <c r="D27" s="95">
        <f t="shared" si="1"/>
        <v>573076</v>
      </c>
      <c r="E27" s="95">
        <f t="shared" si="1"/>
        <v>530369</v>
      </c>
      <c r="F27" s="95">
        <f t="shared" si="1"/>
        <v>540762</v>
      </c>
      <c r="G27" s="95">
        <f t="shared" si="1"/>
        <v>587785</v>
      </c>
      <c r="H27" s="95">
        <f t="shared" si="1"/>
        <v>579691</v>
      </c>
      <c r="I27" s="95">
        <f t="shared" si="1"/>
        <v>0</v>
      </c>
      <c r="J27" s="95">
        <f t="shared" si="1"/>
        <v>0</v>
      </c>
      <c r="K27" s="95">
        <f t="shared" si="1"/>
        <v>0</v>
      </c>
      <c r="L27" s="95">
        <f t="shared" si="1"/>
        <v>0</v>
      </c>
      <c r="M27" s="95">
        <f t="shared" si="1"/>
        <v>0</v>
      </c>
      <c r="N27" s="95">
        <f t="shared" si="1"/>
        <v>0</v>
      </c>
      <c r="O27" s="96">
        <f>SUM(C27:N27)</f>
        <v>3384479</v>
      </c>
      <c r="P27" s="65"/>
      <c r="Q27" s="65"/>
      <c r="R27" s="56"/>
    </row>
    <row r="28" spans="1:18" s="58" customFormat="1" ht="15.75" customHeight="1">
      <c r="A28" s="66"/>
      <c r="B28" s="63"/>
      <c r="C28" s="64"/>
      <c r="D28" s="64"/>
      <c r="E28" s="64"/>
      <c r="F28" s="64"/>
      <c r="G28" s="64"/>
      <c r="H28" s="64"/>
      <c r="I28" s="64"/>
      <c r="J28" s="64"/>
      <c r="K28" s="64"/>
      <c r="L28" s="64"/>
      <c r="M28" s="64"/>
      <c r="N28" s="64"/>
      <c r="O28" s="65"/>
      <c r="P28" s="65"/>
      <c r="Q28" s="65"/>
      <c r="R28" s="56"/>
    </row>
    <row r="29" spans="1:18" s="58" customFormat="1" ht="22.5" customHeight="1">
      <c r="A29" s="56"/>
      <c r="B29" s="253" t="s">
        <v>53</v>
      </c>
      <c r="C29" s="254"/>
      <c r="D29" s="254"/>
      <c r="E29" s="254"/>
      <c r="F29" s="254"/>
      <c r="G29" s="254"/>
      <c r="H29" s="254"/>
      <c r="I29" s="254"/>
      <c r="J29" s="254"/>
      <c r="K29" s="254"/>
      <c r="L29" s="254"/>
      <c r="M29" s="254"/>
      <c r="N29" s="254"/>
      <c r="O29" s="254"/>
      <c r="P29" s="255"/>
      <c r="Q29" s="66"/>
      <c r="R29" s="56"/>
    </row>
    <row r="30" spans="1:18" s="58" customFormat="1" ht="11.25" customHeight="1">
      <c r="A30" s="56"/>
      <c r="B30" s="133" t="s">
        <v>13</v>
      </c>
      <c r="C30" s="130" t="s">
        <v>42</v>
      </c>
      <c r="D30" s="130" t="s">
        <v>43</v>
      </c>
      <c r="E30" s="130" t="s">
        <v>44</v>
      </c>
      <c r="F30" s="130" t="s">
        <v>45</v>
      </c>
      <c r="G30" s="130" t="s">
        <v>46</v>
      </c>
      <c r="H30" s="130" t="s">
        <v>47</v>
      </c>
      <c r="I30" s="130" t="s">
        <v>48</v>
      </c>
      <c r="J30" s="130" t="s">
        <v>49</v>
      </c>
      <c r="K30" s="130" t="s">
        <v>50</v>
      </c>
      <c r="L30" s="130" t="s">
        <v>0</v>
      </c>
      <c r="M30" s="130" t="s">
        <v>1</v>
      </c>
      <c r="N30" s="130" t="s">
        <v>2</v>
      </c>
      <c r="O30" s="130" t="s">
        <v>34</v>
      </c>
      <c r="P30" s="134" t="s">
        <v>35</v>
      </c>
      <c r="Q30" s="66"/>
      <c r="R30" s="56"/>
    </row>
    <row r="31" spans="1:18" s="58" customFormat="1" ht="9">
      <c r="A31" s="56"/>
      <c r="B31" s="101" t="s">
        <v>36</v>
      </c>
      <c r="C31" s="39">
        <v>66044983.619999997</v>
      </c>
      <c r="D31" s="39">
        <v>72234887</v>
      </c>
      <c r="E31" s="39">
        <v>65687980</v>
      </c>
      <c r="F31" s="39">
        <v>69100695</v>
      </c>
      <c r="G31" s="39">
        <v>75888582</v>
      </c>
      <c r="H31" s="39">
        <v>69697456</v>
      </c>
      <c r="I31" s="39"/>
      <c r="J31" s="39"/>
      <c r="K31" s="39"/>
      <c r="L31" s="39"/>
      <c r="M31" s="39"/>
      <c r="N31" s="39"/>
      <c r="O31" s="84">
        <f>SUM(C31:N31)</f>
        <v>418654583.62</v>
      </c>
      <c r="P31" s="84">
        <v>849779.06</v>
      </c>
      <c r="Q31" s="66"/>
      <c r="R31" s="56"/>
    </row>
    <row r="32" spans="1:18" s="57" customFormat="1" ht="9">
      <c r="A32" s="56"/>
      <c r="B32" s="106" t="s">
        <v>4</v>
      </c>
      <c r="C32" s="123">
        <v>149821047</v>
      </c>
      <c r="D32" s="123">
        <v>144681994</v>
      </c>
      <c r="E32" s="123">
        <v>155090949</v>
      </c>
      <c r="F32" s="123">
        <v>143804898</v>
      </c>
      <c r="G32" s="123">
        <v>157297495</v>
      </c>
      <c r="H32" s="123">
        <v>155933715</v>
      </c>
      <c r="I32" s="123"/>
      <c r="J32" s="123"/>
      <c r="K32" s="123"/>
      <c r="L32" s="123"/>
      <c r="M32" s="123"/>
      <c r="N32" s="123"/>
      <c r="O32" s="123">
        <f>SUM(C32:N32)</f>
        <v>906630098</v>
      </c>
      <c r="P32" s="123">
        <v>1839567.3</v>
      </c>
      <c r="Q32" s="81"/>
      <c r="R32" s="68"/>
    </row>
    <row r="33" spans="1:18" s="57" customFormat="1" ht="9">
      <c r="A33" s="56"/>
      <c r="B33" s="98" t="s">
        <v>79</v>
      </c>
      <c r="C33" s="39">
        <v>63064234</v>
      </c>
      <c r="D33" s="39">
        <v>56955013</v>
      </c>
      <c r="E33" s="39">
        <v>65939035</v>
      </c>
      <c r="F33" s="39">
        <v>65510905</v>
      </c>
      <c r="G33" s="39">
        <v>65422436</v>
      </c>
      <c r="H33" s="39">
        <v>63663140</v>
      </c>
      <c r="I33" s="39"/>
      <c r="J33" s="39"/>
      <c r="K33" s="39"/>
      <c r="L33" s="39"/>
      <c r="M33" s="39"/>
      <c r="N33" s="39"/>
      <c r="O33" s="84">
        <f>SUM(C33:N33)</f>
        <v>380554763</v>
      </c>
      <c r="P33" s="84">
        <v>772240.68</v>
      </c>
      <c r="Q33" s="81"/>
      <c r="R33" s="68"/>
    </row>
    <row r="34" spans="1:18" s="57" customFormat="1" ht="9">
      <c r="A34" s="56"/>
      <c r="B34" s="106" t="s">
        <v>37</v>
      </c>
      <c r="C34" s="123">
        <v>77291287.920000002</v>
      </c>
      <c r="D34" s="123">
        <v>95135405</v>
      </c>
      <c r="E34" s="123">
        <v>52017928</v>
      </c>
      <c r="F34" s="123">
        <v>49655997</v>
      </c>
      <c r="G34" s="123">
        <v>43352217</v>
      </c>
      <c r="H34" s="123">
        <v>41584547</v>
      </c>
      <c r="I34" s="123"/>
      <c r="J34" s="123"/>
      <c r="K34" s="123"/>
      <c r="L34" s="123"/>
      <c r="M34" s="123"/>
      <c r="N34" s="123"/>
      <c r="O34" s="123">
        <f>SUM(C34:N34)</f>
        <v>359037381.92000002</v>
      </c>
      <c r="P34" s="123">
        <v>730547.78</v>
      </c>
      <c r="Q34" s="81"/>
      <c r="R34" s="68"/>
    </row>
    <row r="35" spans="1:18" s="57" customFormat="1" ht="9">
      <c r="A35" s="56"/>
      <c r="B35" s="105" t="s">
        <v>128</v>
      </c>
      <c r="C35" s="39">
        <v>132720089</v>
      </c>
      <c r="D35" s="39">
        <v>128969411</v>
      </c>
      <c r="E35" s="39">
        <v>136463262</v>
      </c>
      <c r="F35" s="39">
        <v>138057356</v>
      </c>
      <c r="G35" s="39">
        <v>153350834</v>
      </c>
      <c r="H35" s="39">
        <v>156222651</v>
      </c>
      <c r="I35" s="39"/>
      <c r="J35" s="39"/>
      <c r="K35" s="39"/>
      <c r="L35" s="39"/>
      <c r="M35" s="39"/>
      <c r="N35" s="39"/>
      <c r="O35" s="84">
        <f>SUM(C35:N35)</f>
        <v>845783603</v>
      </c>
      <c r="P35" s="84">
        <v>1715253.29</v>
      </c>
      <c r="Q35" s="81"/>
      <c r="R35" s="68"/>
    </row>
    <row r="36" spans="1:18" s="57" customFormat="1" ht="9">
      <c r="A36" s="56"/>
      <c r="B36" s="106" t="s">
        <v>18</v>
      </c>
      <c r="C36" s="123">
        <v>287034178</v>
      </c>
      <c r="D36" s="123">
        <v>265011001</v>
      </c>
      <c r="E36" s="123">
        <v>263171265</v>
      </c>
      <c r="F36" s="123">
        <v>254592589</v>
      </c>
      <c r="G36" s="123">
        <v>258597915</v>
      </c>
      <c r="H36" s="123">
        <v>273202804</v>
      </c>
      <c r="I36" s="123"/>
      <c r="J36" s="123"/>
      <c r="K36" s="123"/>
      <c r="L36" s="123"/>
      <c r="M36" s="123"/>
      <c r="N36" s="123"/>
      <c r="O36" s="123">
        <f t="shared" ref="O36:O46" si="2">SUM(C36:N36)</f>
        <v>1601609752</v>
      </c>
      <c r="P36" s="123">
        <v>3249503.88</v>
      </c>
      <c r="Q36" s="81"/>
      <c r="R36" s="68"/>
    </row>
    <row r="37" spans="1:18" s="57" customFormat="1" ht="9">
      <c r="A37" s="56"/>
      <c r="B37" s="101" t="s">
        <v>5</v>
      </c>
      <c r="C37" s="39">
        <v>40974355</v>
      </c>
      <c r="D37" s="39">
        <v>44067443</v>
      </c>
      <c r="E37" s="39">
        <v>36369788</v>
      </c>
      <c r="F37" s="39">
        <v>35510118</v>
      </c>
      <c r="G37" s="39">
        <v>41126322</v>
      </c>
      <c r="H37" s="39">
        <v>38756309</v>
      </c>
      <c r="I37" s="39"/>
      <c r="J37" s="39"/>
      <c r="K37" s="39"/>
      <c r="L37" s="39"/>
      <c r="M37" s="39"/>
      <c r="N37" s="39"/>
      <c r="O37" s="84">
        <f t="shared" si="2"/>
        <v>236804335</v>
      </c>
      <c r="P37" s="84">
        <v>480629.99</v>
      </c>
      <c r="Q37" s="81"/>
      <c r="R37" s="68"/>
    </row>
    <row r="38" spans="1:18" s="57" customFormat="1" ht="9">
      <c r="A38" s="56"/>
      <c r="B38" s="106" t="s">
        <v>6</v>
      </c>
      <c r="C38" s="123">
        <v>78565230</v>
      </c>
      <c r="D38" s="123">
        <v>77711278</v>
      </c>
      <c r="E38" s="123">
        <v>70008324</v>
      </c>
      <c r="F38" s="123">
        <v>70513344</v>
      </c>
      <c r="G38" s="123">
        <v>76712885</v>
      </c>
      <c r="H38" s="123">
        <v>79701862</v>
      </c>
      <c r="I38" s="123"/>
      <c r="J38" s="123"/>
      <c r="K38" s="123"/>
      <c r="L38" s="123"/>
      <c r="M38" s="123"/>
      <c r="N38" s="123"/>
      <c r="O38" s="123">
        <f t="shared" si="2"/>
        <v>453212923</v>
      </c>
      <c r="P38" s="123">
        <v>919378.03</v>
      </c>
      <c r="Q38" s="81"/>
      <c r="R38" s="68"/>
    </row>
    <row r="39" spans="1:18" s="57" customFormat="1" ht="9">
      <c r="A39" s="56"/>
      <c r="B39" s="101" t="s">
        <v>7</v>
      </c>
      <c r="C39" s="39">
        <v>2276657</v>
      </c>
      <c r="D39" s="39">
        <v>3908164</v>
      </c>
      <c r="E39" s="39">
        <v>1409767</v>
      </c>
      <c r="F39" s="39">
        <v>1758887</v>
      </c>
      <c r="G39" s="39">
        <v>1343308</v>
      </c>
      <c r="H39" s="39">
        <v>1919757</v>
      </c>
      <c r="I39" s="39"/>
      <c r="J39" s="39"/>
      <c r="K39" s="39"/>
      <c r="L39" s="39"/>
      <c r="M39" s="39"/>
      <c r="N39" s="39"/>
      <c r="O39" s="84">
        <f t="shared" si="2"/>
        <v>12616540</v>
      </c>
      <c r="P39" s="84">
        <v>25680.5</v>
      </c>
      <c r="Q39" s="81"/>
      <c r="R39" s="68"/>
    </row>
    <row r="40" spans="1:18" s="57" customFormat="1" ht="9">
      <c r="A40" s="56"/>
      <c r="B40" s="106" t="s">
        <v>8</v>
      </c>
      <c r="C40" s="123">
        <v>222241219</v>
      </c>
      <c r="D40" s="123">
        <v>213810745</v>
      </c>
      <c r="E40" s="123">
        <v>217305550</v>
      </c>
      <c r="F40" s="123">
        <v>219495186</v>
      </c>
      <c r="G40" s="123">
        <v>243546758</v>
      </c>
      <c r="H40" s="123">
        <v>240189096</v>
      </c>
      <c r="I40" s="123"/>
      <c r="J40" s="123"/>
      <c r="K40" s="123"/>
      <c r="L40" s="123"/>
      <c r="M40" s="123"/>
      <c r="N40" s="123"/>
      <c r="O40" s="123">
        <f t="shared" si="2"/>
        <v>1356588554</v>
      </c>
      <c r="P40" s="123">
        <v>2751649.03</v>
      </c>
      <c r="Q40" s="81"/>
      <c r="R40" s="68"/>
    </row>
    <row r="41" spans="1:18" s="57" customFormat="1" ht="9">
      <c r="A41" s="56"/>
      <c r="B41" s="101" t="s">
        <v>14</v>
      </c>
      <c r="C41" s="39">
        <v>39314121</v>
      </c>
      <c r="D41" s="39">
        <v>47551166</v>
      </c>
      <c r="E41" s="39">
        <v>39920415</v>
      </c>
      <c r="F41" s="39">
        <v>39534783</v>
      </c>
      <c r="G41" s="39">
        <v>42028336</v>
      </c>
      <c r="H41" s="39">
        <v>41798470</v>
      </c>
      <c r="I41" s="39"/>
      <c r="J41" s="39"/>
      <c r="K41" s="39"/>
      <c r="L41" s="39"/>
      <c r="M41" s="39"/>
      <c r="N41" s="39"/>
      <c r="O41" s="84">
        <f t="shared" si="2"/>
        <v>250147291</v>
      </c>
      <c r="P41" s="84">
        <v>507980.92</v>
      </c>
      <c r="Q41" s="81"/>
      <c r="R41" s="68"/>
    </row>
    <row r="42" spans="1:18" s="57" customFormat="1" ht="9">
      <c r="A42" s="56"/>
      <c r="B42" s="106" t="s">
        <v>15</v>
      </c>
      <c r="C42" s="123">
        <v>147240287</v>
      </c>
      <c r="D42" s="123">
        <v>146186831</v>
      </c>
      <c r="E42" s="123">
        <v>146640623</v>
      </c>
      <c r="F42" s="123">
        <v>143982172</v>
      </c>
      <c r="G42" s="123">
        <v>153958653</v>
      </c>
      <c r="H42" s="123">
        <v>150977353</v>
      </c>
      <c r="I42" s="123"/>
      <c r="J42" s="123"/>
      <c r="K42" s="123"/>
      <c r="L42" s="123"/>
      <c r="M42" s="123"/>
      <c r="N42" s="123"/>
      <c r="O42" s="123">
        <f t="shared" si="2"/>
        <v>888985919</v>
      </c>
      <c r="P42" s="123">
        <v>1803981.59</v>
      </c>
      <c r="Q42" s="81"/>
      <c r="R42" s="68"/>
    </row>
    <row r="43" spans="1:18" s="57" customFormat="1" ht="9">
      <c r="A43" s="56"/>
      <c r="B43" s="101" t="s">
        <v>16</v>
      </c>
      <c r="C43" s="39">
        <v>91910114</v>
      </c>
      <c r="D43" s="39">
        <v>113289902</v>
      </c>
      <c r="E43" s="39">
        <v>88677394</v>
      </c>
      <c r="F43" s="39">
        <v>85041470</v>
      </c>
      <c r="G43" s="39">
        <v>83612604</v>
      </c>
      <c r="H43" s="39">
        <v>85663944</v>
      </c>
      <c r="I43" s="39"/>
      <c r="J43" s="39"/>
      <c r="K43" s="39"/>
      <c r="L43" s="39"/>
      <c r="M43" s="39"/>
      <c r="N43" s="39"/>
      <c r="O43" s="84">
        <f t="shared" si="2"/>
        <v>548195428</v>
      </c>
      <c r="P43" s="84">
        <v>1113915.31</v>
      </c>
      <c r="Q43" s="81"/>
      <c r="R43" s="68"/>
    </row>
    <row r="44" spans="1:18" s="57" customFormat="1" ht="9">
      <c r="A44" s="56"/>
      <c r="B44" s="106" t="s">
        <v>40</v>
      </c>
      <c r="C44" s="123">
        <v>64908025</v>
      </c>
      <c r="D44" s="123">
        <v>73530259</v>
      </c>
      <c r="E44" s="123">
        <v>64598239</v>
      </c>
      <c r="F44" s="123">
        <v>65998407</v>
      </c>
      <c r="G44" s="123">
        <v>59421956</v>
      </c>
      <c r="H44" s="123">
        <v>49999805</v>
      </c>
      <c r="I44" s="123"/>
      <c r="J44" s="123"/>
      <c r="K44" s="123"/>
      <c r="L44" s="123"/>
      <c r="M44" s="123"/>
      <c r="N44" s="123"/>
      <c r="O44" s="123">
        <f t="shared" si="2"/>
        <v>378456691</v>
      </c>
      <c r="P44" s="123">
        <v>769490.52</v>
      </c>
      <c r="Q44" s="81"/>
      <c r="R44" s="68"/>
    </row>
    <row r="45" spans="1:18" s="57" customFormat="1" ht="9">
      <c r="A45" s="56"/>
      <c r="B45" s="101" t="s">
        <v>153</v>
      </c>
      <c r="C45" s="39">
        <v>0</v>
      </c>
      <c r="D45" s="39">
        <v>0</v>
      </c>
      <c r="E45" s="39">
        <v>0</v>
      </c>
      <c r="F45" s="39">
        <v>0</v>
      </c>
      <c r="G45" s="39">
        <v>35456118</v>
      </c>
      <c r="H45" s="39">
        <v>32588638</v>
      </c>
      <c r="I45" s="39"/>
      <c r="J45" s="39"/>
      <c r="K45" s="39"/>
      <c r="L45" s="39"/>
      <c r="M45" s="39"/>
      <c r="N45" s="39"/>
      <c r="O45" s="84">
        <f t="shared" si="2"/>
        <v>68044756</v>
      </c>
      <c r="P45" s="84">
        <v>135778.91</v>
      </c>
      <c r="Q45" s="81"/>
      <c r="R45" s="68"/>
    </row>
    <row r="46" spans="1:18" s="57" customFormat="1" ht="9">
      <c r="A46" s="56"/>
      <c r="B46" s="106" t="s">
        <v>151</v>
      </c>
      <c r="C46" s="123">
        <v>0</v>
      </c>
      <c r="D46" s="123">
        <v>0</v>
      </c>
      <c r="E46" s="123">
        <v>0</v>
      </c>
      <c r="F46" s="123">
        <v>21383628</v>
      </c>
      <c r="G46" s="123">
        <v>43099652</v>
      </c>
      <c r="H46" s="123">
        <v>36447599</v>
      </c>
      <c r="I46" s="123"/>
      <c r="J46" s="123"/>
      <c r="K46" s="123"/>
      <c r="L46" s="123"/>
      <c r="M46" s="123"/>
      <c r="N46" s="123"/>
      <c r="O46" s="123">
        <f t="shared" si="2"/>
        <v>100930879</v>
      </c>
      <c r="P46" s="123">
        <v>202786.69</v>
      </c>
      <c r="Q46" s="81"/>
      <c r="R46" s="68"/>
    </row>
    <row r="47" spans="1:18" s="57" customFormat="1" ht="9">
      <c r="A47" s="56"/>
      <c r="B47" s="101" t="s">
        <v>17</v>
      </c>
      <c r="C47" s="39">
        <v>105860462</v>
      </c>
      <c r="D47" s="39">
        <v>96416996</v>
      </c>
      <c r="E47" s="39">
        <v>59902693</v>
      </c>
      <c r="F47" s="39">
        <v>93916229</v>
      </c>
      <c r="G47" s="39">
        <v>97140050</v>
      </c>
      <c r="H47" s="39">
        <v>92167780</v>
      </c>
      <c r="I47" s="39"/>
      <c r="J47" s="39"/>
      <c r="K47" s="39"/>
      <c r="L47" s="39"/>
      <c r="M47" s="39"/>
      <c r="N47" s="39"/>
      <c r="O47" s="84">
        <f>SUM(C47:N47)</f>
        <v>545404210</v>
      </c>
      <c r="P47" s="84">
        <v>1105754.8500000001</v>
      </c>
      <c r="Q47" s="81"/>
      <c r="R47" s="68"/>
    </row>
    <row r="48" spans="1:18" s="58" customFormat="1" ht="18" customHeight="1">
      <c r="A48" s="56"/>
      <c r="B48" s="97" t="s">
        <v>3</v>
      </c>
      <c r="C48" s="97">
        <f t="shared" ref="C48:M48" si="3">SUM(C31:C47)</f>
        <v>1569266289.54</v>
      </c>
      <c r="D48" s="97">
        <f t="shared" si="3"/>
        <v>1579460495</v>
      </c>
      <c r="E48" s="97">
        <f t="shared" si="3"/>
        <v>1463203212</v>
      </c>
      <c r="F48" s="97">
        <f t="shared" si="3"/>
        <v>1497856664</v>
      </c>
      <c r="G48" s="97">
        <f t="shared" si="3"/>
        <v>1631356121</v>
      </c>
      <c r="H48" s="97">
        <f t="shared" si="3"/>
        <v>1610514926</v>
      </c>
      <c r="I48" s="97">
        <f t="shared" si="3"/>
        <v>0</v>
      </c>
      <c r="J48" s="97">
        <f t="shared" si="3"/>
        <v>0</v>
      </c>
      <c r="K48" s="97">
        <f t="shared" si="3"/>
        <v>0</v>
      </c>
      <c r="L48" s="97">
        <f t="shared" si="3"/>
        <v>0</v>
      </c>
      <c r="M48" s="97">
        <f t="shared" si="3"/>
        <v>0</v>
      </c>
      <c r="N48" s="97">
        <f t="shared" ref="N48" si="4">SUM(N31:N47)</f>
        <v>0</v>
      </c>
      <c r="O48" s="97">
        <f>SUM(O31:O47)</f>
        <v>9351657707.5400009</v>
      </c>
      <c r="P48" s="97">
        <f>SUM(P31:P47)</f>
        <v>18973918.330000002</v>
      </c>
      <c r="Q48" s="66"/>
      <c r="R48" s="56"/>
    </row>
    <row r="49" spans="1:20" s="82" customFormat="1" ht="18" customHeight="1">
      <c r="A49" s="56"/>
      <c r="B49" s="97" t="s">
        <v>10</v>
      </c>
      <c r="C49" s="97">
        <f t="shared" ref="C49:H49" si="5">C48/C50</f>
        <v>3130143.7937128497</v>
      </c>
      <c r="D49" s="97">
        <f t="shared" si="5"/>
        <v>3280359.9140169057</v>
      </c>
      <c r="E49" s="97">
        <f t="shared" si="5"/>
        <v>3014427.7132262052</v>
      </c>
      <c r="F49" s="97">
        <f t="shared" si="5"/>
        <v>3082009.596707819</v>
      </c>
      <c r="G49" s="97">
        <f t="shared" si="5"/>
        <v>3281812.3901104429</v>
      </c>
      <c r="H49" s="97">
        <f t="shared" si="5"/>
        <v>3185164.8952791565</v>
      </c>
      <c r="I49" s="97"/>
      <c r="J49" s="97"/>
      <c r="K49" s="97"/>
      <c r="L49" s="97"/>
      <c r="M49" s="97"/>
      <c r="N49" s="97"/>
      <c r="O49" s="97">
        <f>SUM(C49:N49)</f>
        <v>18973918.303053379</v>
      </c>
      <c r="P49" s="97"/>
      <c r="Q49" s="66"/>
      <c r="R49" s="56"/>
    </row>
    <row r="50" spans="1:20" s="58" customFormat="1" ht="16.5" customHeight="1">
      <c r="A50" s="56"/>
      <c r="B50" s="97" t="s">
        <v>32</v>
      </c>
      <c r="C50" s="109">
        <f>Impuestos!C29</f>
        <v>501.34</v>
      </c>
      <c r="D50" s="109">
        <f>Impuestos!D29</f>
        <v>481.49</v>
      </c>
      <c r="E50" s="109">
        <f>Impuestos!E29</f>
        <v>485.4</v>
      </c>
      <c r="F50" s="109">
        <f>Impuestos!F29</f>
        <v>486</v>
      </c>
      <c r="G50" s="109">
        <f>Impuestos!G29</f>
        <v>497.09</v>
      </c>
      <c r="H50" s="109">
        <f>Impuestos!H29</f>
        <v>505.63</v>
      </c>
      <c r="I50" s="109">
        <f>Impuestos!I29</f>
        <v>0</v>
      </c>
      <c r="J50" s="109">
        <f>Impuestos!J29</f>
        <v>0</v>
      </c>
      <c r="K50" s="109">
        <f>Impuestos!K29</f>
        <v>0</v>
      </c>
      <c r="L50" s="109">
        <f>Impuestos!L29</f>
        <v>0</v>
      </c>
      <c r="M50" s="109">
        <f>Impuestos!M29</f>
        <v>0</v>
      </c>
      <c r="N50" s="109">
        <f>Impuestos!N29</f>
        <v>0</v>
      </c>
      <c r="O50" s="219"/>
      <c r="P50" s="97"/>
      <c r="Q50" s="77"/>
      <c r="R50" s="56"/>
    </row>
    <row r="51" spans="1:20" s="58" customFormat="1" ht="17.25" customHeight="1">
      <c r="A51" s="66"/>
      <c r="B51" s="82"/>
      <c r="C51" s="64"/>
      <c r="D51" s="64"/>
      <c r="E51" s="64"/>
      <c r="F51" s="64"/>
      <c r="G51" s="64"/>
      <c r="H51" s="64"/>
      <c r="I51" s="64"/>
      <c r="J51" s="64"/>
      <c r="K51" s="64"/>
      <c r="L51" s="64"/>
      <c r="M51" s="64"/>
      <c r="N51" s="64"/>
      <c r="O51" s="65"/>
      <c r="P51" s="65"/>
      <c r="Q51" s="65"/>
      <c r="R51" s="56"/>
    </row>
    <row r="52" spans="1:20" s="58" customFormat="1" ht="22.5" customHeight="1">
      <c r="A52" s="56"/>
      <c r="B52" s="250" t="s">
        <v>54</v>
      </c>
      <c r="C52" s="251"/>
      <c r="D52" s="251"/>
      <c r="E52" s="251"/>
      <c r="F52" s="251"/>
      <c r="G52" s="251"/>
      <c r="H52" s="251"/>
      <c r="I52" s="251"/>
      <c r="J52" s="251"/>
      <c r="K52" s="251"/>
      <c r="L52" s="251"/>
      <c r="M52" s="251"/>
      <c r="N52" s="251"/>
      <c r="O52" s="251"/>
      <c r="P52" s="252"/>
      <c r="Q52" s="66"/>
      <c r="R52" s="56"/>
    </row>
    <row r="53" spans="1:20" s="58" customFormat="1" ht="11.25" customHeight="1">
      <c r="A53" s="56"/>
      <c r="B53" s="78"/>
      <c r="C53" s="79"/>
      <c r="D53" s="79"/>
      <c r="E53" s="79"/>
      <c r="F53" s="79"/>
      <c r="G53" s="79"/>
      <c r="H53" s="79"/>
      <c r="I53" s="79"/>
      <c r="J53" s="79"/>
      <c r="K53" s="79"/>
      <c r="L53" s="79"/>
      <c r="M53" s="79"/>
      <c r="N53" s="79"/>
      <c r="O53" s="248" t="s">
        <v>144</v>
      </c>
      <c r="P53" s="249"/>
      <c r="Q53" s="66"/>
      <c r="R53" s="56"/>
    </row>
    <row r="54" spans="1:20" s="58" customFormat="1" ht="11.25" customHeight="1">
      <c r="A54" s="56"/>
      <c r="B54" s="78" t="s">
        <v>13</v>
      </c>
      <c r="C54" s="79" t="s">
        <v>42</v>
      </c>
      <c r="D54" s="79" t="s">
        <v>43</v>
      </c>
      <c r="E54" s="79" t="s">
        <v>44</v>
      </c>
      <c r="F54" s="79" t="s">
        <v>45</v>
      </c>
      <c r="G54" s="79" t="s">
        <v>46</v>
      </c>
      <c r="H54" s="79" t="s">
        <v>47</v>
      </c>
      <c r="I54" s="79" t="s">
        <v>48</v>
      </c>
      <c r="J54" s="79" t="s">
        <v>49</v>
      </c>
      <c r="K54" s="79" t="s">
        <v>50</v>
      </c>
      <c r="L54" s="79" t="s">
        <v>0</v>
      </c>
      <c r="M54" s="79" t="s">
        <v>1</v>
      </c>
      <c r="N54" s="79" t="s">
        <v>2</v>
      </c>
      <c r="O54" s="79" t="s">
        <v>38</v>
      </c>
      <c r="P54" s="80" t="s">
        <v>39</v>
      </c>
      <c r="Q54" s="66"/>
      <c r="R54" s="56"/>
    </row>
    <row r="55" spans="1:20" s="58" customFormat="1" ht="9">
      <c r="A55" s="56"/>
      <c r="B55" s="105" t="s">
        <v>36</v>
      </c>
      <c r="C55" s="39">
        <v>42965.41</v>
      </c>
      <c r="D55" s="39">
        <v>35691.160000000003</v>
      </c>
      <c r="E55" s="39">
        <v>44034.79</v>
      </c>
      <c r="F55" s="39">
        <v>43796.65</v>
      </c>
      <c r="G55" s="39">
        <v>43155.08</v>
      </c>
      <c r="H55" s="39">
        <v>45124.09</v>
      </c>
      <c r="I55" s="39"/>
      <c r="J55" s="39"/>
      <c r="K55" s="39"/>
      <c r="L55" s="39"/>
      <c r="M55" s="39"/>
      <c r="N55" s="39"/>
      <c r="O55" s="39">
        <v>42403.63</v>
      </c>
      <c r="P55" s="124">
        <v>86</v>
      </c>
      <c r="Q55" s="66"/>
      <c r="R55" s="56"/>
    </row>
    <row r="56" spans="1:20" s="57" customFormat="1" ht="9">
      <c r="A56" s="56"/>
      <c r="B56" s="107" t="s">
        <v>4</v>
      </c>
      <c r="C56" s="120">
        <v>40269.22</v>
      </c>
      <c r="D56" s="120">
        <v>40123.019999999997</v>
      </c>
      <c r="E56" s="120">
        <v>43234.2</v>
      </c>
      <c r="F56" s="120">
        <v>44868.35</v>
      </c>
      <c r="G56" s="120">
        <v>43233.33</v>
      </c>
      <c r="H56" s="120">
        <v>42429.36</v>
      </c>
      <c r="I56" s="120"/>
      <c r="J56" s="120"/>
      <c r="K56" s="120"/>
      <c r="L56" s="120"/>
      <c r="M56" s="120"/>
      <c r="N56" s="120"/>
      <c r="O56" s="120">
        <v>42363.02</v>
      </c>
      <c r="P56" s="125">
        <v>85.96</v>
      </c>
      <c r="Q56" s="81"/>
      <c r="R56" s="68"/>
    </row>
    <row r="57" spans="1:20" s="57" customFormat="1" ht="9">
      <c r="A57" s="56"/>
      <c r="B57" s="98" t="s">
        <v>79</v>
      </c>
      <c r="C57" s="39">
        <v>39230.94</v>
      </c>
      <c r="D57" s="39">
        <v>38914.639999999999</v>
      </c>
      <c r="E57" s="39">
        <v>42310.81</v>
      </c>
      <c r="F57" s="39">
        <v>41174.839999999997</v>
      </c>
      <c r="G57" s="39">
        <v>44386.19</v>
      </c>
      <c r="H57" s="39">
        <v>42456.57</v>
      </c>
      <c r="I57" s="39"/>
      <c r="J57" s="39"/>
      <c r="K57" s="39"/>
      <c r="L57" s="39"/>
      <c r="M57" s="39"/>
      <c r="N57" s="39"/>
      <c r="O57" s="39">
        <v>41470.839999999997</v>
      </c>
      <c r="P57" s="124">
        <v>84.14</v>
      </c>
      <c r="Q57" s="81"/>
      <c r="R57" s="68"/>
    </row>
    <row r="58" spans="1:20" s="57" customFormat="1" ht="9">
      <c r="A58" s="56"/>
      <c r="B58" s="107" t="s">
        <v>37</v>
      </c>
      <c r="C58" s="120">
        <v>21597.93</v>
      </c>
      <c r="D58" s="120">
        <v>17263.580000000002</v>
      </c>
      <c r="E58" s="120">
        <v>23050.1</v>
      </c>
      <c r="F58" s="120">
        <v>24184.54</v>
      </c>
      <c r="G58" s="120">
        <v>26332.42</v>
      </c>
      <c r="H58" s="120">
        <v>26426.37</v>
      </c>
      <c r="I58" s="120"/>
      <c r="J58" s="120"/>
      <c r="K58" s="120"/>
      <c r="L58" s="120"/>
      <c r="M58" s="120"/>
      <c r="N58" s="120"/>
      <c r="O58" s="120">
        <v>22138.77</v>
      </c>
      <c r="P58" s="125">
        <v>44.97</v>
      </c>
      <c r="Q58" s="81"/>
      <c r="R58" s="68"/>
    </row>
    <row r="59" spans="1:20" s="57" customFormat="1" ht="9">
      <c r="A59" s="56"/>
      <c r="B59" s="105" t="s">
        <v>128</v>
      </c>
      <c r="C59" s="39">
        <v>53189.919999999998</v>
      </c>
      <c r="D59" s="39">
        <v>52101.67</v>
      </c>
      <c r="E59" s="39">
        <v>60628.51</v>
      </c>
      <c r="F59" s="39">
        <v>59086.85</v>
      </c>
      <c r="G59" s="39">
        <v>59165.26</v>
      </c>
      <c r="H59" s="39">
        <v>51515.66</v>
      </c>
      <c r="I59" s="39"/>
      <c r="J59" s="39"/>
      <c r="K59" s="39"/>
      <c r="L59" s="39"/>
      <c r="M59" s="39"/>
      <c r="N59" s="39"/>
      <c r="O59" s="39">
        <v>55957.46</v>
      </c>
      <c r="P59" s="124">
        <v>113.54</v>
      </c>
      <c r="Q59" s="81"/>
      <c r="R59" s="68"/>
    </row>
    <row r="60" spans="1:20" s="57" customFormat="1" ht="9">
      <c r="A60" s="56"/>
      <c r="B60" s="107" t="s">
        <v>18</v>
      </c>
      <c r="C60" s="120">
        <v>62325.47</v>
      </c>
      <c r="D60" s="120">
        <v>56313.25</v>
      </c>
      <c r="E60" s="120">
        <v>65654.11</v>
      </c>
      <c r="F60" s="120">
        <v>67944.05</v>
      </c>
      <c r="G60" s="120">
        <v>67514.47</v>
      </c>
      <c r="H60" s="120">
        <v>66418.539999999994</v>
      </c>
      <c r="I60" s="120"/>
      <c r="J60" s="120"/>
      <c r="K60" s="120"/>
      <c r="L60" s="120"/>
      <c r="M60" s="120"/>
      <c r="N60" s="120"/>
      <c r="O60" s="120">
        <v>64295.03</v>
      </c>
      <c r="P60" s="125">
        <v>130.38999999999999</v>
      </c>
      <c r="Q60" s="81"/>
      <c r="R60" s="68"/>
    </row>
    <row r="61" spans="1:20" s="57" customFormat="1" ht="9">
      <c r="A61" s="56"/>
      <c r="B61" s="105" t="s">
        <v>5</v>
      </c>
      <c r="C61" s="39">
        <v>35570.870000000003</v>
      </c>
      <c r="D61" s="39">
        <v>32363.52</v>
      </c>
      <c r="E61" s="39">
        <v>37182.01</v>
      </c>
      <c r="F61" s="39">
        <v>39237.440000000002</v>
      </c>
      <c r="G61" s="39">
        <v>35273.050000000003</v>
      </c>
      <c r="H61" s="39">
        <v>34835.31</v>
      </c>
      <c r="I61" s="39"/>
      <c r="J61" s="39"/>
      <c r="K61" s="39"/>
      <c r="L61" s="39"/>
      <c r="M61" s="39"/>
      <c r="N61" s="39"/>
      <c r="O61" s="39">
        <v>35597.57</v>
      </c>
      <c r="P61" s="124">
        <v>72.25</v>
      </c>
      <c r="Q61" s="81"/>
      <c r="R61" s="68"/>
    </row>
    <row r="62" spans="1:20" s="57" customFormat="1" ht="9">
      <c r="A62" s="56"/>
      <c r="B62" s="107" t="s">
        <v>6</v>
      </c>
      <c r="C62" s="120">
        <v>27147.63</v>
      </c>
      <c r="D62" s="120">
        <v>25394.22</v>
      </c>
      <c r="E62" s="120">
        <v>33596.17</v>
      </c>
      <c r="F62" s="120">
        <v>31022.880000000001</v>
      </c>
      <c r="G62" s="120">
        <v>30286.25</v>
      </c>
      <c r="H62" s="120">
        <v>30631.08</v>
      </c>
      <c r="I62" s="120"/>
      <c r="J62" s="120"/>
      <c r="K62" s="120"/>
      <c r="L62" s="120"/>
      <c r="M62" s="120"/>
      <c r="N62" s="120"/>
      <c r="O62" s="120">
        <v>29583.32</v>
      </c>
      <c r="P62" s="125">
        <v>60.01</v>
      </c>
      <c r="Q62" s="81"/>
      <c r="R62" s="68"/>
      <c r="T62" s="83"/>
    </row>
    <row r="63" spans="1:20" s="57" customFormat="1" ht="9">
      <c r="A63" s="56"/>
      <c r="B63" s="105" t="s">
        <v>7</v>
      </c>
      <c r="C63" s="39">
        <v>36522.94</v>
      </c>
      <c r="D63" s="39">
        <v>28355.42</v>
      </c>
      <c r="E63" s="39">
        <v>28945.79</v>
      </c>
      <c r="F63" s="39">
        <v>42251.05</v>
      </c>
      <c r="G63" s="39">
        <v>27289.06</v>
      </c>
      <c r="H63" s="39">
        <v>35976.54</v>
      </c>
      <c r="I63" s="39"/>
      <c r="J63" s="39"/>
      <c r="K63" s="39"/>
      <c r="L63" s="39"/>
      <c r="M63" s="39"/>
      <c r="N63" s="39"/>
      <c r="O63" s="39">
        <v>32876.800000000003</v>
      </c>
      <c r="P63" s="124">
        <v>66.84</v>
      </c>
      <c r="Q63" s="81"/>
      <c r="R63" s="68"/>
    </row>
    <row r="64" spans="1:20" s="57" customFormat="1" ht="9">
      <c r="A64" s="56"/>
      <c r="B64" s="107" t="s">
        <v>8</v>
      </c>
      <c r="C64" s="120">
        <v>33143.82</v>
      </c>
      <c r="D64" s="120">
        <v>32139.48</v>
      </c>
      <c r="E64" s="120">
        <v>35498.67</v>
      </c>
      <c r="F64" s="120">
        <v>36438.589999999997</v>
      </c>
      <c r="G64" s="120">
        <v>35171.56</v>
      </c>
      <c r="H64" s="120">
        <v>34028</v>
      </c>
      <c r="I64" s="120"/>
      <c r="J64" s="120"/>
      <c r="K64" s="120"/>
      <c r="L64" s="120"/>
      <c r="M64" s="120"/>
      <c r="N64" s="120"/>
      <c r="O64" s="120">
        <v>34412.959999999999</v>
      </c>
      <c r="P64" s="125">
        <v>69.81</v>
      </c>
      <c r="Q64" s="81"/>
      <c r="R64" s="68"/>
    </row>
    <row r="65" spans="1:18" s="57" customFormat="1" ht="9">
      <c r="A65" s="56"/>
      <c r="B65" s="105" t="s">
        <v>14</v>
      </c>
      <c r="C65" s="39">
        <v>19590.560000000001</v>
      </c>
      <c r="D65" s="39">
        <v>17324.39</v>
      </c>
      <c r="E65" s="39">
        <v>22849.65</v>
      </c>
      <c r="F65" s="39">
        <v>24317.56</v>
      </c>
      <c r="G65" s="39">
        <v>24838.41</v>
      </c>
      <c r="H65" s="39">
        <v>21524.57</v>
      </c>
      <c r="I65" s="39"/>
      <c r="J65" s="39"/>
      <c r="K65" s="39"/>
      <c r="L65" s="39"/>
      <c r="M65" s="39"/>
      <c r="N65" s="39"/>
      <c r="O65" s="39">
        <v>21623.99</v>
      </c>
      <c r="P65" s="124">
        <v>43.89</v>
      </c>
      <c r="Q65" s="81"/>
      <c r="R65" s="68"/>
    </row>
    <row r="66" spans="1:18" s="57" customFormat="1" ht="9">
      <c r="A66" s="56"/>
      <c r="B66" s="107" t="s">
        <v>15</v>
      </c>
      <c r="C66" s="120">
        <v>29631.33</v>
      </c>
      <c r="D66" s="120">
        <v>30143.01</v>
      </c>
      <c r="E66" s="120">
        <v>32045.66</v>
      </c>
      <c r="F66" s="120">
        <v>32839.79</v>
      </c>
      <c r="G66" s="120">
        <v>31572.52</v>
      </c>
      <c r="H66" s="120">
        <v>32739.040000000001</v>
      </c>
      <c r="I66" s="120"/>
      <c r="J66" s="120"/>
      <c r="K66" s="120"/>
      <c r="L66" s="120"/>
      <c r="M66" s="120"/>
      <c r="N66" s="120"/>
      <c r="O66" s="120">
        <v>31492.53</v>
      </c>
      <c r="P66" s="125">
        <v>63.91</v>
      </c>
      <c r="Q66" s="81"/>
      <c r="R66" s="68"/>
    </row>
    <row r="67" spans="1:18" s="57" customFormat="1" ht="9">
      <c r="A67" s="56"/>
      <c r="B67" s="105" t="s">
        <v>16</v>
      </c>
      <c r="C67" s="39">
        <v>24903.62</v>
      </c>
      <c r="D67" s="39">
        <v>21935.98</v>
      </c>
      <c r="E67" s="39">
        <v>28294.05</v>
      </c>
      <c r="F67" s="39">
        <v>27966.84</v>
      </c>
      <c r="G67" s="39">
        <v>26913.87</v>
      </c>
      <c r="H67" s="39">
        <v>28225.27</v>
      </c>
      <c r="I67" s="39"/>
      <c r="J67" s="39"/>
      <c r="K67" s="39"/>
      <c r="L67" s="39"/>
      <c r="M67" s="39"/>
      <c r="N67" s="39"/>
      <c r="O67" s="39">
        <v>26133.21</v>
      </c>
      <c r="P67" s="124">
        <v>53.07</v>
      </c>
      <c r="Q67" s="81"/>
      <c r="R67" s="68"/>
    </row>
    <row r="68" spans="1:18" s="57" customFormat="1" ht="9">
      <c r="A68" s="56"/>
      <c r="B68" s="107" t="s">
        <v>40</v>
      </c>
      <c r="C68" s="120">
        <v>25564.560000000001</v>
      </c>
      <c r="D68" s="120">
        <v>21900.26</v>
      </c>
      <c r="E68" s="120">
        <v>27461.86</v>
      </c>
      <c r="F68" s="120">
        <v>28384.34</v>
      </c>
      <c r="G68" s="120">
        <v>31474.2</v>
      </c>
      <c r="H68" s="120">
        <v>32427.79</v>
      </c>
      <c r="I68" s="120"/>
      <c r="J68" s="120"/>
      <c r="K68" s="120"/>
      <c r="L68" s="120"/>
      <c r="M68" s="120"/>
      <c r="N68" s="120"/>
      <c r="O68" s="120">
        <v>27490.52</v>
      </c>
      <c r="P68" s="125">
        <v>55.81</v>
      </c>
      <c r="Q68" s="81"/>
      <c r="R68" s="68"/>
    </row>
    <row r="69" spans="1:18" s="57" customFormat="1" ht="9">
      <c r="A69" s="56"/>
      <c r="B69" s="105" t="s">
        <v>153</v>
      </c>
      <c r="C69" s="39">
        <v>0</v>
      </c>
      <c r="D69" s="39">
        <v>0</v>
      </c>
      <c r="E69" s="39">
        <v>0</v>
      </c>
      <c r="F69" s="39">
        <v>0</v>
      </c>
      <c r="G69" s="39">
        <v>11253.83</v>
      </c>
      <c r="H69" s="39">
        <v>17640.11</v>
      </c>
      <c r="I69" s="39"/>
      <c r="J69" s="39"/>
      <c r="K69" s="39"/>
      <c r="L69" s="39"/>
      <c r="M69" s="39"/>
      <c r="N69" s="39"/>
      <c r="O69" s="39">
        <v>14310.8</v>
      </c>
      <c r="P69" s="124">
        <v>28.5</v>
      </c>
      <c r="Q69" s="81"/>
      <c r="R69" s="68"/>
    </row>
    <row r="70" spans="1:18" s="57" customFormat="1" ht="9">
      <c r="A70" s="56"/>
      <c r="B70" s="107" t="s">
        <v>151</v>
      </c>
      <c r="C70" s="120">
        <v>0</v>
      </c>
      <c r="D70" s="120">
        <v>0</v>
      </c>
      <c r="E70" s="120">
        <v>0</v>
      </c>
      <c r="F70" s="120">
        <v>12225.46</v>
      </c>
      <c r="G70" s="120">
        <v>16076.51</v>
      </c>
      <c r="H70" s="120">
        <v>23279.19</v>
      </c>
      <c r="I70" s="120"/>
      <c r="J70" s="120"/>
      <c r="K70" s="120"/>
      <c r="L70" s="120"/>
      <c r="M70" s="120"/>
      <c r="N70" s="120"/>
      <c r="O70" s="120">
        <v>17857.25</v>
      </c>
      <c r="P70" s="125">
        <v>35.76</v>
      </c>
      <c r="Q70" s="81"/>
      <c r="R70" s="68"/>
    </row>
    <row r="71" spans="1:18" s="57" customFormat="1" ht="9">
      <c r="A71" s="56"/>
      <c r="B71" s="105" t="s">
        <v>17</v>
      </c>
      <c r="C71" s="39">
        <v>31099.78</v>
      </c>
      <c r="D71" s="39">
        <v>32805.17</v>
      </c>
      <c r="E71" s="39">
        <v>35493.72</v>
      </c>
      <c r="F71" s="39">
        <v>36923.01</v>
      </c>
      <c r="G71" s="39">
        <v>37026.44</v>
      </c>
      <c r="H71" s="39">
        <v>35626.32</v>
      </c>
      <c r="I71" s="39"/>
      <c r="J71" s="39"/>
      <c r="K71" s="39"/>
      <c r="L71" s="39"/>
      <c r="M71" s="39"/>
      <c r="N71" s="39"/>
      <c r="O71" s="39">
        <v>34696.78</v>
      </c>
      <c r="P71" s="124">
        <v>70.349999999999994</v>
      </c>
      <c r="Q71" s="81"/>
      <c r="R71" s="85"/>
    </row>
    <row r="72" spans="1:18" s="58" customFormat="1" ht="18" customHeight="1">
      <c r="A72" s="56"/>
      <c r="B72" s="93" t="s">
        <v>30</v>
      </c>
      <c r="C72" s="93">
        <v>39111.370000000003</v>
      </c>
      <c r="D72" s="93">
        <v>35933.83</v>
      </c>
      <c r="E72" s="93">
        <v>42795.37</v>
      </c>
      <c r="F72" s="93">
        <v>42831.97</v>
      </c>
      <c r="G72" s="93">
        <v>41525.97</v>
      </c>
      <c r="H72" s="93">
        <v>41216.080000000002</v>
      </c>
      <c r="I72" s="93"/>
      <c r="J72" s="93"/>
      <c r="K72" s="93"/>
      <c r="L72" s="93"/>
      <c r="M72" s="93"/>
      <c r="N72" s="93"/>
      <c r="O72" s="93">
        <v>40524.94</v>
      </c>
      <c r="P72" s="113">
        <v>82.21</v>
      </c>
      <c r="Q72" s="66"/>
      <c r="R72" s="56"/>
    </row>
    <row r="73" spans="1:18" s="58" customFormat="1" ht="18" customHeight="1">
      <c r="A73" s="56"/>
      <c r="B73" s="93" t="s">
        <v>31</v>
      </c>
      <c r="C73" s="113">
        <v>78.010000000000005</v>
      </c>
      <c r="D73" s="113">
        <v>74.63</v>
      </c>
      <c r="E73" s="113">
        <v>88.17</v>
      </c>
      <c r="F73" s="113">
        <v>88.13</v>
      </c>
      <c r="G73" s="113">
        <v>83.54</v>
      </c>
      <c r="H73" s="113">
        <v>81.510000000000005</v>
      </c>
      <c r="I73" s="113"/>
      <c r="J73" s="113"/>
      <c r="K73" s="113"/>
      <c r="L73" s="113"/>
      <c r="M73" s="113"/>
      <c r="N73" s="113"/>
      <c r="O73" s="113">
        <v>82.21</v>
      </c>
      <c r="P73" s="93"/>
      <c r="Q73" s="66"/>
      <c r="R73" s="56"/>
    </row>
    <row r="74" spans="1:18" s="58" customFormat="1" ht="16.5" customHeight="1">
      <c r="A74" s="56"/>
      <c r="B74" s="93" t="s">
        <v>32</v>
      </c>
      <c r="C74" s="109">
        <f>C50</f>
        <v>501.34</v>
      </c>
      <c r="D74" s="109">
        <f t="shared" ref="D74:N74" si="6">D50</f>
        <v>481.49</v>
      </c>
      <c r="E74" s="109">
        <f t="shared" si="6"/>
        <v>485.4</v>
      </c>
      <c r="F74" s="109">
        <f t="shared" si="6"/>
        <v>486</v>
      </c>
      <c r="G74" s="109">
        <f t="shared" si="6"/>
        <v>497.09</v>
      </c>
      <c r="H74" s="109">
        <f t="shared" si="6"/>
        <v>505.63</v>
      </c>
      <c r="I74" s="109">
        <f t="shared" si="6"/>
        <v>0</v>
      </c>
      <c r="J74" s="109">
        <f t="shared" si="6"/>
        <v>0</v>
      </c>
      <c r="K74" s="109">
        <f t="shared" si="6"/>
        <v>0</v>
      </c>
      <c r="L74" s="109">
        <f t="shared" si="6"/>
        <v>0</v>
      </c>
      <c r="M74" s="109">
        <f t="shared" si="6"/>
        <v>0</v>
      </c>
      <c r="N74" s="109">
        <f t="shared" si="6"/>
        <v>0</v>
      </c>
      <c r="O74" s="93"/>
      <c r="P74" s="93"/>
      <c r="Q74" s="77"/>
      <c r="R74" s="56"/>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2"/>
  <sheetViews>
    <sheetView showGridLines="0" zoomScaleNormal="100" workbookViewId="0"/>
  </sheetViews>
  <sheetFormatPr baseColWidth="10" defaultRowHeight="14.25"/>
  <cols>
    <col min="1" max="1" width="4.140625" style="52"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5703125" style="17" bestFit="1" customWidth="1"/>
    <col min="16" max="16" width="10.85546875" style="17" customWidth="1"/>
    <col min="17" max="17" width="1" style="17" customWidth="1"/>
    <col min="18" max="18" width="12.5703125" style="17" bestFit="1" customWidth="1"/>
    <col min="19" max="16384" width="11.42578125" style="17"/>
  </cols>
  <sheetData>
    <row r="1" spans="1:17" s="16" customFormat="1" ht="10.5" customHeight="1">
      <c r="A1" s="52"/>
    </row>
    <row r="2" spans="1:17" s="16" customFormat="1" ht="10.5" customHeight="1">
      <c r="A2" s="52"/>
    </row>
    <row r="3" spans="1:17" s="16" customFormat="1" ht="10.5" customHeight="1">
      <c r="A3" s="52"/>
    </row>
    <row r="4" spans="1:17" s="16" customFormat="1" ht="10.5" customHeight="1">
      <c r="A4" s="52"/>
    </row>
    <row r="5" spans="1:17" s="16" customFormat="1" ht="10.5" customHeight="1">
      <c r="A5" s="52"/>
    </row>
    <row r="6" spans="1:17" s="16" customFormat="1" ht="12.75" customHeight="1">
      <c r="A6" s="52"/>
    </row>
    <row r="7" spans="1:17" s="16" customFormat="1" ht="49.5" customHeight="1">
      <c r="A7" s="52"/>
    </row>
    <row r="8" spans="1:17" s="54" customFormat="1" ht="22.5" customHeight="1">
      <c r="A8" s="53"/>
      <c r="B8" s="223" t="s">
        <v>60</v>
      </c>
      <c r="C8" s="223"/>
      <c r="D8" s="223"/>
      <c r="E8" s="223"/>
      <c r="F8" s="223"/>
      <c r="G8" s="223"/>
      <c r="H8" s="223"/>
      <c r="I8" s="223"/>
      <c r="J8" s="223"/>
      <c r="K8" s="223"/>
      <c r="L8" s="223"/>
      <c r="M8" s="223"/>
      <c r="N8" s="223"/>
      <c r="O8" s="223"/>
      <c r="P8" s="224"/>
      <c r="Q8" s="76"/>
    </row>
    <row r="9" spans="1:17" s="54" customFormat="1" ht="11.25" customHeight="1">
      <c r="A9" s="53"/>
      <c r="B9" s="45" t="s">
        <v>26</v>
      </c>
      <c r="C9" s="46" t="s">
        <v>42</v>
      </c>
      <c r="D9" s="46" t="s">
        <v>43</v>
      </c>
      <c r="E9" s="46" t="s">
        <v>44</v>
      </c>
      <c r="F9" s="46" t="s">
        <v>45</v>
      </c>
      <c r="G9" s="46" t="s">
        <v>46</v>
      </c>
      <c r="H9" s="46" t="s">
        <v>47</v>
      </c>
      <c r="I9" s="46" t="s">
        <v>48</v>
      </c>
      <c r="J9" s="46" t="s">
        <v>49</v>
      </c>
      <c r="K9" s="46" t="s">
        <v>50</v>
      </c>
      <c r="L9" s="46" t="s">
        <v>0</v>
      </c>
      <c r="M9" s="46" t="s">
        <v>1</v>
      </c>
      <c r="N9" s="46" t="s">
        <v>2</v>
      </c>
      <c r="O9" s="46" t="s">
        <v>34</v>
      </c>
      <c r="P9" s="47" t="s">
        <v>35</v>
      </c>
      <c r="Q9" s="76"/>
    </row>
    <row r="10" spans="1:17" s="54" customFormat="1" ht="9" customHeight="1">
      <c r="A10" s="53"/>
      <c r="B10" s="105" t="s">
        <v>36</v>
      </c>
      <c r="C10" s="39">
        <v>12307111797</v>
      </c>
      <c r="D10" s="39">
        <v>11079480431</v>
      </c>
      <c r="E10" s="39">
        <v>12676358143</v>
      </c>
      <c r="F10" s="39">
        <v>12685468310</v>
      </c>
      <c r="G10" s="39">
        <v>13021681682</v>
      </c>
      <c r="H10" s="39">
        <v>12207454283</v>
      </c>
      <c r="I10" s="39"/>
      <c r="J10" s="39"/>
      <c r="K10" s="39"/>
      <c r="L10" s="39"/>
      <c r="M10" s="39"/>
      <c r="N10" s="39"/>
      <c r="O10" s="84">
        <f>SUM(C10:N10)</f>
        <v>73977554646</v>
      </c>
      <c r="P10" s="84">
        <v>150115205.23999998</v>
      </c>
      <c r="Q10" s="76"/>
    </row>
    <row r="11" spans="1:17" s="54" customFormat="1" ht="9" customHeight="1">
      <c r="A11" s="53"/>
      <c r="B11" s="106" t="s">
        <v>4</v>
      </c>
      <c r="C11" s="123">
        <v>21117366105</v>
      </c>
      <c r="D11" s="123">
        <v>19609315918</v>
      </c>
      <c r="E11" s="123">
        <v>22857281313</v>
      </c>
      <c r="F11" s="123">
        <v>21858946833</v>
      </c>
      <c r="G11" s="123">
        <v>23784102216</v>
      </c>
      <c r="H11" s="123">
        <v>23420877130</v>
      </c>
      <c r="I11" s="123"/>
      <c r="J11" s="123"/>
      <c r="K11" s="123"/>
      <c r="L11" s="123"/>
      <c r="M11" s="123"/>
      <c r="N11" s="123"/>
      <c r="O11" s="123">
        <f>SUM(C11:N11)</f>
        <v>132647889515</v>
      </c>
      <c r="P11" s="126">
        <v>269081862.03000003</v>
      </c>
      <c r="Q11" s="76"/>
    </row>
    <row r="12" spans="1:17" s="54" customFormat="1" ht="9" customHeight="1">
      <c r="A12" s="53"/>
      <c r="B12" s="98" t="s">
        <v>79</v>
      </c>
      <c r="C12" s="39">
        <v>10459788975</v>
      </c>
      <c r="D12" s="39">
        <v>9475216675</v>
      </c>
      <c r="E12" s="39">
        <v>12270687750</v>
      </c>
      <c r="F12" s="39">
        <v>11016017675</v>
      </c>
      <c r="G12" s="39">
        <v>11918755390</v>
      </c>
      <c r="H12" s="39">
        <v>11512416485</v>
      </c>
      <c r="I12" s="39"/>
      <c r="J12" s="39"/>
      <c r="K12" s="39"/>
      <c r="L12" s="39"/>
      <c r="M12" s="39"/>
      <c r="N12" s="39"/>
      <c r="O12" s="84">
        <f t="shared" ref="O12:O26" si="0">SUM(C12:N12)</f>
        <v>66652882950</v>
      </c>
      <c r="P12" s="84">
        <v>135234369.74000001</v>
      </c>
      <c r="Q12" s="76"/>
    </row>
    <row r="13" spans="1:17" s="54" customFormat="1" ht="9" customHeight="1">
      <c r="A13" s="53"/>
      <c r="B13" s="106" t="s">
        <v>37</v>
      </c>
      <c r="C13" s="123">
        <v>6476225173</v>
      </c>
      <c r="D13" s="123">
        <v>7165592391</v>
      </c>
      <c r="E13" s="123">
        <v>4903127050</v>
      </c>
      <c r="F13" s="123">
        <v>4943210789</v>
      </c>
      <c r="G13" s="123">
        <v>4714582683</v>
      </c>
      <c r="H13" s="123">
        <v>4708485329</v>
      </c>
      <c r="I13" s="123"/>
      <c r="J13" s="123"/>
      <c r="K13" s="123"/>
      <c r="L13" s="123"/>
      <c r="M13" s="123"/>
      <c r="N13" s="123"/>
      <c r="O13" s="123">
        <f t="shared" si="0"/>
        <v>32911223415</v>
      </c>
      <c r="P13" s="126">
        <v>66868857.090000004</v>
      </c>
      <c r="Q13" s="76"/>
    </row>
    <row r="14" spans="1:17" s="54" customFormat="1" ht="9" customHeight="1">
      <c r="A14" s="53"/>
      <c r="B14" s="105" t="s">
        <v>128</v>
      </c>
      <c r="C14" s="39">
        <v>26356782409</v>
      </c>
      <c r="D14" s="39">
        <v>24031217815</v>
      </c>
      <c r="E14" s="39">
        <v>30388096747</v>
      </c>
      <c r="F14" s="39">
        <v>30251498820</v>
      </c>
      <c r="G14" s="39">
        <v>34041370008</v>
      </c>
      <c r="H14" s="39">
        <v>33743565997</v>
      </c>
      <c r="I14" s="39"/>
      <c r="J14" s="39"/>
      <c r="K14" s="39"/>
      <c r="L14" s="39"/>
      <c r="M14" s="39"/>
      <c r="N14" s="39"/>
      <c r="O14" s="84">
        <f t="shared" si="0"/>
        <v>178812531796</v>
      </c>
      <c r="P14" s="84">
        <v>362549886.78999996</v>
      </c>
      <c r="Q14" s="76"/>
    </row>
    <row r="15" spans="1:17" s="54" customFormat="1" ht="9" customHeight="1">
      <c r="A15" s="53"/>
      <c r="B15" s="106" t="s">
        <v>18</v>
      </c>
      <c r="C15" s="123">
        <v>83155812625</v>
      </c>
      <c r="D15" s="123">
        <v>72265715810</v>
      </c>
      <c r="E15" s="123">
        <v>81350830519</v>
      </c>
      <c r="F15" s="123">
        <v>81769235603</v>
      </c>
      <c r="G15" s="123">
        <v>85833159715</v>
      </c>
      <c r="H15" s="123">
        <v>87227727293</v>
      </c>
      <c r="I15" s="123"/>
      <c r="J15" s="123"/>
      <c r="K15" s="123"/>
      <c r="L15" s="123"/>
      <c r="M15" s="123"/>
      <c r="N15" s="123"/>
      <c r="O15" s="123">
        <f t="shared" si="0"/>
        <v>491602481565</v>
      </c>
      <c r="P15" s="126">
        <v>996983907.82000005</v>
      </c>
      <c r="Q15" s="76"/>
    </row>
    <row r="16" spans="1:17" s="54" customFormat="1" ht="9" customHeight="1">
      <c r="A16" s="53"/>
      <c r="B16" s="105" t="s">
        <v>5</v>
      </c>
      <c r="C16" s="39">
        <v>4565121870</v>
      </c>
      <c r="D16" s="39">
        <v>4849119435</v>
      </c>
      <c r="E16" s="39">
        <v>4759110955</v>
      </c>
      <c r="F16" s="39">
        <v>4870169020</v>
      </c>
      <c r="G16" s="39">
        <v>5610392335</v>
      </c>
      <c r="H16" s="39">
        <v>5180965025</v>
      </c>
      <c r="I16" s="39"/>
      <c r="J16" s="39"/>
      <c r="K16" s="39"/>
      <c r="L16" s="39"/>
      <c r="M16" s="39"/>
      <c r="N16" s="39"/>
      <c r="O16" s="84">
        <f t="shared" si="0"/>
        <v>29834878640</v>
      </c>
      <c r="P16" s="84">
        <v>60535373.380000003</v>
      </c>
      <c r="Q16" s="76"/>
    </row>
    <row r="17" spans="1:256" s="54" customFormat="1" ht="9" customHeight="1">
      <c r="A17" s="53"/>
      <c r="B17" s="106" t="s">
        <v>6</v>
      </c>
      <c r="C17" s="123">
        <v>10301428959</v>
      </c>
      <c r="D17" s="123">
        <v>9876227773</v>
      </c>
      <c r="E17" s="123">
        <v>10744810919</v>
      </c>
      <c r="F17" s="123">
        <v>10615035726</v>
      </c>
      <c r="G17" s="123">
        <v>11749045336</v>
      </c>
      <c r="H17" s="123">
        <v>12138870263</v>
      </c>
      <c r="I17" s="123"/>
      <c r="J17" s="123"/>
      <c r="K17" s="123"/>
      <c r="L17" s="123"/>
      <c r="M17" s="123"/>
      <c r="N17" s="123"/>
      <c r="O17" s="123">
        <f t="shared" si="0"/>
        <v>65425418976</v>
      </c>
      <c r="P17" s="126">
        <v>132680289.61</v>
      </c>
      <c r="Q17" s="76"/>
    </row>
    <row r="18" spans="1:256" s="54" customFormat="1" ht="9" customHeight="1">
      <c r="A18" s="53"/>
      <c r="B18" s="105" t="s">
        <v>7</v>
      </c>
      <c r="C18" s="39">
        <v>253053630</v>
      </c>
      <c r="D18" s="39">
        <v>325640440</v>
      </c>
      <c r="E18" s="39">
        <v>167266870</v>
      </c>
      <c r="F18" s="39">
        <v>168539460</v>
      </c>
      <c r="G18" s="39">
        <v>127789360</v>
      </c>
      <c r="H18" s="39">
        <v>163651510</v>
      </c>
      <c r="I18" s="39"/>
      <c r="J18" s="39"/>
      <c r="K18" s="39"/>
      <c r="L18" s="39"/>
      <c r="M18" s="39"/>
      <c r="N18" s="39"/>
      <c r="O18" s="84">
        <f t="shared" si="0"/>
        <v>1205941270</v>
      </c>
      <c r="P18" s="84">
        <v>2453191.1700000004</v>
      </c>
      <c r="Q18" s="76"/>
    </row>
    <row r="19" spans="1:256" s="54" customFormat="1" ht="9" customHeight="1">
      <c r="A19" s="53"/>
      <c r="B19" s="106" t="s">
        <v>8</v>
      </c>
      <c r="C19" s="123">
        <v>37724039389</v>
      </c>
      <c r="D19" s="123">
        <v>33812799499</v>
      </c>
      <c r="E19" s="123">
        <v>38410355177</v>
      </c>
      <c r="F19" s="123">
        <v>38238908459</v>
      </c>
      <c r="G19" s="123">
        <v>42512638615</v>
      </c>
      <c r="H19" s="123">
        <v>41811077841</v>
      </c>
      <c r="I19" s="123"/>
      <c r="J19" s="123"/>
      <c r="K19" s="123"/>
      <c r="L19" s="123"/>
      <c r="M19" s="123"/>
      <c r="N19" s="123"/>
      <c r="O19" s="123">
        <f t="shared" si="0"/>
        <v>232509818980</v>
      </c>
      <c r="P19" s="126">
        <v>471498062.38</v>
      </c>
      <c r="Q19" s="76"/>
    </row>
    <row r="20" spans="1:256" s="54" customFormat="1" ht="9" customHeight="1">
      <c r="A20" s="53"/>
      <c r="B20" s="105" t="s">
        <v>14</v>
      </c>
      <c r="C20" s="61">
        <v>2874481905</v>
      </c>
      <c r="D20" s="61">
        <v>3116859020</v>
      </c>
      <c r="E20" s="61">
        <v>3157737215</v>
      </c>
      <c r="F20" s="61">
        <v>3469899720</v>
      </c>
      <c r="G20" s="61">
        <v>3729196340</v>
      </c>
      <c r="H20" s="61">
        <v>3484581230</v>
      </c>
      <c r="I20" s="61"/>
      <c r="J20" s="61"/>
      <c r="K20" s="61"/>
      <c r="L20" s="61"/>
      <c r="M20" s="61"/>
      <c r="N20" s="61"/>
      <c r="O20" s="84">
        <f t="shared" si="0"/>
        <v>19832755430</v>
      </c>
      <c r="P20" s="84">
        <v>40245722.210000001</v>
      </c>
      <c r="Q20" s="76"/>
    </row>
    <row r="21" spans="1:256" s="54" customFormat="1" ht="9" customHeight="1">
      <c r="A21" s="53"/>
      <c r="B21" s="106" t="s">
        <v>15</v>
      </c>
      <c r="C21" s="123">
        <v>22206997320</v>
      </c>
      <c r="D21" s="123">
        <v>23074171265</v>
      </c>
      <c r="E21" s="123">
        <v>25265981275</v>
      </c>
      <c r="F21" s="123">
        <v>24562690750</v>
      </c>
      <c r="G21" s="123">
        <v>26300515515</v>
      </c>
      <c r="H21" s="123">
        <v>25269057360</v>
      </c>
      <c r="I21" s="123"/>
      <c r="J21" s="123"/>
      <c r="K21" s="123"/>
      <c r="L21" s="123"/>
      <c r="M21" s="123"/>
      <c r="N21" s="123"/>
      <c r="O21" s="123">
        <f t="shared" si="0"/>
        <v>146679413485</v>
      </c>
      <c r="P21" s="126">
        <v>297694460.50999999</v>
      </c>
      <c r="Q21" s="76"/>
    </row>
    <row r="22" spans="1:256" s="54" customFormat="1" ht="9" customHeight="1">
      <c r="A22" s="53"/>
      <c r="B22" s="105" t="s">
        <v>16</v>
      </c>
      <c r="C22" s="39">
        <v>12537677550</v>
      </c>
      <c r="D22" s="39">
        <v>13632986385</v>
      </c>
      <c r="E22" s="39">
        <v>13142079725</v>
      </c>
      <c r="F22" s="39">
        <v>13255131360</v>
      </c>
      <c r="G22" s="39">
        <v>13069036245</v>
      </c>
      <c r="H22" s="39">
        <v>12801592890</v>
      </c>
      <c r="I22" s="39"/>
      <c r="J22" s="39"/>
      <c r="K22" s="39"/>
      <c r="L22" s="39"/>
      <c r="M22" s="39"/>
      <c r="N22" s="39"/>
      <c r="O22" s="84">
        <f t="shared" si="0"/>
        <v>78438504155</v>
      </c>
      <c r="P22" s="84">
        <v>159280361.15000001</v>
      </c>
      <c r="Q22" s="76"/>
    </row>
    <row r="23" spans="1:256" s="54" customFormat="1" ht="9" customHeight="1">
      <c r="A23" s="53"/>
      <c r="B23" s="106" t="s">
        <v>40</v>
      </c>
      <c r="C23" s="123">
        <v>7585813163</v>
      </c>
      <c r="D23" s="123">
        <v>8099434900</v>
      </c>
      <c r="E23" s="123">
        <v>8126420202</v>
      </c>
      <c r="F23" s="123">
        <v>8223843382</v>
      </c>
      <c r="G23" s="123">
        <v>8587908573</v>
      </c>
      <c r="H23" s="123">
        <v>7778071902</v>
      </c>
      <c r="I23" s="123"/>
      <c r="J23" s="123"/>
      <c r="K23" s="123"/>
      <c r="L23" s="123"/>
      <c r="M23" s="123"/>
      <c r="N23" s="123"/>
      <c r="O23" s="123">
        <f t="shared" si="0"/>
        <v>48401492122</v>
      </c>
      <c r="P23" s="126">
        <v>98275164.689999998</v>
      </c>
      <c r="Q23" s="76"/>
    </row>
    <row r="24" spans="1:256" s="54" customFormat="1" ht="9" customHeight="1">
      <c r="A24" s="53"/>
      <c r="B24" s="105" t="s">
        <v>153</v>
      </c>
      <c r="C24" s="39"/>
      <c r="D24" s="39"/>
      <c r="E24" s="39"/>
      <c r="F24" s="39"/>
      <c r="G24" s="39">
        <v>1667264565</v>
      </c>
      <c r="H24" s="39">
        <v>1741608265</v>
      </c>
      <c r="I24" s="39"/>
      <c r="J24" s="39"/>
      <c r="K24" s="39"/>
      <c r="L24" s="39"/>
      <c r="M24" s="39"/>
      <c r="N24" s="39"/>
      <c r="O24" s="84">
        <f t="shared" si="0"/>
        <v>3408872830</v>
      </c>
      <c r="P24" s="84">
        <v>6798481.9199999999</v>
      </c>
      <c r="Q24" s="76"/>
    </row>
    <row r="25" spans="1:256" s="54" customFormat="1" ht="9" customHeight="1">
      <c r="A25" s="53"/>
      <c r="B25" s="106" t="s">
        <v>151</v>
      </c>
      <c r="C25" s="123">
        <v>0</v>
      </c>
      <c r="D25" s="123">
        <v>0</v>
      </c>
      <c r="E25" s="123">
        <v>0</v>
      </c>
      <c r="F25" s="123">
        <v>1090107370</v>
      </c>
      <c r="G25" s="123">
        <v>3104984720</v>
      </c>
      <c r="H25" s="123">
        <v>3916852770</v>
      </c>
      <c r="I25" s="123"/>
      <c r="J25" s="123"/>
      <c r="K25" s="123"/>
      <c r="L25" s="123"/>
      <c r="M25" s="123"/>
      <c r="N25" s="123"/>
      <c r="O25" s="123">
        <f t="shared" si="0"/>
        <v>8111944860</v>
      </c>
      <c r="P25" s="126">
        <v>16235822.49</v>
      </c>
      <c r="Q25" s="76"/>
    </row>
    <row r="26" spans="1:256" s="54" customFormat="1" ht="9" customHeight="1">
      <c r="A26" s="53"/>
      <c r="B26" s="105" t="s">
        <v>17</v>
      </c>
      <c r="C26" s="39">
        <v>15245585220</v>
      </c>
      <c r="D26" s="39">
        <v>14163959645</v>
      </c>
      <c r="E26" s="39">
        <v>9441260635</v>
      </c>
      <c r="F26" s="39">
        <v>15688840605</v>
      </c>
      <c r="G26" s="39">
        <v>15946618620</v>
      </c>
      <c r="H26" s="39">
        <v>15201822335</v>
      </c>
      <c r="I26" s="39"/>
      <c r="J26" s="39"/>
      <c r="K26" s="39"/>
      <c r="L26" s="39"/>
      <c r="M26" s="39"/>
      <c r="N26" s="39"/>
      <c r="O26" s="84">
        <f t="shared" si="0"/>
        <v>85688087060</v>
      </c>
      <c r="P26" s="84">
        <v>173703700.89999998</v>
      </c>
      <c r="Q26" s="76"/>
    </row>
    <row r="27" spans="1:256" s="57" customFormat="1" ht="18" customHeight="1">
      <c r="A27" s="56"/>
      <c r="B27" s="114" t="s">
        <v>9</v>
      </c>
      <c r="C27" s="114">
        <f t="shared" ref="C27:N27" si="1">SUM(C10:C26)</f>
        <v>273167286090</v>
      </c>
      <c r="D27" s="114">
        <f t="shared" si="1"/>
        <v>254577737402</v>
      </c>
      <c r="E27" s="114">
        <f t="shared" si="1"/>
        <v>277661404495</v>
      </c>
      <c r="F27" s="114">
        <f t="shared" si="1"/>
        <v>282707543882</v>
      </c>
      <c r="G27" s="114">
        <f t="shared" si="1"/>
        <v>305719041918</v>
      </c>
      <c r="H27" s="114">
        <f t="shared" si="1"/>
        <v>302308677908</v>
      </c>
      <c r="I27" s="114">
        <f t="shared" si="1"/>
        <v>0</v>
      </c>
      <c r="J27" s="114">
        <f t="shared" si="1"/>
        <v>0</v>
      </c>
      <c r="K27" s="114">
        <f t="shared" si="1"/>
        <v>0</v>
      </c>
      <c r="L27" s="114">
        <f t="shared" si="1"/>
        <v>0</v>
      </c>
      <c r="M27" s="114">
        <f t="shared" si="1"/>
        <v>0</v>
      </c>
      <c r="N27" s="114">
        <f t="shared" si="1"/>
        <v>0</v>
      </c>
      <c r="O27" s="114">
        <f>SUM(C27:N27)</f>
        <v>1696141691695</v>
      </c>
      <c r="P27" s="114">
        <f>SUM(P10:P26)</f>
        <v>3440234719.1200004</v>
      </c>
      <c r="Q27" s="66"/>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58" customFormat="1" ht="18" customHeight="1">
      <c r="A28" s="56"/>
      <c r="B28" s="114" t="s">
        <v>10</v>
      </c>
      <c r="C28" s="114">
        <f t="shared" ref="C28:H28" si="2">ROUND(C27/C29,2)</f>
        <v>544874309.02999997</v>
      </c>
      <c r="D28" s="114">
        <f t="shared" si="2"/>
        <v>528729023.24000001</v>
      </c>
      <c r="E28" s="114">
        <f t="shared" si="2"/>
        <v>572025967.23000002</v>
      </c>
      <c r="F28" s="114">
        <f t="shared" si="2"/>
        <v>581702765.19000006</v>
      </c>
      <c r="G28" s="114">
        <f t="shared" si="2"/>
        <v>615017485.60000002</v>
      </c>
      <c r="H28" s="114">
        <f t="shared" si="2"/>
        <v>597885168.82000005</v>
      </c>
      <c r="I28" s="114"/>
      <c r="J28" s="114"/>
      <c r="K28" s="114"/>
      <c r="L28" s="114"/>
      <c r="M28" s="114"/>
      <c r="N28" s="114"/>
      <c r="O28" s="114">
        <f>SUM(C28:N28)</f>
        <v>3440234719.1100001</v>
      </c>
      <c r="P28" s="114"/>
      <c r="Q28" s="66"/>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pans="1:256" s="58" customFormat="1" ht="16.5" customHeight="1">
      <c r="A29" s="56"/>
      <c r="B29" s="114" t="s">
        <v>32</v>
      </c>
      <c r="C29" s="109">
        <f>Visitas!C50</f>
        <v>501.34</v>
      </c>
      <c r="D29" s="109">
        <f>Visitas!D50</f>
        <v>481.49</v>
      </c>
      <c r="E29" s="109">
        <f>Visitas!E50</f>
        <v>485.4</v>
      </c>
      <c r="F29" s="109">
        <f>Visitas!F50</f>
        <v>486</v>
      </c>
      <c r="G29" s="109">
        <f>Visitas!G50</f>
        <v>497.09</v>
      </c>
      <c r="H29" s="109">
        <f>Visitas!H50</f>
        <v>505.63</v>
      </c>
      <c r="I29" s="109">
        <f>Visitas!I50</f>
        <v>0</v>
      </c>
      <c r="J29" s="109">
        <f>Visitas!J50</f>
        <v>0</v>
      </c>
      <c r="K29" s="109">
        <f>Visitas!K50</f>
        <v>0</v>
      </c>
      <c r="L29" s="109">
        <f>Visitas!L50</f>
        <v>0</v>
      </c>
      <c r="M29" s="109">
        <f>Visitas!M50</f>
        <v>0</v>
      </c>
      <c r="N29" s="109">
        <f>Visitas!N50</f>
        <v>0</v>
      </c>
      <c r="O29" s="115"/>
      <c r="P29" s="115"/>
      <c r="Q29" s="77"/>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spans="1:256" s="16" customFormat="1" ht="22.5" customHeight="1">
      <c r="A30" s="52"/>
      <c r="R30" s="59"/>
    </row>
    <row r="31" spans="1:256" s="54" customFormat="1" ht="22.5" customHeight="1">
      <c r="A31" s="53"/>
      <c r="B31" s="223" t="s">
        <v>55</v>
      </c>
      <c r="C31" s="223"/>
      <c r="D31" s="223"/>
      <c r="E31" s="223"/>
      <c r="F31" s="223"/>
      <c r="G31" s="223"/>
      <c r="H31" s="223"/>
      <c r="I31" s="223"/>
      <c r="J31" s="223"/>
      <c r="K31" s="223"/>
      <c r="L31" s="223"/>
      <c r="M31" s="223"/>
      <c r="N31" s="223"/>
      <c r="O31" s="224"/>
    </row>
    <row r="32" spans="1:256" s="54" customFormat="1" ht="11.25" customHeight="1">
      <c r="A32" s="53"/>
      <c r="B32" s="45" t="s">
        <v>26</v>
      </c>
      <c r="C32" s="46" t="s">
        <v>42</v>
      </c>
      <c r="D32" s="46" t="s">
        <v>43</v>
      </c>
      <c r="E32" s="46" t="s">
        <v>44</v>
      </c>
      <c r="F32" s="46" t="s">
        <v>45</v>
      </c>
      <c r="G32" s="46" t="s">
        <v>46</v>
      </c>
      <c r="H32" s="46" t="s">
        <v>47</v>
      </c>
      <c r="I32" s="46" t="s">
        <v>48</v>
      </c>
      <c r="J32" s="46" t="s">
        <v>49</v>
      </c>
      <c r="K32" s="46" t="s">
        <v>50</v>
      </c>
      <c r="L32" s="46" t="s">
        <v>0</v>
      </c>
      <c r="M32" s="46" t="s">
        <v>1</v>
      </c>
      <c r="N32" s="46" t="s">
        <v>2</v>
      </c>
      <c r="O32" s="47" t="s">
        <v>27</v>
      </c>
    </row>
    <row r="33" spans="1:19" s="54" customFormat="1" ht="9" customHeight="1">
      <c r="A33" s="53"/>
      <c r="B33" s="105" t="s">
        <v>36</v>
      </c>
      <c r="C33" s="110">
        <v>0.93230000000000002</v>
      </c>
      <c r="D33" s="110">
        <v>0.9304</v>
      </c>
      <c r="E33" s="110">
        <v>0.9304</v>
      </c>
      <c r="F33" s="110">
        <v>0.93020000000000003</v>
      </c>
      <c r="G33" s="110">
        <v>0.92569999999999997</v>
      </c>
      <c r="H33" s="110">
        <v>0.92149999999999999</v>
      </c>
      <c r="I33" s="110"/>
      <c r="J33" s="110"/>
      <c r="K33" s="110"/>
      <c r="L33" s="110"/>
      <c r="M33" s="110"/>
      <c r="N33" s="110"/>
      <c r="O33" s="110">
        <v>0.9284</v>
      </c>
      <c r="P33" s="112"/>
      <c r="Q33" s="112"/>
      <c r="R33" s="112"/>
      <c r="S33" s="112"/>
    </row>
    <row r="34" spans="1:19" s="54" customFormat="1" ht="9" customHeight="1">
      <c r="A34" s="53"/>
      <c r="B34" s="106" t="s">
        <v>4</v>
      </c>
      <c r="C34" s="111">
        <v>0.91539999999999999</v>
      </c>
      <c r="D34" s="111">
        <v>0.91569999999999996</v>
      </c>
      <c r="E34" s="111">
        <v>0.91610000000000003</v>
      </c>
      <c r="F34" s="111">
        <v>0.91620000000000001</v>
      </c>
      <c r="G34" s="111">
        <v>0.9204</v>
      </c>
      <c r="H34" s="111">
        <v>0.91839999999999999</v>
      </c>
      <c r="I34" s="111"/>
      <c r="J34" s="111"/>
      <c r="K34" s="111"/>
      <c r="L34" s="111"/>
      <c r="M34" s="111"/>
      <c r="N34" s="111"/>
      <c r="O34" s="111">
        <v>0.91710000000000003</v>
      </c>
      <c r="P34" s="112"/>
      <c r="Q34" s="112"/>
      <c r="R34" s="112"/>
      <c r="S34" s="112"/>
    </row>
    <row r="35" spans="1:19" s="54" customFormat="1" ht="9" customHeight="1">
      <c r="A35" s="53"/>
      <c r="B35" s="98" t="s">
        <v>79</v>
      </c>
      <c r="C35" s="110">
        <v>0.92459999999999998</v>
      </c>
      <c r="D35" s="110">
        <v>0.92769999999999997</v>
      </c>
      <c r="E35" s="110">
        <v>0.92730000000000001</v>
      </c>
      <c r="F35" s="110">
        <v>0.92400000000000004</v>
      </c>
      <c r="G35" s="110">
        <v>0.92949999999999999</v>
      </c>
      <c r="H35" s="110">
        <v>0.92610000000000003</v>
      </c>
      <c r="I35" s="110"/>
      <c r="J35" s="110"/>
      <c r="K35" s="110"/>
      <c r="L35" s="110"/>
      <c r="M35" s="110"/>
      <c r="N35" s="110"/>
      <c r="O35" s="110">
        <v>0.92659999999999998</v>
      </c>
      <c r="P35" s="112"/>
      <c r="Q35" s="112"/>
      <c r="R35" s="112"/>
      <c r="S35" s="112"/>
    </row>
    <row r="36" spans="1:19" s="54" customFormat="1" ht="9" customHeight="1">
      <c r="A36" s="53"/>
      <c r="B36" s="106" t="s">
        <v>37</v>
      </c>
      <c r="C36" s="111">
        <v>0.91830000000000001</v>
      </c>
      <c r="D36" s="111">
        <v>0.92810000000000004</v>
      </c>
      <c r="E36" s="111">
        <v>0.92430000000000001</v>
      </c>
      <c r="F36" s="111">
        <v>0.92190000000000005</v>
      </c>
      <c r="G36" s="111">
        <v>0.92410000000000003</v>
      </c>
      <c r="H36" s="111">
        <v>0.92849999999999999</v>
      </c>
      <c r="I36" s="111"/>
      <c r="J36" s="111"/>
      <c r="K36" s="111"/>
      <c r="L36" s="111"/>
      <c r="M36" s="111"/>
      <c r="N36" s="111"/>
      <c r="O36" s="111">
        <v>0.92420000000000002</v>
      </c>
      <c r="P36" s="112"/>
      <c r="Q36" s="112"/>
      <c r="R36" s="112"/>
      <c r="S36" s="112"/>
    </row>
    <row r="37" spans="1:19" s="54" customFormat="1" ht="9" customHeight="1">
      <c r="A37" s="53"/>
      <c r="B37" s="105" t="s">
        <v>128</v>
      </c>
      <c r="C37" s="110">
        <v>0.92859999999999998</v>
      </c>
      <c r="D37" s="110">
        <v>0.92849999999999999</v>
      </c>
      <c r="E37" s="187">
        <v>0.93110000000000004</v>
      </c>
      <c r="F37" s="110">
        <v>0.9335</v>
      </c>
      <c r="G37" s="110">
        <v>0.93220000000000003</v>
      </c>
      <c r="H37" s="110">
        <v>0.93059999999999998</v>
      </c>
      <c r="I37" s="110"/>
      <c r="J37" s="110"/>
      <c r="K37" s="110"/>
      <c r="L37" s="110"/>
      <c r="M37" s="110"/>
      <c r="N37" s="110"/>
      <c r="O37" s="110">
        <v>0.93089999999999995</v>
      </c>
      <c r="P37" s="112"/>
      <c r="Q37" s="112"/>
      <c r="R37" s="112"/>
      <c r="S37" s="112"/>
    </row>
    <row r="38" spans="1:19" s="54" customFormat="1" ht="9" customHeight="1">
      <c r="A38" s="53"/>
      <c r="B38" s="106" t="s">
        <v>18</v>
      </c>
      <c r="C38" s="111">
        <v>0.94350000000000001</v>
      </c>
      <c r="D38" s="111">
        <v>0.94269999999999998</v>
      </c>
      <c r="E38" s="188">
        <v>0.94279999999999997</v>
      </c>
      <c r="F38" s="188">
        <v>0.94479999999999997</v>
      </c>
      <c r="G38" s="188">
        <v>0.94620000000000004</v>
      </c>
      <c r="H38" s="111">
        <v>0.94289999999999996</v>
      </c>
      <c r="I38" s="111"/>
      <c r="J38" s="111"/>
      <c r="K38" s="111"/>
      <c r="L38" s="111"/>
      <c r="M38" s="111"/>
      <c r="N38" s="111"/>
      <c r="O38" s="111">
        <v>0.94389999999999996</v>
      </c>
      <c r="P38" s="112"/>
      <c r="Q38" s="112"/>
      <c r="R38" s="112"/>
      <c r="S38" s="112"/>
    </row>
    <row r="39" spans="1:19" s="54" customFormat="1" ht="9" customHeight="1">
      <c r="A39" s="53"/>
      <c r="B39" s="105" t="s">
        <v>5</v>
      </c>
      <c r="C39" s="110">
        <v>0.9214</v>
      </c>
      <c r="D39" s="110">
        <v>0.92610000000000003</v>
      </c>
      <c r="E39" s="110">
        <v>0.92469999999999997</v>
      </c>
      <c r="F39" s="110">
        <v>0.92369999999999997</v>
      </c>
      <c r="G39" s="110">
        <v>0.93169999999999997</v>
      </c>
      <c r="H39" s="110">
        <v>0.93279999999999996</v>
      </c>
      <c r="I39" s="110"/>
      <c r="J39" s="110"/>
      <c r="K39" s="110"/>
      <c r="L39" s="110"/>
      <c r="M39" s="110"/>
      <c r="N39" s="110"/>
      <c r="O39" s="110">
        <v>0.92700000000000005</v>
      </c>
      <c r="P39" s="112"/>
      <c r="Q39" s="112"/>
      <c r="R39" s="112"/>
      <c r="S39" s="112"/>
    </row>
    <row r="40" spans="1:19" s="54" customFormat="1" ht="9" customHeight="1">
      <c r="A40" s="53"/>
      <c r="B40" s="106" t="s">
        <v>6</v>
      </c>
      <c r="C40" s="111">
        <v>0.9345</v>
      </c>
      <c r="D40" s="111">
        <v>0.93930000000000002</v>
      </c>
      <c r="E40" s="188">
        <v>0.93540000000000001</v>
      </c>
      <c r="F40" s="188">
        <v>0.93610000000000004</v>
      </c>
      <c r="G40" s="188">
        <v>0.93779999999999997</v>
      </c>
      <c r="H40" s="188">
        <v>0.93859999999999999</v>
      </c>
      <c r="I40" s="111"/>
      <c r="J40" s="111"/>
      <c r="K40" s="111"/>
      <c r="L40" s="111"/>
      <c r="M40" s="111"/>
      <c r="N40" s="111"/>
      <c r="O40" s="111">
        <v>0.93700000000000006</v>
      </c>
      <c r="P40" s="112"/>
      <c r="Q40" s="112"/>
      <c r="R40" s="112"/>
      <c r="S40" s="112"/>
    </row>
    <row r="41" spans="1:19" s="54" customFormat="1" ht="9" customHeight="1">
      <c r="A41" s="53"/>
      <c r="B41" s="105" t="s">
        <v>7</v>
      </c>
      <c r="C41" s="110">
        <v>0.92</v>
      </c>
      <c r="D41" s="110">
        <v>0.92649999999999999</v>
      </c>
      <c r="E41" s="110">
        <v>0.92410000000000003</v>
      </c>
      <c r="F41" s="110">
        <v>0.90259999999999996</v>
      </c>
      <c r="G41" s="110">
        <v>0.93540000000000001</v>
      </c>
      <c r="H41" s="110">
        <v>0.91969999999999996</v>
      </c>
      <c r="I41" s="110"/>
      <c r="J41" s="110"/>
      <c r="K41" s="110"/>
      <c r="L41" s="110"/>
      <c r="M41" s="110"/>
      <c r="N41" s="110"/>
      <c r="O41" s="110">
        <v>0.92149999999999999</v>
      </c>
      <c r="P41" s="112"/>
      <c r="Q41" s="112"/>
      <c r="R41" s="112"/>
      <c r="S41" s="112"/>
    </row>
    <row r="42" spans="1:19" s="54" customFormat="1" ht="9" customHeight="1">
      <c r="A42" s="53"/>
      <c r="B42" s="106" t="s">
        <v>8</v>
      </c>
      <c r="C42" s="111">
        <v>0.93689999999999996</v>
      </c>
      <c r="D42" s="111">
        <v>0.93469999999999998</v>
      </c>
      <c r="E42" s="188">
        <v>0.93610000000000004</v>
      </c>
      <c r="F42" s="188">
        <v>0.93340000000000001</v>
      </c>
      <c r="G42" s="188">
        <v>0.93859999999999999</v>
      </c>
      <c r="H42" s="111">
        <v>0.93679999999999997</v>
      </c>
      <c r="I42" s="111"/>
      <c r="J42" s="111"/>
      <c r="K42" s="111"/>
      <c r="L42" s="111"/>
      <c r="M42" s="111"/>
      <c r="N42" s="111"/>
      <c r="O42" s="111">
        <v>0.93620000000000003</v>
      </c>
      <c r="P42" s="112"/>
      <c r="Q42" s="112"/>
      <c r="R42" s="112"/>
      <c r="S42" s="112"/>
    </row>
    <row r="43" spans="1:19" s="54" customFormat="1" ht="9" customHeight="1">
      <c r="A43" s="53"/>
      <c r="B43" s="105" t="s">
        <v>14</v>
      </c>
      <c r="C43" s="110">
        <v>0.93469999999999998</v>
      </c>
      <c r="D43" s="110">
        <v>0.93630000000000002</v>
      </c>
      <c r="E43" s="110">
        <v>0.9355</v>
      </c>
      <c r="F43" s="110">
        <v>0.93389999999999995</v>
      </c>
      <c r="G43" s="110">
        <v>0.93830000000000002</v>
      </c>
      <c r="H43" s="110">
        <v>0.93079999999999996</v>
      </c>
      <c r="I43" s="110"/>
      <c r="J43" s="110"/>
      <c r="K43" s="110"/>
      <c r="L43" s="110"/>
      <c r="M43" s="110"/>
      <c r="N43" s="110"/>
      <c r="O43" s="110">
        <v>0.93489999999999995</v>
      </c>
      <c r="P43" s="112"/>
      <c r="Q43" s="112"/>
      <c r="R43" s="112"/>
      <c r="S43" s="112"/>
    </row>
    <row r="44" spans="1:19" s="54" customFormat="1" ht="9" customHeight="1">
      <c r="A44" s="53"/>
      <c r="B44" s="106" t="s">
        <v>15</v>
      </c>
      <c r="C44" s="111">
        <v>0.93869999999999998</v>
      </c>
      <c r="D44" s="111">
        <v>0.94210000000000005</v>
      </c>
      <c r="E44" s="111">
        <v>0.94040000000000001</v>
      </c>
      <c r="F44" s="111">
        <v>0.93910000000000005</v>
      </c>
      <c r="G44" s="111">
        <v>0.94079999999999997</v>
      </c>
      <c r="H44" s="111">
        <v>0.93830000000000002</v>
      </c>
      <c r="I44" s="111"/>
      <c r="J44" s="111"/>
      <c r="K44" s="111"/>
      <c r="L44" s="111"/>
      <c r="M44" s="111"/>
      <c r="N44" s="111"/>
      <c r="O44" s="111">
        <v>0.93989999999999996</v>
      </c>
      <c r="P44" s="112"/>
      <c r="Q44" s="112"/>
      <c r="R44" s="112"/>
      <c r="S44" s="112"/>
    </row>
    <row r="45" spans="1:19" s="54" customFormat="1" ht="9" customHeight="1">
      <c r="A45" s="53"/>
      <c r="B45" s="105" t="s">
        <v>16</v>
      </c>
      <c r="C45" s="110">
        <v>0.93920000000000003</v>
      </c>
      <c r="D45" s="110">
        <v>0.94140000000000001</v>
      </c>
      <c r="E45" s="110">
        <v>0.93969999999999998</v>
      </c>
      <c r="F45" s="110">
        <v>0.94079999999999997</v>
      </c>
      <c r="G45" s="110">
        <v>0.94289999999999996</v>
      </c>
      <c r="H45" s="110">
        <v>0.93730000000000002</v>
      </c>
      <c r="I45" s="110"/>
      <c r="J45" s="110"/>
      <c r="K45" s="110"/>
      <c r="L45" s="110"/>
      <c r="M45" s="110"/>
      <c r="N45" s="110"/>
      <c r="O45" s="110">
        <v>0.94020000000000004</v>
      </c>
      <c r="P45" s="112"/>
      <c r="Q45" s="112"/>
      <c r="R45" s="112"/>
      <c r="S45" s="112"/>
    </row>
    <row r="46" spans="1:19" s="54" customFormat="1" ht="9" customHeight="1">
      <c r="A46" s="53"/>
      <c r="B46" s="106" t="s">
        <v>40</v>
      </c>
      <c r="C46" s="111">
        <v>0.92979999999999996</v>
      </c>
      <c r="D46" s="111">
        <v>0.93669999999999998</v>
      </c>
      <c r="E46" s="111">
        <v>0.93030000000000002</v>
      </c>
      <c r="F46" s="111">
        <v>0.92679999999999996</v>
      </c>
      <c r="G46" s="111">
        <v>0.92979999999999996</v>
      </c>
      <c r="H46" s="111">
        <v>0.93310000000000004</v>
      </c>
      <c r="I46" s="111"/>
      <c r="J46" s="111"/>
      <c r="K46" s="111"/>
      <c r="L46" s="111"/>
      <c r="M46" s="111"/>
      <c r="N46" s="111"/>
      <c r="O46" s="111">
        <v>0.93100000000000005</v>
      </c>
      <c r="P46" s="112"/>
      <c r="Q46" s="112"/>
      <c r="R46" s="112"/>
      <c r="S46" s="112"/>
    </row>
    <row r="47" spans="1:19" s="54" customFormat="1" ht="9" customHeight="1">
      <c r="A47" s="53"/>
      <c r="B47" s="105" t="s">
        <v>153</v>
      </c>
      <c r="C47" s="110"/>
      <c r="D47" s="110"/>
      <c r="E47" s="110"/>
      <c r="F47" s="110"/>
      <c r="G47" s="110">
        <v>0.94550000000000001</v>
      </c>
      <c r="H47" s="110">
        <v>0.92110000000000003</v>
      </c>
      <c r="I47" s="110"/>
      <c r="J47" s="110"/>
      <c r="K47" s="110"/>
      <c r="L47" s="110"/>
      <c r="M47" s="110"/>
      <c r="N47" s="110"/>
      <c r="O47" s="110">
        <v>0.93300000000000005</v>
      </c>
      <c r="P47" s="112"/>
      <c r="Q47" s="112"/>
      <c r="R47" s="112"/>
      <c r="S47" s="112"/>
    </row>
    <row r="48" spans="1:19" s="54" customFormat="1" ht="9" customHeight="1">
      <c r="A48" s="53"/>
      <c r="B48" s="106" t="s">
        <v>151</v>
      </c>
      <c r="C48" s="111">
        <v>0</v>
      </c>
      <c r="D48" s="111">
        <v>0</v>
      </c>
      <c r="E48" s="111">
        <v>0</v>
      </c>
      <c r="F48" s="111">
        <v>0.93640000000000001</v>
      </c>
      <c r="G48" s="111">
        <v>0.94589999999999996</v>
      </c>
      <c r="H48" s="111">
        <v>0.94210000000000005</v>
      </c>
      <c r="I48" s="111"/>
      <c r="J48" s="111"/>
      <c r="K48" s="111"/>
      <c r="L48" s="111"/>
      <c r="M48" s="111"/>
      <c r="N48" s="111"/>
      <c r="O48" s="111">
        <v>0.94279999999999997</v>
      </c>
      <c r="P48" s="112"/>
      <c r="Q48" s="112"/>
      <c r="R48" s="112"/>
      <c r="S48" s="112"/>
    </row>
    <row r="49" spans="1:23" s="54" customFormat="1" ht="9" customHeight="1">
      <c r="A49" s="53"/>
      <c r="B49" s="105" t="s">
        <v>17</v>
      </c>
      <c r="C49" s="110">
        <v>0.92620000000000002</v>
      </c>
      <c r="D49" s="110">
        <v>0.9274</v>
      </c>
      <c r="E49" s="110">
        <v>0.92520000000000002</v>
      </c>
      <c r="F49" s="110">
        <v>0.92720000000000002</v>
      </c>
      <c r="G49" s="110">
        <v>0.92589999999999995</v>
      </c>
      <c r="H49" s="110">
        <v>0.92769999999999997</v>
      </c>
      <c r="I49" s="110"/>
      <c r="J49" s="110"/>
      <c r="K49" s="110"/>
      <c r="L49" s="110"/>
      <c r="M49" s="110"/>
      <c r="N49" s="110"/>
      <c r="O49" s="110">
        <v>0.92669999999999997</v>
      </c>
      <c r="P49" s="112"/>
      <c r="Q49" s="112"/>
      <c r="R49" s="112"/>
      <c r="S49" s="112"/>
    </row>
    <row r="50" spans="1:23" s="54" customFormat="1" ht="18" customHeight="1">
      <c r="A50" s="53"/>
      <c r="B50" s="116" t="s">
        <v>3</v>
      </c>
      <c r="C50" s="117">
        <v>0.93440000000000001</v>
      </c>
      <c r="D50" s="117">
        <v>0.93500000000000005</v>
      </c>
      <c r="E50" s="139">
        <v>0.93479999999999996</v>
      </c>
      <c r="F50" s="139">
        <v>0.93489999999999995</v>
      </c>
      <c r="G50" s="139">
        <v>0.93689999999999996</v>
      </c>
      <c r="H50" s="139">
        <v>0.93479999999999996</v>
      </c>
      <c r="I50" s="117"/>
      <c r="J50" s="117"/>
      <c r="K50" s="117"/>
      <c r="L50" s="117"/>
      <c r="M50" s="117"/>
      <c r="N50" s="117"/>
      <c r="O50" s="117">
        <v>0.93520000000000003</v>
      </c>
      <c r="P50" s="112"/>
      <c r="Q50" s="112"/>
      <c r="R50" s="112"/>
      <c r="S50" s="112"/>
      <c r="T50" s="112"/>
      <c r="U50" s="112"/>
      <c r="V50" s="112"/>
      <c r="W50" s="112"/>
    </row>
    <row r="51" spans="1:23" s="54" customFormat="1" ht="16.5" customHeight="1">
      <c r="A51" s="53"/>
      <c r="B51" s="118" t="s">
        <v>28</v>
      </c>
      <c r="C51" s="119">
        <f>MAX(C33:C49)</f>
        <v>0.94350000000000001</v>
      </c>
      <c r="D51" s="119">
        <f t="shared" ref="D51:H51" si="3">MAX(D33:D49)</f>
        <v>0.94269999999999998</v>
      </c>
      <c r="E51" s="119">
        <f t="shared" si="3"/>
        <v>0.94279999999999997</v>
      </c>
      <c r="F51" s="119">
        <f t="shared" si="3"/>
        <v>0.94479999999999997</v>
      </c>
      <c r="G51" s="119">
        <f t="shared" si="3"/>
        <v>0.94620000000000004</v>
      </c>
      <c r="H51" s="119">
        <f t="shared" si="3"/>
        <v>0.94289999999999996</v>
      </c>
      <c r="I51" s="119"/>
      <c r="J51" s="119"/>
      <c r="K51" s="119"/>
      <c r="L51" s="119"/>
      <c r="M51" s="119"/>
      <c r="N51" s="119"/>
      <c r="O51" s="119">
        <f>MAX(O33:O49)</f>
        <v>0.94389999999999996</v>
      </c>
    </row>
    <row r="52" spans="1:23" s="16" customFormat="1">
      <c r="A52" s="52"/>
      <c r="O52" s="60"/>
    </row>
  </sheetData>
  <mergeCells count="2">
    <mergeCell ref="B31:O31"/>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7" width="10.5703125"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3" t="s">
        <v>56</v>
      </c>
      <c r="C8" s="223"/>
      <c r="D8" s="223"/>
      <c r="E8" s="223"/>
      <c r="F8" s="223"/>
      <c r="G8" s="223"/>
      <c r="H8" s="223"/>
      <c r="I8" s="223"/>
      <c r="J8" s="223"/>
      <c r="K8" s="223"/>
      <c r="L8" s="223"/>
      <c r="M8" s="223"/>
      <c r="N8" s="223"/>
      <c r="O8" s="224"/>
      <c r="P8" s="56"/>
      <c r="Q8" s="56"/>
    </row>
    <row r="9" spans="1:18" s="58" customFormat="1" ht="11.25">
      <c r="A9" s="56"/>
      <c r="B9" s="70"/>
      <c r="C9" s="62" t="s">
        <v>42</v>
      </c>
      <c r="D9" s="62" t="s">
        <v>43</v>
      </c>
      <c r="E9" s="62" t="s">
        <v>44</v>
      </c>
      <c r="F9" s="62" t="s">
        <v>45</v>
      </c>
      <c r="G9" s="62" t="s">
        <v>46</v>
      </c>
      <c r="H9" s="62" t="s">
        <v>47</v>
      </c>
      <c r="I9" s="62" t="s">
        <v>48</v>
      </c>
      <c r="J9" s="62" t="s">
        <v>49</v>
      </c>
      <c r="K9" s="62" t="s">
        <v>50</v>
      </c>
      <c r="L9" s="62" t="s">
        <v>76</v>
      </c>
      <c r="M9" s="62" t="s">
        <v>77</v>
      </c>
      <c r="N9" s="62" t="s">
        <v>78</v>
      </c>
      <c r="O9" s="71" t="s">
        <v>3</v>
      </c>
      <c r="P9" s="56"/>
      <c r="Q9" s="56"/>
    </row>
    <row r="10" spans="1:18" s="58" customFormat="1" ht="11.25" customHeight="1">
      <c r="A10" s="56"/>
      <c r="B10" s="149" t="s">
        <v>62</v>
      </c>
      <c r="C10" s="72">
        <f>+'Ingresos Brutos del Juego'!C27</f>
        <v>22402835809</v>
      </c>
      <c r="D10" s="72">
        <f>+'Ingresos Brutos del Juego'!D27</f>
        <v>20592813115</v>
      </c>
      <c r="E10" s="72">
        <f>+'Ingresos Brutos del Juego'!E27</f>
        <v>22697337191</v>
      </c>
      <c r="F10" s="72">
        <f>+'Ingresos Brutos del Juego'!F27</f>
        <v>23161903282</v>
      </c>
      <c r="G10" s="72">
        <f>+'Ingresos Brutos del Juego'!G27</f>
        <v>24408343110</v>
      </c>
      <c r="H10" s="72">
        <f>+'Ingresos Brutos del Juego'!H27</f>
        <v>23892590518</v>
      </c>
      <c r="I10" s="72"/>
      <c r="J10" s="72"/>
      <c r="K10" s="72"/>
      <c r="L10" s="72"/>
      <c r="M10" s="72"/>
      <c r="N10" s="72"/>
      <c r="O10" s="72">
        <f>SUM(C10:N10)</f>
        <v>137155823025</v>
      </c>
      <c r="P10" s="56"/>
      <c r="Q10" s="56"/>
      <c r="R10" s="57"/>
    </row>
    <row r="11" spans="1:18" s="58" customFormat="1" ht="11.25" customHeight="1">
      <c r="A11" s="56"/>
      <c r="B11" s="106" t="s">
        <v>19</v>
      </c>
      <c r="C11" s="123">
        <f>+Impuestos!C27</f>
        <v>3750095274</v>
      </c>
      <c r="D11" s="123">
        <f>+Impuestos!D27</f>
        <v>3446734277</v>
      </c>
      <c r="E11" s="123">
        <f>+Impuestos!E27</f>
        <v>3799485656</v>
      </c>
      <c r="F11" s="123">
        <f>+Impuestos!F27</f>
        <v>3735095470</v>
      </c>
      <c r="G11" s="123">
        <f>+Impuestos!G27</f>
        <v>4053075310</v>
      </c>
      <c r="H11" s="123">
        <f>+Impuestos!H27</f>
        <v>3968532004</v>
      </c>
      <c r="I11" s="123"/>
      <c r="J11" s="123"/>
      <c r="K11" s="123"/>
      <c r="L11" s="123"/>
      <c r="M11" s="123"/>
      <c r="N11" s="123"/>
      <c r="O11" s="123">
        <f>SUM(C11:N11)</f>
        <v>22753017991</v>
      </c>
      <c r="P11" s="56"/>
      <c r="Q11" s="56"/>
      <c r="R11" s="57"/>
    </row>
    <row r="12" spans="1:18" s="58" customFormat="1" ht="11.25" customHeight="1">
      <c r="A12" s="56"/>
      <c r="B12" s="101" t="s">
        <v>20</v>
      </c>
      <c r="C12" s="39">
        <f>+Impuestos!C50</f>
        <v>3576923365.8538656</v>
      </c>
      <c r="D12" s="39">
        <f>+Impuestos!D50</f>
        <v>3287928144</v>
      </c>
      <c r="E12" s="39">
        <f>+Impuestos!E50</f>
        <v>3623944592</v>
      </c>
      <c r="F12" s="39">
        <f>+Impuestos!F50</f>
        <v>3698119013</v>
      </c>
      <c r="G12" s="39">
        <f>+Impuestos!G50</f>
        <v>3897130412</v>
      </c>
      <c r="H12" s="39">
        <f>+Impuestos!H50</f>
        <v>3814783390</v>
      </c>
      <c r="I12" s="39"/>
      <c r="J12" s="39"/>
      <c r="K12" s="39"/>
      <c r="L12" s="39"/>
      <c r="M12" s="39"/>
      <c r="N12" s="39"/>
      <c r="O12" s="39">
        <f>SUM(C12:N12)</f>
        <v>21898828916.853867</v>
      </c>
      <c r="P12" s="56"/>
      <c r="Q12" s="56"/>
      <c r="R12" s="57"/>
    </row>
    <row r="13" spans="1:18" s="58" customFormat="1" ht="11.25" customHeight="1">
      <c r="A13" s="56"/>
      <c r="B13" s="138" t="s">
        <v>29</v>
      </c>
      <c r="C13" s="190">
        <f>+Visitas!C27</f>
        <v>572796</v>
      </c>
      <c r="D13" s="190">
        <f>+Visitas!D27</f>
        <v>573076</v>
      </c>
      <c r="E13" s="190">
        <f>+Visitas!E27</f>
        <v>530369</v>
      </c>
      <c r="F13" s="190">
        <f>+Visitas!F27</f>
        <v>540762</v>
      </c>
      <c r="G13" s="190">
        <f>+Visitas!G27</f>
        <v>587785</v>
      </c>
      <c r="H13" s="190">
        <f>+Visitas!H27</f>
        <v>579691</v>
      </c>
      <c r="I13" s="135"/>
      <c r="J13" s="135"/>
      <c r="K13" s="135"/>
      <c r="L13" s="135"/>
      <c r="M13" s="135"/>
      <c r="N13" s="135"/>
      <c r="O13" s="136">
        <f>SUM(C13:N13)</f>
        <v>3384479</v>
      </c>
      <c r="P13" s="56"/>
      <c r="Q13" s="56"/>
      <c r="R13" s="57"/>
    </row>
    <row r="14" spans="1:18" s="58" customFormat="1" ht="11.25" customHeight="1">
      <c r="A14" s="56"/>
      <c r="B14" s="150" t="s">
        <v>11</v>
      </c>
      <c r="C14" s="191">
        <f>+Visitas!C48</f>
        <v>1569266289.54</v>
      </c>
      <c r="D14" s="191">
        <f>+Visitas!D48</f>
        <v>1579460495</v>
      </c>
      <c r="E14" s="191">
        <f>+Visitas!E48</f>
        <v>1463203212</v>
      </c>
      <c r="F14" s="191">
        <f>+Visitas!F48</f>
        <v>1497856664</v>
      </c>
      <c r="G14" s="191">
        <f>+Visitas!G48</f>
        <v>1631356121</v>
      </c>
      <c r="H14" s="191">
        <f>+Visitas!H48</f>
        <v>1610514926</v>
      </c>
      <c r="I14" s="39"/>
      <c r="J14" s="39"/>
      <c r="K14" s="39"/>
      <c r="L14" s="39"/>
      <c r="M14" s="39"/>
      <c r="N14" s="39"/>
      <c r="O14" s="137">
        <f>SUM(C14:N14)</f>
        <v>9351657707.5400009</v>
      </c>
      <c r="P14" s="56"/>
      <c r="Q14" s="56"/>
      <c r="R14" s="57"/>
    </row>
    <row r="15" spans="1:18" s="58" customFormat="1" ht="11.25" customHeight="1">
      <c r="A15" s="56"/>
      <c r="B15" s="162" t="s">
        <v>12</v>
      </c>
      <c r="C15" s="189">
        <f>+Visitas!C72</f>
        <v>39111.370000000003</v>
      </c>
      <c r="D15" s="189">
        <f>+Visitas!D72</f>
        <v>35933.83</v>
      </c>
      <c r="E15" s="189">
        <f>+Visitas!E72</f>
        <v>42795.37</v>
      </c>
      <c r="F15" s="189">
        <f>+Visitas!F72</f>
        <v>42831.97</v>
      </c>
      <c r="G15" s="189">
        <f>+Visitas!G72</f>
        <v>41525.97</v>
      </c>
      <c r="H15" s="189">
        <f>+Visitas!H72</f>
        <v>41216.080000000002</v>
      </c>
      <c r="I15" s="120"/>
      <c r="J15" s="120"/>
      <c r="K15" s="120"/>
      <c r="L15" s="120"/>
      <c r="M15" s="120"/>
      <c r="N15" s="120"/>
      <c r="O15" s="144">
        <f>+O10/O13</f>
        <v>40524.944319347233</v>
      </c>
      <c r="P15" s="56"/>
      <c r="Q15" s="56"/>
      <c r="R15" s="57"/>
    </row>
    <row r="16" spans="1:18" s="58" customFormat="1" ht="11.25" customHeight="1">
      <c r="A16" s="56"/>
      <c r="B16" s="193" t="s">
        <v>108</v>
      </c>
      <c r="C16" s="192">
        <f>+'Retorno Máquinas'!C50</f>
        <v>0.93440000000000001</v>
      </c>
      <c r="D16" s="192">
        <f>+'Retorno Máquinas'!D50</f>
        <v>0.93500000000000005</v>
      </c>
      <c r="E16" s="192">
        <f>+'Retorno Máquinas'!E50</f>
        <v>0.93479999999999996</v>
      </c>
      <c r="F16" s="192">
        <f>+'Retorno Máquinas'!F50</f>
        <v>0.93489999999999995</v>
      </c>
      <c r="G16" s="192">
        <f>+'Retorno Máquinas'!G50</f>
        <v>0.93689999999999996</v>
      </c>
      <c r="H16" s="192">
        <f>+'Retorno Máquinas'!H50</f>
        <v>0.93479999999999996</v>
      </c>
      <c r="I16" s="163"/>
      <c r="J16" s="163"/>
      <c r="K16" s="163"/>
      <c r="L16" s="164"/>
      <c r="M16" s="164"/>
      <c r="N16" s="164"/>
      <c r="O16" s="192">
        <f>+'Retorno Máquinas'!O50</f>
        <v>0.93520000000000003</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3" t="s">
        <v>57</v>
      </c>
      <c r="C18" s="223"/>
      <c r="D18" s="223"/>
      <c r="E18" s="223"/>
      <c r="F18" s="223"/>
      <c r="G18" s="223"/>
      <c r="H18" s="223"/>
      <c r="I18" s="223"/>
      <c r="J18" s="223"/>
      <c r="K18" s="223"/>
      <c r="L18" s="223"/>
      <c r="M18" s="223"/>
      <c r="N18" s="223"/>
      <c r="O18" s="224"/>
      <c r="P18" s="56"/>
      <c r="Q18" s="56"/>
      <c r="R18" s="57"/>
    </row>
    <row r="19" spans="1:18" s="58" customFormat="1" ht="11.25">
      <c r="A19" s="56"/>
      <c r="B19" s="70"/>
      <c r="C19" s="62" t="s">
        <v>42</v>
      </c>
      <c r="D19" s="62" t="s">
        <v>43</v>
      </c>
      <c r="E19" s="62" t="s">
        <v>44</v>
      </c>
      <c r="F19" s="62" t="s">
        <v>45</v>
      </c>
      <c r="G19" s="62" t="s">
        <v>46</v>
      </c>
      <c r="H19" s="62" t="s">
        <v>47</v>
      </c>
      <c r="I19" s="62" t="s">
        <v>48</v>
      </c>
      <c r="J19" s="62" t="s">
        <v>49</v>
      </c>
      <c r="K19" s="62" t="s">
        <v>50</v>
      </c>
      <c r="L19" s="62" t="s">
        <v>76</v>
      </c>
      <c r="M19" s="62" t="s">
        <v>77</v>
      </c>
      <c r="N19" s="62" t="s">
        <v>78</v>
      </c>
      <c r="O19" s="71" t="s">
        <v>3</v>
      </c>
      <c r="P19" s="56"/>
      <c r="Q19" s="56"/>
      <c r="R19" s="57"/>
    </row>
    <row r="20" spans="1:18" s="58" customFormat="1" ht="11.25" customHeight="1">
      <c r="A20" s="56"/>
      <c r="B20" s="151" t="s">
        <v>62</v>
      </c>
      <c r="C20" s="140">
        <f>+'Ingresos Brutos del Juego'!C28</f>
        <v>44685913.370167956</v>
      </c>
      <c r="D20" s="140">
        <f>+'Ingresos Brutos del Juego'!D28</f>
        <v>42768932.096201375</v>
      </c>
      <c r="E20" s="140">
        <f>+'Ingresos Brutos del Juego'!E28</f>
        <v>46760068.378656782</v>
      </c>
      <c r="F20" s="140">
        <f>+'Ingresos Brutos del Juego'!F28</f>
        <v>47658237.205761313</v>
      </c>
      <c r="G20" s="140">
        <f>+'Ingresos Brutos del Juego'!G28</f>
        <v>49102462.552052952</v>
      </c>
      <c r="H20" s="140">
        <f>+'Ingresos Brutos del Juego'!H28</f>
        <v>47253111.006071635</v>
      </c>
      <c r="I20" s="141"/>
      <c r="J20" s="141"/>
      <c r="K20" s="141"/>
      <c r="L20" s="141"/>
      <c r="M20" s="141"/>
      <c r="N20" s="141"/>
      <c r="O20" s="142">
        <f>SUM(C20:N20)</f>
        <v>278228724.60891199</v>
      </c>
      <c r="P20" s="56"/>
      <c r="Q20" s="68"/>
      <c r="R20" s="57"/>
    </row>
    <row r="21" spans="1:18" s="58" customFormat="1" ht="11.25" customHeight="1">
      <c r="A21" s="56"/>
      <c r="B21" s="143" t="s">
        <v>19</v>
      </c>
      <c r="C21" s="120">
        <f>+Impuestos!C28</f>
        <v>7480143.7627159217</v>
      </c>
      <c r="D21" s="120">
        <f>+Impuestos!D28</f>
        <v>7158475.3099752851</v>
      </c>
      <c r="E21" s="120">
        <f>+Impuestos!E28</f>
        <v>7827535.3440461475</v>
      </c>
      <c r="F21" s="120">
        <f>+Impuestos!F28</f>
        <v>7685381.625514403</v>
      </c>
      <c r="G21" s="120">
        <f>+Impuestos!G28</f>
        <v>8153604.5987648116</v>
      </c>
      <c r="H21" s="120">
        <f>+Impuestos!H28</f>
        <v>7848687.7835571468</v>
      </c>
      <c r="I21" s="120"/>
      <c r="J21" s="120"/>
      <c r="K21" s="120"/>
      <c r="L21" s="120"/>
      <c r="M21" s="120"/>
      <c r="N21" s="120"/>
      <c r="O21" s="144">
        <f>SUM(C21:N21)</f>
        <v>46153828.42457372</v>
      </c>
      <c r="P21" s="56"/>
      <c r="Q21" s="56"/>
      <c r="R21" s="57"/>
    </row>
    <row r="22" spans="1:18" s="58" customFormat="1" ht="11.25" customHeight="1">
      <c r="A22" s="56"/>
      <c r="B22" s="145" t="s">
        <v>20</v>
      </c>
      <c r="C22" s="146">
        <f>+Impuestos!C51</f>
        <v>7134725.6669203853</v>
      </c>
      <c r="D22" s="146">
        <f>+Impuestos!D51</f>
        <v>6828653.0229080562</v>
      </c>
      <c r="E22" s="146">
        <f>+Impuestos!E51</f>
        <v>7465893.2674083235</v>
      </c>
      <c r="F22" s="146">
        <f>+Impuestos!F51</f>
        <v>7609298.3806584366</v>
      </c>
      <c r="G22" s="146">
        <f>+Impuestos!G51</f>
        <v>7839888.9778510937</v>
      </c>
      <c r="H22" s="146">
        <f>+Impuestos!H51</f>
        <v>7544614.4216126418</v>
      </c>
      <c r="I22" s="153"/>
      <c r="J22" s="153"/>
      <c r="K22" s="153"/>
      <c r="L22" s="153"/>
      <c r="M22" s="153"/>
      <c r="N22" s="153"/>
      <c r="O22" s="154">
        <f>SUM(C22:N22)</f>
        <v>44423073.737358935</v>
      </c>
      <c r="P22" s="56"/>
      <c r="Q22" s="56"/>
      <c r="R22" s="57"/>
    </row>
    <row r="23" spans="1:18" s="58" customFormat="1" ht="11.25" customHeight="1">
      <c r="A23" s="56"/>
      <c r="B23" s="143" t="s">
        <v>29</v>
      </c>
      <c r="C23" s="190">
        <f>+C13</f>
        <v>572796</v>
      </c>
      <c r="D23" s="190">
        <f>+D13</f>
        <v>573076</v>
      </c>
      <c r="E23" s="190">
        <f>+E13</f>
        <v>530369</v>
      </c>
      <c r="F23" s="190">
        <f>+F13</f>
        <v>540762</v>
      </c>
      <c r="G23" s="190">
        <f>+G13</f>
        <v>587785</v>
      </c>
      <c r="H23" s="190">
        <f>+H13</f>
        <v>579691</v>
      </c>
      <c r="I23" s="135"/>
      <c r="J23" s="135"/>
      <c r="K23" s="135"/>
      <c r="L23" s="135"/>
      <c r="M23" s="120"/>
      <c r="N23" s="135"/>
      <c r="O23" s="144">
        <f>SUM(C23:N23)</f>
        <v>3384479</v>
      </c>
      <c r="P23" s="56"/>
      <c r="Q23" s="56"/>
      <c r="R23" s="57"/>
    </row>
    <row r="24" spans="1:18" s="58" customFormat="1" ht="11.25" customHeight="1">
      <c r="A24" s="56"/>
      <c r="B24" s="152" t="s">
        <v>11</v>
      </c>
      <c r="C24" s="73">
        <f>+Visitas!C49</f>
        <v>3130143.7937128497</v>
      </c>
      <c r="D24" s="73">
        <f>+Visitas!D49</f>
        <v>3280359.9140169057</v>
      </c>
      <c r="E24" s="73">
        <f>+Visitas!E49</f>
        <v>3014427.7132262052</v>
      </c>
      <c r="F24" s="73">
        <f>+Visitas!F49</f>
        <v>3082009.596707819</v>
      </c>
      <c r="G24" s="73">
        <f>+Visitas!G49</f>
        <v>3281812.3901104429</v>
      </c>
      <c r="H24" s="73">
        <f>+Visitas!H49</f>
        <v>3185164.8952791565</v>
      </c>
      <c r="I24" s="39"/>
      <c r="J24" s="39"/>
      <c r="K24" s="39"/>
      <c r="L24" s="39"/>
      <c r="M24" s="39"/>
      <c r="N24" s="39"/>
      <c r="O24" s="137">
        <f>SUM(C24:N24)</f>
        <v>18973918.303053379</v>
      </c>
      <c r="P24" s="56"/>
      <c r="Q24" s="56"/>
      <c r="R24" s="57"/>
    </row>
    <row r="25" spans="1:18" s="58" customFormat="1" ht="11.25" customHeight="1">
      <c r="A25" s="56"/>
      <c r="B25" s="143" t="s">
        <v>12</v>
      </c>
      <c r="C25" s="147">
        <f>+Visitas!C73</f>
        <v>78.010000000000005</v>
      </c>
      <c r="D25" s="147">
        <f>+Visitas!D73</f>
        <v>74.63</v>
      </c>
      <c r="E25" s="147">
        <f>+Visitas!E73</f>
        <v>88.17</v>
      </c>
      <c r="F25" s="147">
        <f>+Visitas!F73</f>
        <v>88.13</v>
      </c>
      <c r="G25" s="147">
        <f>+Visitas!G73</f>
        <v>83.54</v>
      </c>
      <c r="H25" s="147">
        <f>+Visitas!H73</f>
        <v>81.510000000000005</v>
      </c>
      <c r="I25" s="147"/>
      <c r="J25" s="147"/>
      <c r="K25" s="147"/>
      <c r="L25" s="147"/>
      <c r="M25" s="147"/>
      <c r="N25" s="147"/>
      <c r="O25" s="148">
        <f>+O20/O23</f>
        <v>82.207253940388455</v>
      </c>
      <c r="P25" s="56"/>
      <c r="Q25" s="56"/>
      <c r="R25" s="57"/>
    </row>
    <row r="26" spans="1:18" s="58" customFormat="1" ht="11.25" customHeight="1">
      <c r="A26" s="56"/>
      <c r="B26" s="165" t="s">
        <v>108</v>
      </c>
      <c r="C26" s="168">
        <f>+C16</f>
        <v>0.93440000000000001</v>
      </c>
      <c r="D26" s="168">
        <f>+D16</f>
        <v>0.93500000000000005</v>
      </c>
      <c r="E26" s="168">
        <f>+E16</f>
        <v>0.93479999999999996</v>
      </c>
      <c r="F26" s="168">
        <f>+F16</f>
        <v>0.93489999999999995</v>
      </c>
      <c r="G26" s="168">
        <f>+G16</f>
        <v>0.93689999999999996</v>
      </c>
      <c r="H26" s="168">
        <f>+H16</f>
        <v>0.93479999999999996</v>
      </c>
      <c r="I26" s="168"/>
      <c r="J26" s="168"/>
      <c r="K26" s="168"/>
      <c r="L26" s="168"/>
      <c r="M26" s="187"/>
      <c r="N26" s="168"/>
      <c r="O26" s="168">
        <f>+O16</f>
        <v>0.93520000000000003</v>
      </c>
      <c r="P26" s="56"/>
      <c r="Q26" s="56"/>
      <c r="R26" s="57"/>
    </row>
    <row r="27" spans="1:18" s="58" customFormat="1" ht="11.25" customHeight="1">
      <c r="A27" s="56"/>
      <c r="B27" s="166" t="s">
        <v>33</v>
      </c>
      <c r="C27" s="167">
        <f>+C38</f>
        <v>501.34</v>
      </c>
      <c r="D27" s="167">
        <f>+D38</f>
        <v>481.49</v>
      </c>
      <c r="E27" s="167">
        <f t="shared" ref="E27:N27" si="0">+E38</f>
        <v>485.4</v>
      </c>
      <c r="F27" s="167">
        <f t="shared" si="0"/>
        <v>486</v>
      </c>
      <c r="G27" s="167">
        <f t="shared" si="0"/>
        <v>497.09</v>
      </c>
      <c r="H27" s="167">
        <f t="shared" si="0"/>
        <v>505.63</v>
      </c>
      <c r="I27" s="167">
        <f t="shared" si="0"/>
        <v>0</v>
      </c>
      <c r="J27" s="167">
        <f t="shared" si="0"/>
        <v>0</v>
      </c>
      <c r="K27" s="167">
        <f t="shared" si="0"/>
        <v>0</v>
      </c>
      <c r="L27" s="167">
        <f t="shared" si="0"/>
        <v>0</v>
      </c>
      <c r="M27" s="167">
        <f t="shared" si="0"/>
        <v>0</v>
      </c>
      <c r="N27" s="167">
        <f t="shared" si="0"/>
        <v>0</v>
      </c>
      <c r="O27" s="200"/>
      <c r="P27" s="56"/>
      <c r="Q27" s="56"/>
    </row>
    <row r="28" spans="1:18" ht="28.5" customHeight="1"/>
    <row r="29" spans="1:18" s="1" customFormat="1" ht="22.5" customHeight="1">
      <c r="A29" s="6"/>
      <c r="B29" s="256" t="s">
        <v>141</v>
      </c>
      <c r="C29" s="257"/>
      <c r="D29" s="257"/>
      <c r="E29" s="257"/>
      <c r="F29" s="257"/>
      <c r="G29" s="257"/>
      <c r="H29" s="257"/>
      <c r="I29" s="257"/>
      <c r="J29" s="257"/>
      <c r="K29" s="257"/>
      <c r="L29" s="257"/>
      <c r="M29" s="257"/>
      <c r="N29" s="257"/>
      <c r="O29" s="257"/>
      <c r="P29" s="257"/>
      <c r="Q29" s="6"/>
      <c r="R29" s="6"/>
    </row>
    <row r="30" spans="1:18" s="1" customFormat="1" ht="11.25">
      <c r="A30" s="6"/>
      <c r="B30" s="182" t="s">
        <v>101</v>
      </c>
      <c r="C30" s="25" t="s">
        <v>42</v>
      </c>
      <c r="D30" s="25" t="s">
        <v>43</v>
      </c>
      <c r="E30" s="25" t="s">
        <v>44</v>
      </c>
      <c r="F30" s="25" t="s">
        <v>45</v>
      </c>
      <c r="G30" s="25" t="s">
        <v>46</v>
      </c>
      <c r="H30" s="25" t="s">
        <v>47</v>
      </c>
      <c r="I30" s="25" t="s">
        <v>48</v>
      </c>
      <c r="J30" s="25" t="s">
        <v>49</v>
      </c>
      <c r="K30" s="25" t="s">
        <v>50</v>
      </c>
      <c r="L30" s="25" t="s">
        <v>76</v>
      </c>
      <c r="M30" s="25" t="s">
        <v>77</v>
      </c>
      <c r="N30" s="25" t="s">
        <v>78</v>
      </c>
      <c r="O30" s="25" t="s">
        <v>34</v>
      </c>
      <c r="P30" s="132" t="s">
        <v>35</v>
      </c>
      <c r="Q30" s="6"/>
      <c r="R30" s="6"/>
    </row>
    <row r="31" spans="1:18" s="1" customFormat="1" ht="12" customHeight="1">
      <c r="A31" s="6"/>
      <c r="B31" s="98" t="s">
        <v>102</v>
      </c>
      <c r="C31" s="194">
        <v>1656107500</v>
      </c>
      <c r="D31" s="194">
        <v>1351719150</v>
      </c>
      <c r="E31" s="194">
        <v>1536569700</v>
      </c>
      <c r="F31" s="194">
        <v>1625495900</v>
      </c>
      <c r="G31" s="194">
        <v>1632425600</v>
      </c>
      <c r="H31" s="194">
        <v>1349367350</v>
      </c>
      <c r="I31" s="194"/>
      <c r="J31" s="194"/>
      <c r="K31" s="195"/>
      <c r="L31" s="195"/>
      <c r="M31" s="195"/>
      <c r="N31" s="195"/>
      <c r="O31" s="196">
        <f t="shared" ref="O31:O37" si="1">SUM(C31:N31)</f>
        <v>9151685200</v>
      </c>
      <c r="P31" s="196">
        <v>18573594.129999999</v>
      </c>
      <c r="Q31" s="6"/>
      <c r="R31" s="6"/>
    </row>
    <row r="32" spans="1:18" s="1" customFormat="1" ht="12" customHeight="1">
      <c r="A32" s="6"/>
      <c r="B32" s="99" t="s">
        <v>103</v>
      </c>
      <c r="C32" s="197">
        <v>2691673100</v>
      </c>
      <c r="D32" s="197">
        <v>2545095600</v>
      </c>
      <c r="E32" s="197">
        <v>2875741450</v>
      </c>
      <c r="F32" s="197">
        <v>3032238100</v>
      </c>
      <c r="G32" s="197">
        <v>3302969650</v>
      </c>
      <c r="H32" s="197">
        <v>2684137164</v>
      </c>
      <c r="I32" s="197"/>
      <c r="J32" s="197"/>
      <c r="K32" s="198"/>
      <c r="L32" s="198"/>
      <c r="M32" s="198"/>
      <c r="N32" s="198"/>
      <c r="O32" s="199">
        <f t="shared" si="1"/>
        <v>17131855064</v>
      </c>
      <c r="P32" s="199">
        <v>34771593.910000004</v>
      </c>
      <c r="Q32" s="6"/>
      <c r="R32" s="6"/>
    </row>
    <row r="33" spans="2:16" s="6" customFormat="1" ht="12" customHeight="1">
      <c r="B33" s="98" t="s">
        <v>104</v>
      </c>
      <c r="C33" s="194">
        <v>79677550</v>
      </c>
      <c r="D33" s="194">
        <v>96599110</v>
      </c>
      <c r="E33" s="194">
        <v>123876250</v>
      </c>
      <c r="F33" s="194">
        <v>49514500</v>
      </c>
      <c r="G33" s="194">
        <v>117750700</v>
      </c>
      <c r="H33" s="194">
        <v>77121250</v>
      </c>
      <c r="I33" s="194"/>
      <c r="J33" s="194"/>
      <c r="K33" s="195"/>
      <c r="L33" s="195"/>
      <c r="M33" s="195"/>
      <c r="N33" s="195"/>
      <c r="O33" s="196">
        <f t="shared" si="1"/>
        <v>544539360</v>
      </c>
      <c r="P33" s="196">
        <v>1106045.81</v>
      </c>
    </row>
    <row r="34" spans="2:16" s="6" customFormat="1" ht="12" customHeight="1">
      <c r="B34" s="100" t="s">
        <v>105</v>
      </c>
      <c r="C34" s="197">
        <v>17921000179</v>
      </c>
      <c r="D34" s="197">
        <v>16543365905</v>
      </c>
      <c r="E34" s="197">
        <v>18107106601</v>
      </c>
      <c r="F34" s="197">
        <v>18397297717</v>
      </c>
      <c r="G34" s="197">
        <v>19293647600</v>
      </c>
      <c r="H34" s="197">
        <v>19719074809</v>
      </c>
      <c r="I34" s="197"/>
      <c r="J34" s="197"/>
      <c r="K34" s="198"/>
      <c r="L34" s="198"/>
      <c r="M34" s="198"/>
      <c r="N34" s="198"/>
      <c r="O34" s="199">
        <f t="shared" si="1"/>
        <v>109981492811</v>
      </c>
      <c r="P34" s="199">
        <v>223075096.37999997</v>
      </c>
    </row>
    <row r="35" spans="2:16" s="6" customFormat="1" ht="12" customHeight="1">
      <c r="B35" s="98" t="s">
        <v>106</v>
      </c>
      <c r="C35" s="194">
        <v>54377480</v>
      </c>
      <c r="D35" s="194">
        <v>56033350</v>
      </c>
      <c r="E35" s="194">
        <v>54043190</v>
      </c>
      <c r="F35" s="194">
        <v>57357065</v>
      </c>
      <c r="G35" s="194">
        <v>61549560</v>
      </c>
      <c r="H35" s="194">
        <v>62889945</v>
      </c>
      <c r="I35" s="194"/>
      <c r="J35" s="194"/>
      <c r="K35" s="195"/>
      <c r="L35" s="195"/>
      <c r="M35" s="195"/>
      <c r="N35" s="195"/>
      <c r="O35" s="196">
        <f t="shared" si="1"/>
        <v>346250590</v>
      </c>
      <c r="P35" s="196">
        <v>702394.39</v>
      </c>
    </row>
    <row r="36" spans="2:16" s="6" customFormat="1" ht="18" customHeight="1">
      <c r="B36" s="201" t="s">
        <v>3</v>
      </c>
      <c r="C36" s="202">
        <f t="shared" ref="C36:D36" si="2">SUM(C31:C35)</f>
        <v>22402835809</v>
      </c>
      <c r="D36" s="202">
        <f t="shared" si="2"/>
        <v>20592813115</v>
      </c>
      <c r="E36" s="202">
        <f t="shared" ref="E36:H36" si="3">SUM(E31:E35)</f>
        <v>22697337191</v>
      </c>
      <c r="F36" s="202">
        <f t="shared" si="3"/>
        <v>23161903282</v>
      </c>
      <c r="G36" s="202">
        <f t="shared" si="3"/>
        <v>24408343110</v>
      </c>
      <c r="H36" s="202">
        <f t="shared" si="3"/>
        <v>23892590518</v>
      </c>
      <c r="I36" s="202"/>
      <c r="J36" s="202"/>
      <c r="K36" s="202"/>
      <c r="L36" s="202"/>
      <c r="M36" s="202"/>
      <c r="N36" s="202"/>
      <c r="O36" s="203">
        <f t="shared" si="1"/>
        <v>137155823025</v>
      </c>
      <c r="P36" s="202">
        <f>SUM(P31:P35)</f>
        <v>278228724.61999995</v>
      </c>
    </row>
    <row r="37" spans="2:16" s="6" customFormat="1" ht="18" customHeight="1">
      <c r="B37" s="91" t="s">
        <v>10</v>
      </c>
      <c r="C37" s="91">
        <f t="shared" ref="C37:D37" si="4">C36/C38</f>
        <v>44685913.370167956</v>
      </c>
      <c r="D37" s="91">
        <f t="shared" si="4"/>
        <v>42768932.096201375</v>
      </c>
      <c r="E37" s="91">
        <f t="shared" ref="E37:H37" si="5">E36/E38</f>
        <v>46760068.378656782</v>
      </c>
      <c r="F37" s="91">
        <f t="shared" si="5"/>
        <v>47658237.205761313</v>
      </c>
      <c r="G37" s="91">
        <f t="shared" si="5"/>
        <v>49102462.552052952</v>
      </c>
      <c r="H37" s="91">
        <f t="shared" si="5"/>
        <v>47253111.006071635</v>
      </c>
      <c r="I37" s="91"/>
      <c r="J37" s="91"/>
      <c r="K37" s="91"/>
      <c r="L37" s="91"/>
      <c r="M37" s="91"/>
      <c r="N37" s="91"/>
      <c r="O37" s="203">
        <f t="shared" si="1"/>
        <v>278228724.60891199</v>
      </c>
      <c r="P37" s="91"/>
    </row>
    <row r="38" spans="2:16" s="6" customFormat="1" ht="16.5" customHeight="1">
      <c r="B38" s="91" t="s">
        <v>32</v>
      </c>
      <c r="C38" s="109">
        <f>+'Retorno Máquinas'!C29</f>
        <v>501.34</v>
      </c>
      <c r="D38" s="109">
        <f>+'Retorno Máquinas'!D29</f>
        <v>481.49</v>
      </c>
      <c r="E38" s="109">
        <f>+'Retorno Máquinas'!E29</f>
        <v>485.4</v>
      </c>
      <c r="F38" s="109">
        <f>+'Retorno Máquinas'!F29</f>
        <v>486</v>
      </c>
      <c r="G38" s="109">
        <f>+'Retorno Máquinas'!G29</f>
        <v>497.09</v>
      </c>
      <c r="H38" s="109">
        <f>+'Retorno Máquinas'!H29</f>
        <v>505.63</v>
      </c>
      <c r="I38" s="109">
        <f>+'Retorno Máquinas'!I29</f>
        <v>0</v>
      </c>
      <c r="J38" s="109">
        <f>+'Retorno Máquinas'!J29</f>
        <v>0</v>
      </c>
      <c r="K38" s="109">
        <f>+'Retorno Máquinas'!K29</f>
        <v>0</v>
      </c>
      <c r="L38" s="109">
        <f>+'Retorno Máquinas'!L29</f>
        <v>0</v>
      </c>
      <c r="M38" s="109">
        <f>+'Retorno Máquinas'!M29</f>
        <v>0</v>
      </c>
      <c r="N38" s="109">
        <f>+'Retorno Máquinas'!N29</f>
        <v>0</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8" t="s">
        <v>107</v>
      </c>
      <c r="C40" s="259"/>
      <c r="D40" s="259"/>
      <c r="E40" s="259"/>
      <c r="F40" s="259"/>
      <c r="G40" s="259"/>
      <c r="H40" s="259"/>
      <c r="I40" s="259"/>
      <c r="J40" s="259"/>
      <c r="K40" s="259"/>
      <c r="L40" s="259"/>
      <c r="M40" s="259"/>
      <c r="N40" s="259"/>
      <c r="O40" s="260"/>
      <c r="P40" s="1"/>
    </row>
    <row r="41" spans="2:16" s="6" customFormat="1" ht="11.25">
      <c r="B41" s="182" t="s">
        <v>101</v>
      </c>
      <c r="C41" s="25" t="s">
        <v>42</v>
      </c>
      <c r="D41" s="25" t="s">
        <v>43</v>
      </c>
      <c r="E41" s="25" t="s">
        <v>44</v>
      </c>
      <c r="F41" s="25" t="s">
        <v>45</v>
      </c>
      <c r="G41" s="25" t="s">
        <v>46</v>
      </c>
      <c r="H41" s="25" t="s">
        <v>47</v>
      </c>
      <c r="I41" s="25" t="s">
        <v>48</v>
      </c>
      <c r="J41" s="25" t="s">
        <v>49</v>
      </c>
      <c r="K41" s="25" t="s">
        <v>50</v>
      </c>
      <c r="L41" s="25" t="s">
        <v>76</v>
      </c>
      <c r="M41" s="25" t="s">
        <v>77</v>
      </c>
      <c r="N41" s="25" t="s">
        <v>78</v>
      </c>
      <c r="O41" s="183" t="s">
        <v>27</v>
      </c>
      <c r="P41" s="1"/>
    </row>
    <row r="42" spans="2:16" s="6" customFormat="1" ht="12" customHeight="1">
      <c r="B42" s="98" t="s">
        <v>102</v>
      </c>
      <c r="C42" s="110">
        <f>+C31/C$36</f>
        <v>7.3924011858118602E-2</v>
      </c>
      <c r="D42" s="110">
        <f>+D31/D$36</f>
        <v>6.5640334929053232E-2</v>
      </c>
      <c r="E42" s="110">
        <v>6.7699999999999996E-2</v>
      </c>
      <c r="F42" s="110">
        <v>7.0180000000000006E-2</v>
      </c>
      <c r="G42" s="110">
        <v>6.6879999999999995E-2</v>
      </c>
      <c r="H42" s="110">
        <v>5.6480000000000002E-2</v>
      </c>
      <c r="I42" s="110"/>
      <c r="J42" s="110"/>
      <c r="K42" s="110"/>
      <c r="L42" s="110"/>
      <c r="M42" s="110"/>
      <c r="N42" s="110"/>
      <c r="O42" s="110">
        <v>6.6720000000000002E-2</v>
      </c>
      <c r="P42" s="1"/>
    </row>
    <row r="43" spans="2:16" s="6" customFormat="1" ht="12" customHeight="1">
      <c r="B43" s="99" t="s">
        <v>103</v>
      </c>
      <c r="C43" s="111">
        <f t="shared" ref="C43:D46" si="6">+C32/C$36</f>
        <v>0.12014876701094515</v>
      </c>
      <c r="D43" s="111">
        <f t="shared" si="6"/>
        <v>0.12359144842363126</v>
      </c>
      <c r="E43" s="111">
        <v>0.12670000000000001</v>
      </c>
      <c r="F43" s="111">
        <v>0.13089999999999999</v>
      </c>
      <c r="G43" s="111">
        <v>0.1353</v>
      </c>
      <c r="H43" s="111">
        <v>0.1123</v>
      </c>
      <c r="I43" s="111"/>
      <c r="J43" s="111"/>
      <c r="K43" s="111"/>
      <c r="L43" s="111"/>
      <c r="M43" s="111"/>
      <c r="N43" s="111"/>
      <c r="O43" s="111">
        <v>0.12490999999999999</v>
      </c>
      <c r="P43" s="1"/>
    </row>
    <row r="44" spans="2:16" s="6" customFormat="1" ht="12" customHeight="1">
      <c r="B44" s="98" t="s">
        <v>104</v>
      </c>
      <c r="C44" s="110">
        <f t="shared" si="6"/>
        <v>3.5565832236288029E-3</v>
      </c>
      <c r="D44" s="110">
        <f t="shared" si="6"/>
        <v>4.6909137406601475E-3</v>
      </c>
      <c r="E44" s="110">
        <v>5.4999999999999997E-3</v>
      </c>
      <c r="F44" s="110">
        <v>2.0999999999999999E-3</v>
      </c>
      <c r="G44" s="110">
        <v>4.7999999999999996E-3</v>
      </c>
      <c r="H44" s="110">
        <v>3.2000000000000002E-3</v>
      </c>
      <c r="I44" s="110"/>
      <c r="J44" s="110"/>
      <c r="K44" s="110"/>
      <c r="L44" s="110"/>
      <c r="M44" s="110"/>
      <c r="N44" s="110"/>
      <c r="O44" s="110">
        <v>4.0000000000000001E-3</v>
      </c>
      <c r="P44" s="1"/>
    </row>
    <row r="45" spans="2:16" s="6" customFormat="1" ht="12" customHeight="1">
      <c r="B45" s="100" t="s">
        <v>105</v>
      </c>
      <c r="C45" s="111">
        <f t="shared" si="6"/>
        <v>0.79994337912348179</v>
      </c>
      <c r="D45" s="111">
        <f t="shared" si="6"/>
        <v>0.80335628807069859</v>
      </c>
      <c r="E45" s="111">
        <v>0.79779999999999995</v>
      </c>
      <c r="F45" s="111">
        <v>0.79430000000000001</v>
      </c>
      <c r="G45" s="111">
        <v>0.79049999999999998</v>
      </c>
      <c r="H45" s="111">
        <v>0.82530000000000003</v>
      </c>
      <c r="I45" s="111"/>
      <c r="J45" s="111"/>
      <c r="K45" s="111"/>
      <c r="L45" s="111"/>
      <c r="M45" s="111"/>
      <c r="N45" s="111"/>
      <c r="O45" s="111">
        <v>0.80186999999999997</v>
      </c>
      <c r="P45" s="1"/>
    </row>
    <row r="46" spans="2:16" s="6" customFormat="1" ht="12" customHeight="1">
      <c r="B46" s="98" t="s">
        <v>106</v>
      </c>
      <c r="C46" s="110">
        <f t="shared" si="6"/>
        <v>2.4272587838256917E-3</v>
      </c>
      <c r="D46" s="110">
        <f t="shared" si="6"/>
        <v>2.7210148359567629E-3</v>
      </c>
      <c r="E46" s="110">
        <v>2.3999999999999998E-3</v>
      </c>
      <c r="F46" s="110">
        <v>2.5000000000000001E-3</v>
      </c>
      <c r="G46" s="110">
        <v>2.5000000000000001E-3</v>
      </c>
      <c r="H46" s="110">
        <v>2.5999999999999999E-3</v>
      </c>
      <c r="I46" s="110"/>
      <c r="J46" s="110"/>
      <c r="K46" s="110"/>
      <c r="L46" s="110"/>
      <c r="M46" s="110"/>
      <c r="N46" s="110"/>
      <c r="O46" s="110">
        <v>2.5200000000000001E-3</v>
      </c>
      <c r="P46" s="1"/>
    </row>
    <row r="47" spans="2:16" s="6" customFormat="1" ht="18" customHeight="1">
      <c r="B47" s="184" t="s">
        <v>3</v>
      </c>
      <c r="C47" s="185">
        <f t="shared" ref="C47:H47" si="7">SUM(C42:C46)</f>
        <v>1</v>
      </c>
      <c r="D47" s="185">
        <f t="shared" si="7"/>
        <v>1</v>
      </c>
      <c r="E47" s="185">
        <f t="shared" si="7"/>
        <v>1.0001</v>
      </c>
      <c r="F47" s="185">
        <f t="shared" si="7"/>
        <v>0.99997999999999987</v>
      </c>
      <c r="G47" s="185">
        <f t="shared" si="7"/>
        <v>0.99997999999999987</v>
      </c>
      <c r="H47" s="185">
        <f t="shared" si="7"/>
        <v>0.9998800000000001</v>
      </c>
      <c r="I47" s="185"/>
      <c r="J47" s="185"/>
      <c r="K47" s="185"/>
      <c r="L47" s="185"/>
      <c r="M47" s="185"/>
      <c r="N47" s="185"/>
      <c r="O47" s="186">
        <f t="shared" ref="O47" si="8">SUM(O42:O46)</f>
        <v>1.0000199999999999</v>
      </c>
      <c r="P47" s="1"/>
    </row>
    <row r="49" spans="3:16">
      <c r="C49" s="129"/>
      <c r="D49" s="129"/>
      <c r="J49" s="129"/>
      <c r="K49" s="129"/>
      <c r="L49" s="129"/>
      <c r="M49" s="129"/>
      <c r="N49" s="129"/>
      <c r="O49" s="221"/>
      <c r="P49" s="221"/>
    </row>
    <row r="50" spans="3:16">
      <c r="O50" s="221"/>
      <c r="P50" s="221"/>
    </row>
    <row r="51" spans="3:16">
      <c r="O51" s="221"/>
      <c r="P51" s="221"/>
    </row>
    <row r="52" spans="3:16">
      <c r="O52" s="221"/>
      <c r="P52" s="221"/>
    </row>
    <row r="53" spans="3:16">
      <c r="O53" s="221"/>
      <c r="P53" s="221"/>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Enzo Schiaffino</cp:lastModifiedBy>
  <cp:lastPrinted>2012-07-26T19:00:14Z</cp:lastPrinted>
  <dcterms:created xsi:type="dcterms:W3CDTF">2009-04-09T13:46:36Z</dcterms:created>
  <dcterms:modified xsi:type="dcterms:W3CDTF">2012-07-26T19:05:45Z</dcterms:modified>
</cp:coreProperties>
</file>