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Impuestos!$A$1:$Q$52</definedName>
    <definedName name="_xlnm.Print_Area" localSheetId="0">Indice!$A$1:$E$28</definedName>
    <definedName name="_xlnm.Print_Area" localSheetId="4">'Ingresos Brutos del Juego'!$A$1:$R$29</definedName>
    <definedName name="_xlnm.Print_Area" localSheetId="1">'Oferta de Juegos'!$A$1:$I$29</definedName>
    <definedName name="_xlnm.Print_Area" localSheetId="2">'Parque de Máquinas'!$A$1:$U$29</definedName>
    <definedName name="_xlnm.Print_Area" localSheetId="3">'Posiciones de Juego'!$A$1:$J$70</definedName>
    <definedName name="_xlnm.Print_Area" localSheetId="8">'Resumen Industria'!$A$1:$Q$48</definedName>
    <definedName name="_xlnm.Print_Area" localSheetId="7">'Retorno Máquinas'!$A$1:$Q$51</definedName>
    <definedName name="_xlnm.Print_Area" localSheetId="6">Visitas!$A$1:$Q$74</definedName>
  </definedNames>
  <calcPr calcId="145621"/>
</workbook>
</file>

<file path=xl/calcChain.xml><?xml version="1.0" encoding="utf-8"?>
<calcChain xmlns="http://schemas.openxmlformats.org/spreadsheetml/2006/main">
  <c r="M37" i="4" l="1"/>
  <c r="M28" i="7"/>
  <c r="M49" i="3"/>
  <c r="M51" i="2"/>
  <c r="O28" i="2"/>
  <c r="M28" i="2"/>
  <c r="M28" i="1"/>
  <c r="Q27" i="8"/>
  <c r="H27" i="8"/>
  <c r="T11" i="8"/>
  <c r="T12" i="8"/>
  <c r="T13" i="8"/>
  <c r="T14" i="8"/>
  <c r="T15" i="8"/>
  <c r="T16" i="8"/>
  <c r="T17" i="8"/>
  <c r="T18" i="8"/>
  <c r="T19" i="8"/>
  <c r="T20" i="8"/>
  <c r="T21" i="8"/>
  <c r="T22" i="8"/>
  <c r="T23" i="8"/>
  <c r="T24" i="8"/>
  <c r="T25" i="8"/>
  <c r="T26" i="8"/>
  <c r="L37" i="4" l="1"/>
  <c r="L28" i="7" l="1"/>
  <c r="L49" i="3"/>
  <c r="L51" i="2"/>
  <c r="L28" i="2"/>
  <c r="L28" i="1"/>
  <c r="K37" i="4" l="1"/>
  <c r="K28" i="7"/>
  <c r="K49" i="3"/>
  <c r="K51" i="2"/>
  <c r="K28" i="2"/>
  <c r="I12" i="12"/>
  <c r="I13" i="12"/>
  <c r="I14" i="12"/>
  <c r="I15" i="12"/>
  <c r="I16" i="12"/>
  <c r="I17" i="12"/>
  <c r="I18" i="12"/>
  <c r="I19" i="12"/>
  <c r="I20" i="12"/>
  <c r="I21" i="12"/>
  <c r="I22" i="12"/>
  <c r="I23" i="12"/>
  <c r="I24" i="12"/>
  <c r="I25" i="12"/>
  <c r="I26" i="12"/>
  <c r="I11" i="12"/>
  <c r="I27" i="12" l="1"/>
  <c r="J28" i="7"/>
  <c r="I28" i="7" l="1"/>
  <c r="I49" i="3"/>
  <c r="I51" i="2"/>
  <c r="I28" i="2"/>
  <c r="I28" i="1"/>
  <c r="H37" i="4" l="1"/>
  <c r="H36" i="4"/>
  <c r="G24" i="4"/>
  <c r="G23" i="4"/>
  <c r="G22" i="4"/>
  <c r="G21" i="4"/>
  <c r="G20" i="4"/>
  <c r="H49" i="3" l="1"/>
  <c r="G36" i="4" l="1"/>
  <c r="G37" i="4" s="1"/>
  <c r="G16" i="4"/>
  <c r="G49" i="3" l="1"/>
  <c r="D27" i="11"/>
  <c r="E27" i="11"/>
  <c r="F27" i="11"/>
  <c r="G27" i="11"/>
  <c r="H27" i="11"/>
  <c r="F37" i="4" l="1"/>
  <c r="F36" i="4"/>
  <c r="F16" i="4"/>
  <c r="F26" i="4" s="1"/>
  <c r="F28" i="7"/>
  <c r="F49" i="3"/>
  <c r="F51" i="2"/>
  <c r="F28" i="1"/>
  <c r="E37" i="4" l="1"/>
  <c r="E26" i="4"/>
  <c r="E16" i="4"/>
  <c r="E28" i="7"/>
  <c r="E49" i="3"/>
  <c r="E51" i="2"/>
  <c r="E28" i="2"/>
  <c r="E28" i="1"/>
  <c r="D26" i="4" l="1"/>
  <c r="D16" i="4"/>
  <c r="P36" i="4" l="1"/>
  <c r="N36" i="4" l="1"/>
  <c r="N25" i="4"/>
  <c r="N47" i="4" l="1"/>
  <c r="N51" i="7"/>
  <c r="M47" i="4" l="1"/>
  <c r="M36" i="4"/>
  <c r="M51" i="7"/>
  <c r="O10" i="7"/>
  <c r="O11" i="7"/>
  <c r="O12" i="7"/>
  <c r="O13" i="7"/>
  <c r="O14" i="7"/>
  <c r="O15" i="7"/>
  <c r="O16" i="7"/>
  <c r="O17" i="7"/>
  <c r="O18" i="7"/>
  <c r="O19" i="7"/>
  <c r="O20" i="7"/>
  <c r="O21" i="7"/>
  <c r="O22" i="7"/>
  <c r="O23" i="7"/>
  <c r="O24" i="7"/>
  <c r="O25" i="7"/>
  <c r="O26" i="7"/>
  <c r="M25" i="4" l="1"/>
  <c r="L47" i="4" l="1"/>
  <c r="L36" i="4"/>
  <c r="L25" i="4"/>
  <c r="L51" i="7" l="1"/>
  <c r="K47" i="4" l="1"/>
  <c r="K36" i="4"/>
  <c r="K25" i="4"/>
  <c r="K51" i="7" l="1"/>
  <c r="P51" i="7" l="1"/>
  <c r="J47" i="4" l="1"/>
  <c r="J36" i="4"/>
  <c r="J37" i="4" s="1"/>
  <c r="J25" i="4" l="1"/>
  <c r="J51" i="7"/>
  <c r="I47" i="4" l="1"/>
  <c r="I36" i="4"/>
  <c r="I37" i="4" s="1"/>
  <c r="I51" i="7"/>
  <c r="I25" i="4" l="1"/>
  <c r="I15" i="4"/>
  <c r="J15" i="4"/>
  <c r="K15" i="4"/>
  <c r="L15" i="4"/>
  <c r="M15" i="4"/>
  <c r="N15" i="4"/>
  <c r="H47" i="4" l="1"/>
  <c r="H15" i="4" l="1"/>
  <c r="H51" i="7"/>
  <c r="I27" i="8"/>
  <c r="G47" i="4" l="1"/>
  <c r="G51" i="7"/>
  <c r="G27" i="7"/>
  <c r="G28" i="7" s="1"/>
  <c r="O24" i="3"/>
  <c r="O45" i="3"/>
  <c r="O25" i="2"/>
  <c r="O24" i="2"/>
  <c r="O47" i="2"/>
  <c r="O24" i="1"/>
  <c r="F47" i="4" l="1"/>
  <c r="F25" i="4"/>
  <c r="F15" i="4"/>
  <c r="F51" i="7"/>
  <c r="F27" i="7"/>
  <c r="O46" i="3"/>
  <c r="O25" i="3"/>
  <c r="O48" i="2"/>
  <c r="O25" i="1"/>
  <c r="E47" i="4"/>
  <c r="E36" i="4"/>
  <c r="E25" i="4" l="1"/>
  <c r="E15" i="4"/>
  <c r="D51" i="7"/>
  <c r="E51" i="7"/>
  <c r="O27" i="8" l="1"/>
  <c r="E27" i="8"/>
  <c r="D25" i="4" l="1"/>
  <c r="D15" i="4"/>
  <c r="O16" i="4"/>
  <c r="O26" i="4" s="1"/>
  <c r="C16" i="4"/>
  <c r="C26" i="4" s="1"/>
  <c r="C25" i="4"/>
  <c r="C15" i="4"/>
  <c r="O51" i="7"/>
  <c r="C51" i="7"/>
  <c r="E29" i="2" l="1"/>
  <c r="E50" i="3" s="1"/>
  <c r="F29" i="2"/>
  <c r="G29" i="2"/>
  <c r="G50" i="3" s="1"/>
  <c r="H29" i="2"/>
  <c r="I29" i="2"/>
  <c r="J29" i="2"/>
  <c r="K29" i="2"/>
  <c r="L29" i="2"/>
  <c r="M29" i="2"/>
  <c r="N29" i="2"/>
  <c r="N50" i="3" s="1"/>
  <c r="D29" i="2"/>
  <c r="C29" i="2"/>
  <c r="C50" i="3" s="1"/>
  <c r="J27" i="8"/>
  <c r="H50" i="3" l="1"/>
  <c r="J50" i="3"/>
  <c r="J29" i="7" s="1"/>
  <c r="L50" i="3"/>
  <c r="L74" i="3" s="1"/>
  <c r="L52" i="2"/>
  <c r="K50" i="3"/>
  <c r="M50" i="3"/>
  <c r="M29" i="7" s="1"/>
  <c r="I50" i="3"/>
  <c r="I29" i="7" s="1"/>
  <c r="F50" i="3"/>
  <c r="F29" i="7" s="1"/>
  <c r="C52" i="2"/>
  <c r="D52" i="2"/>
  <c r="D50" i="3"/>
  <c r="D74" i="3" s="1"/>
  <c r="C29" i="7"/>
  <c r="C38" i="4" s="1"/>
  <c r="C27" i="4" s="1"/>
  <c r="C74" i="3"/>
  <c r="K29" i="7"/>
  <c r="K74" i="3"/>
  <c r="G29" i="7"/>
  <c r="G74" i="3"/>
  <c r="E29" i="7"/>
  <c r="E38" i="4" s="1"/>
  <c r="E74" i="3"/>
  <c r="N29" i="7"/>
  <c r="N38" i="4" s="1"/>
  <c r="N74" i="3"/>
  <c r="H29" i="7"/>
  <c r="H74" i="3"/>
  <c r="N52" i="2"/>
  <c r="J52" i="2"/>
  <c r="H52" i="2"/>
  <c r="F52" i="2"/>
  <c r="M52" i="2"/>
  <c r="K52" i="2"/>
  <c r="I52" i="2"/>
  <c r="G52" i="2"/>
  <c r="E52" i="2"/>
  <c r="M74" i="3" l="1"/>
  <c r="L29" i="7"/>
  <c r="J74" i="3"/>
  <c r="F74" i="3"/>
  <c r="L38" i="4"/>
  <c r="M38" i="4"/>
  <c r="N27" i="4"/>
  <c r="K38" i="4"/>
  <c r="I74" i="3"/>
  <c r="H38" i="4"/>
  <c r="I38" i="4"/>
  <c r="I27" i="4" s="1"/>
  <c r="J38" i="4"/>
  <c r="G38" i="4"/>
  <c r="G27" i="4" s="1"/>
  <c r="H27" i="4"/>
  <c r="F38" i="4"/>
  <c r="E27" i="4"/>
  <c r="D29" i="7"/>
  <c r="D36" i="4"/>
  <c r="D37" i="4" s="1"/>
  <c r="K27" i="4" l="1"/>
  <c r="M27" i="4"/>
  <c r="L27" i="4"/>
  <c r="J27" i="4"/>
  <c r="F27" i="4"/>
  <c r="D38" i="4"/>
  <c r="B70" i="12"/>
  <c r="D47" i="4" l="1"/>
  <c r="D27" i="4"/>
  <c r="C36" i="4"/>
  <c r="O36" i="4" s="1"/>
  <c r="O35" i="4"/>
  <c r="O34" i="4"/>
  <c r="O33" i="4"/>
  <c r="O32" i="4"/>
  <c r="O31" i="4"/>
  <c r="C37" i="4" l="1"/>
  <c r="O37" i="4" s="1"/>
  <c r="C47" i="4" l="1"/>
  <c r="B29" i="8"/>
  <c r="B28" i="12"/>
  <c r="O47" i="3"/>
  <c r="O44" i="3"/>
  <c r="O43" i="3"/>
  <c r="O42" i="3"/>
  <c r="O41" i="3"/>
  <c r="O40" i="3"/>
  <c r="O39" i="3"/>
  <c r="O38" i="3"/>
  <c r="O37" i="3"/>
  <c r="O36" i="3"/>
  <c r="O35" i="3"/>
  <c r="O34" i="3"/>
  <c r="O33" i="3"/>
  <c r="O32" i="3"/>
  <c r="O31" i="3"/>
  <c r="O49" i="2"/>
  <c r="O46" i="2"/>
  <c r="O45" i="2"/>
  <c r="O44" i="2"/>
  <c r="O43" i="2"/>
  <c r="O42" i="2"/>
  <c r="O41" i="2"/>
  <c r="O40" i="2"/>
  <c r="O39" i="2"/>
  <c r="O38" i="2"/>
  <c r="O37" i="2"/>
  <c r="O36" i="2"/>
  <c r="O35" i="2"/>
  <c r="O34" i="2"/>
  <c r="O33" i="2"/>
  <c r="O26" i="2"/>
  <c r="O23" i="2"/>
  <c r="O22" i="2"/>
  <c r="O21" i="2"/>
  <c r="O20" i="2"/>
  <c r="O19" i="2"/>
  <c r="O18" i="2"/>
  <c r="O17" i="2"/>
  <c r="O16" i="2"/>
  <c r="O15" i="2"/>
  <c r="O14" i="2"/>
  <c r="O13" i="2"/>
  <c r="O12" i="2"/>
  <c r="O11" i="2"/>
  <c r="O10" i="2"/>
  <c r="H27" i="12"/>
  <c r="G27" i="12"/>
  <c r="F27" i="12"/>
  <c r="E27" i="12"/>
  <c r="D27" i="12"/>
  <c r="O27" i="2" l="1"/>
  <c r="S27" i="8" l="1"/>
  <c r="R27" i="8"/>
  <c r="P27" i="8"/>
  <c r="N27" i="8"/>
  <c r="M27" i="8"/>
  <c r="L27" i="8"/>
  <c r="K27" i="8"/>
  <c r="G27" i="8"/>
  <c r="F27" i="8"/>
  <c r="D27" i="8"/>
  <c r="C27" i="8"/>
  <c r="T27" i="8" l="1"/>
  <c r="U15" i="8" s="1"/>
  <c r="U22" i="8"/>
  <c r="U26" i="8"/>
  <c r="U24" i="8"/>
  <c r="U21" i="8"/>
  <c r="U12" i="8"/>
  <c r="U16" i="8"/>
  <c r="U19" i="8"/>
  <c r="U23" i="8"/>
  <c r="U20" i="8"/>
  <c r="U14" i="8"/>
  <c r="U25" i="8"/>
  <c r="U13" i="8"/>
  <c r="U17" i="8"/>
  <c r="U18" i="8"/>
  <c r="I28" i="8"/>
  <c r="O28" i="8"/>
  <c r="J28" i="8"/>
  <c r="E28" i="8"/>
  <c r="G28" i="8"/>
  <c r="C28" i="8"/>
  <c r="M28" i="8"/>
  <c r="N28" i="8"/>
  <c r="S28" i="8"/>
  <c r="R28" i="8"/>
  <c r="L28" i="8"/>
  <c r="D28" i="8"/>
  <c r="P28" i="8"/>
  <c r="K28" i="8"/>
  <c r="F28" i="8"/>
  <c r="N27" i="7"/>
  <c r="U11" i="8" l="1"/>
  <c r="H28" i="8"/>
  <c r="Q28" i="8"/>
  <c r="T28" i="8"/>
  <c r="U27" i="8"/>
  <c r="N48" i="3"/>
  <c r="N27" i="3"/>
  <c r="N13" i="4" s="1"/>
  <c r="N23" i="4" s="1"/>
  <c r="N50" i="2"/>
  <c r="N27" i="2"/>
  <c r="N24" i="4" l="1"/>
  <c r="N14" i="4"/>
  <c r="N22" i="4"/>
  <c r="N12" i="4"/>
  <c r="N21" i="4"/>
  <c r="N11" i="4"/>
  <c r="M27" i="7"/>
  <c r="M48" i="3"/>
  <c r="M27" i="3"/>
  <c r="M13" i="4" s="1"/>
  <c r="M23" i="4" s="1"/>
  <c r="M50" i="2"/>
  <c r="M27" i="2"/>
  <c r="M14" i="4" l="1"/>
  <c r="M24" i="4"/>
  <c r="M12" i="4"/>
  <c r="M22" i="4"/>
  <c r="M11" i="4"/>
  <c r="M21" i="4"/>
  <c r="L48" i="3"/>
  <c r="L27" i="3"/>
  <c r="L13" i="4" s="1"/>
  <c r="L23" i="4" s="1"/>
  <c r="L14" i="4" l="1"/>
  <c r="L24" i="4"/>
  <c r="L27" i="7"/>
  <c r="L50" i="2"/>
  <c r="L12" i="4" s="1"/>
  <c r="P50" i="2"/>
  <c r="L27" i="2"/>
  <c r="O26" i="1"/>
  <c r="O23" i="1"/>
  <c r="O22" i="1"/>
  <c r="O21" i="1"/>
  <c r="O20" i="1"/>
  <c r="O19" i="1"/>
  <c r="O18" i="1"/>
  <c r="O17" i="1"/>
  <c r="O16" i="1"/>
  <c r="O15" i="1"/>
  <c r="O14" i="1"/>
  <c r="O13" i="1"/>
  <c r="O12" i="1"/>
  <c r="O11" i="1"/>
  <c r="O10" i="1"/>
  <c r="K48" i="3"/>
  <c r="K27" i="3"/>
  <c r="K13" i="4" s="1"/>
  <c r="K23" i="4" s="1"/>
  <c r="P27" i="2"/>
  <c r="K50" i="2"/>
  <c r="K27" i="2"/>
  <c r="K27" i="1"/>
  <c r="K28" i="1" s="1"/>
  <c r="J48" i="3"/>
  <c r="J49" i="3" s="1"/>
  <c r="J27" i="3"/>
  <c r="J13" i="4" s="1"/>
  <c r="J23" i="4" s="1"/>
  <c r="O13" i="3"/>
  <c r="O14" i="3"/>
  <c r="J50" i="2"/>
  <c r="J51" i="2" s="1"/>
  <c r="J27" i="2"/>
  <c r="J28" i="2" s="1"/>
  <c r="I27" i="7"/>
  <c r="I48" i="3"/>
  <c r="I27" i="3"/>
  <c r="I13" i="4" s="1"/>
  <c r="I23" i="4" s="1"/>
  <c r="I50" i="2"/>
  <c r="I27" i="2"/>
  <c r="I27" i="1"/>
  <c r="J27" i="1"/>
  <c r="J28" i="1" s="1"/>
  <c r="L27" i="1"/>
  <c r="M27" i="1"/>
  <c r="N27" i="1"/>
  <c r="H27" i="7"/>
  <c r="H28" i="7" s="1"/>
  <c r="H48" i="3"/>
  <c r="H27" i="3"/>
  <c r="H13" i="4" s="1"/>
  <c r="H23" i="4" s="1"/>
  <c r="H27" i="2"/>
  <c r="H28" i="2" s="1"/>
  <c r="H50" i="2"/>
  <c r="H51" i="2" s="1"/>
  <c r="H27" i="1"/>
  <c r="H28" i="1" s="1"/>
  <c r="E27" i="7"/>
  <c r="D27" i="7"/>
  <c r="D28" i="7" s="1"/>
  <c r="C27" i="7"/>
  <c r="C28" i="7" s="1"/>
  <c r="D48" i="3"/>
  <c r="D49" i="3" s="1"/>
  <c r="E48" i="3"/>
  <c r="F48" i="3"/>
  <c r="G48" i="3"/>
  <c r="C48" i="3"/>
  <c r="D27" i="3"/>
  <c r="D13" i="4" s="1"/>
  <c r="D23" i="4" s="1"/>
  <c r="E27" i="3"/>
  <c r="E13" i="4" s="1"/>
  <c r="E23" i="4" s="1"/>
  <c r="F27" i="3"/>
  <c r="F13" i="4" s="1"/>
  <c r="F23" i="4" s="1"/>
  <c r="G27" i="3"/>
  <c r="G13" i="4" s="1"/>
  <c r="C27" i="3"/>
  <c r="C13" i="4" s="1"/>
  <c r="C23" i="4" s="1"/>
  <c r="D50" i="2"/>
  <c r="D51" i="2" s="1"/>
  <c r="E50" i="2"/>
  <c r="F50" i="2"/>
  <c r="G50" i="2"/>
  <c r="G51" i="2" s="1"/>
  <c r="C50" i="2"/>
  <c r="D27" i="2"/>
  <c r="D28" i="2" s="1"/>
  <c r="E27" i="2"/>
  <c r="F27" i="2"/>
  <c r="F28" i="2" s="1"/>
  <c r="G27" i="2"/>
  <c r="G28" i="2" s="1"/>
  <c r="C27" i="2"/>
  <c r="D27" i="1"/>
  <c r="D28" i="1" s="1"/>
  <c r="E27" i="1"/>
  <c r="F27" i="1"/>
  <c r="G27" i="1"/>
  <c r="G28" i="1" s="1"/>
  <c r="C27" i="1"/>
  <c r="O10" i="3"/>
  <c r="O26" i="3"/>
  <c r="O15" i="3"/>
  <c r="O16" i="3"/>
  <c r="O17" i="3"/>
  <c r="O18" i="3"/>
  <c r="O19" i="3"/>
  <c r="O20" i="3"/>
  <c r="O21" i="3"/>
  <c r="O22" i="3"/>
  <c r="O23" i="3"/>
  <c r="O12" i="3"/>
  <c r="O11" i="3"/>
  <c r="P27" i="1"/>
  <c r="K14" i="4" l="1"/>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8" i="1"/>
  <c r="C20" i="4" s="1"/>
  <c r="C10" i="4"/>
  <c r="D10" i="4"/>
  <c r="D20" i="4"/>
  <c r="E21" i="4"/>
  <c r="E11" i="4"/>
  <c r="C49" i="3"/>
  <c r="C24" i="4" s="1"/>
  <c r="C14" i="4"/>
  <c r="D14" i="4"/>
  <c r="D24" i="4"/>
  <c r="C28" i="2"/>
  <c r="C21" i="4" s="1"/>
  <c r="C11" i="4"/>
  <c r="D11" i="4"/>
  <c r="D21" i="4"/>
  <c r="E22" i="4"/>
  <c r="E12" i="4"/>
  <c r="E10" i="4"/>
  <c r="E20" i="4"/>
  <c r="O13" i="4"/>
  <c r="C51" i="2"/>
  <c r="C22" i="4" s="1"/>
  <c r="C12" i="4"/>
  <c r="D22" i="4"/>
  <c r="D12" i="4"/>
  <c r="O28" i="7"/>
  <c r="O27" i="7"/>
  <c r="O48" i="3"/>
  <c r="P27" i="7"/>
  <c r="O50" i="2"/>
  <c r="O27" i="3"/>
  <c r="O27" i="1"/>
  <c r="P48" i="3"/>
  <c r="O28" i="1" l="1"/>
  <c r="N20" i="4"/>
  <c r="O20" i="4" s="1"/>
  <c r="O25" i="4" s="1"/>
  <c r="O14" i="4"/>
  <c r="O10" i="4"/>
  <c r="O15" i="4" s="1"/>
  <c r="O49" i="3"/>
  <c r="O11" i="4"/>
  <c r="O12" i="4"/>
  <c r="O21" i="4"/>
  <c r="O24" i="4"/>
  <c r="O51" i="2"/>
  <c r="L22" i="4"/>
  <c r="O22" i="4" s="1"/>
</calcChain>
</file>

<file path=xl/sharedStrings.xml><?xml version="1.0" encoding="utf-8"?>
<sst xmlns="http://schemas.openxmlformats.org/spreadsheetml/2006/main" count="630" uniqueCount="166">
  <si>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</si>
  <si>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</si>
  <si>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</si>
  <si>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</si>
  <si>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</si>
  <si>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</si>
  <si>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</si>
  <si>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</si>
  <si>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</si>
  <si>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</si>
  <si>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</si>
  <si>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</si>
  <si>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</si>
  <si>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</si>
  <si>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</si>
  <si>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</si>
  <si>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</si>
  <si>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</si>
  <si>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</si>
  <si>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</si>
  <si>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</si>
  <si>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</si>
  <si>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</si>
  <si>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</si>
  <si>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</si>
  <si>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</si>
  <si>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</si>
  <si>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</si>
  <si>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</si>
  <si>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</si>
  <si>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</si>
  <si>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</si>
  <si>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</si>
  <si>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</si>
  <si>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</si>
  <si>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</si>
  <si>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</si>
  <si>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</si>
  <si>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</si>
  <si>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</si>
  <si>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</si>
  <si>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</si>
  <si>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</si>
  <si>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</si>
  <si>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</si>
  <si>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</si>
  <si>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</si>
  <si>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</si>
  <si>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</si>
  <si>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</si>
  <si>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</si>
  <si>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</si>
  <si>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</si>
  <si>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</si>
  <si>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</si>
  <si>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</si>
  <si>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</si>
  <si>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</si>
  <si>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</si>
  <si>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</si>
  <si>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</si>
  <si>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</si>
  <si>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</si>
  <si>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</si>
  <si>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</si>
  <si>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</si>
  <si>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</si>
  <si>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</si>
  <si>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</si>
  <si>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</si>
  <si>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</si>
  <si>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</si>
  <si>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</si>
  <si>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</si>
  <si>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</si>
  <si>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</si>
  <si>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</si>
  <si>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</si>
  <si>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</si>
  <si>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</si>
  <si>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</si>
  <si>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</si>
  <si>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BALLY</t>
  </si>
  <si>
    <t>ID Interactive</t>
  </si>
  <si>
    <t>IGT</t>
  </si>
  <si>
    <t>KONAMI</t>
  </si>
  <si>
    <t>MERKUR</t>
  </si>
  <si>
    <t>NOVOMATIC</t>
  </si>
  <si>
    <t>UNDESA</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</si>
  <si>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</si>
  <si>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</si>
  <si>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</si>
  <si>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</si>
  <si>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</si>
  <si>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</si>
  <si>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</si>
  <si>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</si>
  <si>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</si>
  <si>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</si>
  <si>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</si>
  <si>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</si>
  <si>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</si>
  <si>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</si>
  <si>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</si>
  <si>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</si>
  <si>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</si>
  <si>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</si>
  <si>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</si>
  <si>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</si>
  <si>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</si>
  <si>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</si>
  <si>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</si>
  <si>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</si>
  <si>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</si>
  <si>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</si>
  <si>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</si>
  <si>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</si>
  <si>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</si>
  <si>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</si>
  <si>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</si>
  <si>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</si>
  <si>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</si>
  <si>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</si>
  <si>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</si>
  <si>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</si>
  <si>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</si>
  <si>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</si>
  <si>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</si>
  <si>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</si>
  <si>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</si>
  <si>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</si>
  <si>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</si>
  <si>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</si>
  <si>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</si>
  <si>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</si>
  <si>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</si>
  <si>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</si>
  <si>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</si>
  <si>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INGRESOS BRUTOS O WIN POR CATEGORÍA DE JUEGO ($)</t>
  </si>
  <si>
    <t>GOLDCLUB</t>
  </si>
  <si>
    <t>Slovenia</t>
  </si>
  <si>
    <t xml:space="preserve">   Win y Participación por Categoría de Juego</t>
  </si>
  <si>
    <t>ARUZE</t>
  </si>
  <si>
    <t>USA-Australia</t>
  </si>
  <si>
    <t>SPIELO</t>
  </si>
  <si>
    <t>Multimedia Games</t>
  </si>
  <si>
    <t>WMS</t>
  </si>
  <si>
    <t>Dreams Coyhaique</t>
  </si>
  <si>
    <t>Coyhaique</t>
  </si>
  <si>
    <t>Enjoy Chiloé</t>
  </si>
  <si>
    <t>Castro</t>
  </si>
  <si>
    <t>Elektroncek</t>
  </si>
  <si>
    <t>PORCENTAJE DE RETORNO REAL PROMEDIO A CLIENTES EN MÁQUINAS DE AZAR (%)</t>
  </si>
  <si>
    <t>El porcentaje de retorno real promedio a los jugadores es variable, por lo que nada garantiza que los retornos pasados se repitan en el futuro.</t>
  </si>
  <si>
    <t>Últimos 12 Meses</t>
  </si>
  <si>
    <t>Gasto Promedio Año 2013</t>
  </si>
  <si>
    <t>OFERTA DE JUEGOS POR CATEGORIA,  EN LOS CASINOS EN OPERACIÓN - Noviembre 2013</t>
  </si>
  <si>
    <t>Casino Techonology</t>
  </si>
  <si>
    <t>SHUFFLEMASTER</t>
  </si>
  <si>
    <t>NUMERO DE MAQUINAS DE AZAR POR FABRICANTE Y PROCEDENCIA - Noviembre 2013</t>
  </si>
  <si>
    <t>Al 30-11-2013</t>
  </si>
  <si>
    <t>Win Noviembre 2013 y posiciones de juego al 30-11-2013</t>
  </si>
  <si>
    <t>POSICIONES DE JUEGO, POR CATEGORIA DE JUEGO - Noviembre 2013</t>
  </si>
  <si>
    <t>WIN DIARIO POR POSICION DE JUEGO ($), SEGUN CATEGORIA - Noviembre 2013</t>
  </si>
  <si>
    <t>WIN DIARIO POR POSICION DE JUEGO (US$), SEGUN CATEGORIA - Noviembre 2013</t>
  </si>
  <si>
    <t>Bulgaria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</si>
</sst>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4" formatCode="_-&quot;$&quot;\ * #,##0.00_-;\-&quot;$&quot;\ * #,##0.00_-;_-&quot;$&quot;\ *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_-[$€-2]\ * #,##0.00_-;\-[$€-2]\ * #,##0.00_-;_-[$€-2]\ * \-??_-"/>
    <numFmt numFmtId="172" formatCode="_-* #,##0.00_-;\-* #,##0.00_-;_-* \-??_-;_-@_-"/>
    <numFmt numFmtId="173" formatCode="_-* #,##0.00\ &quot;€&quot;_-;\-* #,##0.00\ &quot;€&quot;_-;_-* &quot;-&quot;??\ &quot;€&quot;_-;_-@_-"/>
    <numFmt numFmtId="174" formatCode="_(&quot;pta&quot;* #,##0.00_);_(&quot;pta&quot;* \(#,##0.00\);_(&quot;pta&quot;* &quot;-&quot;??_);_(@_)"/>
    <numFmt numFmtId="175" formatCode="_-[$€-2]\ * #,##0.00_-;\-[$€-2]\ * #,##0.00_-;_-[$€-2]\ * &quot;-&quot;??_-"/>
    <numFmt numFmtId="176" formatCode="_(* #,##0.00_);_(* \(#,##0.00\);_(* &quot;-&quot;??_);_(@_)"/>
    <numFmt numFmtId="177" formatCode="[$-F800]dddd\,\ mmmm\ dd\,\ yyyy"/>
    <numFmt numFmtId="178" formatCode="_-&quot;$ &quot;* #,##0.00_-;&quot;-$ &quot;* #,##0.00_-;_-&quot;$ &quot;* \-??_-;_-@_-"/>
  </numFmts>
  <fonts count="63">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8"/>
      <color indexed="9"/>
      <name val="Arial Narrow"/>
      <family val="2"/>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69">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40" fillId="0" borderId="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7" borderId="0" applyNumberFormat="0" applyBorder="0" applyAlignment="0" applyProtection="0"/>
    <xf numFmtId="0" fontId="42" fillId="18"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43" fillId="10" borderId="0" applyNumberFormat="0" applyBorder="0" applyAlignment="0" applyProtection="0"/>
    <xf numFmtId="0" fontId="44" fillId="22" borderId="60" applyNumberFormat="0" applyAlignment="0" applyProtection="0"/>
    <xf numFmtId="0" fontId="45" fillId="23"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27" borderId="0" applyNumberFormat="0" applyBorder="0" applyAlignment="0" applyProtection="0"/>
    <xf numFmtId="0" fontId="48" fillId="13" borderId="60" applyNumberFormat="0" applyAlignment="0" applyProtection="0"/>
    <xf numFmtId="171" fontId="40" fillId="0" borderId="0" applyFill="0" applyBorder="0" applyAlignment="0" applyProtection="0"/>
    <xf numFmtId="0" fontId="49" fillId="9" borderId="0" applyNumberFormat="0" applyBorder="0" applyAlignment="0" applyProtection="0"/>
    <xf numFmtId="172" fontId="40" fillId="0" borderId="0" applyFill="0" applyBorder="0" applyAlignment="0" applyProtection="0"/>
    <xf numFmtId="0" fontId="50" fillId="28" borderId="0" applyNumberFormat="0" applyBorder="0" applyAlignment="0" applyProtection="0"/>
    <xf numFmtId="0" fontId="40" fillId="29" borderId="63" applyNumberFormat="0" applyAlignment="0" applyProtection="0"/>
    <xf numFmtId="9" fontId="40" fillId="0" borderId="0" applyFill="0" applyBorder="0" applyAlignment="0" applyProtection="0"/>
    <xf numFmtId="0" fontId="51" fillId="22"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8" fillId="0" borderId="0"/>
    <xf numFmtId="0" fontId="40" fillId="0" borderId="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58" fillId="0" borderId="0"/>
    <xf numFmtId="0" fontId="49" fillId="31" borderId="0" applyNumberFormat="0" applyBorder="0" applyAlignment="0" applyProtection="0"/>
    <xf numFmtId="0" fontId="50" fillId="50" borderId="0" applyNumberFormat="0" applyBorder="0" applyAlignment="0" applyProtection="0"/>
    <xf numFmtId="0" fontId="40" fillId="0" borderId="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0" borderId="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0" fillId="0" borderId="0"/>
    <xf numFmtId="0" fontId="40" fillId="0" borderId="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0" borderId="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0" fillId="0" borderId="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0" borderId="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0" fillId="0" borderId="0"/>
    <xf numFmtId="0" fontId="40" fillId="0" borderId="0"/>
    <xf numFmtId="0" fontId="40" fillId="0" borderId="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9" fillId="0" borderId="0"/>
    <xf numFmtId="0" fontId="40" fillId="0" borderId="0"/>
    <xf numFmtId="173" fontId="40" fillId="0" borderId="0" applyFont="0" applyFill="0" applyBorder="0" applyAlignment="0" applyProtection="0"/>
    <xf numFmtId="0" fontId="40" fillId="0" borderId="0"/>
    <xf numFmtId="43" fontId="40" fillId="0" borderId="0" applyFont="0" applyFill="0" applyBorder="0" applyAlignment="0" applyProtection="0"/>
    <xf numFmtId="174" fontId="40" fillId="0" borderId="0" applyFont="0" applyFill="0" applyBorder="0" applyAlignment="0" applyProtection="0"/>
    <xf numFmtId="0" fontId="41" fillId="31" borderId="0" applyNumberFormat="0" applyBorder="0" applyAlignment="0" applyProtection="0"/>
    <xf numFmtId="0" fontId="41" fillId="33"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1" fillId="36" borderId="0" applyNumberFormat="0" applyBorder="0" applyAlignment="0" applyProtection="0"/>
    <xf numFmtId="0" fontId="41" fillId="34" borderId="0" applyNumberFormat="0" applyBorder="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1" fillId="32" borderId="0" applyNumberFormat="0" applyBorder="0" applyAlignment="0" applyProtection="0"/>
    <xf numFmtId="0" fontId="49" fillId="31" borderId="0" applyNumberFormat="0" applyBorder="0" applyAlignment="0" applyProtection="0"/>
    <xf numFmtId="0" fontId="50" fillId="50" borderId="0" applyNumberFormat="0" applyBorder="0" applyAlignment="0" applyProtection="0"/>
    <xf numFmtId="0" fontId="41" fillId="30" borderId="0" applyNumberFormat="0" applyBorder="0" applyAlignment="0" applyProtection="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1" fillId="35"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8" fillId="0" borderId="0"/>
    <xf numFmtId="175" fontId="40"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0" fillId="0" borderId="0" applyFont="0" applyFill="0" applyBorder="0" applyAlignment="0" applyProtection="0"/>
    <xf numFmtId="0" fontId="40" fillId="0" borderId="0"/>
    <xf numFmtId="172" fontId="40" fillId="0" borderId="0" applyFill="0" applyBorder="0" applyAlignment="0" applyProtection="0"/>
    <xf numFmtId="9" fontId="40" fillId="0" borderId="0" applyFill="0" applyBorder="0" applyAlignment="0" applyProtection="0"/>
    <xf numFmtId="0" fontId="8" fillId="0" borderId="0"/>
    <xf numFmtId="0" fontId="60"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43" fontId="40" fillId="0" borderId="0" applyFont="0" applyFill="0" applyBorder="0" applyAlignment="0" applyProtection="0"/>
    <xf numFmtId="166"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8"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8"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8"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177" fontId="40" fillId="0" borderId="0"/>
    <xf numFmtId="0" fontId="8" fillId="0" borderId="0"/>
    <xf numFmtId="0" fontId="8" fillId="0" borderId="0"/>
    <xf numFmtId="0" fontId="40" fillId="0" borderId="0" applyNumberFormat="0" applyFill="0" applyBorder="0" applyAlignment="0" applyProtection="0"/>
    <xf numFmtId="0" fontId="8" fillId="0" borderId="0"/>
    <xf numFmtId="0" fontId="8" fillId="0" borderId="0"/>
    <xf numFmtId="9" fontId="40" fillId="0" borderId="0" applyFont="0" applyFill="0" applyBorder="0" applyAlignment="0" applyProtection="0"/>
    <xf numFmtId="9" fontId="4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8"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ill="0" applyBorder="0" applyAlignment="0" applyProtection="0"/>
    <xf numFmtId="0" fontId="8" fillId="0" borderId="0"/>
    <xf numFmtId="172" fontId="40" fillId="0" borderId="0" applyFill="0" applyBorder="0" applyAlignment="0" applyProtection="0"/>
    <xf numFmtId="178" fontId="40" fillId="0" borderId="0" applyFill="0" applyBorder="0" applyAlignment="0" applyProtection="0"/>
    <xf numFmtId="9" fontId="40" fillId="0" borderId="0" applyFill="0" applyBorder="0" applyAlignment="0" applyProtection="0"/>
  </cellStyleXfs>
  <cellXfs count="281">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6" fontId="33" fillId="4" borderId="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166" fontId="24" fillId="0" borderId="0" xfId="5" applyNumberFormat="1" applyFont="1"/>
    <xf numFmtId="164"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9" fillId="3" borderId="0" xfId="0" applyFont="1" applyFill="1" applyAlignment="1"/>
    <xf numFmtId="0" fontId="39"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6" fontId="33" fillId="4" borderId="58" xfId="3" applyNumberFormat="1" applyFont="1" applyBorder="1" applyAlignment="1">
      <alignment vertical="center"/>
    </xf>
    <xf numFmtId="166" fontId="33" fillId="4" borderId="59" xfId="3" applyNumberFormat="1" applyFont="1" applyBorder="1" applyAlignment="1">
      <alignment vertical="center"/>
    </xf>
    <xf numFmtId="41" fontId="23" fillId="3" borderId="14" xfId="5" applyNumberFormat="1" applyFont="1" applyFill="1" applyBorder="1"/>
    <xf numFmtId="41" fontId="23" fillId="2" borderId="14" xfId="5" applyNumberFormat="1" applyFont="1" applyFill="1" applyBorder="1" applyAlignment="1"/>
    <xf numFmtId="164" fontId="33" fillId="4" borderId="28" xfId="3" applyNumberFormat="1" applyFont="1" applyBorder="1" applyAlignment="1">
      <alignment vertical="center"/>
    </xf>
    <xf numFmtId="164" fontId="33" fillId="4" borderId="29" xfId="3" applyNumberFormat="1" applyFont="1" applyBorder="1" applyAlignment="1">
      <alignment vertical="center"/>
    </xf>
    <xf numFmtId="164" fontId="33" fillId="4" borderId="57" xfId="3" applyNumberFormat="1" applyFont="1" applyBorder="1" applyAlignment="1">
      <alignment vertical="center"/>
    </xf>
    <xf numFmtId="43"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2"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17" fontId="5" fillId="5" borderId="0" xfId="7" applyFont="1" applyBorder="1" applyAlignment="1">
      <alignment horizontal="center" vertical="center"/>
    </xf>
    <xf numFmtId="17" fontId="38" fillId="5" borderId="0" xfId="7" applyFont="1" applyBorder="1" applyAlignment="1">
      <alignment horizontal="center" vertical="center"/>
    </xf>
    <xf numFmtId="0" fontId="10" fillId="3" borderId="0" xfId="0" applyFont="1" applyFill="1" applyAlignment="1"/>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2013</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637077</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589452</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142875</xdr:rowOff>
    </xdr:from>
    <xdr:to>
      <xdr:col>10</xdr:col>
      <xdr:colOff>546589</xdr:colOff>
      <xdr:row>39</xdr:row>
      <xdr:rowOff>9525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6</xdr:col>
      <xdr:colOff>666750</xdr:colOff>
      <xdr:row>31</xdr:row>
      <xdr:rowOff>104775</xdr:rowOff>
    </xdr:from>
    <xdr:to>
      <xdr:col>7</xdr:col>
      <xdr:colOff>847417</xdr:colOff>
      <xdr:row>33</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10</xdr:col>
      <xdr:colOff>204107</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10</xdr:col>
      <xdr:colOff>242207</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31</xdr:row>
      <xdr:rowOff>142875</xdr:rowOff>
    </xdr:from>
    <xdr:to>
      <xdr:col>7</xdr:col>
      <xdr:colOff>133349</xdr:colOff>
      <xdr:row>33</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54</xdr:row>
      <xdr:rowOff>168017</xdr:rowOff>
    </xdr:from>
    <xdr:to>
      <xdr:col>11</xdr:col>
      <xdr:colOff>57149</xdr:colOff>
      <xdr:row>61</xdr:row>
      <xdr:rowOff>21407</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52350</xdr:rowOff>
    </xdr:from>
    <xdr:to>
      <xdr:col>7</xdr:col>
      <xdr:colOff>0</xdr:colOff>
      <xdr:row>54</xdr:row>
      <xdr:rowOff>96673</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131310</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11</xdr:col>
      <xdr:colOff>104775</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520402</xdr:colOff>
      <xdr:row>75</xdr:row>
      <xdr:rowOff>26989</xdr:rowOff>
    </xdr:from>
    <xdr:to>
      <xdr:col>6</xdr:col>
      <xdr:colOff>662844</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161925</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71438</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55</xdr:row>
      <xdr:rowOff>46038</xdr:rowOff>
    </xdr:from>
    <xdr:to>
      <xdr:col>10</xdr:col>
      <xdr:colOff>76200</xdr:colOff>
      <xdr:row>61</xdr:row>
      <xdr:rowOff>93663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451570</xdr:colOff>
      <xdr:row>53</xdr:row>
      <xdr:rowOff>158010</xdr:rowOff>
    </xdr:from>
    <xdr:to>
      <xdr:col>6</xdr:col>
      <xdr:colOff>533398</xdr:colOff>
      <xdr:row>55</xdr:row>
      <xdr:rowOff>39687</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64</xdr:row>
      <xdr:rowOff>0</xdr:rowOff>
    </xdr:from>
    <xdr:to>
      <xdr:col>1</xdr:col>
      <xdr:colOff>7620</xdr:colOff>
      <xdr:row>64</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10</xdr:col>
      <xdr:colOff>138113</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517525</xdr:colOff>
      <xdr:row>49</xdr:row>
      <xdr:rowOff>20637</xdr:rowOff>
    </xdr:from>
    <xdr:to>
      <xdr:col>6</xdr:col>
      <xdr:colOff>655636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10</xdr:col>
      <xdr:colOff>192088</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Normal="100" workbookViewId="0"/>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30"/>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132</v>
      </c>
      <c r="D15" s="20"/>
      <c r="E15" s="33" t="s">
        <v>66</v>
      </c>
    </row>
    <row r="16" spans="1:5" ht="26.25" customHeight="1" thickTop="1" thickBot="1">
      <c r="C16" s="33" t="s">
        <v>97</v>
      </c>
      <c r="D16" s="20"/>
      <c r="E16" s="33" t="s">
        <v>67</v>
      </c>
    </row>
    <row r="17" spans="3:5" ht="26.25" customHeight="1" thickTop="1" thickBot="1">
      <c r="C17" s="33" t="s">
        <v>126</v>
      </c>
      <c r="D17" s="20"/>
      <c r="E17" s="33" t="s">
        <v>68</v>
      </c>
    </row>
    <row r="18" spans="3:5" ht="26.25" customHeight="1" thickTop="1" thickBot="1">
      <c r="C18" s="33" t="s">
        <v>133</v>
      </c>
      <c r="D18" s="20"/>
      <c r="E18" s="33" t="s">
        <v>69</v>
      </c>
    </row>
    <row r="19" spans="3:5" ht="26.25" customHeight="1" thickTop="1" thickBot="1">
      <c r="C19" s="33" t="s">
        <v>63</v>
      </c>
      <c r="D19" s="20"/>
      <c r="E19" s="33" t="s">
        <v>70</v>
      </c>
    </row>
    <row r="20" spans="3:5" ht="26.25" customHeight="1" thickTop="1" thickBot="1">
      <c r="C20" s="33" t="s">
        <v>72</v>
      </c>
      <c r="D20" s="20"/>
      <c r="E20" s="33" t="s">
        <v>141</v>
      </c>
    </row>
    <row r="21" spans="3:5" ht="26.25" customHeight="1" thickTop="1" thickBot="1">
      <c r="C21" s="33" t="s">
        <v>64</v>
      </c>
      <c r="D21" s="20"/>
      <c r="E21" s="34" t="s">
        <v>71</v>
      </c>
    </row>
    <row r="22" spans="3:5" ht="26.25" customHeight="1" thickTop="1" thickBot="1">
      <c r="C22" s="33" t="s">
        <v>65</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heetViews>
  <sheetFormatPr baseColWidth="10" defaultColWidth="11.42578125" defaultRowHeight="11.25"/>
  <cols>
    <col min="1" max="1" width="4.140625" style="73"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2"/>
    </row>
    <row r="2" spans="1:5" ht="10.5" customHeight="1"/>
    <row r="3" spans="1:5" ht="10.5" customHeight="1"/>
    <row r="4" spans="1:5" ht="10.5" customHeight="1"/>
    <row r="5" spans="1:5" ht="10.5" customHeight="1">
      <c r="D5" s="84"/>
    </row>
    <row r="6" spans="1:5" ht="10.5" customHeight="1">
      <c r="D6" s="84"/>
      <c r="E6" s="84"/>
    </row>
    <row r="7" spans="1:5" ht="49.5" customHeight="1">
      <c r="D7" s="84"/>
      <c r="E7" s="84"/>
    </row>
    <row r="8" spans="1:5" ht="22.5" customHeight="1">
      <c r="A8" s="65"/>
      <c r="B8" s="279" t="s">
        <v>56</v>
      </c>
      <c r="C8" s="279"/>
      <c r="D8" s="280"/>
    </row>
    <row r="9" spans="1:5" ht="42" customHeight="1">
      <c r="A9" s="65"/>
      <c r="B9" s="85" t="s">
        <v>73</v>
      </c>
      <c r="C9" s="86"/>
      <c r="D9" s="87" t="s">
        <v>20</v>
      </c>
    </row>
    <row r="10" spans="1:5" ht="48" customHeight="1">
      <c r="A10" s="65"/>
      <c r="B10" s="85" t="s">
        <v>61</v>
      </c>
      <c r="C10" s="86"/>
      <c r="D10" s="87" t="s">
        <v>21</v>
      </c>
    </row>
    <row r="11" spans="1:5" ht="39.75" customHeight="1">
      <c r="A11" s="65"/>
      <c r="B11" s="85" t="s">
        <v>22</v>
      </c>
      <c r="C11" s="86"/>
      <c r="D11" s="87" t="s">
        <v>23</v>
      </c>
    </row>
    <row r="12" spans="1:5" ht="37.5" customHeight="1">
      <c r="A12" s="65"/>
      <c r="B12" s="85" t="s">
        <v>62</v>
      </c>
      <c r="C12" s="88"/>
      <c r="D12" s="87" t="s">
        <v>24</v>
      </c>
    </row>
    <row r="13" spans="1:5" ht="56.25" customHeight="1">
      <c r="A13" s="65"/>
      <c r="B13" s="85" t="s">
        <v>130</v>
      </c>
      <c r="C13" s="88"/>
      <c r="D13" s="192" t="s">
        <v>131</v>
      </c>
    </row>
    <row r="14" spans="1:5" ht="39.75" customHeight="1">
      <c r="A14" s="65"/>
      <c r="B14" s="85" t="s">
        <v>134</v>
      </c>
      <c r="C14" s="86"/>
      <c r="D14" s="87" t="s">
        <v>136</v>
      </c>
    </row>
    <row r="15" spans="1:5" ht="39.75" customHeight="1">
      <c r="A15" s="65"/>
      <c r="B15" s="85" t="s">
        <v>135</v>
      </c>
      <c r="C15" s="86"/>
      <c r="D15" s="87" t="s">
        <v>137</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zoomScaleNormal="100" workbookViewId="0">
      <selection activeCell="D27" sqref="D27:H27"/>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37" t="s">
        <v>156</v>
      </c>
      <c r="C8" s="237"/>
      <c r="D8" s="237"/>
      <c r="E8" s="237"/>
      <c r="F8" s="237"/>
      <c r="G8" s="237"/>
      <c r="H8" s="238"/>
      <c r="I8" s="157"/>
      <c r="J8" s="58"/>
    </row>
    <row r="9" spans="2:10" s="52" customFormat="1" ht="15" customHeight="1">
      <c r="B9" s="239" t="s">
        <v>12</v>
      </c>
      <c r="C9" s="240" t="s">
        <v>107</v>
      </c>
      <c r="D9" s="241" t="s">
        <v>108</v>
      </c>
      <c r="E9" s="242"/>
      <c r="F9" s="243"/>
      <c r="G9" s="244" t="s">
        <v>109</v>
      </c>
      <c r="H9" s="245" t="s">
        <v>110</v>
      </c>
      <c r="I9" s="157"/>
      <c r="J9" s="58"/>
    </row>
    <row r="10" spans="2:10" s="52" customFormat="1" ht="24" customHeight="1">
      <c r="B10" s="239"/>
      <c r="C10" s="240"/>
      <c r="D10" s="159" t="s">
        <v>100</v>
      </c>
      <c r="E10" s="161" t="s">
        <v>101</v>
      </c>
      <c r="F10" s="160" t="s">
        <v>102</v>
      </c>
      <c r="G10" s="244"/>
      <c r="H10" s="245"/>
      <c r="I10" s="157"/>
    </row>
    <row r="11" spans="2:10" s="52" customFormat="1" ht="9" customHeight="1">
      <c r="B11" s="103" t="s">
        <v>35</v>
      </c>
      <c r="C11" s="39" t="s">
        <v>111</v>
      </c>
      <c r="D11" s="162">
        <v>6</v>
      </c>
      <c r="E11" s="162">
        <v>14</v>
      </c>
      <c r="F11" s="162">
        <v>1</v>
      </c>
      <c r="G11" s="162">
        <v>450</v>
      </c>
      <c r="H11" s="162">
        <v>136</v>
      </c>
      <c r="I11" s="157"/>
    </row>
    <row r="12" spans="2:10" s="52" customFormat="1" ht="9" customHeight="1">
      <c r="B12" s="102" t="s">
        <v>3</v>
      </c>
      <c r="C12" s="114" t="s">
        <v>112</v>
      </c>
      <c r="D12" s="164">
        <v>10</v>
      </c>
      <c r="E12" s="164">
        <v>29</v>
      </c>
      <c r="F12" s="164">
        <v>2</v>
      </c>
      <c r="G12" s="164">
        <v>790</v>
      </c>
      <c r="H12" s="164">
        <v>248</v>
      </c>
      <c r="I12" s="157"/>
    </row>
    <row r="13" spans="2:10" s="52" customFormat="1" ht="9" customHeight="1">
      <c r="B13" s="165" t="s">
        <v>77</v>
      </c>
      <c r="C13" s="39" t="s">
        <v>113</v>
      </c>
      <c r="D13" s="162">
        <v>5</v>
      </c>
      <c r="E13" s="162">
        <v>17</v>
      </c>
      <c r="F13" s="162">
        <v>1</v>
      </c>
      <c r="G13" s="162">
        <v>385</v>
      </c>
      <c r="H13" s="162">
        <v>179</v>
      </c>
      <c r="I13" s="157"/>
    </row>
    <row r="14" spans="2:10" s="52" customFormat="1" ht="9" customHeight="1">
      <c r="B14" s="102" t="s">
        <v>36</v>
      </c>
      <c r="C14" s="114" t="s">
        <v>114</v>
      </c>
      <c r="D14" s="164">
        <v>7</v>
      </c>
      <c r="E14" s="164">
        <v>10</v>
      </c>
      <c r="F14" s="164">
        <v>1</v>
      </c>
      <c r="G14" s="164">
        <v>338</v>
      </c>
      <c r="H14" s="164">
        <v>148</v>
      </c>
      <c r="I14" s="157"/>
      <c r="J14" s="53"/>
    </row>
    <row r="15" spans="2:10" s="52" customFormat="1" ht="9" customHeight="1">
      <c r="B15" s="103" t="s">
        <v>125</v>
      </c>
      <c r="C15" s="39" t="s">
        <v>115</v>
      </c>
      <c r="D15" s="162">
        <v>14</v>
      </c>
      <c r="E15" s="162">
        <v>42</v>
      </c>
      <c r="F15" s="162">
        <v>1</v>
      </c>
      <c r="G15" s="162">
        <v>1404</v>
      </c>
      <c r="H15" s="162">
        <v>100</v>
      </c>
      <c r="I15" s="157"/>
      <c r="J15" s="53"/>
    </row>
    <row r="16" spans="2:10" s="52" customFormat="1" ht="9" customHeight="1">
      <c r="B16" s="102" t="s">
        <v>17</v>
      </c>
      <c r="C16" s="114" t="s">
        <v>116</v>
      </c>
      <c r="D16" s="164">
        <v>30</v>
      </c>
      <c r="E16" s="164">
        <v>52</v>
      </c>
      <c r="F16" s="164">
        <v>1</v>
      </c>
      <c r="G16" s="164">
        <v>1918</v>
      </c>
      <c r="H16" s="164">
        <v>300</v>
      </c>
      <c r="I16" s="157"/>
      <c r="J16" s="53"/>
    </row>
    <row r="17" spans="1:248" s="52" customFormat="1" ht="9" customHeight="1">
      <c r="B17" s="103" t="s">
        <v>4</v>
      </c>
      <c r="C17" s="39" t="s">
        <v>117</v>
      </c>
      <c r="D17" s="162">
        <v>5</v>
      </c>
      <c r="E17" s="162">
        <v>14</v>
      </c>
      <c r="F17" s="162">
        <v>2</v>
      </c>
      <c r="G17" s="162">
        <v>238</v>
      </c>
      <c r="H17" s="162">
        <v>60</v>
      </c>
      <c r="I17" s="157"/>
    </row>
    <row r="18" spans="1:248" s="52" customFormat="1" ht="9" customHeight="1">
      <c r="B18" s="102" t="s">
        <v>5</v>
      </c>
      <c r="C18" s="114" t="s">
        <v>118</v>
      </c>
      <c r="D18" s="164">
        <v>4</v>
      </c>
      <c r="E18" s="164">
        <v>12</v>
      </c>
      <c r="F18" s="164">
        <v>1</v>
      </c>
      <c r="G18" s="164">
        <v>450</v>
      </c>
      <c r="H18" s="164">
        <v>69</v>
      </c>
      <c r="I18" s="157"/>
    </row>
    <row r="19" spans="1:248" s="52" customFormat="1" ht="9" customHeight="1">
      <c r="B19" s="102" t="s">
        <v>7</v>
      </c>
      <c r="C19" s="114" t="s">
        <v>119</v>
      </c>
      <c r="D19" s="164">
        <v>15</v>
      </c>
      <c r="E19" s="164">
        <v>34</v>
      </c>
      <c r="F19" s="164">
        <v>1</v>
      </c>
      <c r="G19" s="164">
        <v>1387</v>
      </c>
      <c r="H19" s="164">
        <v>168</v>
      </c>
      <c r="I19" s="157"/>
    </row>
    <row r="20" spans="1:248" s="52" customFormat="1" ht="9" customHeight="1">
      <c r="B20" s="103" t="s">
        <v>13</v>
      </c>
      <c r="C20" s="59" t="s">
        <v>120</v>
      </c>
      <c r="D20" s="163">
        <v>4</v>
      </c>
      <c r="E20" s="163">
        <v>5</v>
      </c>
      <c r="F20" s="163">
        <v>1</v>
      </c>
      <c r="G20" s="163">
        <v>200</v>
      </c>
      <c r="H20" s="163">
        <v>40</v>
      </c>
      <c r="I20" s="157"/>
    </row>
    <row r="21" spans="1:248" s="52" customFormat="1" ht="9" customHeight="1">
      <c r="B21" s="102" t="s">
        <v>14</v>
      </c>
      <c r="C21" s="114" t="s">
        <v>121</v>
      </c>
      <c r="D21" s="164">
        <v>7</v>
      </c>
      <c r="E21" s="164">
        <v>26</v>
      </c>
      <c r="F21" s="164">
        <v>3</v>
      </c>
      <c r="G21" s="164">
        <v>620</v>
      </c>
      <c r="H21" s="164">
        <v>176</v>
      </c>
      <c r="I21" s="157"/>
    </row>
    <row r="22" spans="1:248" s="52" customFormat="1" ht="9" customHeight="1">
      <c r="B22" s="103" t="s">
        <v>15</v>
      </c>
      <c r="C22" s="39" t="s">
        <v>122</v>
      </c>
      <c r="D22" s="162">
        <v>5</v>
      </c>
      <c r="E22" s="162">
        <v>15</v>
      </c>
      <c r="F22" s="162">
        <v>2</v>
      </c>
      <c r="G22" s="162">
        <v>380</v>
      </c>
      <c r="H22" s="162">
        <v>200</v>
      </c>
      <c r="I22" s="157"/>
    </row>
    <row r="23" spans="1:248" s="52" customFormat="1" ht="9" customHeight="1">
      <c r="B23" s="102" t="s">
        <v>39</v>
      </c>
      <c r="C23" s="114" t="s">
        <v>123</v>
      </c>
      <c r="D23" s="164">
        <v>6</v>
      </c>
      <c r="E23" s="164">
        <v>14</v>
      </c>
      <c r="F23" s="164">
        <v>1</v>
      </c>
      <c r="G23" s="164">
        <v>331</v>
      </c>
      <c r="H23" s="164">
        <v>60</v>
      </c>
      <c r="I23" s="157"/>
    </row>
    <row r="24" spans="1:248" s="52" customFormat="1" ht="9" customHeight="1">
      <c r="B24" s="165" t="s">
        <v>149</v>
      </c>
      <c r="C24" s="39" t="s">
        <v>150</v>
      </c>
      <c r="D24" s="162">
        <v>7</v>
      </c>
      <c r="E24" s="162">
        <v>11</v>
      </c>
      <c r="F24" s="162">
        <v>1</v>
      </c>
      <c r="G24" s="162">
        <v>230</v>
      </c>
      <c r="H24" s="162">
        <v>72</v>
      </c>
      <c r="I24" s="157"/>
    </row>
    <row r="25" spans="1:248" s="52" customFormat="1" ht="9" customHeight="1">
      <c r="B25" s="102" t="s">
        <v>147</v>
      </c>
      <c r="C25" s="114" t="s">
        <v>148</v>
      </c>
      <c r="D25" s="164">
        <v>4</v>
      </c>
      <c r="E25" s="164">
        <v>6</v>
      </c>
      <c r="F25" s="164">
        <v>1</v>
      </c>
      <c r="G25" s="164">
        <v>150</v>
      </c>
      <c r="H25" s="164">
        <v>38</v>
      </c>
      <c r="I25" s="157"/>
    </row>
    <row r="26" spans="1:248" s="52" customFormat="1" ht="9" customHeight="1">
      <c r="B26" s="165" t="s">
        <v>16</v>
      </c>
      <c r="C26" s="39" t="s">
        <v>124</v>
      </c>
      <c r="D26" s="162">
        <v>5</v>
      </c>
      <c r="E26" s="162">
        <v>13</v>
      </c>
      <c r="F26" s="162">
        <v>2</v>
      </c>
      <c r="G26" s="162">
        <v>421</v>
      </c>
      <c r="H26" s="162">
        <v>150</v>
      </c>
      <c r="I26" s="157"/>
    </row>
    <row r="27" spans="1:248" s="158" customFormat="1" ht="18" customHeight="1">
      <c r="A27" s="80"/>
      <c r="B27" s="166" t="s">
        <v>2</v>
      </c>
      <c r="C27" s="167"/>
      <c r="D27" s="168">
        <f t="shared" ref="D27:H27" si="0">SUM(D11:D26)</f>
        <v>134</v>
      </c>
      <c r="E27" s="168">
        <f t="shared" si="0"/>
        <v>314</v>
      </c>
      <c r="F27" s="168">
        <f t="shared" si="0"/>
        <v>22</v>
      </c>
      <c r="G27" s="168">
        <f t="shared" si="0"/>
        <v>9692</v>
      </c>
      <c r="H27" s="169">
        <f t="shared" si="0"/>
        <v>2144</v>
      </c>
      <c r="I27" s="63"/>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91" t="s">
        <v>160</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1"/>
  <sheetViews>
    <sheetView zoomScaleNormal="100" zoomScaleSheetLayoutView="100" workbookViewId="0">
      <selection activeCell="A19" sqref="A19:XFD19"/>
    </sheetView>
  </sheetViews>
  <sheetFormatPr baseColWidth="10" defaultColWidth="11.42578125"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7" width="9.5703125" style="16" customWidth="1"/>
    <col min="8" max="8" width="15" style="16" bestFit="1" customWidth="1"/>
    <col min="9" max="9" width="9" style="16" bestFit="1" customWidth="1"/>
    <col min="10" max="10" width="9.140625" style="16" bestFit="1" customWidth="1"/>
    <col min="11" max="11" width="9.85546875" style="16" bestFit="1" customWidth="1"/>
    <col min="12" max="12" width="9" style="16" customWidth="1"/>
    <col min="13" max="13" width="8.85546875" style="16" bestFit="1" customWidth="1"/>
    <col min="14" max="14" width="8.28515625" style="16" customWidth="1"/>
    <col min="15" max="15" width="0.85546875" style="16" hidden="1" customWidth="1"/>
    <col min="16" max="16" width="9.85546875" style="16" bestFit="1" customWidth="1"/>
    <col min="17" max="17" width="13.42578125" style="16" bestFit="1" customWidth="1"/>
    <col min="18" max="18" width="7.85546875" style="16" customWidth="1"/>
    <col min="19" max="19" width="8.42578125" style="16" customWidth="1"/>
    <col min="20" max="21" width="7.7109375" style="16" customWidth="1"/>
    <col min="22" max="22" width="1" style="16" customWidth="1"/>
    <col min="23" max="23" width="12.5703125" style="16" bestFit="1" customWidth="1"/>
    <col min="24" max="16384" width="11.42578125" style="16"/>
  </cols>
  <sheetData>
    <row r="1" spans="2:21" ht="10.5" customHeight="1"/>
    <row r="2" spans="2:21" ht="10.5" customHeight="1"/>
    <row r="3" spans="2:21" ht="10.5" customHeight="1"/>
    <row r="4" spans="2:21" ht="10.5" customHeight="1"/>
    <row r="5" spans="2:21" ht="10.5" customHeight="1"/>
    <row r="6" spans="2:21" ht="12.75" customHeight="1"/>
    <row r="7" spans="2:21" ht="49.5" customHeight="1"/>
    <row r="8" spans="2:21" ht="22.5" customHeight="1">
      <c r="B8" s="246" t="s">
        <v>159</v>
      </c>
      <c r="C8" s="247"/>
      <c r="D8" s="247"/>
      <c r="E8" s="247"/>
      <c r="F8" s="247"/>
      <c r="G8" s="247"/>
      <c r="H8" s="247"/>
      <c r="I8" s="247"/>
      <c r="J8" s="247"/>
      <c r="K8" s="247"/>
      <c r="L8" s="247"/>
      <c r="M8" s="247"/>
      <c r="N8" s="247"/>
      <c r="O8" s="247"/>
      <c r="P8" s="247"/>
      <c r="Q8" s="247"/>
      <c r="R8" s="247"/>
      <c r="S8" s="247"/>
      <c r="T8" s="247"/>
      <c r="U8" s="248"/>
    </row>
    <row r="9" spans="2:21" s="236" customFormat="1" ht="11.25" customHeight="1">
      <c r="B9" s="239" t="s">
        <v>25</v>
      </c>
      <c r="C9" s="234" t="s">
        <v>80</v>
      </c>
      <c r="D9" s="234" t="s">
        <v>81</v>
      </c>
      <c r="E9" s="234" t="s">
        <v>142</v>
      </c>
      <c r="F9" s="234" t="s">
        <v>144</v>
      </c>
      <c r="G9" s="234" t="s">
        <v>82</v>
      </c>
      <c r="H9" s="234" t="s">
        <v>157</v>
      </c>
      <c r="I9" s="234" t="s">
        <v>151</v>
      </c>
      <c r="J9" s="234" t="s">
        <v>139</v>
      </c>
      <c r="K9" s="234" t="s">
        <v>83</v>
      </c>
      <c r="L9" s="234" t="s">
        <v>84</v>
      </c>
      <c r="M9" s="234" t="s">
        <v>85</v>
      </c>
      <c r="N9" s="234" t="s">
        <v>86</v>
      </c>
      <c r="O9" s="235" t="s">
        <v>145</v>
      </c>
      <c r="P9" s="234" t="s">
        <v>87</v>
      </c>
      <c r="Q9" s="234" t="s">
        <v>158</v>
      </c>
      <c r="R9" s="234" t="s">
        <v>88</v>
      </c>
      <c r="S9" s="234" t="s">
        <v>146</v>
      </c>
      <c r="T9" s="249" t="s">
        <v>98</v>
      </c>
      <c r="U9" s="250"/>
    </row>
    <row r="10" spans="2:21" ht="11.25" customHeight="1">
      <c r="B10" s="239"/>
      <c r="C10" s="47" t="s">
        <v>89</v>
      </c>
      <c r="D10" s="47" t="s">
        <v>90</v>
      </c>
      <c r="E10" s="47" t="s">
        <v>143</v>
      </c>
      <c r="F10" s="47" t="s">
        <v>91</v>
      </c>
      <c r="G10" s="47" t="s">
        <v>92</v>
      </c>
      <c r="H10" s="47" t="s">
        <v>165</v>
      </c>
      <c r="I10" s="47" t="s">
        <v>140</v>
      </c>
      <c r="J10" s="47" t="s">
        <v>140</v>
      </c>
      <c r="K10" s="47" t="s">
        <v>92</v>
      </c>
      <c r="L10" s="47" t="s">
        <v>92</v>
      </c>
      <c r="M10" s="47" t="s">
        <v>93</v>
      </c>
      <c r="N10" s="47" t="s">
        <v>94</v>
      </c>
      <c r="O10" s="47" t="s">
        <v>92</v>
      </c>
      <c r="P10" s="47" t="s">
        <v>95</v>
      </c>
      <c r="Q10" s="47" t="s">
        <v>92</v>
      </c>
      <c r="R10" s="47" t="s">
        <v>96</v>
      </c>
      <c r="S10" s="47" t="s">
        <v>92</v>
      </c>
      <c r="T10" s="249"/>
      <c r="U10" s="250"/>
    </row>
    <row r="11" spans="2:21" ht="9" customHeight="1">
      <c r="B11" s="103" t="s">
        <v>35</v>
      </c>
      <c r="C11" s="39"/>
      <c r="D11" s="39">
        <v>6</v>
      </c>
      <c r="E11" s="39"/>
      <c r="F11" s="39">
        <v>88</v>
      </c>
      <c r="G11" s="39">
        <v>118</v>
      </c>
      <c r="H11" s="39"/>
      <c r="I11" s="39"/>
      <c r="J11" s="39"/>
      <c r="K11" s="39"/>
      <c r="L11" s="39">
        <v>84</v>
      </c>
      <c r="M11" s="39">
        <v>52</v>
      </c>
      <c r="N11" s="39"/>
      <c r="O11" s="39"/>
      <c r="P11" s="39">
        <v>24</v>
      </c>
      <c r="Q11" s="39"/>
      <c r="R11" s="39"/>
      <c r="S11" s="39">
        <v>78</v>
      </c>
      <c r="T11" s="82">
        <f>SUM(C11:S11)</f>
        <v>450</v>
      </c>
      <c r="U11" s="148">
        <f t="shared" ref="U11:U26" si="0">T11/$T$27</f>
        <v>4.643004539826661E-2</v>
      </c>
    </row>
    <row r="12" spans="2:21" ht="9" customHeight="1">
      <c r="B12" s="102" t="s">
        <v>3</v>
      </c>
      <c r="C12" s="114"/>
      <c r="D12" s="114">
        <v>58</v>
      </c>
      <c r="E12" s="114"/>
      <c r="F12" s="114">
        <v>164</v>
      </c>
      <c r="G12" s="114">
        <v>154</v>
      </c>
      <c r="H12" s="114"/>
      <c r="I12" s="114"/>
      <c r="J12" s="114"/>
      <c r="K12" s="114"/>
      <c r="L12" s="114">
        <v>134</v>
      </c>
      <c r="M12" s="114">
        <v>62</v>
      </c>
      <c r="N12" s="114"/>
      <c r="O12" s="114"/>
      <c r="P12" s="114">
        <v>8</v>
      </c>
      <c r="Q12" s="114">
        <v>10</v>
      </c>
      <c r="R12" s="114"/>
      <c r="S12" s="114">
        <v>200</v>
      </c>
      <c r="T12" s="114">
        <f>SUM(C12:S12)</f>
        <v>790</v>
      </c>
      <c r="U12" s="149">
        <f t="shared" si="0"/>
        <v>8.1510524143623614E-2</v>
      </c>
    </row>
    <row r="13" spans="2:21" ht="9" customHeight="1">
      <c r="B13" s="96" t="s">
        <v>77</v>
      </c>
      <c r="C13" s="39">
        <v>10</v>
      </c>
      <c r="D13" s="39">
        <v>26</v>
      </c>
      <c r="E13" s="39"/>
      <c r="F13" s="39">
        <v>57</v>
      </c>
      <c r="G13" s="39">
        <v>58</v>
      </c>
      <c r="H13" s="39"/>
      <c r="I13" s="39"/>
      <c r="J13" s="39">
        <v>16</v>
      </c>
      <c r="K13" s="39"/>
      <c r="L13" s="39">
        <v>55</v>
      </c>
      <c r="M13" s="39">
        <v>44</v>
      </c>
      <c r="N13" s="39"/>
      <c r="O13" s="39"/>
      <c r="P13" s="39">
        <v>40</v>
      </c>
      <c r="Q13" s="39"/>
      <c r="R13" s="39">
        <v>18</v>
      </c>
      <c r="S13" s="39">
        <v>61</v>
      </c>
      <c r="T13" s="82">
        <f t="shared" ref="T13:T26" si="1">SUM(C13:S13)</f>
        <v>385</v>
      </c>
      <c r="U13" s="148">
        <f t="shared" si="0"/>
        <v>3.9723483285183658E-2</v>
      </c>
    </row>
    <row r="14" spans="2:21" ht="9" customHeight="1">
      <c r="B14" s="102" t="s">
        <v>36</v>
      </c>
      <c r="C14" s="114"/>
      <c r="D14" s="114">
        <v>16</v>
      </c>
      <c r="E14" s="114"/>
      <c r="F14" s="114">
        <v>76</v>
      </c>
      <c r="G14" s="114">
        <v>104</v>
      </c>
      <c r="H14" s="114"/>
      <c r="I14" s="114"/>
      <c r="J14" s="114"/>
      <c r="K14" s="114"/>
      <c r="L14" s="114">
        <v>16</v>
      </c>
      <c r="M14" s="114">
        <v>12</v>
      </c>
      <c r="N14" s="114"/>
      <c r="O14" s="114"/>
      <c r="P14" s="114"/>
      <c r="Q14" s="114"/>
      <c r="R14" s="114"/>
      <c r="S14" s="114">
        <v>114</v>
      </c>
      <c r="T14" s="114">
        <f t="shared" si="1"/>
        <v>338</v>
      </c>
      <c r="U14" s="149">
        <f t="shared" si="0"/>
        <v>3.4874122988031366E-2</v>
      </c>
    </row>
    <row r="15" spans="2:21" ht="9" customHeight="1">
      <c r="B15" s="103" t="s">
        <v>125</v>
      </c>
      <c r="C15" s="39">
        <v>18</v>
      </c>
      <c r="D15" s="39">
        <v>128</v>
      </c>
      <c r="E15" s="39"/>
      <c r="F15" s="39">
        <v>150</v>
      </c>
      <c r="G15" s="39">
        <v>354</v>
      </c>
      <c r="H15" s="39"/>
      <c r="I15" s="39">
        <v>12</v>
      </c>
      <c r="J15" s="39"/>
      <c r="K15" s="39"/>
      <c r="L15" s="39">
        <v>318</v>
      </c>
      <c r="M15" s="39">
        <v>186</v>
      </c>
      <c r="N15" s="39"/>
      <c r="O15" s="39"/>
      <c r="P15" s="39">
        <v>34</v>
      </c>
      <c r="Q15" s="39"/>
      <c r="R15" s="39"/>
      <c r="S15" s="39">
        <v>204</v>
      </c>
      <c r="T15" s="82">
        <f t="shared" si="1"/>
        <v>1404</v>
      </c>
      <c r="U15" s="148">
        <f t="shared" si="0"/>
        <v>0.14486174164259183</v>
      </c>
    </row>
    <row r="16" spans="2:21" ht="9" customHeight="1">
      <c r="B16" s="102" t="s">
        <v>17</v>
      </c>
      <c r="C16" s="114"/>
      <c r="D16" s="114">
        <v>189</v>
      </c>
      <c r="E16" s="114">
        <v>10</v>
      </c>
      <c r="F16" s="114">
        <v>53</v>
      </c>
      <c r="G16" s="114">
        <v>328</v>
      </c>
      <c r="H16" s="114"/>
      <c r="I16" s="114"/>
      <c r="J16" s="114"/>
      <c r="K16" s="114"/>
      <c r="L16" s="114">
        <v>414</v>
      </c>
      <c r="M16" s="114">
        <v>60</v>
      </c>
      <c r="N16" s="114"/>
      <c r="O16" s="114"/>
      <c r="P16" s="114">
        <v>626</v>
      </c>
      <c r="Q16" s="114"/>
      <c r="R16" s="114"/>
      <c r="S16" s="114">
        <v>238</v>
      </c>
      <c r="T16" s="114">
        <f t="shared" si="1"/>
        <v>1918</v>
      </c>
      <c r="U16" s="149">
        <f t="shared" si="0"/>
        <v>0.19789517127527859</v>
      </c>
    </row>
    <row r="17" spans="2:21" ht="9" customHeight="1">
      <c r="B17" s="103" t="s">
        <v>4</v>
      </c>
      <c r="C17" s="39"/>
      <c r="D17" s="39">
        <v>62</v>
      </c>
      <c r="E17" s="39"/>
      <c r="F17" s="39">
        <v>44</v>
      </c>
      <c r="G17" s="39">
        <v>46</v>
      </c>
      <c r="H17" s="39"/>
      <c r="I17" s="39"/>
      <c r="J17" s="39"/>
      <c r="K17" s="39"/>
      <c r="L17" s="39">
        <v>20</v>
      </c>
      <c r="M17" s="39">
        <v>8</v>
      </c>
      <c r="N17" s="39"/>
      <c r="O17" s="39"/>
      <c r="P17" s="39"/>
      <c r="Q17" s="39"/>
      <c r="R17" s="39"/>
      <c r="S17" s="39">
        <v>58</v>
      </c>
      <c r="T17" s="82">
        <f t="shared" si="1"/>
        <v>238</v>
      </c>
      <c r="U17" s="148">
        <f t="shared" si="0"/>
        <v>2.4556335121749897E-2</v>
      </c>
    </row>
    <row r="18" spans="2:21" ht="9" customHeight="1">
      <c r="B18" s="102" t="s">
        <v>5</v>
      </c>
      <c r="C18" s="114"/>
      <c r="D18" s="114"/>
      <c r="E18" s="114"/>
      <c r="F18" s="114">
        <v>242</v>
      </c>
      <c r="G18" s="114">
        <v>55</v>
      </c>
      <c r="H18" s="114"/>
      <c r="I18" s="114"/>
      <c r="J18" s="114"/>
      <c r="K18" s="114"/>
      <c r="L18" s="114"/>
      <c r="M18" s="114"/>
      <c r="N18" s="114">
        <v>20</v>
      </c>
      <c r="O18" s="114"/>
      <c r="P18" s="114">
        <v>50</v>
      </c>
      <c r="Q18" s="114"/>
      <c r="R18" s="114"/>
      <c r="S18" s="114">
        <v>83</v>
      </c>
      <c r="T18" s="114">
        <f t="shared" si="1"/>
        <v>450</v>
      </c>
      <c r="U18" s="149">
        <f t="shared" si="0"/>
        <v>4.643004539826661E-2</v>
      </c>
    </row>
    <row r="19" spans="2:21" ht="9" customHeight="1">
      <c r="B19" s="102" t="s">
        <v>7</v>
      </c>
      <c r="C19" s="114"/>
      <c r="D19" s="114">
        <v>174</v>
      </c>
      <c r="E19" s="114"/>
      <c r="F19" s="114">
        <v>170</v>
      </c>
      <c r="G19" s="114">
        <v>315</v>
      </c>
      <c r="H19" s="114">
        <v>8</v>
      </c>
      <c r="I19" s="114">
        <v>10</v>
      </c>
      <c r="J19" s="114"/>
      <c r="K19" s="114"/>
      <c r="L19" s="114">
        <v>280</v>
      </c>
      <c r="M19" s="114">
        <v>108</v>
      </c>
      <c r="N19" s="114"/>
      <c r="O19" s="114"/>
      <c r="P19" s="114"/>
      <c r="Q19" s="114">
        <v>10</v>
      </c>
      <c r="R19" s="114"/>
      <c r="S19" s="114">
        <v>312</v>
      </c>
      <c r="T19" s="114">
        <f t="shared" si="1"/>
        <v>1387</v>
      </c>
      <c r="U19" s="149">
        <f t="shared" si="0"/>
        <v>0.14310771770532399</v>
      </c>
    </row>
    <row r="20" spans="2:21" ht="9" customHeight="1">
      <c r="B20" s="103" t="s">
        <v>13</v>
      </c>
      <c r="C20" s="59"/>
      <c r="D20" s="59"/>
      <c r="E20" s="59"/>
      <c r="F20" s="59">
        <v>64</v>
      </c>
      <c r="G20" s="59">
        <v>28</v>
      </c>
      <c r="H20" s="59"/>
      <c r="I20" s="59"/>
      <c r="J20" s="59"/>
      <c r="K20" s="59"/>
      <c r="L20" s="59">
        <v>8</v>
      </c>
      <c r="M20" s="59"/>
      <c r="N20" s="59"/>
      <c r="O20" s="59"/>
      <c r="P20" s="59">
        <v>50</v>
      </c>
      <c r="Q20" s="59"/>
      <c r="R20" s="59"/>
      <c r="S20" s="59">
        <v>50</v>
      </c>
      <c r="T20" s="82">
        <f t="shared" si="1"/>
        <v>200</v>
      </c>
      <c r="U20" s="148">
        <f t="shared" si="0"/>
        <v>2.0635575732562937E-2</v>
      </c>
    </row>
    <row r="21" spans="2:21" ht="9" customHeight="1">
      <c r="B21" s="102" t="s">
        <v>14</v>
      </c>
      <c r="C21" s="114">
        <v>8</v>
      </c>
      <c r="D21" s="114">
        <v>144</v>
      </c>
      <c r="E21" s="114"/>
      <c r="F21" s="114">
        <v>164</v>
      </c>
      <c r="G21" s="114">
        <v>71</v>
      </c>
      <c r="H21" s="114"/>
      <c r="I21" s="114"/>
      <c r="J21" s="114"/>
      <c r="K21" s="114">
        <v>3</v>
      </c>
      <c r="L21" s="114">
        <v>110</v>
      </c>
      <c r="M21" s="114">
        <v>8</v>
      </c>
      <c r="N21" s="114"/>
      <c r="O21" s="114"/>
      <c r="P21" s="114">
        <v>12</v>
      </c>
      <c r="Q21" s="114"/>
      <c r="R21" s="114"/>
      <c r="S21" s="114">
        <v>100</v>
      </c>
      <c r="T21" s="114">
        <f t="shared" si="1"/>
        <v>620</v>
      </c>
      <c r="U21" s="149">
        <f t="shared" si="0"/>
        <v>6.3970284770945116E-2</v>
      </c>
    </row>
    <row r="22" spans="2:21" ht="9" customHeight="1">
      <c r="B22" s="103" t="s">
        <v>15</v>
      </c>
      <c r="C22" s="39"/>
      <c r="D22" s="39">
        <v>84</v>
      </c>
      <c r="E22" s="39"/>
      <c r="F22" s="39">
        <v>84</v>
      </c>
      <c r="G22" s="39">
        <v>56</v>
      </c>
      <c r="H22" s="39"/>
      <c r="I22" s="39"/>
      <c r="J22" s="39"/>
      <c r="K22" s="39">
        <v>8</v>
      </c>
      <c r="L22" s="39">
        <v>68</v>
      </c>
      <c r="M22" s="39">
        <v>4</v>
      </c>
      <c r="N22" s="39"/>
      <c r="O22" s="39"/>
      <c r="P22" s="39">
        <v>12</v>
      </c>
      <c r="Q22" s="39"/>
      <c r="R22" s="39"/>
      <c r="S22" s="39">
        <v>64</v>
      </c>
      <c r="T22" s="82">
        <f t="shared" si="1"/>
        <v>380</v>
      </c>
      <c r="U22" s="148">
        <f t="shared" si="0"/>
        <v>3.9207593891869584E-2</v>
      </c>
    </row>
    <row r="23" spans="2:21" ht="9" customHeight="1">
      <c r="B23" s="102" t="s">
        <v>39</v>
      </c>
      <c r="C23" s="114"/>
      <c r="D23" s="114"/>
      <c r="E23" s="114"/>
      <c r="F23" s="114">
        <v>80</v>
      </c>
      <c r="G23" s="114">
        <v>95</v>
      </c>
      <c r="H23" s="114"/>
      <c r="I23" s="114"/>
      <c r="J23" s="114"/>
      <c r="K23" s="114"/>
      <c r="L23" s="114">
        <v>84</v>
      </c>
      <c r="M23" s="114">
        <v>8</v>
      </c>
      <c r="N23" s="114"/>
      <c r="O23" s="114"/>
      <c r="P23" s="114"/>
      <c r="Q23" s="114"/>
      <c r="R23" s="114"/>
      <c r="S23" s="114">
        <v>64</v>
      </c>
      <c r="T23" s="114">
        <f t="shared" si="1"/>
        <v>331</v>
      </c>
      <c r="U23" s="149">
        <f t="shared" si="0"/>
        <v>3.415187783739166E-2</v>
      </c>
    </row>
    <row r="24" spans="2:21" ht="9" customHeight="1">
      <c r="B24" s="103" t="s">
        <v>149</v>
      </c>
      <c r="C24" s="39"/>
      <c r="D24" s="39">
        <v>22</v>
      </c>
      <c r="E24" s="39"/>
      <c r="F24" s="39">
        <v>56</v>
      </c>
      <c r="G24" s="39">
        <v>46</v>
      </c>
      <c r="H24" s="39"/>
      <c r="I24" s="39"/>
      <c r="J24" s="39"/>
      <c r="K24" s="39"/>
      <c r="L24" s="39">
        <v>38</v>
      </c>
      <c r="M24" s="39">
        <v>34</v>
      </c>
      <c r="N24" s="39"/>
      <c r="O24" s="39"/>
      <c r="P24" s="39">
        <v>10</v>
      </c>
      <c r="Q24" s="39"/>
      <c r="R24" s="39"/>
      <c r="S24" s="39">
        <v>24</v>
      </c>
      <c r="T24" s="82">
        <f t="shared" si="1"/>
        <v>230</v>
      </c>
      <c r="U24" s="148">
        <f t="shared" si="0"/>
        <v>2.3730912092447379E-2</v>
      </c>
    </row>
    <row r="25" spans="2:21" ht="9" customHeight="1">
      <c r="B25" s="102" t="s">
        <v>147</v>
      </c>
      <c r="C25" s="114"/>
      <c r="D25" s="114">
        <v>20</v>
      </c>
      <c r="E25" s="114"/>
      <c r="F25" s="114">
        <v>42</v>
      </c>
      <c r="G25" s="114">
        <v>20</v>
      </c>
      <c r="H25" s="114"/>
      <c r="I25" s="114"/>
      <c r="J25" s="114"/>
      <c r="K25" s="114"/>
      <c r="L25" s="114">
        <v>24</v>
      </c>
      <c r="M25" s="114"/>
      <c r="N25" s="114"/>
      <c r="O25" s="114"/>
      <c r="P25" s="114">
        <v>24</v>
      </c>
      <c r="Q25" s="114"/>
      <c r="R25" s="114"/>
      <c r="S25" s="114">
        <v>20</v>
      </c>
      <c r="T25" s="114">
        <f t="shared" si="1"/>
        <v>150</v>
      </c>
      <c r="U25" s="149">
        <f t="shared" si="0"/>
        <v>1.5476681799422205E-2</v>
      </c>
    </row>
    <row r="26" spans="2:21" ht="9" customHeight="1">
      <c r="B26" s="103" t="s">
        <v>16</v>
      </c>
      <c r="C26" s="39">
        <v>4</v>
      </c>
      <c r="D26" s="39">
        <v>81</v>
      </c>
      <c r="E26" s="39"/>
      <c r="F26" s="39">
        <v>98</v>
      </c>
      <c r="G26" s="39">
        <v>80</v>
      </c>
      <c r="H26" s="39"/>
      <c r="I26" s="39"/>
      <c r="J26" s="39"/>
      <c r="K26" s="39"/>
      <c r="L26" s="39">
        <v>70</v>
      </c>
      <c r="M26" s="39">
        <v>16</v>
      </c>
      <c r="N26" s="39"/>
      <c r="O26" s="39"/>
      <c r="P26" s="39">
        <v>24</v>
      </c>
      <c r="Q26" s="39"/>
      <c r="R26" s="39"/>
      <c r="S26" s="39">
        <v>48</v>
      </c>
      <c r="T26" s="82">
        <f t="shared" si="1"/>
        <v>421</v>
      </c>
      <c r="U26" s="148">
        <f t="shared" si="0"/>
        <v>4.3437886917044984E-2</v>
      </c>
    </row>
    <row r="27" spans="2:21" ht="18" customHeight="1">
      <c r="B27" s="150" t="s">
        <v>78</v>
      </c>
      <c r="C27" s="146">
        <f t="shared" ref="C27:S27" si="2">SUM(C11:C26)</f>
        <v>40</v>
      </c>
      <c r="D27" s="146">
        <f t="shared" si="2"/>
        <v>1010</v>
      </c>
      <c r="E27" s="146">
        <f t="shared" si="2"/>
        <v>10</v>
      </c>
      <c r="F27" s="146">
        <f t="shared" si="2"/>
        <v>1632</v>
      </c>
      <c r="G27" s="146">
        <f t="shared" si="2"/>
        <v>1928</v>
      </c>
      <c r="H27" s="146">
        <f t="shared" si="2"/>
        <v>8</v>
      </c>
      <c r="I27" s="146">
        <f t="shared" si="2"/>
        <v>22</v>
      </c>
      <c r="J27" s="146">
        <f t="shared" si="2"/>
        <v>16</v>
      </c>
      <c r="K27" s="146">
        <f t="shared" si="2"/>
        <v>11</v>
      </c>
      <c r="L27" s="146">
        <f t="shared" si="2"/>
        <v>1723</v>
      </c>
      <c r="M27" s="146">
        <f t="shared" si="2"/>
        <v>602</v>
      </c>
      <c r="N27" s="146">
        <f t="shared" si="2"/>
        <v>20</v>
      </c>
      <c r="O27" s="146">
        <f t="shared" si="2"/>
        <v>0</v>
      </c>
      <c r="P27" s="146">
        <f t="shared" si="2"/>
        <v>914</v>
      </c>
      <c r="Q27" s="146">
        <f t="shared" si="2"/>
        <v>20</v>
      </c>
      <c r="R27" s="146">
        <f t="shared" si="2"/>
        <v>18</v>
      </c>
      <c r="S27" s="146">
        <f t="shared" si="2"/>
        <v>1718</v>
      </c>
      <c r="T27" s="146">
        <f>SUM(C27:S27)</f>
        <v>9692</v>
      </c>
      <c r="U27" s="206">
        <f>SUM(U11:U26)</f>
        <v>0.99999999999999989</v>
      </c>
    </row>
    <row r="28" spans="2:21" ht="12.75" customHeight="1">
      <c r="B28" s="151" t="s">
        <v>79</v>
      </c>
      <c r="C28" s="113">
        <f t="shared" ref="C28:I28" si="3">C27/$T$27</f>
        <v>4.1271151465125874E-3</v>
      </c>
      <c r="D28" s="113">
        <f t="shared" si="3"/>
        <v>0.10420965744944284</v>
      </c>
      <c r="E28" s="113">
        <f t="shared" si="3"/>
        <v>1.0317787866281469E-3</v>
      </c>
      <c r="F28" s="113">
        <f t="shared" si="3"/>
        <v>0.16838629797771357</v>
      </c>
      <c r="G28" s="113">
        <f t="shared" si="3"/>
        <v>0.19892695006190672</v>
      </c>
      <c r="H28" s="113">
        <f t="shared" si="3"/>
        <v>8.2542302930251759E-4</v>
      </c>
      <c r="I28" s="113">
        <f t="shared" si="3"/>
        <v>2.2699133305819231E-3</v>
      </c>
      <c r="J28" s="113">
        <f t="shared" ref="J28" si="4">J27/$T$27</f>
        <v>1.6508460586050352E-3</v>
      </c>
      <c r="K28" s="113">
        <f t="shared" ref="K28:S28" si="5">K27/$T$27</f>
        <v>1.1349566652909615E-3</v>
      </c>
      <c r="L28" s="113">
        <f t="shared" si="5"/>
        <v>0.17777548493602971</v>
      </c>
      <c r="M28" s="113">
        <f t="shared" si="5"/>
        <v>6.2113082955014443E-2</v>
      </c>
      <c r="N28" s="113">
        <f t="shared" si="5"/>
        <v>2.0635575732562937E-3</v>
      </c>
      <c r="O28" s="113">
        <f t="shared" ref="O28" si="6">O27/$T$27</f>
        <v>0</v>
      </c>
      <c r="P28" s="113">
        <f t="shared" si="5"/>
        <v>9.4304581097812631E-2</v>
      </c>
      <c r="Q28" s="113">
        <f t="shared" si="5"/>
        <v>2.0635575732562937E-3</v>
      </c>
      <c r="R28" s="113">
        <f t="shared" si="5"/>
        <v>1.8572018159306646E-3</v>
      </c>
      <c r="S28" s="113">
        <f t="shared" si="5"/>
        <v>0.17725959554271564</v>
      </c>
      <c r="T28" s="145">
        <f t="shared" ref="T28" si="7">SUM(C28:S28)</f>
        <v>0.99999999999999989</v>
      </c>
      <c r="U28" s="147"/>
    </row>
    <row r="29" spans="2:21" ht="15" customHeight="1">
      <c r="B29" s="190" t="str">
        <f>'Oferta de Juegos'!B28</f>
        <v>Al 30-11-2013</v>
      </c>
    </row>
    <row r="30" spans="2:21" ht="15" customHeight="1"/>
    <row r="31" spans="2:21" ht="15" customHeight="1"/>
  </sheetData>
  <mergeCells count="3">
    <mergeCell ref="B8:U8"/>
    <mergeCell ref="B9:B10"/>
    <mergeCell ref="T9:U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zoomScaleNormal="100" workbookViewId="0">
      <selection activeCell="M69" sqref="M69"/>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52" t="s">
        <v>162</v>
      </c>
      <c r="C8" s="253"/>
      <c r="D8" s="253"/>
      <c r="E8" s="253"/>
      <c r="F8" s="253"/>
      <c r="G8" s="253"/>
      <c r="H8" s="253"/>
      <c r="I8" s="253"/>
      <c r="K8" s="58"/>
    </row>
    <row r="9" spans="2:11" s="52" customFormat="1" ht="15" customHeight="1">
      <c r="B9" s="239" t="s">
        <v>12</v>
      </c>
      <c r="C9" s="240" t="s">
        <v>107</v>
      </c>
      <c r="D9" s="241" t="s">
        <v>127</v>
      </c>
      <c r="E9" s="242"/>
      <c r="F9" s="243"/>
      <c r="G9" s="244" t="s">
        <v>128</v>
      </c>
      <c r="H9" s="240" t="s">
        <v>104</v>
      </c>
      <c r="I9" s="244" t="s">
        <v>129</v>
      </c>
      <c r="K9" s="58"/>
    </row>
    <row r="10" spans="2:11" s="52" customFormat="1" ht="24" customHeight="1">
      <c r="B10" s="239"/>
      <c r="C10" s="240"/>
      <c r="D10" s="159" t="s">
        <v>100</v>
      </c>
      <c r="E10" s="161" t="s">
        <v>101</v>
      </c>
      <c r="F10" s="160" t="s">
        <v>102</v>
      </c>
      <c r="G10" s="244"/>
      <c r="H10" s="240"/>
      <c r="I10" s="244"/>
    </row>
    <row r="11" spans="2:11" s="52" customFormat="1" ht="9" customHeight="1">
      <c r="B11" s="103" t="s">
        <v>35</v>
      </c>
      <c r="C11" s="39" t="s">
        <v>111</v>
      </c>
      <c r="D11" s="162">
        <v>42</v>
      </c>
      <c r="E11" s="162">
        <v>96</v>
      </c>
      <c r="F11" s="162">
        <v>10</v>
      </c>
      <c r="G11" s="162">
        <v>450</v>
      </c>
      <c r="H11" s="162">
        <v>136</v>
      </c>
      <c r="I11" s="162">
        <f>SUM(D11:H11)</f>
        <v>734</v>
      </c>
    </row>
    <row r="12" spans="2:11" s="52" customFormat="1" ht="9" customHeight="1">
      <c r="B12" s="102" t="s">
        <v>3</v>
      </c>
      <c r="C12" s="114" t="s">
        <v>112</v>
      </c>
      <c r="D12" s="164">
        <v>70</v>
      </c>
      <c r="E12" s="164">
        <v>226</v>
      </c>
      <c r="F12" s="164">
        <v>14</v>
      </c>
      <c r="G12" s="164">
        <v>790</v>
      </c>
      <c r="H12" s="164">
        <v>248</v>
      </c>
      <c r="I12" s="164">
        <f t="shared" ref="I12:I26" si="0">SUM(D12:H12)</f>
        <v>1348</v>
      </c>
    </row>
    <row r="13" spans="2:11" s="52" customFormat="1" ht="9" customHeight="1">
      <c r="B13" s="165" t="s">
        <v>77</v>
      </c>
      <c r="C13" s="39" t="s">
        <v>113</v>
      </c>
      <c r="D13" s="162">
        <v>35</v>
      </c>
      <c r="E13" s="162">
        <v>142</v>
      </c>
      <c r="F13" s="162">
        <v>7</v>
      </c>
      <c r="G13" s="162">
        <v>385</v>
      </c>
      <c r="H13" s="162">
        <v>179</v>
      </c>
      <c r="I13" s="162">
        <f t="shared" si="0"/>
        <v>748</v>
      </c>
    </row>
    <row r="14" spans="2:11" s="52" customFormat="1" ht="9" customHeight="1">
      <c r="B14" s="102" t="s">
        <v>36</v>
      </c>
      <c r="C14" s="114" t="s">
        <v>114</v>
      </c>
      <c r="D14" s="164">
        <v>49</v>
      </c>
      <c r="E14" s="164">
        <v>72</v>
      </c>
      <c r="F14" s="164">
        <v>10</v>
      </c>
      <c r="G14" s="164">
        <v>338</v>
      </c>
      <c r="H14" s="164">
        <v>148</v>
      </c>
      <c r="I14" s="164">
        <f t="shared" si="0"/>
        <v>617</v>
      </c>
    </row>
    <row r="15" spans="2:11" s="52" customFormat="1" ht="9" customHeight="1">
      <c r="B15" s="103" t="s">
        <v>125</v>
      </c>
      <c r="C15" s="39" t="s">
        <v>115</v>
      </c>
      <c r="D15" s="162">
        <v>98</v>
      </c>
      <c r="E15" s="162">
        <v>329</v>
      </c>
      <c r="F15" s="162">
        <v>10</v>
      </c>
      <c r="G15" s="162">
        <v>1404</v>
      </c>
      <c r="H15" s="162">
        <v>100</v>
      </c>
      <c r="I15" s="162">
        <f t="shared" si="0"/>
        <v>1941</v>
      </c>
    </row>
    <row r="16" spans="2:11" s="52" customFormat="1" ht="9" customHeight="1">
      <c r="B16" s="102" t="s">
        <v>17</v>
      </c>
      <c r="C16" s="114" t="s">
        <v>116</v>
      </c>
      <c r="D16" s="164">
        <v>210</v>
      </c>
      <c r="E16" s="164">
        <v>363</v>
      </c>
      <c r="F16" s="164">
        <v>10</v>
      </c>
      <c r="G16" s="164">
        <v>1918</v>
      </c>
      <c r="H16" s="164">
        <v>300</v>
      </c>
      <c r="I16" s="164">
        <f t="shared" si="0"/>
        <v>2801</v>
      </c>
    </row>
    <row r="17" spans="1:247" s="52" customFormat="1" ht="9" customHeight="1">
      <c r="B17" s="103" t="s">
        <v>4</v>
      </c>
      <c r="C17" s="39" t="s">
        <v>117</v>
      </c>
      <c r="D17" s="162">
        <v>35</v>
      </c>
      <c r="E17" s="162">
        <v>106</v>
      </c>
      <c r="F17" s="162">
        <v>14</v>
      </c>
      <c r="G17" s="162">
        <v>238</v>
      </c>
      <c r="H17" s="162">
        <v>60</v>
      </c>
      <c r="I17" s="162">
        <f t="shared" si="0"/>
        <v>453</v>
      </c>
    </row>
    <row r="18" spans="1:247" s="52" customFormat="1" ht="9" customHeight="1">
      <c r="B18" s="102" t="s">
        <v>5</v>
      </c>
      <c r="C18" s="114" t="s">
        <v>118</v>
      </c>
      <c r="D18" s="164">
        <v>28</v>
      </c>
      <c r="E18" s="164">
        <v>85</v>
      </c>
      <c r="F18" s="164">
        <v>10</v>
      </c>
      <c r="G18" s="164">
        <v>450</v>
      </c>
      <c r="H18" s="164">
        <v>69</v>
      </c>
      <c r="I18" s="164">
        <f t="shared" si="0"/>
        <v>642</v>
      </c>
    </row>
    <row r="19" spans="1:247" s="52" customFormat="1" ht="9" customHeight="1">
      <c r="B19" s="102" t="s">
        <v>7</v>
      </c>
      <c r="C19" s="114" t="s">
        <v>119</v>
      </c>
      <c r="D19" s="164">
        <v>105</v>
      </c>
      <c r="E19" s="164">
        <v>248</v>
      </c>
      <c r="F19" s="164">
        <v>10</v>
      </c>
      <c r="G19" s="164">
        <v>1387</v>
      </c>
      <c r="H19" s="164">
        <v>168</v>
      </c>
      <c r="I19" s="164">
        <f t="shared" si="0"/>
        <v>1918</v>
      </c>
    </row>
    <row r="20" spans="1:247" s="52" customFormat="1" ht="9" customHeight="1">
      <c r="B20" s="103" t="s">
        <v>13</v>
      </c>
      <c r="C20" s="59" t="s">
        <v>120</v>
      </c>
      <c r="D20" s="163">
        <v>28</v>
      </c>
      <c r="E20" s="163">
        <v>41</v>
      </c>
      <c r="F20" s="163">
        <v>7</v>
      </c>
      <c r="G20" s="163">
        <v>200</v>
      </c>
      <c r="H20" s="163">
        <v>40</v>
      </c>
      <c r="I20" s="163">
        <f t="shared" si="0"/>
        <v>316</v>
      </c>
    </row>
    <row r="21" spans="1:247" s="52" customFormat="1" ht="9" customHeight="1">
      <c r="B21" s="102" t="s">
        <v>14</v>
      </c>
      <c r="C21" s="114" t="s">
        <v>121</v>
      </c>
      <c r="D21" s="164">
        <v>49</v>
      </c>
      <c r="E21" s="164">
        <v>186</v>
      </c>
      <c r="F21" s="164">
        <v>24</v>
      </c>
      <c r="G21" s="164">
        <v>620</v>
      </c>
      <c r="H21" s="164">
        <v>176</v>
      </c>
      <c r="I21" s="164">
        <f t="shared" si="0"/>
        <v>1055</v>
      </c>
    </row>
    <row r="22" spans="1:247" s="52" customFormat="1" ht="9" customHeight="1">
      <c r="B22" s="103" t="s">
        <v>15</v>
      </c>
      <c r="C22" s="39" t="s">
        <v>122</v>
      </c>
      <c r="D22" s="162">
        <v>35</v>
      </c>
      <c r="E22" s="162">
        <v>114</v>
      </c>
      <c r="F22" s="162">
        <v>17</v>
      </c>
      <c r="G22" s="162">
        <v>380</v>
      </c>
      <c r="H22" s="162">
        <v>200</v>
      </c>
      <c r="I22" s="162">
        <f t="shared" si="0"/>
        <v>746</v>
      </c>
    </row>
    <row r="23" spans="1:247" s="52" customFormat="1" ht="9" customHeight="1">
      <c r="B23" s="102" t="s">
        <v>39</v>
      </c>
      <c r="C23" s="114" t="s">
        <v>123</v>
      </c>
      <c r="D23" s="164">
        <v>42</v>
      </c>
      <c r="E23" s="164">
        <v>102</v>
      </c>
      <c r="F23" s="164">
        <v>10</v>
      </c>
      <c r="G23" s="164">
        <v>331</v>
      </c>
      <c r="H23" s="164">
        <v>60</v>
      </c>
      <c r="I23" s="164">
        <f t="shared" si="0"/>
        <v>545</v>
      </c>
    </row>
    <row r="24" spans="1:247" s="52" customFormat="1" ht="9" customHeight="1">
      <c r="B24" s="103" t="s">
        <v>149</v>
      </c>
      <c r="C24" s="39" t="s">
        <v>150</v>
      </c>
      <c r="D24" s="162">
        <v>49</v>
      </c>
      <c r="E24" s="162">
        <v>79</v>
      </c>
      <c r="F24" s="162">
        <v>7</v>
      </c>
      <c r="G24" s="162">
        <v>230</v>
      </c>
      <c r="H24" s="162">
        <v>72</v>
      </c>
      <c r="I24" s="162">
        <f t="shared" si="0"/>
        <v>437</v>
      </c>
    </row>
    <row r="25" spans="1:247" s="52" customFormat="1" ht="9" customHeight="1">
      <c r="B25" s="102" t="s">
        <v>147</v>
      </c>
      <c r="C25" s="114" t="s">
        <v>148</v>
      </c>
      <c r="D25" s="164">
        <v>28</v>
      </c>
      <c r="E25" s="164">
        <v>39</v>
      </c>
      <c r="F25" s="164">
        <v>7</v>
      </c>
      <c r="G25" s="164">
        <v>150</v>
      </c>
      <c r="H25" s="164">
        <v>38</v>
      </c>
      <c r="I25" s="164">
        <f t="shared" si="0"/>
        <v>262</v>
      </c>
    </row>
    <row r="26" spans="1:247" s="52" customFormat="1" ht="9" customHeight="1">
      <c r="B26" s="103" t="s">
        <v>16</v>
      </c>
      <c r="C26" s="39" t="s">
        <v>124</v>
      </c>
      <c r="D26" s="162">
        <v>35</v>
      </c>
      <c r="E26" s="162">
        <v>97</v>
      </c>
      <c r="F26" s="162">
        <v>14</v>
      </c>
      <c r="G26" s="162">
        <v>421</v>
      </c>
      <c r="H26" s="162">
        <v>150</v>
      </c>
      <c r="I26" s="162">
        <f t="shared" si="0"/>
        <v>717</v>
      </c>
    </row>
    <row r="27" spans="1:247" s="158" customFormat="1" ht="18" customHeight="1">
      <c r="A27" s="80"/>
      <c r="B27" s="166" t="s">
        <v>2</v>
      </c>
      <c r="C27" s="167"/>
      <c r="D27" s="168">
        <f t="shared" ref="D27:H27" si="1">SUM(D11:D26)</f>
        <v>938</v>
      </c>
      <c r="E27" s="168">
        <f t="shared" si="1"/>
        <v>2325</v>
      </c>
      <c r="F27" s="168">
        <f t="shared" si="1"/>
        <v>181</v>
      </c>
      <c r="G27" s="168">
        <f t="shared" si="1"/>
        <v>9692</v>
      </c>
      <c r="H27" s="169">
        <f t="shared" si="1"/>
        <v>2144</v>
      </c>
      <c r="I27" s="169">
        <f>SUM(I11:I26)</f>
        <v>15280</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91" t="str">
        <f>'Oferta de Juegos'!B28</f>
        <v>Al 30-11-2013</v>
      </c>
      <c r="I28" s="57"/>
    </row>
    <row r="29" spans="1:247" s="52" customFormat="1" ht="22.5" customHeight="1">
      <c r="B29" s="252" t="s">
        <v>163</v>
      </c>
      <c r="C29" s="253"/>
      <c r="D29" s="253"/>
      <c r="E29" s="253"/>
      <c r="F29" s="253"/>
      <c r="G29" s="253"/>
      <c r="H29" s="253"/>
      <c r="I29" s="199"/>
      <c r="J29" s="58"/>
    </row>
    <row r="30" spans="1:247" s="52" customFormat="1" ht="15" customHeight="1">
      <c r="B30" s="254" t="s">
        <v>12</v>
      </c>
      <c r="C30" s="240" t="s">
        <v>107</v>
      </c>
      <c r="D30" s="241" t="s">
        <v>127</v>
      </c>
      <c r="E30" s="242"/>
      <c r="F30" s="243"/>
      <c r="G30" s="240" t="s">
        <v>128</v>
      </c>
      <c r="H30" s="240" t="s">
        <v>104</v>
      </c>
      <c r="I30" s="251"/>
      <c r="J30" s="58"/>
    </row>
    <row r="31" spans="1:247" s="52" customFormat="1" ht="24" customHeight="1">
      <c r="B31" s="254"/>
      <c r="C31" s="240"/>
      <c r="D31" s="159" t="s">
        <v>100</v>
      </c>
      <c r="E31" s="161" t="s">
        <v>101</v>
      </c>
      <c r="F31" s="160" t="s">
        <v>102</v>
      </c>
      <c r="G31" s="240"/>
      <c r="H31" s="240"/>
      <c r="I31" s="251"/>
      <c r="J31" s="58"/>
    </row>
    <row r="32" spans="1:247" s="52" customFormat="1" ht="9" customHeight="1">
      <c r="B32" s="103" t="s">
        <v>35</v>
      </c>
      <c r="C32" s="39" t="s">
        <v>111</v>
      </c>
      <c r="D32" s="162">
        <v>48818.25</v>
      </c>
      <c r="E32" s="162">
        <v>26488.39</v>
      </c>
      <c r="F32" s="162">
        <v>27810</v>
      </c>
      <c r="G32" s="162">
        <v>51387.94</v>
      </c>
      <c r="H32" s="162">
        <v>54.07</v>
      </c>
      <c r="I32" s="198"/>
    </row>
    <row r="33" spans="1:247" s="52" customFormat="1" ht="9" customHeight="1">
      <c r="B33" s="102" t="s">
        <v>3</v>
      </c>
      <c r="C33" s="114" t="s">
        <v>112</v>
      </c>
      <c r="D33" s="164">
        <v>51995.95</v>
      </c>
      <c r="E33" s="164">
        <v>44124.33</v>
      </c>
      <c r="F33" s="164">
        <v>7519.05</v>
      </c>
      <c r="G33" s="164">
        <v>66725.570000000007</v>
      </c>
      <c r="H33" s="164">
        <v>1248.99</v>
      </c>
      <c r="I33" s="200"/>
    </row>
    <row r="34" spans="1:247" s="52" customFormat="1" ht="9" customHeight="1">
      <c r="B34" s="165" t="s">
        <v>77</v>
      </c>
      <c r="C34" s="39" t="s">
        <v>113</v>
      </c>
      <c r="D34" s="162">
        <v>59540.95</v>
      </c>
      <c r="E34" s="162">
        <v>15456.64</v>
      </c>
      <c r="F34" s="162">
        <v>727.62</v>
      </c>
      <c r="G34" s="162">
        <v>45952.28</v>
      </c>
      <c r="H34" s="162">
        <v>0</v>
      </c>
      <c r="I34" s="198"/>
    </row>
    <row r="35" spans="1:247" s="52" customFormat="1" ht="9" customHeight="1">
      <c r="B35" s="102" t="s">
        <v>36</v>
      </c>
      <c r="C35" s="114" t="s">
        <v>114</v>
      </c>
      <c r="D35" s="164">
        <v>10951.19</v>
      </c>
      <c r="E35" s="164">
        <v>12956.02</v>
      </c>
      <c r="F35" s="164">
        <v>12126.67</v>
      </c>
      <c r="G35" s="164">
        <v>29360.720000000001</v>
      </c>
      <c r="H35" s="164">
        <v>45.88</v>
      </c>
      <c r="I35" s="200"/>
    </row>
    <row r="36" spans="1:247" s="52" customFormat="1" ht="9" customHeight="1">
      <c r="B36" s="103" t="s">
        <v>125</v>
      </c>
      <c r="C36" s="39" t="s">
        <v>115</v>
      </c>
      <c r="D36" s="162">
        <v>51769.39</v>
      </c>
      <c r="E36" s="162">
        <v>52561.34</v>
      </c>
      <c r="F36" s="162">
        <v>57396.33</v>
      </c>
      <c r="G36" s="162">
        <v>38409.769999999997</v>
      </c>
      <c r="H36" s="162">
        <v>932.6</v>
      </c>
      <c r="I36" s="198"/>
    </row>
    <row r="37" spans="1:247" s="52" customFormat="1" ht="9" customHeight="1">
      <c r="B37" s="102" t="s">
        <v>17</v>
      </c>
      <c r="C37" s="114" t="s">
        <v>116</v>
      </c>
      <c r="D37" s="164">
        <v>125830.16</v>
      </c>
      <c r="E37" s="164">
        <v>70459.070000000007</v>
      </c>
      <c r="F37" s="164">
        <v>244321.33</v>
      </c>
      <c r="G37" s="164">
        <v>71450.880000000005</v>
      </c>
      <c r="H37" s="164">
        <v>478.47</v>
      </c>
      <c r="I37" s="200"/>
    </row>
    <row r="38" spans="1:247" s="52" customFormat="1" ht="9" customHeight="1">
      <c r="B38" s="103" t="s">
        <v>4</v>
      </c>
      <c r="C38" s="39" t="s">
        <v>117</v>
      </c>
      <c r="D38" s="162">
        <v>7361.43</v>
      </c>
      <c r="E38" s="162">
        <v>20820.189999999999</v>
      </c>
      <c r="F38" s="162">
        <v>10881.67</v>
      </c>
      <c r="G38" s="162">
        <v>43749.19</v>
      </c>
      <c r="H38" s="162">
        <v>884.83</v>
      </c>
      <c r="I38" s="198"/>
    </row>
    <row r="39" spans="1:247" s="52" customFormat="1" ht="9" customHeight="1">
      <c r="B39" s="102" t="s">
        <v>5</v>
      </c>
      <c r="C39" s="114" t="s">
        <v>118</v>
      </c>
      <c r="D39" s="164">
        <v>35097.620000000003</v>
      </c>
      <c r="E39" s="164">
        <v>31781.53</v>
      </c>
      <c r="F39" s="164">
        <v>1303.33</v>
      </c>
      <c r="G39" s="164">
        <v>48381.65</v>
      </c>
      <c r="H39" s="164">
        <v>0</v>
      </c>
      <c r="I39" s="200"/>
    </row>
    <row r="40" spans="1:247" s="52" customFormat="1" ht="9" customHeight="1">
      <c r="B40" s="102" t="s">
        <v>7</v>
      </c>
      <c r="C40" s="114" t="s">
        <v>119</v>
      </c>
      <c r="D40" s="164">
        <v>15948.19</v>
      </c>
      <c r="E40" s="164">
        <v>23674.07</v>
      </c>
      <c r="F40" s="164">
        <v>16986</v>
      </c>
      <c r="G40" s="164">
        <v>47651.040000000001</v>
      </c>
      <c r="H40" s="164">
        <v>241.12</v>
      </c>
      <c r="I40" s="200"/>
    </row>
    <row r="41" spans="1:247" s="52" customFormat="1" ht="9" customHeight="1">
      <c r="B41" s="103" t="s">
        <v>13</v>
      </c>
      <c r="C41" s="59" t="s">
        <v>120</v>
      </c>
      <c r="D41" s="163">
        <v>28329.17</v>
      </c>
      <c r="E41" s="163">
        <v>43922.36</v>
      </c>
      <c r="F41" s="163">
        <v>14929.76</v>
      </c>
      <c r="G41" s="163">
        <v>36415.64</v>
      </c>
      <c r="H41" s="163">
        <v>1375</v>
      </c>
      <c r="I41" s="198"/>
    </row>
    <row r="42" spans="1:247" s="52" customFormat="1" ht="9" customHeight="1">
      <c r="B42" s="102" t="s">
        <v>14</v>
      </c>
      <c r="C42" s="114" t="s">
        <v>121</v>
      </c>
      <c r="D42" s="164">
        <v>32905.440000000002</v>
      </c>
      <c r="E42" s="164">
        <v>23468.28</v>
      </c>
      <c r="F42" s="164">
        <v>3025.69</v>
      </c>
      <c r="G42" s="164">
        <v>55675.86</v>
      </c>
      <c r="H42" s="164">
        <v>25.68</v>
      </c>
      <c r="I42" s="200"/>
    </row>
    <row r="43" spans="1:247" s="52" customFormat="1" ht="9" customHeight="1">
      <c r="B43" s="103" t="s">
        <v>15</v>
      </c>
      <c r="C43" s="39" t="s">
        <v>122</v>
      </c>
      <c r="D43" s="162">
        <v>25321.9</v>
      </c>
      <c r="E43" s="162">
        <v>9591.61</v>
      </c>
      <c r="F43" s="162">
        <v>2499.41</v>
      </c>
      <c r="G43" s="162">
        <v>42863.82</v>
      </c>
      <c r="H43" s="162">
        <v>0</v>
      </c>
      <c r="I43" s="198"/>
    </row>
    <row r="44" spans="1:247" s="52" customFormat="1" ht="9" customHeight="1">
      <c r="B44" s="102" t="s">
        <v>39</v>
      </c>
      <c r="C44" s="114" t="s">
        <v>123</v>
      </c>
      <c r="D44" s="164">
        <v>21131.15</v>
      </c>
      <c r="E44" s="164">
        <v>8532.14</v>
      </c>
      <c r="F44" s="164">
        <v>3525</v>
      </c>
      <c r="G44" s="164">
        <v>37944.879999999997</v>
      </c>
      <c r="H44" s="164">
        <v>0</v>
      </c>
      <c r="I44" s="200"/>
    </row>
    <row r="45" spans="1:247" s="52" customFormat="1" ht="9" customHeight="1">
      <c r="B45" s="103" t="s">
        <v>149</v>
      </c>
      <c r="C45" s="39" t="s">
        <v>150</v>
      </c>
      <c r="D45" s="162">
        <v>17521.09</v>
      </c>
      <c r="E45" s="162">
        <v>9672.17</v>
      </c>
      <c r="F45" s="162">
        <v>2590.48</v>
      </c>
      <c r="G45" s="162">
        <v>20312.13</v>
      </c>
      <c r="H45" s="162">
        <v>48.06</v>
      </c>
      <c r="I45" s="200"/>
    </row>
    <row r="46" spans="1:247" s="52" customFormat="1" ht="9" customHeight="1">
      <c r="B46" s="102" t="s">
        <v>147</v>
      </c>
      <c r="C46" s="114" t="s">
        <v>148</v>
      </c>
      <c r="D46" s="164">
        <v>21541.07</v>
      </c>
      <c r="E46" s="164">
        <v>17538.38</v>
      </c>
      <c r="F46" s="164">
        <v>3080</v>
      </c>
      <c r="G46" s="164">
        <v>42333.23</v>
      </c>
      <c r="H46" s="164">
        <v>0</v>
      </c>
      <c r="I46" s="200"/>
    </row>
    <row r="47" spans="1:247" s="52" customFormat="1" ht="9" customHeight="1">
      <c r="B47" s="103" t="s">
        <v>16</v>
      </c>
      <c r="C47" s="39" t="s">
        <v>124</v>
      </c>
      <c r="D47" s="162">
        <v>27755.71</v>
      </c>
      <c r="E47" s="162">
        <v>14743.64</v>
      </c>
      <c r="F47" s="162">
        <v>5823.57</v>
      </c>
      <c r="G47" s="162">
        <v>66848.009999999995</v>
      </c>
      <c r="H47" s="162">
        <v>976.8</v>
      </c>
      <c r="I47" s="200"/>
    </row>
    <row r="48" spans="1:247" s="158" customFormat="1" ht="18" customHeight="1">
      <c r="A48" s="80"/>
      <c r="B48" s="166" t="s">
        <v>2</v>
      </c>
      <c r="C48" s="167"/>
      <c r="D48" s="168">
        <v>51445.04</v>
      </c>
      <c r="E48" s="168">
        <v>33499.96</v>
      </c>
      <c r="F48" s="168">
        <v>22189.68</v>
      </c>
      <c r="G48" s="169">
        <v>51318.879999999997</v>
      </c>
      <c r="H48" s="168">
        <v>388.4</v>
      </c>
      <c r="I48" s="201"/>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91" t="s">
        <v>161</v>
      </c>
    </row>
    <row r="50" spans="2:10" s="52" customFormat="1" ht="22.5" customHeight="1">
      <c r="B50" s="252" t="s">
        <v>164</v>
      </c>
      <c r="C50" s="253"/>
      <c r="D50" s="253"/>
      <c r="E50" s="253"/>
      <c r="F50" s="253"/>
      <c r="G50" s="253"/>
      <c r="H50" s="253"/>
      <c r="I50" s="199"/>
    </row>
    <row r="51" spans="2:10" s="52" customFormat="1" ht="15" customHeight="1">
      <c r="B51" s="254" t="s">
        <v>12</v>
      </c>
      <c r="C51" s="240" t="s">
        <v>107</v>
      </c>
      <c r="D51" s="241" t="s">
        <v>127</v>
      </c>
      <c r="E51" s="242"/>
      <c r="F51" s="243"/>
      <c r="G51" s="240" t="s">
        <v>128</v>
      </c>
      <c r="H51" s="240" t="s">
        <v>104</v>
      </c>
      <c r="I51" s="251"/>
      <c r="J51" s="58"/>
    </row>
    <row r="52" spans="2:10" s="52" customFormat="1" ht="24" customHeight="1">
      <c r="B52" s="254"/>
      <c r="C52" s="240"/>
      <c r="D52" s="159" t="s">
        <v>100</v>
      </c>
      <c r="E52" s="161" t="s">
        <v>101</v>
      </c>
      <c r="F52" s="160" t="s">
        <v>102</v>
      </c>
      <c r="G52" s="240"/>
      <c r="H52" s="240"/>
      <c r="I52" s="251"/>
    </row>
    <row r="53" spans="2:10" s="52" customFormat="1" ht="9" customHeight="1">
      <c r="B53" s="103" t="s">
        <v>35</v>
      </c>
      <c r="C53" s="39" t="s">
        <v>111</v>
      </c>
      <c r="D53" s="193">
        <v>94.02</v>
      </c>
      <c r="E53" s="193">
        <v>51.01</v>
      </c>
      <c r="F53" s="193">
        <v>53.56</v>
      </c>
      <c r="G53" s="193">
        <v>98.97</v>
      </c>
      <c r="H53" s="193">
        <v>0.1</v>
      </c>
      <c r="I53" s="203"/>
    </row>
    <row r="54" spans="2:10" s="52" customFormat="1" ht="9" customHeight="1">
      <c r="B54" s="102" t="s">
        <v>3</v>
      </c>
      <c r="C54" s="114" t="s">
        <v>112</v>
      </c>
      <c r="D54" s="194">
        <v>100.14</v>
      </c>
      <c r="E54" s="194">
        <v>84.98</v>
      </c>
      <c r="F54" s="194">
        <v>14.48</v>
      </c>
      <c r="G54" s="194">
        <v>128.5</v>
      </c>
      <c r="H54" s="194">
        <v>2.41</v>
      </c>
      <c r="I54" s="202"/>
    </row>
    <row r="55" spans="2:10" s="52" customFormat="1" ht="9" customHeight="1">
      <c r="B55" s="165" t="s">
        <v>77</v>
      </c>
      <c r="C55" s="39" t="s">
        <v>113</v>
      </c>
      <c r="D55" s="193">
        <v>114.67</v>
      </c>
      <c r="E55" s="193">
        <v>29.77</v>
      </c>
      <c r="F55" s="193">
        <v>1.4</v>
      </c>
      <c r="G55" s="193">
        <v>88.5</v>
      </c>
      <c r="H55" s="193">
        <v>0</v>
      </c>
      <c r="I55" s="203"/>
    </row>
    <row r="56" spans="2:10" s="52" customFormat="1" ht="9" customHeight="1">
      <c r="B56" s="102" t="s">
        <v>36</v>
      </c>
      <c r="C56" s="114" t="s">
        <v>114</v>
      </c>
      <c r="D56" s="194">
        <v>21.09</v>
      </c>
      <c r="E56" s="194">
        <v>24.95</v>
      </c>
      <c r="F56" s="194">
        <v>23.35</v>
      </c>
      <c r="G56" s="194">
        <v>56.54</v>
      </c>
      <c r="H56" s="194">
        <v>0.09</v>
      </c>
      <c r="I56" s="202"/>
    </row>
    <row r="57" spans="2:10" s="52" customFormat="1" ht="9" customHeight="1">
      <c r="B57" s="103" t="s">
        <v>125</v>
      </c>
      <c r="C57" s="39" t="s">
        <v>115</v>
      </c>
      <c r="D57" s="193">
        <v>99.7</v>
      </c>
      <c r="E57" s="193">
        <v>101.23</v>
      </c>
      <c r="F57" s="193">
        <v>110.54</v>
      </c>
      <c r="G57" s="193">
        <v>73.97</v>
      </c>
      <c r="H57" s="193">
        <v>1.8</v>
      </c>
      <c r="I57" s="203"/>
    </row>
    <row r="58" spans="2:10" s="52" customFormat="1" ht="9" customHeight="1">
      <c r="B58" s="102" t="s">
        <v>17</v>
      </c>
      <c r="C58" s="114" t="s">
        <v>116</v>
      </c>
      <c r="D58" s="194">
        <v>242.33</v>
      </c>
      <c r="E58" s="194">
        <v>135.69</v>
      </c>
      <c r="F58" s="194">
        <v>470.53</v>
      </c>
      <c r="G58" s="194">
        <v>137.6</v>
      </c>
      <c r="H58" s="194">
        <v>0.92</v>
      </c>
      <c r="I58" s="202"/>
    </row>
    <row r="59" spans="2:10" s="52" customFormat="1" ht="9" customHeight="1">
      <c r="B59" s="103" t="s">
        <v>4</v>
      </c>
      <c r="C59" s="39" t="s">
        <v>117</v>
      </c>
      <c r="D59" s="193">
        <v>14.18</v>
      </c>
      <c r="E59" s="193">
        <v>40.1</v>
      </c>
      <c r="F59" s="193">
        <v>20.96</v>
      </c>
      <c r="G59" s="193">
        <v>84.25</v>
      </c>
      <c r="H59" s="193">
        <v>1.7</v>
      </c>
      <c r="I59" s="203"/>
    </row>
    <row r="60" spans="2:10" s="52" customFormat="1" ht="9" customHeight="1">
      <c r="B60" s="102" t="s">
        <v>5</v>
      </c>
      <c r="C60" s="114" t="s">
        <v>118</v>
      </c>
      <c r="D60" s="194">
        <v>67.59</v>
      </c>
      <c r="E60" s="194">
        <v>61.21</v>
      </c>
      <c r="F60" s="194">
        <v>2.5099999999999998</v>
      </c>
      <c r="G60" s="194">
        <v>93.18</v>
      </c>
      <c r="H60" s="194">
        <v>0</v>
      </c>
      <c r="I60" s="202"/>
    </row>
    <row r="61" spans="2:10" s="52" customFormat="1" ht="9" customHeight="1">
      <c r="B61" s="102" t="s">
        <v>7</v>
      </c>
      <c r="C61" s="114" t="s">
        <v>119</v>
      </c>
      <c r="D61" s="194">
        <v>30.71</v>
      </c>
      <c r="E61" s="194">
        <v>45.59</v>
      </c>
      <c r="F61" s="194">
        <v>32.71</v>
      </c>
      <c r="G61" s="194">
        <v>91.77</v>
      </c>
      <c r="H61" s="194">
        <v>0.46</v>
      </c>
      <c r="I61" s="202"/>
    </row>
    <row r="62" spans="2:10" s="52" customFormat="1" ht="9" customHeight="1">
      <c r="B62" s="103" t="s">
        <v>13</v>
      </c>
      <c r="C62" s="59" t="s">
        <v>120</v>
      </c>
      <c r="D62" s="195">
        <v>54.56</v>
      </c>
      <c r="E62" s="195">
        <v>84.59</v>
      </c>
      <c r="F62" s="195">
        <v>28.75</v>
      </c>
      <c r="G62" s="195">
        <v>70.13</v>
      </c>
      <c r="H62" s="195">
        <v>2.65</v>
      </c>
      <c r="I62" s="203"/>
    </row>
    <row r="63" spans="2:10" s="52" customFormat="1" ht="9" customHeight="1">
      <c r="B63" s="102" t="s">
        <v>14</v>
      </c>
      <c r="C63" s="114" t="s">
        <v>121</v>
      </c>
      <c r="D63" s="194">
        <v>63.37</v>
      </c>
      <c r="E63" s="194">
        <v>45.2</v>
      </c>
      <c r="F63" s="194">
        <v>5.83</v>
      </c>
      <c r="G63" s="194">
        <v>107.22</v>
      </c>
      <c r="H63" s="194">
        <v>0.05</v>
      </c>
      <c r="I63" s="202"/>
    </row>
    <row r="64" spans="2:10" s="52" customFormat="1" ht="9" customHeight="1">
      <c r="B64" s="103" t="s">
        <v>15</v>
      </c>
      <c r="C64" s="39" t="s">
        <v>122</v>
      </c>
      <c r="D64" s="193">
        <v>48.77</v>
      </c>
      <c r="E64" s="193">
        <v>18.47</v>
      </c>
      <c r="F64" s="193">
        <v>4.8099999999999996</v>
      </c>
      <c r="G64" s="193">
        <v>82.55</v>
      </c>
      <c r="H64" s="193">
        <v>0</v>
      </c>
      <c r="I64" s="203"/>
    </row>
    <row r="65" spans="1:247" s="52" customFormat="1" ht="9" customHeight="1">
      <c r="B65" s="102" t="s">
        <v>39</v>
      </c>
      <c r="C65" s="114" t="s">
        <v>123</v>
      </c>
      <c r="D65" s="194">
        <v>40.700000000000003</v>
      </c>
      <c r="E65" s="194">
        <v>16.43</v>
      </c>
      <c r="F65" s="194">
        <v>6.79</v>
      </c>
      <c r="G65" s="194">
        <v>73.08</v>
      </c>
      <c r="H65" s="194">
        <v>0</v>
      </c>
      <c r="I65" s="202"/>
    </row>
    <row r="66" spans="1:247" s="52" customFormat="1" ht="9" customHeight="1">
      <c r="B66" s="103" t="s">
        <v>149</v>
      </c>
      <c r="C66" s="39" t="s">
        <v>150</v>
      </c>
      <c r="D66" s="193">
        <v>33.74</v>
      </c>
      <c r="E66" s="193">
        <v>18.63</v>
      </c>
      <c r="F66" s="193">
        <v>4.99</v>
      </c>
      <c r="G66" s="193">
        <v>39.119999999999997</v>
      </c>
      <c r="H66" s="193">
        <v>0.09</v>
      </c>
      <c r="I66" s="202"/>
    </row>
    <row r="67" spans="1:247" s="52" customFormat="1" ht="9" customHeight="1">
      <c r="B67" s="102" t="s">
        <v>147</v>
      </c>
      <c r="C67" s="114" t="s">
        <v>148</v>
      </c>
      <c r="D67" s="194">
        <v>41.48</v>
      </c>
      <c r="E67" s="194">
        <v>33.78</v>
      </c>
      <c r="F67" s="194">
        <v>5.93</v>
      </c>
      <c r="G67" s="194">
        <v>81.53</v>
      </c>
      <c r="H67" s="194">
        <v>0</v>
      </c>
      <c r="I67" s="202"/>
    </row>
    <row r="68" spans="1:247" s="52" customFormat="1" ht="9" customHeight="1">
      <c r="B68" s="103" t="s">
        <v>16</v>
      </c>
      <c r="C68" s="39" t="s">
        <v>124</v>
      </c>
      <c r="D68" s="193">
        <v>53.45</v>
      </c>
      <c r="E68" s="193">
        <v>28.39</v>
      </c>
      <c r="F68" s="193">
        <v>11.22</v>
      </c>
      <c r="G68" s="193">
        <v>128.74</v>
      </c>
      <c r="H68" s="193">
        <v>1.88</v>
      </c>
      <c r="I68" s="203"/>
    </row>
    <row r="69" spans="1:247" s="158" customFormat="1" ht="18" customHeight="1">
      <c r="A69" s="80"/>
      <c r="B69" s="166" t="s">
        <v>2</v>
      </c>
      <c r="C69" s="167"/>
      <c r="D69" s="196">
        <v>99.08</v>
      </c>
      <c r="E69" s="196">
        <v>64.52</v>
      </c>
      <c r="F69" s="196">
        <v>42.73</v>
      </c>
      <c r="G69" s="197">
        <v>98.83</v>
      </c>
      <c r="H69" s="196">
        <v>0.75</v>
      </c>
      <c r="I69" s="204"/>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91" t="str">
        <f>B49</f>
        <v>Win Noviembre 2013 y posiciones de juego al 30-11-2013</v>
      </c>
    </row>
  </sheetData>
  <mergeCells count="21">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 ref="I51:I52"/>
    <mergeCell ref="B50:H50"/>
    <mergeCell ref="B51:B52"/>
    <mergeCell ref="C51:C52"/>
    <mergeCell ref="D51:F51"/>
    <mergeCell ref="G51:G52"/>
    <mergeCell ref="H51:H52"/>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topLeftCell="A4" zoomScaleNormal="100" workbookViewId="0">
      <selection activeCell="U22" sqref="U22"/>
    </sheetView>
  </sheetViews>
  <sheetFormatPr baseColWidth="10" defaultColWidth="11.42578125" defaultRowHeight="9"/>
  <cols>
    <col min="1" max="1" width="4.140625" style="6" customWidth="1"/>
    <col min="2" max="2" width="21.42578125" style="1" customWidth="1"/>
    <col min="3" max="8" width="11" style="1" customWidth="1"/>
    <col min="9" max="9" width="11.140625" style="1" customWidth="1"/>
    <col min="10" max="10" width="11" style="1" customWidth="1"/>
    <col min="11" max="11" width="10.7109375" style="1" customWidth="1"/>
    <col min="12" max="12" width="10.5703125" style="1" customWidth="1"/>
    <col min="13" max="13" width="10.28515625" style="1" customWidth="1"/>
    <col min="14"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55" t="s">
        <v>59</v>
      </c>
      <c r="C8" s="256"/>
      <c r="D8" s="256"/>
      <c r="E8" s="256"/>
      <c r="F8" s="256"/>
      <c r="G8" s="256"/>
      <c r="H8" s="256"/>
      <c r="I8" s="256"/>
      <c r="J8" s="256"/>
      <c r="K8" s="256"/>
      <c r="L8" s="256"/>
      <c r="M8" s="256"/>
      <c r="N8" s="256"/>
      <c r="O8" s="256"/>
      <c r="P8" s="257"/>
      <c r="Q8" s="23"/>
      <c r="S8" s="2"/>
    </row>
    <row r="9" spans="1:21" ht="11.25">
      <c r="A9" s="21"/>
      <c r="B9" s="124" t="s">
        <v>12</v>
      </c>
      <c r="C9" s="25" t="s">
        <v>41</v>
      </c>
      <c r="D9" s="25" t="s">
        <v>42</v>
      </c>
      <c r="E9" s="25" t="s">
        <v>43</v>
      </c>
      <c r="F9" s="25" t="s">
        <v>44</v>
      </c>
      <c r="G9" s="25" t="s">
        <v>45</v>
      </c>
      <c r="H9" s="25" t="s">
        <v>46</v>
      </c>
      <c r="I9" s="25" t="s">
        <v>47</v>
      </c>
      <c r="J9" s="25" t="s">
        <v>48</v>
      </c>
      <c r="K9" s="25" t="s">
        <v>49</v>
      </c>
      <c r="L9" s="25" t="s">
        <v>74</v>
      </c>
      <c r="M9" s="25" t="s">
        <v>75</v>
      </c>
      <c r="N9" s="25" t="s">
        <v>76</v>
      </c>
      <c r="O9" s="25" t="s">
        <v>33</v>
      </c>
      <c r="P9" s="125" t="s">
        <v>34</v>
      </c>
      <c r="Q9" s="23"/>
    </row>
    <row r="10" spans="1:21">
      <c r="A10" s="21"/>
      <c r="B10" s="96" t="s">
        <v>35</v>
      </c>
      <c r="C10" s="27">
        <v>1238032444.1399999</v>
      </c>
      <c r="D10" s="27">
        <v>977787496</v>
      </c>
      <c r="E10" s="27">
        <v>951616982</v>
      </c>
      <c r="F10" s="27">
        <v>986630982</v>
      </c>
      <c r="G10" s="27">
        <v>1029000902</v>
      </c>
      <c r="H10" s="27">
        <v>913441749</v>
      </c>
      <c r="I10" s="27">
        <v>1014286841</v>
      </c>
      <c r="J10" s="27">
        <v>904893476</v>
      </c>
      <c r="K10" s="27">
        <v>936835827</v>
      </c>
      <c r="L10" s="27">
        <v>1011338825</v>
      </c>
      <c r="M10" s="27">
        <v>840098383</v>
      </c>
      <c r="N10" s="27"/>
      <c r="O10" s="27">
        <f>SUM(C10:N10)</f>
        <v>10803963907.139999</v>
      </c>
      <c r="P10" s="31">
        <v>22023066.600000001</v>
      </c>
      <c r="Q10" s="23"/>
      <c r="T10" s="121"/>
      <c r="U10" s="106"/>
    </row>
    <row r="11" spans="1:21" s="3" customFormat="1">
      <c r="A11" s="21"/>
      <c r="B11" s="97" t="s">
        <v>3</v>
      </c>
      <c r="C11" s="26">
        <v>2326993534</v>
      </c>
      <c r="D11" s="26">
        <v>2262252715</v>
      </c>
      <c r="E11" s="26">
        <v>1820556061</v>
      </c>
      <c r="F11" s="26">
        <v>1671718815</v>
      </c>
      <c r="G11" s="26">
        <v>1664362822</v>
      </c>
      <c r="H11" s="26">
        <v>1702763646</v>
      </c>
      <c r="I11" s="26">
        <v>1631153058</v>
      </c>
      <c r="J11" s="26">
        <v>1570282684</v>
      </c>
      <c r="K11" s="26">
        <v>1540932397</v>
      </c>
      <c r="L11" s="26">
        <v>1900266221</v>
      </c>
      <c r="M11" s="26">
        <v>2002200856</v>
      </c>
      <c r="N11" s="26"/>
      <c r="O11" s="26">
        <f t="shared" ref="O11:O26" si="0">SUM(C11:N11)</f>
        <v>20093482809</v>
      </c>
      <c r="P11" s="32">
        <v>40960735.909999996</v>
      </c>
      <c r="Q11" s="22"/>
      <c r="R11" s="4"/>
      <c r="T11" s="121"/>
      <c r="U11" s="106"/>
    </row>
    <row r="12" spans="1:21" s="3" customFormat="1">
      <c r="A12" s="21"/>
      <c r="B12" s="96" t="s">
        <v>77</v>
      </c>
      <c r="C12" s="27">
        <v>877595902.11000001</v>
      </c>
      <c r="D12" s="27">
        <v>874252367</v>
      </c>
      <c r="E12" s="27">
        <v>803418893</v>
      </c>
      <c r="F12" s="27">
        <v>755410497</v>
      </c>
      <c r="G12" s="27">
        <v>752339842</v>
      </c>
      <c r="H12" s="27">
        <v>687177933</v>
      </c>
      <c r="I12" s="27">
        <v>654162641</v>
      </c>
      <c r="J12" s="27">
        <v>767008343</v>
      </c>
      <c r="K12" s="27">
        <v>676229347</v>
      </c>
      <c r="L12" s="27">
        <v>738300848</v>
      </c>
      <c r="M12" s="27">
        <v>659264933</v>
      </c>
      <c r="N12" s="27"/>
      <c r="O12" s="27">
        <f t="shared" si="0"/>
        <v>8245161546.1100006</v>
      </c>
      <c r="P12" s="31">
        <v>16819012.059999999</v>
      </c>
      <c r="Q12" s="22"/>
      <c r="R12" s="4"/>
      <c r="T12" s="121"/>
      <c r="U12" s="106"/>
    </row>
    <row r="13" spans="1:21" s="3" customFormat="1">
      <c r="A13" s="21"/>
      <c r="B13" s="98" t="s">
        <v>36</v>
      </c>
      <c r="C13" s="28">
        <v>659124839</v>
      </c>
      <c r="D13" s="28">
        <v>704532198</v>
      </c>
      <c r="E13" s="28">
        <v>469887609</v>
      </c>
      <c r="F13" s="28">
        <v>329617168</v>
      </c>
      <c r="G13" s="28">
        <v>370896641</v>
      </c>
      <c r="H13" s="28">
        <v>297517553</v>
      </c>
      <c r="I13" s="28">
        <v>447634564</v>
      </c>
      <c r="J13" s="28">
        <v>395389170</v>
      </c>
      <c r="K13" s="28">
        <v>401114267</v>
      </c>
      <c r="L13" s="28">
        <v>365399413</v>
      </c>
      <c r="M13" s="28">
        <v>345642665</v>
      </c>
      <c r="N13" s="28"/>
      <c r="O13" s="28">
        <f t="shared" si="0"/>
        <v>4786756087</v>
      </c>
      <c r="P13" s="32">
        <v>9791725.1300000008</v>
      </c>
      <c r="Q13" s="22"/>
      <c r="R13" s="4"/>
      <c r="T13" s="121"/>
      <c r="U13" s="106"/>
    </row>
    <row r="14" spans="1:21" s="3" customFormat="1">
      <c r="A14" s="21"/>
      <c r="B14" s="96" t="s">
        <v>125</v>
      </c>
      <c r="C14" s="29">
        <v>3346580197</v>
      </c>
      <c r="D14" s="29">
        <v>2702852530</v>
      </c>
      <c r="E14" s="29">
        <v>2682152396</v>
      </c>
      <c r="F14" s="29">
        <v>2570664028</v>
      </c>
      <c r="G14" s="29">
        <v>2661642775</v>
      </c>
      <c r="H14" s="29">
        <v>2546297355</v>
      </c>
      <c r="I14" s="29">
        <v>2112798769</v>
      </c>
      <c r="J14" s="29">
        <v>2293603237</v>
      </c>
      <c r="K14" s="29">
        <v>2135566488</v>
      </c>
      <c r="L14" s="29">
        <v>2106731727</v>
      </c>
      <c r="M14" s="29">
        <v>2308818794</v>
      </c>
      <c r="N14" s="29"/>
      <c r="O14" s="29">
        <f t="shared" si="0"/>
        <v>27467708296</v>
      </c>
      <c r="P14" s="31">
        <v>56081156.490000002</v>
      </c>
      <c r="Q14" s="22"/>
      <c r="R14" s="4"/>
      <c r="T14" s="121"/>
      <c r="U14" s="106"/>
    </row>
    <row r="15" spans="1:21" s="3" customFormat="1">
      <c r="A15" s="21"/>
      <c r="B15" s="98" t="s">
        <v>17</v>
      </c>
      <c r="C15" s="30">
        <v>6582423165</v>
      </c>
      <c r="D15" s="30">
        <v>5917650827</v>
      </c>
      <c r="E15" s="30">
        <v>5139275907</v>
      </c>
      <c r="F15" s="30">
        <v>4233083428</v>
      </c>
      <c r="G15" s="30">
        <v>5120745783</v>
      </c>
      <c r="H15" s="30">
        <v>5277414202</v>
      </c>
      <c r="I15" s="30">
        <v>5190828476</v>
      </c>
      <c r="J15" s="30">
        <v>5388492832</v>
      </c>
      <c r="K15" s="30">
        <v>5162213905</v>
      </c>
      <c r="L15" s="30">
        <v>5748650915</v>
      </c>
      <c r="M15" s="30">
        <v>5748915549</v>
      </c>
      <c r="N15" s="30"/>
      <c r="O15" s="30">
        <f t="shared" si="0"/>
        <v>59509694989</v>
      </c>
      <c r="P15" s="32">
        <v>121041980.19</v>
      </c>
      <c r="Q15" s="22"/>
      <c r="R15" s="4"/>
      <c r="T15" s="121"/>
      <c r="U15" s="106"/>
    </row>
    <row r="16" spans="1:21" s="3" customFormat="1">
      <c r="A16" s="21"/>
      <c r="B16" s="96" t="s">
        <v>4</v>
      </c>
      <c r="C16" s="27">
        <v>500082227</v>
      </c>
      <c r="D16" s="27">
        <v>473075987</v>
      </c>
      <c r="E16" s="27">
        <v>413711047</v>
      </c>
      <c r="F16" s="27">
        <v>400535235</v>
      </c>
      <c r="G16" s="27">
        <v>458323649</v>
      </c>
      <c r="H16" s="27">
        <v>374130335</v>
      </c>
      <c r="I16" s="27">
        <v>487096657</v>
      </c>
      <c r="J16" s="27">
        <v>411859188</v>
      </c>
      <c r="K16" s="27">
        <v>409114220</v>
      </c>
      <c r="L16" s="27">
        <v>441992269</v>
      </c>
      <c r="M16" s="27">
        <v>392469895</v>
      </c>
      <c r="N16" s="27"/>
      <c r="O16" s="27">
        <f t="shared" si="0"/>
        <v>4762390709</v>
      </c>
      <c r="P16" s="31">
        <v>9700442.6099999994</v>
      </c>
      <c r="Q16" s="22"/>
      <c r="R16" s="4"/>
      <c r="T16" s="121"/>
      <c r="U16" s="106"/>
    </row>
    <row r="17" spans="1:21" s="3" customFormat="1">
      <c r="A17" s="21"/>
      <c r="B17" s="98" t="s">
        <v>5</v>
      </c>
      <c r="C17" s="30">
        <v>906776430</v>
      </c>
      <c r="D17" s="30">
        <v>836371621</v>
      </c>
      <c r="E17" s="30">
        <v>688716224</v>
      </c>
      <c r="F17" s="30">
        <v>622233631</v>
      </c>
      <c r="G17" s="30">
        <v>877973274</v>
      </c>
      <c r="H17" s="30">
        <v>815673050</v>
      </c>
      <c r="I17" s="30">
        <v>856693164</v>
      </c>
      <c r="J17" s="30">
        <v>838844214</v>
      </c>
      <c r="K17" s="30">
        <v>790356358</v>
      </c>
      <c r="L17" s="30">
        <v>733122162</v>
      </c>
      <c r="M17" s="30">
        <v>764068168</v>
      </c>
      <c r="N17" s="30"/>
      <c r="O17" s="30">
        <f t="shared" si="0"/>
        <v>8730828296</v>
      </c>
      <c r="P17" s="32">
        <v>17752108.399999999</v>
      </c>
      <c r="Q17" s="22"/>
      <c r="R17" s="4"/>
      <c r="T17" s="121"/>
      <c r="U17" s="106"/>
    </row>
    <row r="18" spans="1:21" s="3" customFormat="1">
      <c r="A18" s="21"/>
      <c r="B18" s="96" t="s">
        <v>6</v>
      </c>
      <c r="C18" s="27">
        <v>15800908.199999999</v>
      </c>
      <c r="D18" s="27">
        <v>33485279</v>
      </c>
      <c r="E18" s="27">
        <v>20557727</v>
      </c>
      <c r="F18" s="27">
        <v>2972805</v>
      </c>
      <c r="G18" s="27">
        <v>11902220</v>
      </c>
      <c r="H18" s="27">
        <v>8553201</v>
      </c>
      <c r="I18" s="27">
        <v>21222424</v>
      </c>
      <c r="J18" s="27">
        <v>26502860.800000001</v>
      </c>
      <c r="K18" s="27">
        <v>18943696</v>
      </c>
      <c r="L18" s="27">
        <v>347964</v>
      </c>
      <c r="M18" s="27">
        <v>0</v>
      </c>
      <c r="N18" s="27"/>
      <c r="O18" s="27">
        <f t="shared" si="0"/>
        <v>160289085</v>
      </c>
      <c r="P18" s="31">
        <v>327923.21999999997</v>
      </c>
      <c r="Q18" s="22"/>
      <c r="R18" s="4"/>
      <c r="T18" s="121"/>
      <c r="U18" s="106"/>
    </row>
    <row r="19" spans="1:21" s="3" customFormat="1">
      <c r="A19" s="21"/>
      <c r="B19" s="98" t="s">
        <v>7</v>
      </c>
      <c r="C19" s="30">
        <v>2992583851</v>
      </c>
      <c r="D19" s="30">
        <v>2622992588</v>
      </c>
      <c r="E19" s="30">
        <v>2254540883</v>
      </c>
      <c r="F19" s="30">
        <v>2057488865</v>
      </c>
      <c r="G19" s="30">
        <v>2246034206</v>
      </c>
      <c r="H19" s="30">
        <v>2059767208</v>
      </c>
      <c r="I19" s="30">
        <v>2253635040</v>
      </c>
      <c r="J19" s="30">
        <v>2348326763</v>
      </c>
      <c r="K19" s="30">
        <v>2168032732</v>
      </c>
      <c r="L19" s="30">
        <v>2155561766</v>
      </c>
      <c r="M19" s="30">
        <v>2215442677</v>
      </c>
      <c r="N19" s="30"/>
      <c r="O19" s="30">
        <f t="shared" si="0"/>
        <v>25374406579</v>
      </c>
      <c r="P19" s="32">
        <v>51704839.890000001</v>
      </c>
      <c r="Q19" s="22"/>
      <c r="R19" s="4"/>
      <c r="T19" s="121"/>
      <c r="U19" s="106"/>
    </row>
    <row r="20" spans="1:21" s="3" customFormat="1">
      <c r="A20" s="21"/>
      <c r="B20" s="96" t="s">
        <v>40</v>
      </c>
      <c r="C20" s="27">
        <v>270873066</v>
      </c>
      <c r="D20" s="27">
        <v>273915413</v>
      </c>
      <c r="E20" s="27">
        <v>329856731</v>
      </c>
      <c r="F20" s="27">
        <v>241403727</v>
      </c>
      <c r="G20" s="27">
        <v>271739887</v>
      </c>
      <c r="H20" s="27">
        <v>297167016</v>
      </c>
      <c r="I20" s="27">
        <v>349389407</v>
      </c>
      <c r="J20" s="27">
        <v>373775490</v>
      </c>
      <c r="K20" s="27">
        <v>342899578</v>
      </c>
      <c r="L20" s="27">
        <v>319819710</v>
      </c>
      <c r="M20" s="27">
        <v>301100061</v>
      </c>
      <c r="N20" s="27"/>
      <c r="O20" s="27">
        <f t="shared" si="0"/>
        <v>3371940086</v>
      </c>
      <c r="P20" s="31">
        <v>6839107.9500000002</v>
      </c>
      <c r="Q20" s="22"/>
      <c r="R20" s="4"/>
      <c r="T20" s="121"/>
      <c r="U20" s="106"/>
    </row>
    <row r="21" spans="1:21" s="3" customFormat="1">
      <c r="A21" s="21"/>
      <c r="B21" s="98" t="s">
        <v>14</v>
      </c>
      <c r="C21" s="30">
        <v>1552712294</v>
      </c>
      <c r="D21" s="30">
        <v>1666143211</v>
      </c>
      <c r="E21" s="30">
        <v>1446088082</v>
      </c>
      <c r="F21" s="30">
        <v>1241010099</v>
      </c>
      <c r="G21" s="30">
        <v>1431658318</v>
      </c>
      <c r="H21" s="30">
        <v>1368516985</v>
      </c>
      <c r="I21" s="30">
        <v>1415104678</v>
      </c>
      <c r="J21" s="30">
        <v>1331387808</v>
      </c>
      <c r="K21" s="30">
        <v>1296125145</v>
      </c>
      <c r="L21" s="30">
        <v>1232991241</v>
      </c>
      <c r="M21" s="30">
        <v>1217209160</v>
      </c>
      <c r="N21" s="30"/>
      <c r="O21" s="30">
        <f t="shared" si="0"/>
        <v>15198947021</v>
      </c>
      <c r="P21" s="32">
        <v>30982677.48</v>
      </c>
      <c r="Q21" s="22"/>
      <c r="R21" s="4"/>
      <c r="T21" s="121"/>
      <c r="U21" s="106"/>
    </row>
    <row r="22" spans="1:21" s="3" customFormat="1">
      <c r="A22" s="21"/>
      <c r="B22" s="96" t="s">
        <v>15</v>
      </c>
      <c r="C22" s="27">
        <v>870205460.07999992</v>
      </c>
      <c r="D22" s="27">
        <v>955529714</v>
      </c>
      <c r="E22" s="27">
        <v>711737932</v>
      </c>
      <c r="F22" s="27">
        <v>545468740</v>
      </c>
      <c r="G22" s="27">
        <v>566278975</v>
      </c>
      <c r="H22" s="27">
        <v>556881497</v>
      </c>
      <c r="I22" s="27">
        <v>619357055</v>
      </c>
      <c r="J22" s="27">
        <v>587136926</v>
      </c>
      <c r="K22" s="27">
        <v>588592180</v>
      </c>
      <c r="L22" s="27">
        <v>587477079</v>
      </c>
      <c r="M22" s="27">
        <v>549313573</v>
      </c>
      <c r="N22" s="27"/>
      <c r="O22" s="27">
        <f t="shared" si="0"/>
        <v>7137979131.0799999</v>
      </c>
      <c r="P22" s="31">
        <v>14583258.880000001</v>
      </c>
      <c r="Q22" s="22"/>
      <c r="R22" s="4"/>
      <c r="T22" s="121"/>
      <c r="U22" s="106"/>
    </row>
    <row r="23" spans="1:21" s="3" customFormat="1">
      <c r="A23" s="21"/>
      <c r="B23" s="98" t="s">
        <v>39</v>
      </c>
      <c r="C23" s="30">
        <v>646699977</v>
      </c>
      <c r="D23" s="30">
        <v>610560106</v>
      </c>
      <c r="E23" s="30">
        <v>441771856</v>
      </c>
      <c r="F23" s="30">
        <v>427805855</v>
      </c>
      <c r="G23" s="30">
        <v>509353127</v>
      </c>
      <c r="H23" s="30">
        <v>482960921</v>
      </c>
      <c r="I23" s="30">
        <v>514472971</v>
      </c>
      <c r="J23" s="30">
        <v>465306573</v>
      </c>
      <c r="K23" s="30">
        <v>506686840</v>
      </c>
      <c r="L23" s="30">
        <v>460817481</v>
      </c>
      <c r="M23" s="30">
        <v>430583712</v>
      </c>
      <c r="N23" s="30"/>
      <c r="O23" s="30">
        <f t="shared" si="0"/>
        <v>5497019419</v>
      </c>
      <c r="P23" s="32">
        <v>11204520.859999999</v>
      </c>
      <c r="Q23" s="22"/>
      <c r="R23" s="4"/>
      <c r="T23" s="121"/>
      <c r="U23" s="106"/>
    </row>
    <row r="24" spans="1:21" s="3" customFormat="1">
      <c r="A24" s="21"/>
      <c r="B24" s="96" t="s">
        <v>149</v>
      </c>
      <c r="C24" s="27">
        <v>241530465</v>
      </c>
      <c r="D24" s="27">
        <v>325764047</v>
      </c>
      <c r="E24" s="27">
        <v>234202370</v>
      </c>
      <c r="F24" s="27">
        <v>173584874</v>
      </c>
      <c r="G24" s="27">
        <v>220411793</v>
      </c>
      <c r="H24" s="27">
        <v>204471730</v>
      </c>
      <c r="I24" s="27">
        <v>205684423</v>
      </c>
      <c r="J24" s="27">
        <v>213337783</v>
      </c>
      <c r="K24" s="27">
        <v>195533562</v>
      </c>
      <c r="L24" s="27">
        <v>216683249</v>
      </c>
      <c r="M24" s="27">
        <v>189480541</v>
      </c>
      <c r="N24" s="27"/>
      <c r="O24" s="27">
        <f t="shared" si="0"/>
        <v>2420684837</v>
      </c>
      <c r="P24" s="31">
        <v>4938813.9400000004</v>
      </c>
      <c r="Q24" s="22"/>
      <c r="R24" s="4"/>
      <c r="T24" s="121"/>
      <c r="U24" s="106"/>
    </row>
    <row r="25" spans="1:21" s="3" customFormat="1">
      <c r="A25" s="21"/>
      <c r="B25" s="98" t="s">
        <v>147</v>
      </c>
      <c r="C25" s="30">
        <v>308647679.57999998</v>
      </c>
      <c r="D25" s="30">
        <v>311122956</v>
      </c>
      <c r="E25" s="30">
        <v>263384337</v>
      </c>
      <c r="F25" s="30">
        <v>251106884</v>
      </c>
      <c r="G25" s="30">
        <v>263755770</v>
      </c>
      <c r="H25" s="30">
        <v>250932703</v>
      </c>
      <c r="I25" s="30">
        <v>259309373</v>
      </c>
      <c r="J25" s="30">
        <v>267988802</v>
      </c>
      <c r="K25" s="30">
        <v>199793455</v>
      </c>
      <c r="L25" s="30">
        <v>242520736</v>
      </c>
      <c r="M25" s="30">
        <v>229760739</v>
      </c>
      <c r="N25" s="30"/>
      <c r="O25" s="30">
        <f t="shared" si="0"/>
        <v>2848323434.5799999</v>
      </c>
      <c r="P25" s="32">
        <v>5808956.1299999999</v>
      </c>
      <c r="Q25" s="22"/>
      <c r="R25" s="4"/>
      <c r="T25" s="121"/>
      <c r="U25" s="106"/>
    </row>
    <row r="26" spans="1:21" s="3" customFormat="1">
      <c r="A26" s="21"/>
      <c r="B26" s="96" t="s">
        <v>16</v>
      </c>
      <c r="C26" s="27">
        <v>1211057050.7500002</v>
      </c>
      <c r="D26" s="27">
        <v>1066567906</v>
      </c>
      <c r="E26" s="27">
        <v>1047725069</v>
      </c>
      <c r="F26" s="27">
        <v>950930785</v>
      </c>
      <c r="G26" s="27">
        <v>946483888</v>
      </c>
      <c r="H26" s="27">
        <v>997285533</v>
      </c>
      <c r="I26" s="27">
        <v>1027852607</v>
      </c>
      <c r="J26" s="27">
        <v>993005530</v>
      </c>
      <c r="K26" s="27">
        <v>1033350958</v>
      </c>
      <c r="L26" s="27">
        <v>1007647372</v>
      </c>
      <c r="M26" s="27">
        <v>923179330</v>
      </c>
      <c r="N26" s="27"/>
      <c r="O26" s="27">
        <f t="shared" si="0"/>
        <v>11205086028.75</v>
      </c>
      <c r="P26" s="31">
        <v>22819082.969999999</v>
      </c>
      <c r="Q26" s="22"/>
      <c r="R26" s="4"/>
      <c r="T26" s="121"/>
      <c r="U26" s="106"/>
    </row>
    <row r="27" spans="1:21" s="3" customFormat="1" ht="18" customHeight="1">
      <c r="A27" s="21"/>
      <c r="B27" s="89" t="s">
        <v>8</v>
      </c>
      <c r="C27" s="89">
        <f t="shared" ref="C27:N27" si="1">SUM(C10:C26)</f>
        <v>24547719489.860001</v>
      </c>
      <c r="D27" s="89">
        <f t="shared" si="1"/>
        <v>22614856961</v>
      </c>
      <c r="E27" s="89">
        <f t="shared" si="1"/>
        <v>19719200106</v>
      </c>
      <c r="F27" s="89">
        <f t="shared" si="1"/>
        <v>17461666418</v>
      </c>
      <c r="G27" s="89">
        <f t="shared" si="1"/>
        <v>19402903872</v>
      </c>
      <c r="H27" s="89">
        <f t="shared" si="1"/>
        <v>18840952617</v>
      </c>
      <c r="I27" s="89">
        <f t="shared" si="1"/>
        <v>19060682148</v>
      </c>
      <c r="J27" s="89">
        <f t="shared" si="1"/>
        <v>19177141679.799999</v>
      </c>
      <c r="K27" s="89">
        <f t="shared" si="1"/>
        <v>18402320955</v>
      </c>
      <c r="L27" s="89">
        <f t="shared" si="1"/>
        <v>19269668978</v>
      </c>
      <c r="M27" s="89">
        <f t="shared" si="1"/>
        <v>19117549036</v>
      </c>
      <c r="N27" s="89">
        <f t="shared" si="1"/>
        <v>0</v>
      </c>
      <c r="O27" s="89">
        <f t="shared" ref="O27" si="2">SUM(C27:N27)</f>
        <v>217614662260.65997</v>
      </c>
      <c r="P27" s="89">
        <f>SUM(P10:P26)</f>
        <v>443379408.71000004</v>
      </c>
      <c r="Q27" s="22"/>
      <c r="R27" s="4"/>
      <c r="U27" s="106"/>
    </row>
    <row r="28" spans="1:21" ht="18" customHeight="1">
      <c r="A28" s="21"/>
      <c r="B28" s="89" t="s">
        <v>9</v>
      </c>
      <c r="C28" s="89">
        <f t="shared" ref="C28:M28" si="3">C27/C29</f>
        <v>51934160.17487888</v>
      </c>
      <c r="D28" s="89">
        <f t="shared" si="3"/>
        <v>47878343.906931452</v>
      </c>
      <c r="E28" s="89">
        <f t="shared" si="3"/>
        <v>41733756.83809524</v>
      </c>
      <c r="F28" s="89">
        <f t="shared" si="3"/>
        <v>36984086.114288136</v>
      </c>
      <c r="G28" s="89">
        <f t="shared" si="3"/>
        <v>40458117.252596021</v>
      </c>
      <c r="H28" s="89">
        <f t="shared" si="3"/>
        <v>37465653.482101306</v>
      </c>
      <c r="I28" s="89">
        <f t="shared" si="3"/>
        <v>37746745.009393133</v>
      </c>
      <c r="J28" s="89">
        <f t="shared" si="3"/>
        <v>37412347.345852427</v>
      </c>
      <c r="K28" s="89">
        <f t="shared" si="3"/>
        <v>36471294.280278273</v>
      </c>
      <c r="L28" s="89">
        <f t="shared" si="3"/>
        <v>38477284.589761607</v>
      </c>
      <c r="M28" s="89">
        <f t="shared" si="3"/>
        <v>36817619.713047646</v>
      </c>
      <c r="N28" s="89"/>
      <c r="O28" s="89">
        <f>SUM(C28:N28)</f>
        <v>443379408.70722413</v>
      </c>
      <c r="P28" s="89"/>
      <c r="Q28" s="23"/>
    </row>
    <row r="29" spans="1:21" ht="16.5" customHeight="1">
      <c r="A29" s="21"/>
      <c r="B29" s="89" t="s">
        <v>31</v>
      </c>
      <c r="C29" s="107">
        <v>472.67</v>
      </c>
      <c r="D29" s="107">
        <v>472.34</v>
      </c>
      <c r="E29" s="107">
        <v>472.5</v>
      </c>
      <c r="F29" s="90">
        <v>472.14</v>
      </c>
      <c r="G29" s="90">
        <v>479.58</v>
      </c>
      <c r="H29" s="90">
        <v>502.88600000000002</v>
      </c>
      <c r="I29" s="90">
        <v>504.96227272727282</v>
      </c>
      <c r="J29" s="90">
        <v>512.58857142857141</v>
      </c>
      <c r="K29" s="90">
        <v>504.56999999999982</v>
      </c>
      <c r="L29" s="90">
        <v>500.80636363636353</v>
      </c>
      <c r="M29" s="90">
        <v>519.25000000000023</v>
      </c>
      <c r="N29" s="90"/>
      <c r="O29" s="90"/>
      <c r="P29" s="90"/>
      <c r="Q29" s="24"/>
    </row>
    <row r="30" spans="1:21" ht="22.5" customHeight="1"/>
    <row r="31" spans="1:21" ht="15" customHeight="1">
      <c r="O31" s="208"/>
    </row>
    <row r="32" spans="1:21" ht="15" customHeight="1">
      <c r="O32" s="209"/>
    </row>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71"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showGridLines="0" topLeftCell="A7" zoomScaleNormal="100" zoomScalePageLayoutView="90" workbookViewId="0">
      <selection activeCell="R57" sqref="R57"/>
    </sheetView>
  </sheetViews>
  <sheetFormatPr baseColWidth="10" defaultRowHeight="15"/>
  <cols>
    <col min="1" max="1" width="4.140625" style="35" customWidth="1"/>
    <col min="2" max="2" width="19.42578125" bestFit="1" customWidth="1"/>
    <col min="3" max="9" width="10.28515625" customWidth="1"/>
    <col min="10" max="13" width="10" customWidth="1"/>
    <col min="14" max="14" width="10"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58" t="s">
        <v>57</v>
      </c>
      <c r="C8" s="259"/>
      <c r="D8" s="259"/>
      <c r="E8" s="259"/>
      <c r="F8" s="259"/>
      <c r="G8" s="259"/>
      <c r="H8" s="259"/>
      <c r="I8" s="259"/>
      <c r="J8" s="259"/>
      <c r="K8" s="259"/>
      <c r="L8" s="259"/>
      <c r="M8" s="259"/>
      <c r="N8" s="259"/>
      <c r="O8" s="259"/>
      <c r="P8" s="260"/>
      <c r="Q8" s="40"/>
      <c r="R8" s="7"/>
    </row>
    <row r="9" spans="1:19" s="1" customFormat="1" ht="11.25" customHeight="1">
      <c r="A9" s="6"/>
      <c r="B9" s="42" t="s">
        <v>12</v>
      </c>
      <c r="C9" s="43" t="s">
        <v>41</v>
      </c>
      <c r="D9" s="43" t="s">
        <v>42</v>
      </c>
      <c r="E9" s="43" t="s">
        <v>43</v>
      </c>
      <c r="F9" s="43" t="s">
        <v>44</v>
      </c>
      <c r="G9" s="43" t="s">
        <v>45</v>
      </c>
      <c r="H9" s="43" t="s">
        <v>46</v>
      </c>
      <c r="I9" s="43" t="s">
        <v>47</v>
      </c>
      <c r="J9" s="43" t="s">
        <v>48</v>
      </c>
      <c r="K9" s="43" t="s">
        <v>49</v>
      </c>
      <c r="L9" s="43" t="s">
        <v>74</v>
      </c>
      <c r="M9" s="43" t="s">
        <v>0</v>
      </c>
      <c r="N9" s="43" t="s">
        <v>1</v>
      </c>
      <c r="O9" s="43" t="s">
        <v>33</v>
      </c>
      <c r="P9" s="44" t="s">
        <v>34</v>
      </c>
      <c r="Q9" s="23"/>
      <c r="R9" s="6"/>
    </row>
    <row r="10" spans="1:19" s="1" customFormat="1" ht="9">
      <c r="A10" s="6"/>
      <c r="B10" s="99" t="s">
        <v>35</v>
      </c>
      <c r="C10" s="39">
        <v>205804687.47880235</v>
      </c>
      <c r="D10" s="39">
        <v>162542792</v>
      </c>
      <c r="E10" s="39">
        <v>158192329</v>
      </c>
      <c r="F10" s="39">
        <v>164012892</v>
      </c>
      <c r="G10" s="39">
        <v>171056268</v>
      </c>
      <c r="H10" s="39">
        <v>151846258</v>
      </c>
      <c r="I10" s="39">
        <v>168610271</v>
      </c>
      <c r="J10" s="39">
        <v>150425233</v>
      </c>
      <c r="K10" s="39">
        <v>155735179</v>
      </c>
      <c r="L10" s="39">
        <v>168120207</v>
      </c>
      <c r="M10" s="39">
        <v>139654002</v>
      </c>
      <c r="N10" s="39"/>
      <c r="O10" s="39">
        <f>SUM(C10:N10)</f>
        <v>1796000118.4788022</v>
      </c>
      <c r="P10" s="39">
        <v>3661010.94</v>
      </c>
      <c r="Q10" s="23"/>
      <c r="R10" s="6"/>
    </row>
    <row r="11" spans="1:19" s="3" customFormat="1" ht="9">
      <c r="A11" s="6"/>
      <c r="B11" s="100" t="s">
        <v>3</v>
      </c>
      <c r="C11" s="41">
        <v>386789345.39932775</v>
      </c>
      <c r="D11" s="41">
        <v>376028224</v>
      </c>
      <c r="E11" s="41">
        <v>302610075</v>
      </c>
      <c r="F11" s="41">
        <v>272532311</v>
      </c>
      <c r="G11" s="41">
        <v>271333099</v>
      </c>
      <c r="H11" s="41">
        <v>277593401</v>
      </c>
      <c r="I11" s="41">
        <v>265919070</v>
      </c>
      <c r="J11" s="41">
        <v>255995665</v>
      </c>
      <c r="K11" s="41">
        <v>251210828</v>
      </c>
      <c r="L11" s="41">
        <v>309791300</v>
      </c>
      <c r="M11" s="41">
        <v>326409215</v>
      </c>
      <c r="N11" s="41"/>
      <c r="O11" s="41">
        <f t="shared" ref="O11:O26" si="0">SUM(C11:N11)</f>
        <v>3296212533.3993278</v>
      </c>
      <c r="P11" s="41">
        <v>6720951.2000000002</v>
      </c>
      <c r="Q11" s="22"/>
      <c r="R11" s="6"/>
      <c r="S11" s="1"/>
    </row>
    <row r="12" spans="1:19" s="3" customFormat="1" ht="9">
      <c r="A12" s="6"/>
      <c r="B12" s="96" t="s">
        <v>77</v>
      </c>
      <c r="C12" s="39">
        <v>136314980.29076675</v>
      </c>
      <c r="D12" s="39">
        <v>135795637</v>
      </c>
      <c r="E12" s="39">
        <v>124793234</v>
      </c>
      <c r="F12" s="39">
        <v>118097957</v>
      </c>
      <c r="G12" s="39">
        <v>117617903</v>
      </c>
      <c r="H12" s="39">
        <v>107430742</v>
      </c>
      <c r="I12" s="39">
        <v>102269259</v>
      </c>
      <c r="J12" s="39">
        <v>119911119</v>
      </c>
      <c r="K12" s="39">
        <v>105719082</v>
      </c>
      <c r="L12" s="39">
        <v>115423101</v>
      </c>
      <c r="M12" s="39">
        <v>103066931</v>
      </c>
      <c r="N12" s="39"/>
      <c r="O12" s="39">
        <f t="shared" si="0"/>
        <v>1286439945.2907667</v>
      </c>
      <c r="P12" s="39">
        <v>2623965.94</v>
      </c>
      <c r="Q12" s="22"/>
      <c r="R12" s="6"/>
      <c r="S12" s="1"/>
    </row>
    <row r="13" spans="1:19" s="3" customFormat="1" ht="9">
      <c r="A13" s="6"/>
      <c r="B13" s="100" t="s">
        <v>36</v>
      </c>
      <c r="C13" s="41">
        <v>110777283.86554623</v>
      </c>
      <c r="D13" s="41">
        <v>118408773</v>
      </c>
      <c r="E13" s="41">
        <v>78972707</v>
      </c>
      <c r="F13" s="41">
        <v>55397843</v>
      </c>
      <c r="G13" s="41">
        <v>62335570</v>
      </c>
      <c r="H13" s="41">
        <v>50002950</v>
      </c>
      <c r="I13" s="41">
        <v>75232700</v>
      </c>
      <c r="J13" s="41">
        <v>66451961</v>
      </c>
      <c r="K13" s="41">
        <v>67414163</v>
      </c>
      <c r="L13" s="41">
        <v>61411666</v>
      </c>
      <c r="M13" s="41">
        <v>58091204</v>
      </c>
      <c r="N13" s="41"/>
      <c r="O13" s="41">
        <f t="shared" si="0"/>
        <v>804496820.86554623</v>
      </c>
      <c r="P13" s="41">
        <v>1645668.09</v>
      </c>
      <c r="Q13" s="22"/>
      <c r="R13" s="6"/>
      <c r="S13" s="1"/>
    </row>
    <row r="14" spans="1:19" s="3" customFormat="1" ht="9">
      <c r="A14" s="6"/>
      <c r="B14" s="103" t="s">
        <v>125</v>
      </c>
      <c r="C14" s="39">
        <v>562450453.27731097</v>
      </c>
      <c r="D14" s="39">
        <v>454260929</v>
      </c>
      <c r="E14" s="39">
        <v>450781915</v>
      </c>
      <c r="F14" s="39">
        <v>432044374</v>
      </c>
      <c r="G14" s="39">
        <v>447334920</v>
      </c>
      <c r="H14" s="39">
        <v>427949135</v>
      </c>
      <c r="I14" s="39">
        <v>355092230</v>
      </c>
      <c r="J14" s="39">
        <v>385479536</v>
      </c>
      <c r="K14" s="39">
        <v>358918737</v>
      </c>
      <c r="L14" s="39">
        <v>354072559</v>
      </c>
      <c r="M14" s="39">
        <v>388036772</v>
      </c>
      <c r="N14" s="39"/>
      <c r="O14" s="39">
        <f t="shared" si="0"/>
        <v>4616421560.2773113</v>
      </c>
      <c r="P14" s="39">
        <v>9425404.4499999993</v>
      </c>
      <c r="Q14" s="22"/>
      <c r="R14" s="6"/>
      <c r="S14" s="1"/>
    </row>
    <row r="15" spans="1:19" s="3" customFormat="1" ht="9">
      <c r="A15" s="6"/>
      <c r="B15" s="100" t="s">
        <v>17</v>
      </c>
      <c r="C15" s="41">
        <v>1106289607.5630252</v>
      </c>
      <c r="D15" s="41">
        <v>994563164</v>
      </c>
      <c r="E15" s="41">
        <v>863743850</v>
      </c>
      <c r="F15" s="41">
        <v>711442593</v>
      </c>
      <c r="G15" s="41">
        <v>860629543</v>
      </c>
      <c r="H15" s="41">
        <v>886960370</v>
      </c>
      <c r="I15" s="41">
        <v>872408147</v>
      </c>
      <c r="J15" s="41">
        <v>905629047</v>
      </c>
      <c r="K15" s="41">
        <v>867598976</v>
      </c>
      <c r="L15" s="41">
        <v>966159818</v>
      </c>
      <c r="M15" s="41">
        <v>966204294</v>
      </c>
      <c r="N15" s="41"/>
      <c r="O15" s="41">
        <f t="shared" si="0"/>
        <v>10001629409.563026</v>
      </c>
      <c r="P15" s="41">
        <v>20343189.949999999</v>
      </c>
      <c r="Q15" s="22"/>
      <c r="R15" s="6"/>
      <c r="S15" s="1"/>
    </row>
    <row r="16" spans="1:19" s="3" customFormat="1" ht="9">
      <c r="A16" s="6"/>
      <c r="B16" s="99" t="s">
        <v>4</v>
      </c>
      <c r="C16" s="39">
        <v>84047433.109243706</v>
      </c>
      <c r="D16" s="39">
        <v>79508569</v>
      </c>
      <c r="E16" s="39">
        <v>69531268</v>
      </c>
      <c r="F16" s="39">
        <v>67316846</v>
      </c>
      <c r="G16" s="39">
        <v>77029185</v>
      </c>
      <c r="H16" s="39">
        <v>62879048</v>
      </c>
      <c r="I16" s="39">
        <v>81864984</v>
      </c>
      <c r="J16" s="39">
        <v>69220032</v>
      </c>
      <c r="K16" s="39">
        <v>68758692</v>
      </c>
      <c r="L16" s="39">
        <v>74284415</v>
      </c>
      <c r="M16" s="39">
        <v>65961327</v>
      </c>
      <c r="N16" s="39"/>
      <c r="O16" s="39">
        <f t="shared" si="0"/>
        <v>800401799.10924363</v>
      </c>
      <c r="P16" s="39">
        <v>1630326.48</v>
      </c>
      <c r="Q16" s="22"/>
      <c r="R16" s="6"/>
      <c r="S16" s="1"/>
    </row>
    <row r="17" spans="1:19" s="3" customFormat="1" ht="9">
      <c r="A17" s="6"/>
      <c r="B17" s="100" t="s">
        <v>5</v>
      </c>
      <c r="C17" s="41">
        <v>152399400</v>
      </c>
      <c r="D17" s="41">
        <v>140566659</v>
      </c>
      <c r="E17" s="41">
        <v>115750626</v>
      </c>
      <c r="F17" s="41">
        <v>103531310</v>
      </c>
      <c r="G17" s="41">
        <v>146082948</v>
      </c>
      <c r="H17" s="41">
        <v>135717028</v>
      </c>
      <c r="I17" s="41">
        <v>142542224</v>
      </c>
      <c r="J17" s="41">
        <v>139572399</v>
      </c>
      <c r="K17" s="41">
        <v>131504671</v>
      </c>
      <c r="L17" s="41">
        <v>121981671</v>
      </c>
      <c r="M17" s="41">
        <v>127130670</v>
      </c>
      <c r="N17" s="41"/>
      <c r="O17" s="41">
        <f t="shared" si="0"/>
        <v>1456779606</v>
      </c>
      <c r="P17" s="41">
        <v>2962362.1</v>
      </c>
      <c r="Q17" s="22"/>
      <c r="R17" s="6"/>
      <c r="S17" s="1"/>
    </row>
    <row r="18" spans="1:19" s="3" customFormat="1" ht="9">
      <c r="A18" s="6"/>
      <c r="B18" s="99" t="s">
        <v>6</v>
      </c>
      <c r="C18" s="39">
        <v>2655614.823529412</v>
      </c>
      <c r="D18" s="39">
        <v>5627778</v>
      </c>
      <c r="E18" s="39">
        <v>3455080</v>
      </c>
      <c r="F18" s="39">
        <v>499631</v>
      </c>
      <c r="G18" s="39">
        <v>2000373</v>
      </c>
      <c r="H18" s="39">
        <v>1437513</v>
      </c>
      <c r="I18" s="39">
        <v>3566794</v>
      </c>
      <c r="J18" s="39">
        <v>4454262</v>
      </c>
      <c r="K18" s="39">
        <v>3183771</v>
      </c>
      <c r="L18" s="39">
        <v>58481</v>
      </c>
      <c r="M18" s="39">
        <v>0</v>
      </c>
      <c r="N18" s="39"/>
      <c r="O18" s="39">
        <f t="shared" si="0"/>
        <v>26939297.823529411</v>
      </c>
      <c r="P18" s="39">
        <v>55113.07</v>
      </c>
      <c r="Q18" s="22"/>
      <c r="R18" s="6"/>
      <c r="S18" s="1"/>
    </row>
    <row r="19" spans="1:19" s="3" customFormat="1" ht="9">
      <c r="A19" s="6"/>
      <c r="B19" s="100" t="s">
        <v>7</v>
      </c>
      <c r="C19" s="41">
        <v>477304550.35277313</v>
      </c>
      <c r="D19" s="41">
        <v>418356297</v>
      </c>
      <c r="E19" s="41">
        <v>359589798</v>
      </c>
      <c r="F19" s="41">
        <v>331964590</v>
      </c>
      <c r="G19" s="41">
        <v>362385351</v>
      </c>
      <c r="H19" s="41">
        <v>332332188</v>
      </c>
      <c r="I19" s="41">
        <v>363611704</v>
      </c>
      <c r="J19" s="41">
        <v>378889696</v>
      </c>
      <c r="K19" s="41">
        <v>349800239</v>
      </c>
      <c r="L19" s="41">
        <v>347788117</v>
      </c>
      <c r="M19" s="41">
        <v>357449575</v>
      </c>
      <c r="N19" s="41"/>
      <c r="O19" s="41">
        <f t="shared" si="0"/>
        <v>4079472105.3527732</v>
      </c>
      <c r="P19" s="41">
        <v>8311501.0099999998</v>
      </c>
      <c r="Q19" s="22"/>
      <c r="R19" s="6"/>
      <c r="S19" s="1"/>
    </row>
    <row r="20" spans="1:19" s="3" customFormat="1" ht="9">
      <c r="A20" s="6"/>
      <c r="B20" s="99" t="s">
        <v>13</v>
      </c>
      <c r="C20" s="39">
        <v>45069636.191596642</v>
      </c>
      <c r="D20" s="39">
        <v>45575842</v>
      </c>
      <c r="E20" s="39">
        <v>54883725</v>
      </c>
      <c r="F20" s="39">
        <v>40166334</v>
      </c>
      <c r="G20" s="39">
        <v>45213864</v>
      </c>
      <c r="H20" s="39">
        <v>49444596</v>
      </c>
      <c r="I20" s="39">
        <v>58133700</v>
      </c>
      <c r="J20" s="39">
        <v>62191216</v>
      </c>
      <c r="K20" s="39">
        <v>57053879</v>
      </c>
      <c r="L20" s="39">
        <v>53213700</v>
      </c>
      <c r="M20" s="39">
        <v>50099002</v>
      </c>
      <c r="N20" s="39"/>
      <c r="O20" s="39">
        <f t="shared" si="0"/>
        <v>561045494.19159663</v>
      </c>
      <c r="P20" s="39">
        <v>1137935.6100000001</v>
      </c>
      <c r="Q20" s="22"/>
      <c r="R20" s="6"/>
      <c r="S20" s="1"/>
    </row>
    <row r="21" spans="1:19" s="3" customFormat="1" ht="9">
      <c r="A21" s="6"/>
      <c r="B21" s="100" t="s">
        <v>14</v>
      </c>
      <c r="C21" s="41">
        <v>258350449</v>
      </c>
      <c r="D21" s="41">
        <v>277233828</v>
      </c>
      <c r="E21" s="41">
        <v>240609614</v>
      </c>
      <c r="F21" s="41">
        <v>206487395</v>
      </c>
      <c r="G21" s="41">
        <v>235321317</v>
      </c>
      <c r="H21" s="41">
        <v>224942792</v>
      </c>
      <c r="I21" s="41">
        <v>232600399</v>
      </c>
      <c r="J21" s="41">
        <v>218839878</v>
      </c>
      <c r="K21" s="41">
        <v>213043763</v>
      </c>
      <c r="L21" s="41">
        <v>202666459</v>
      </c>
      <c r="M21" s="41">
        <v>200072363</v>
      </c>
      <c r="N21" s="41"/>
      <c r="O21" s="41">
        <f t="shared" si="0"/>
        <v>2510168257</v>
      </c>
      <c r="P21" s="41">
        <v>5117848.95</v>
      </c>
      <c r="Q21" s="22"/>
      <c r="R21" s="6"/>
      <c r="S21" s="1"/>
    </row>
    <row r="22" spans="1:19" s="3" customFormat="1" ht="9">
      <c r="A22" s="6"/>
      <c r="B22" s="99" t="s">
        <v>15</v>
      </c>
      <c r="C22" s="39">
        <v>144790488.31583193</v>
      </c>
      <c r="D22" s="39">
        <v>158987297</v>
      </c>
      <c r="E22" s="39">
        <v>118423622</v>
      </c>
      <c r="F22" s="39">
        <v>91675418</v>
      </c>
      <c r="G22" s="39">
        <v>95271256</v>
      </c>
      <c r="H22" s="39">
        <v>93593529</v>
      </c>
      <c r="I22" s="39">
        <v>104093623</v>
      </c>
      <c r="J22" s="39">
        <v>98678475</v>
      </c>
      <c r="K22" s="39">
        <v>98923055</v>
      </c>
      <c r="L22" s="39">
        <v>98735644</v>
      </c>
      <c r="M22" s="39">
        <v>92321609</v>
      </c>
      <c r="N22" s="39"/>
      <c r="O22" s="39">
        <f t="shared" si="0"/>
        <v>1195494016.3158319</v>
      </c>
      <c r="P22" s="39">
        <v>2442147.11</v>
      </c>
      <c r="Q22" s="22"/>
      <c r="R22" s="6"/>
      <c r="S22" s="1"/>
    </row>
    <row r="23" spans="1:19" s="3" customFormat="1" ht="9">
      <c r="A23" s="6"/>
      <c r="B23" s="100" t="s">
        <v>39</v>
      </c>
      <c r="C23" s="41">
        <v>108689071.7647059</v>
      </c>
      <c r="D23" s="41">
        <v>102615144</v>
      </c>
      <c r="E23" s="41">
        <v>74247371</v>
      </c>
      <c r="F23" s="41">
        <v>71181142</v>
      </c>
      <c r="G23" s="41">
        <v>84749512</v>
      </c>
      <c r="H23" s="41">
        <v>80358204</v>
      </c>
      <c r="I23" s="41">
        <v>85601385</v>
      </c>
      <c r="J23" s="41">
        <v>77420758</v>
      </c>
      <c r="K23" s="41">
        <v>84305878</v>
      </c>
      <c r="L23" s="41">
        <v>76673833</v>
      </c>
      <c r="M23" s="41">
        <v>71643340</v>
      </c>
      <c r="N23" s="41"/>
      <c r="O23" s="41">
        <f t="shared" si="0"/>
        <v>917485638.7647059</v>
      </c>
      <c r="P23" s="41">
        <v>1870324.96</v>
      </c>
      <c r="Q23" s="22"/>
      <c r="R23" s="6"/>
      <c r="S23" s="1"/>
    </row>
    <row r="24" spans="1:19" s="3" customFormat="1" ht="9">
      <c r="A24" s="6"/>
      <c r="B24" s="99" t="s">
        <v>149</v>
      </c>
      <c r="C24" s="39">
        <v>40593355.462184876</v>
      </c>
      <c r="D24" s="39">
        <v>54750260</v>
      </c>
      <c r="E24" s="39">
        <v>39361743</v>
      </c>
      <c r="F24" s="39">
        <v>29173928</v>
      </c>
      <c r="G24" s="39">
        <v>37043999</v>
      </c>
      <c r="H24" s="39">
        <v>34364997</v>
      </c>
      <c r="I24" s="39">
        <v>34568811</v>
      </c>
      <c r="J24" s="39">
        <v>35855090</v>
      </c>
      <c r="K24" s="39">
        <v>32862784</v>
      </c>
      <c r="L24" s="39">
        <v>36417353</v>
      </c>
      <c r="M24" s="39">
        <v>31845469</v>
      </c>
      <c r="N24" s="39"/>
      <c r="O24" s="39">
        <f t="shared" si="0"/>
        <v>406837789.46218491</v>
      </c>
      <c r="P24" s="39">
        <v>830052.77</v>
      </c>
      <c r="Q24" s="22"/>
      <c r="R24" s="6"/>
      <c r="S24" s="1"/>
    </row>
    <row r="25" spans="1:19" s="3" customFormat="1" ht="9">
      <c r="A25" s="6"/>
      <c r="B25" s="100" t="s">
        <v>147</v>
      </c>
      <c r="C25" s="41">
        <v>51354823.997344539</v>
      </c>
      <c r="D25" s="41">
        <v>51766677</v>
      </c>
      <c r="E25" s="41">
        <v>43823612</v>
      </c>
      <c r="F25" s="41">
        <v>42202838</v>
      </c>
      <c r="G25" s="41">
        <v>44328701</v>
      </c>
      <c r="H25" s="41">
        <v>42173564</v>
      </c>
      <c r="I25" s="41">
        <v>43581407</v>
      </c>
      <c r="J25" s="41">
        <v>45040135</v>
      </c>
      <c r="K25" s="41">
        <v>33578732</v>
      </c>
      <c r="L25" s="41">
        <v>40759788</v>
      </c>
      <c r="M25" s="41">
        <v>38615250</v>
      </c>
      <c r="N25" s="41"/>
      <c r="O25" s="41">
        <f t="shared" si="0"/>
        <v>477225527.99734455</v>
      </c>
      <c r="P25" s="41">
        <v>973153.81</v>
      </c>
      <c r="Q25" s="22"/>
      <c r="R25" s="6"/>
      <c r="S25" s="1"/>
    </row>
    <row r="26" spans="1:19" s="3" customFormat="1" ht="9">
      <c r="A26" s="6"/>
      <c r="B26" s="99" t="s">
        <v>16</v>
      </c>
      <c r="C26" s="39">
        <v>202521305.12542021</v>
      </c>
      <c r="D26" s="39">
        <v>178358835</v>
      </c>
      <c r="E26" s="39">
        <v>175207806</v>
      </c>
      <c r="F26" s="39">
        <v>152308746</v>
      </c>
      <c r="G26" s="39">
        <v>151596495</v>
      </c>
      <c r="H26" s="39">
        <v>159733296</v>
      </c>
      <c r="I26" s="39">
        <v>164629166</v>
      </c>
      <c r="J26" s="39">
        <v>159047777</v>
      </c>
      <c r="K26" s="39">
        <v>165509826</v>
      </c>
      <c r="L26" s="39">
        <v>161392932</v>
      </c>
      <c r="M26" s="39">
        <v>147863849</v>
      </c>
      <c r="N26" s="39"/>
      <c r="O26" s="39">
        <f t="shared" si="0"/>
        <v>1818170033.1254201</v>
      </c>
      <c r="P26" s="39">
        <v>3704565.73</v>
      </c>
      <c r="Q26" s="22"/>
      <c r="R26" s="6"/>
      <c r="S26" s="1"/>
    </row>
    <row r="27" spans="1:19" s="3" customFormat="1" ht="18" customHeight="1">
      <c r="A27" s="6"/>
      <c r="B27" s="91" t="s">
        <v>2</v>
      </c>
      <c r="C27" s="91">
        <f t="shared" ref="C27:K27" si="1">SUM(C10:C26)</f>
        <v>4076202486.0174093</v>
      </c>
      <c r="D27" s="91">
        <f t="shared" si="1"/>
        <v>3754946705</v>
      </c>
      <c r="E27" s="91">
        <f t="shared" si="1"/>
        <v>3273978375</v>
      </c>
      <c r="F27" s="91">
        <f t="shared" si="1"/>
        <v>2890036148</v>
      </c>
      <c r="G27" s="91">
        <f t="shared" si="1"/>
        <v>3211330304</v>
      </c>
      <c r="H27" s="91">
        <f t="shared" si="1"/>
        <v>3118759611</v>
      </c>
      <c r="I27" s="91">
        <f t="shared" si="1"/>
        <v>3154325874</v>
      </c>
      <c r="J27" s="91">
        <f t="shared" si="1"/>
        <v>3173102279</v>
      </c>
      <c r="K27" s="91">
        <f t="shared" si="1"/>
        <v>3045122255</v>
      </c>
      <c r="L27" s="91">
        <f t="shared" ref="L27:O27" si="2">SUM(L10:L26)</f>
        <v>3188951044</v>
      </c>
      <c r="M27" s="91">
        <f t="shared" si="2"/>
        <v>3164464872</v>
      </c>
      <c r="N27" s="91">
        <f t="shared" si="2"/>
        <v>0</v>
      </c>
      <c r="O27" s="91">
        <f t="shared" si="2"/>
        <v>36051219953.01741</v>
      </c>
      <c r="P27" s="91">
        <f>SUM(P10:P26)</f>
        <v>73455522.169999987</v>
      </c>
      <c r="Q27" s="22"/>
      <c r="R27" s="6"/>
      <c r="S27" s="1"/>
    </row>
    <row r="28" spans="1:19" s="1" customFormat="1" ht="18" customHeight="1">
      <c r="A28" s="6"/>
      <c r="B28" s="91" t="s">
        <v>9</v>
      </c>
      <c r="C28" s="91">
        <f t="shared" ref="C28:M28" si="3">C27/C29</f>
        <v>8623780.8323299754</v>
      </c>
      <c r="D28" s="91">
        <f t="shared" si="3"/>
        <v>7949669.1048820773</v>
      </c>
      <c r="E28" s="91">
        <f t="shared" si="3"/>
        <v>6929054.7619047621</v>
      </c>
      <c r="F28" s="91">
        <f t="shared" si="3"/>
        <v>6121142.34760876</v>
      </c>
      <c r="G28" s="91">
        <f t="shared" si="3"/>
        <v>6696130.5809249766</v>
      </c>
      <c r="H28" s="91">
        <f t="shared" si="3"/>
        <v>6201722.877550777</v>
      </c>
      <c r="I28" s="91">
        <f t="shared" si="3"/>
        <v>6246656.5214142902</v>
      </c>
      <c r="J28" s="91">
        <f t="shared" si="3"/>
        <v>6190349.250582478</v>
      </c>
      <c r="K28" s="91">
        <f t="shared" si="3"/>
        <v>6035083.8436688688</v>
      </c>
      <c r="L28" s="91">
        <f t="shared" si="3"/>
        <v>6367632.832867722</v>
      </c>
      <c r="M28" s="91">
        <f t="shared" si="3"/>
        <v>6094299.2238805946</v>
      </c>
      <c r="N28" s="91"/>
      <c r="O28" s="91">
        <f>SUM(C28:N28)</f>
        <v>73455522.17761527</v>
      </c>
      <c r="P28" s="91"/>
      <c r="Q28" s="23"/>
      <c r="R28" s="6"/>
    </row>
    <row r="29" spans="1:19" s="1" customFormat="1" ht="16.5" customHeight="1">
      <c r="A29" s="6"/>
      <c r="B29" s="91" t="s">
        <v>31</v>
      </c>
      <c r="C29" s="107">
        <f>'Ingresos Brutos del Juego'!C29</f>
        <v>472.67</v>
      </c>
      <c r="D29" s="107">
        <f>'Ingresos Brutos del Juego'!D29</f>
        <v>472.34</v>
      </c>
      <c r="E29" s="107">
        <f>'Ingresos Brutos del Juego'!E29</f>
        <v>472.5</v>
      </c>
      <c r="F29" s="107">
        <f>'Ingresos Brutos del Juego'!F29</f>
        <v>472.14</v>
      </c>
      <c r="G29" s="107">
        <f>'Ingresos Brutos del Juego'!G29</f>
        <v>479.58</v>
      </c>
      <c r="H29" s="107">
        <f>'Ingresos Brutos del Juego'!H29</f>
        <v>502.88600000000002</v>
      </c>
      <c r="I29" s="107">
        <f>'Ingresos Brutos del Juego'!I29</f>
        <v>504.96227272727282</v>
      </c>
      <c r="J29" s="107">
        <f>'Ingresos Brutos del Juego'!J29</f>
        <v>512.58857142857141</v>
      </c>
      <c r="K29" s="107">
        <f>'Ingresos Brutos del Juego'!K29</f>
        <v>504.56999999999982</v>
      </c>
      <c r="L29" s="107">
        <f>'Ingresos Brutos del Juego'!L29</f>
        <v>500.80636363636353</v>
      </c>
      <c r="M29" s="107">
        <f>'Ingresos Brutos del Juego'!M29</f>
        <v>519.25000000000023</v>
      </c>
      <c r="N29" s="107">
        <f>'Ingresos Brutos del Juego'!N29</f>
        <v>0</v>
      </c>
      <c r="O29" s="91"/>
      <c r="P29" s="91"/>
      <c r="Q29" s="24"/>
      <c r="R29" s="6"/>
    </row>
    <row r="30" spans="1:19" s="1" customFormat="1" ht="22.5" customHeight="1">
      <c r="A30" s="36"/>
      <c r="B30" s="8"/>
      <c r="C30" s="9"/>
      <c r="D30" s="9"/>
      <c r="E30" s="9"/>
      <c r="F30" s="9"/>
      <c r="G30" s="9"/>
      <c r="H30" s="9"/>
      <c r="I30" s="9"/>
      <c r="J30" s="9"/>
      <c r="K30" s="9"/>
      <c r="L30" s="9"/>
      <c r="M30" s="9"/>
      <c r="N30" s="9"/>
      <c r="O30" s="10"/>
      <c r="P30" s="9"/>
      <c r="Q30" s="9"/>
      <c r="R30" s="6"/>
    </row>
    <row r="31" spans="1:19" s="1" customFormat="1" ht="22.5" customHeight="1">
      <c r="A31" s="6"/>
      <c r="B31" s="261" t="s">
        <v>50</v>
      </c>
      <c r="C31" s="261"/>
      <c r="D31" s="261"/>
      <c r="E31" s="261"/>
      <c r="F31" s="261"/>
      <c r="G31" s="261"/>
      <c r="H31" s="261"/>
      <c r="I31" s="261"/>
      <c r="J31" s="261"/>
      <c r="K31" s="261"/>
      <c r="L31" s="261"/>
      <c r="M31" s="261"/>
      <c r="N31" s="261"/>
      <c r="O31" s="261"/>
      <c r="P31" s="261"/>
      <c r="Q31" s="23"/>
      <c r="R31" s="6"/>
    </row>
    <row r="32" spans="1:19" s="1" customFormat="1" ht="11.25">
      <c r="A32" s="6"/>
      <c r="B32" s="46" t="s">
        <v>12</v>
      </c>
      <c r="C32" s="47" t="s">
        <v>41</v>
      </c>
      <c r="D32" s="47" t="s">
        <v>42</v>
      </c>
      <c r="E32" s="47" t="s">
        <v>43</v>
      </c>
      <c r="F32" s="47" t="s">
        <v>44</v>
      </c>
      <c r="G32" s="47" t="s">
        <v>45</v>
      </c>
      <c r="H32" s="47" t="s">
        <v>46</v>
      </c>
      <c r="I32" s="47" t="s">
        <v>47</v>
      </c>
      <c r="J32" s="47" t="s">
        <v>48</v>
      </c>
      <c r="K32" s="47" t="s">
        <v>49</v>
      </c>
      <c r="L32" s="43" t="s">
        <v>74</v>
      </c>
      <c r="M32" s="47" t="s">
        <v>0</v>
      </c>
      <c r="N32" s="47" t="s">
        <v>1</v>
      </c>
      <c r="O32" s="47" t="s">
        <v>33</v>
      </c>
      <c r="P32" s="48" t="s">
        <v>34</v>
      </c>
      <c r="Q32" s="23"/>
      <c r="R32" s="6"/>
    </row>
    <row r="33" spans="1:19" s="1" customFormat="1" ht="9">
      <c r="A33" s="6"/>
      <c r="B33" s="101" t="s">
        <v>35</v>
      </c>
      <c r="C33" s="38">
        <v>197669045.7030251</v>
      </c>
      <c r="D33" s="38">
        <v>156117331</v>
      </c>
      <c r="E33" s="38">
        <v>151938846</v>
      </c>
      <c r="F33" s="38">
        <v>157529316.45378149</v>
      </c>
      <c r="G33" s="38">
        <v>164294262</v>
      </c>
      <c r="H33" s="38">
        <v>145843641</v>
      </c>
      <c r="I33" s="38">
        <v>161944958</v>
      </c>
      <c r="J33" s="38">
        <v>144478790</v>
      </c>
      <c r="K33" s="38">
        <v>149578830</v>
      </c>
      <c r="L33" s="38">
        <v>161474266</v>
      </c>
      <c r="M33" s="38">
        <v>134133355</v>
      </c>
      <c r="N33" s="38"/>
      <c r="O33" s="116">
        <f>SUM(C33:N33)</f>
        <v>1725002641.1568065</v>
      </c>
      <c r="P33" s="115">
        <v>3516287.94</v>
      </c>
      <c r="Q33" s="23"/>
      <c r="R33" s="6"/>
    </row>
    <row r="34" spans="1:19" s="3" customFormat="1" ht="9">
      <c r="A34" s="6"/>
      <c r="B34" s="102" t="s">
        <v>3</v>
      </c>
      <c r="C34" s="114">
        <v>371536782.73949575</v>
      </c>
      <c r="D34" s="114">
        <v>361200013</v>
      </c>
      <c r="E34" s="114">
        <v>290677018</v>
      </c>
      <c r="F34" s="114">
        <v>266913088</v>
      </c>
      <c r="G34" s="114">
        <v>265738602</v>
      </c>
      <c r="H34" s="114">
        <v>271869826</v>
      </c>
      <c r="I34" s="114">
        <v>260436203</v>
      </c>
      <c r="J34" s="114">
        <v>250717403</v>
      </c>
      <c r="K34" s="114">
        <v>246031223</v>
      </c>
      <c r="L34" s="114">
        <v>303403850</v>
      </c>
      <c r="M34" s="114">
        <v>319679128</v>
      </c>
      <c r="N34" s="114"/>
      <c r="O34" s="114">
        <f t="shared" ref="O34:O49" si="4">SUM(C34:N34)</f>
        <v>3208203136.7394958</v>
      </c>
      <c r="P34" s="114">
        <v>6539949.4400000004</v>
      </c>
      <c r="Q34" s="22"/>
      <c r="R34" s="6"/>
      <c r="S34" s="1"/>
    </row>
    <row r="35" spans="1:19" s="3" customFormat="1" ht="9">
      <c r="A35" s="6"/>
      <c r="B35" s="96" t="s">
        <v>77</v>
      </c>
      <c r="C35" s="38">
        <v>140120354.11840332</v>
      </c>
      <c r="D35" s="38">
        <v>139586512</v>
      </c>
      <c r="E35" s="38">
        <v>128276966</v>
      </c>
      <c r="F35" s="38">
        <v>120611760</v>
      </c>
      <c r="G35" s="38">
        <v>120121487</v>
      </c>
      <c r="H35" s="38">
        <v>109717485</v>
      </c>
      <c r="I35" s="38">
        <v>104446136</v>
      </c>
      <c r="J35" s="38">
        <v>122463517</v>
      </c>
      <c r="K35" s="38">
        <v>107969392</v>
      </c>
      <c r="L35" s="38">
        <v>117879967</v>
      </c>
      <c r="M35" s="38">
        <v>105260788</v>
      </c>
      <c r="N35" s="38"/>
      <c r="O35" s="116">
        <f t="shared" si="4"/>
        <v>1316454364.1184034</v>
      </c>
      <c r="P35" s="115">
        <v>2685388.47</v>
      </c>
      <c r="Q35" s="22"/>
      <c r="R35" s="6"/>
      <c r="S35" s="1"/>
    </row>
    <row r="36" spans="1:19" s="3" customFormat="1" ht="9">
      <c r="A36" s="6"/>
      <c r="B36" s="102" t="s">
        <v>36</v>
      </c>
      <c r="C36" s="114">
        <v>105238419.67226887</v>
      </c>
      <c r="D36" s="114">
        <v>112488334</v>
      </c>
      <c r="E36" s="114">
        <v>75024072</v>
      </c>
      <c r="F36" s="114">
        <v>52627951</v>
      </c>
      <c r="G36" s="114">
        <v>59218791</v>
      </c>
      <c r="H36" s="114">
        <v>47502803</v>
      </c>
      <c r="I36" s="114">
        <v>71471065</v>
      </c>
      <c r="J36" s="114">
        <v>63129363</v>
      </c>
      <c r="K36" s="114">
        <v>64043454</v>
      </c>
      <c r="L36" s="114">
        <v>58341083</v>
      </c>
      <c r="M36" s="114">
        <v>55186644</v>
      </c>
      <c r="N36" s="114"/>
      <c r="O36" s="114">
        <f t="shared" si="4"/>
        <v>764271979.67226887</v>
      </c>
      <c r="P36" s="114">
        <v>1563384.68</v>
      </c>
      <c r="Q36" s="22"/>
      <c r="R36" s="6"/>
      <c r="S36" s="1"/>
    </row>
    <row r="37" spans="1:19" s="3" customFormat="1" ht="9">
      <c r="A37" s="6"/>
      <c r="B37" s="103" t="s">
        <v>125</v>
      </c>
      <c r="C37" s="37">
        <v>534327930.61344528</v>
      </c>
      <c r="D37" s="37">
        <v>431547883</v>
      </c>
      <c r="E37" s="37">
        <v>428242820</v>
      </c>
      <c r="F37" s="37">
        <v>410442156</v>
      </c>
      <c r="G37" s="37">
        <v>424968174</v>
      </c>
      <c r="H37" s="37">
        <v>406551679</v>
      </c>
      <c r="I37" s="37">
        <v>337337619</v>
      </c>
      <c r="J37" s="37">
        <v>366205559</v>
      </c>
      <c r="K37" s="37">
        <v>340972801</v>
      </c>
      <c r="L37" s="37">
        <v>336368931</v>
      </c>
      <c r="M37" s="37">
        <v>368634933</v>
      </c>
      <c r="N37" s="37"/>
      <c r="O37" s="116">
        <f t="shared" si="4"/>
        <v>4385600485.6134453</v>
      </c>
      <c r="P37" s="115">
        <v>8954134.2200000007</v>
      </c>
      <c r="Q37" s="22"/>
      <c r="R37" s="6"/>
      <c r="S37" s="1"/>
    </row>
    <row r="38" spans="1:19" s="3" customFormat="1" ht="9">
      <c r="A38" s="6"/>
      <c r="B38" s="102" t="s">
        <v>17</v>
      </c>
      <c r="C38" s="114">
        <v>1050975127.1848736</v>
      </c>
      <c r="D38" s="114">
        <v>944835006</v>
      </c>
      <c r="E38" s="114">
        <v>820556657</v>
      </c>
      <c r="F38" s="114">
        <v>675870463</v>
      </c>
      <c r="G38" s="114">
        <v>817598066</v>
      </c>
      <c r="H38" s="114">
        <v>842612352</v>
      </c>
      <c r="I38" s="114">
        <v>828787740</v>
      </c>
      <c r="J38" s="114">
        <v>860347595</v>
      </c>
      <c r="K38" s="114">
        <v>824219027</v>
      </c>
      <c r="L38" s="114">
        <v>917851827</v>
      </c>
      <c r="M38" s="114">
        <v>917894079</v>
      </c>
      <c r="N38" s="114"/>
      <c r="O38" s="114">
        <f t="shared" si="4"/>
        <v>9501547939.1848736</v>
      </c>
      <c r="P38" s="114">
        <v>19326030.449999999</v>
      </c>
      <c r="Q38" s="22"/>
      <c r="R38" s="6"/>
      <c r="S38" s="1"/>
    </row>
    <row r="39" spans="1:19" s="3" customFormat="1" ht="9">
      <c r="A39" s="6"/>
      <c r="B39" s="103" t="s">
        <v>4</v>
      </c>
      <c r="C39" s="38">
        <v>79845061.453781486</v>
      </c>
      <c r="D39" s="38">
        <v>75533141</v>
      </c>
      <c r="E39" s="38">
        <v>66054705</v>
      </c>
      <c r="F39" s="38">
        <v>63951004</v>
      </c>
      <c r="G39" s="38">
        <v>73177725</v>
      </c>
      <c r="H39" s="38">
        <v>59735096</v>
      </c>
      <c r="I39" s="38">
        <v>77771735</v>
      </c>
      <c r="J39" s="38">
        <v>65759030</v>
      </c>
      <c r="K39" s="38">
        <v>65320758</v>
      </c>
      <c r="L39" s="38">
        <v>70570194</v>
      </c>
      <c r="M39" s="38">
        <v>62663261</v>
      </c>
      <c r="N39" s="38"/>
      <c r="O39" s="116">
        <f t="shared" si="4"/>
        <v>760381710.45378149</v>
      </c>
      <c r="P39" s="115">
        <v>1548810.17</v>
      </c>
      <c r="Q39" s="22"/>
      <c r="R39" s="6"/>
      <c r="S39" s="1"/>
    </row>
    <row r="40" spans="1:19" s="3" customFormat="1" ht="9">
      <c r="A40" s="6"/>
      <c r="B40" s="102" t="s">
        <v>5</v>
      </c>
      <c r="C40" s="114">
        <v>144779430</v>
      </c>
      <c r="D40" s="114">
        <v>133538326</v>
      </c>
      <c r="E40" s="114">
        <v>109963095</v>
      </c>
      <c r="F40" s="114">
        <v>99348227</v>
      </c>
      <c r="G40" s="114">
        <v>140180607</v>
      </c>
      <c r="H40" s="114">
        <v>130233512</v>
      </c>
      <c r="I40" s="114">
        <v>136782942</v>
      </c>
      <c r="J40" s="114">
        <v>133933110</v>
      </c>
      <c r="K40" s="114">
        <v>126191351</v>
      </c>
      <c r="L40" s="114">
        <v>117053118</v>
      </c>
      <c r="M40" s="114">
        <v>121994077</v>
      </c>
      <c r="N40" s="114"/>
      <c r="O40" s="114">
        <f t="shared" si="4"/>
        <v>1393997795</v>
      </c>
      <c r="P40" s="114">
        <v>2834370.25</v>
      </c>
      <c r="Q40" s="22"/>
      <c r="R40" s="6"/>
      <c r="S40" s="1"/>
    </row>
    <row r="41" spans="1:19" s="3" customFormat="1" ht="9">
      <c r="A41" s="6"/>
      <c r="B41" s="103" t="s">
        <v>6</v>
      </c>
      <c r="C41" s="38">
        <v>2522834.08235294</v>
      </c>
      <c r="D41" s="38">
        <v>5346389</v>
      </c>
      <c r="E41" s="38">
        <v>3282326</v>
      </c>
      <c r="F41" s="38">
        <v>474650</v>
      </c>
      <c r="G41" s="38">
        <v>1900354</v>
      </c>
      <c r="H41" s="38">
        <v>1365637</v>
      </c>
      <c r="I41" s="38">
        <v>3388454</v>
      </c>
      <c r="J41" s="38">
        <v>4231549</v>
      </c>
      <c r="K41" s="38">
        <v>3024624</v>
      </c>
      <c r="L41" s="38">
        <v>55557</v>
      </c>
      <c r="M41" s="38">
        <v>0</v>
      </c>
      <c r="N41" s="38"/>
      <c r="O41" s="116">
        <f t="shared" si="4"/>
        <v>25592374.08235294</v>
      </c>
      <c r="P41" s="115">
        <v>52357.49</v>
      </c>
      <c r="Q41" s="22"/>
      <c r="R41" s="6"/>
      <c r="S41" s="1"/>
    </row>
    <row r="42" spans="1:19" s="3" customFormat="1" ht="9">
      <c r="A42" s="6"/>
      <c r="B42" s="102" t="s">
        <v>7</v>
      </c>
      <c r="C42" s="114">
        <v>477807505.62184858</v>
      </c>
      <c r="D42" s="114">
        <v>418797136</v>
      </c>
      <c r="E42" s="114">
        <v>359968712</v>
      </c>
      <c r="F42" s="114">
        <v>328506626</v>
      </c>
      <c r="G42" s="114">
        <v>358610503</v>
      </c>
      <c r="H42" s="114">
        <v>328870395</v>
      </c>
      <c r="I42" s="114">
        <v>359824082</v>
      </c>
      <c r="J42" s="114">
        <v>374942929</v>
      </c>
      <c r="K42" s="114">
        <v>346156487</v>
      </c>
      <c r="L42" s="114">
        <v>344165324</v>
      </c>
      <c r="M42" s="114">
        <v>353726142</v>
      </c>
      <c r="N42" s="114"/>
      <c r="O42" s="114">
        <f t="shared" si="4"/>
        <v>4051375841.6218486</v>
      </c>
      <c r="P42" s="114">
        <v>8255394.6100000003</v>
      </c>
      <c r="Q42" s="22"/>
      <c r="R42" s="6"/>
      <c r="S42" s="1"/>
    </row>
    <row r="43" spans="1:19" s="3" customFormat="1" ht="9">
      <c r="A43" s="6"/>
      <c r="B43" s="101" t="s">
        <v>13</v>
      </c>
      <c r="C43" s="38">
        <v>43248640.789915949</v>
      </c>
      <c r="D43" s="38">
        <v>43734394</v>
      </c>
      <c r="E43" s="38">
        <v>52666201</v>
      </c>
      <c r="F43" s="38">
        <v>38543452</v>
      </c>
      <c r="G43" s="38">
        <v>43387041</v>
      </c>
      <c r="H43" s="38">
        <v>47446834.487394959</v>
      </c>
      <c r="I43" s="38">
        <v>55784863</v>
      </c>
      <c r="J43" s="38">
        <v>59678440</v>
      </c>
      <c r="K43" s="38">
        <v>54748672</v>
      </c>
      <c r="L43" s="38">
        <v>51063651</v>
      </c>
      <c r="M43" s="38">
        <v>48074800</v>
      </c>
      <c r="N43" s="38"/>
      <c r="O43" s="116">
        <f t="shared" si="4"/>
        <v>538376989.27731085</v>
      </c>
      <c r="P43" s="115">
        <v>1091958.4099999999</v>
      </c>
      <c r="Q43" s="22"/>
      <c r="R43" s="6"/>
      <c r="S43" s="1"/>
    </row>
    <row r="44" spans="1:19" s="3" customFormat="1" ht="9">
      <c r="A44" s="6"/>
      <c r="B44" s="102" t="s">
        <v>14</v>
      </c>
      <c r="C44" s="114">
        <v>247912047</v>
      </c>
      <c r="D44" s="114">
        <v>266022866</v>
      </c>
      <c r="E44" s="114">
        <v>230888013</v>
      </c>
      <c r="F44" s="114">
        <v>198144470</v>
      </c>
      <c r="G44" s="114">
        <v>228584101</v>
      </c>
      <c r="H44" s="114">
        <v>218502712</v>
      </c>
      <c r="I44" s="114">
        <v>225941083</v>
      </c>
      <c r="J44" s="114">
        <v>212574524</v>
      </c>
      <c r="K44" s="114">
        <v>206944351</v>
      </c>
      <c r="L44" s="114">
        <v>196864148</v>
      </c>
      <c r="M44" s="114">
        <v>194344320</v>
      </c>
      <c r="N44" s="114"/>
      <c r="O44" s="114">
        <f t="shared" si="4"/>
        <v>2426722635</v>
      </c>
      <c r="P44" s="114">
        <v>4946814.04</v>
      </c>
      <c r="Q44" s="22"/>
      <c r="R44" s="6"/>
      <c r="S44" s="1"/>
    </row>
    <row r="45" spans="1:19" s="3" customFormat="1" ht="9">
      <c r="A45" s="6"/>
      <c r="B45" s="101" t="s">
        <v>15</v>
      </c>
      <c r="C45" s="38">
        <v>138940367.57579827</v>
      </c>
      <c r="D45" s="38">
        <v>152563568</v>
      </c>
      <c r="E45" s="38">
        <v>113638829</v>
      </c>
      <c r="F45" s="38">
        <v>87091648</v>
      </c>
      <c r="G45" s="38">
        <v>90414290</v>
      </c>
      <c r="H45" s="38">
        <v>88913852</v>
      </c>
      <c r="I45" s="38">
        <v>98888942</v>
      </c>
      <c r="J45" s="38">
        <v>93744551</v>
      </c>
      <c r="K45" s="38">
        <v>93976903</v>
      </c>
      <c r="L45" s="38">
        <v>93798861</v>
      </c>
      <c r="M45" s="38">
        <v>87705528</v>
      </c>
      <c r="N45" s="38"/>
      <c r="O45" s="116">
        <f t="shared" si="4"/>
        <v>1139677339.5757983</v>
      </c>
      <c r="P45" s="115">
        <v>2328419.4900000002</v>
      </c>
      <c r="Q45" s="22"/>
      <c r="R45" s="6"/>
      <c r="S45" s="1"/>
    </row>
    <row r="46" spans="1:19" s="3" customFormat="1" ht="9">
      <c r="A46" s="6"/>
      <c r="B46" s="102" t="s">
        <v>39</v>
      </c>
      <c r="C46" s="114">
        <v>103254618.17647052</v>
      </c>
      <c r="D46" s="114">
        <v>97484387</v>
      </c>
      <c r="E46" s="114">
        <v>70535002</v>
      </c>
      <c r="F46" s="114">
        <v>68305137</v>
      </c>
      <c r="G46" s="114">
        <v>81325289</v>
      </c>
      <c r="H46" s="114">
        <v>77111408</v>
      </c>
      <c r="I46" s="114">
        <v>82142743</v>
      </c>
      <c r="J46" s="114">
        <v>74292646</v>
      </c>
      <c r="K46" s="114">
        <v>80899579</v>
      </c>
      <c r="L46" s="114">
        <v>73575900</v>
      </c>
      <c r="M46" s="114">
        <v>68748660</v>
      </c>
      <c r="N46" s="114"/>
      <c r="O46" s="114">
        <f t="shared" si="4"/>
        <v>877675369.17647052</v>
      </c>
      <c r="P46" s="114">
        <v>1788957.11</v>
      </c>
      <c r="Q46" s="22"/>
      <c r="R46" s="6"/>
      <c r="S46" s="1"/>
    </row>
    <row r="47" spans="1:19" s="3" customFormat="1" ht="9">
      <c r="A47" s="6"/>
      <c r="B47" s="101" t="s">
        <v>149</v>
      </c>
      <c r="C47" s="38">
        <v>38563687.689075619</v>
      </c>
      <c r="D47" s="38">
        <v>52012747</v>
      </c>
      <c r="E47" s="38">
        <v>37393656</v>
      </c>
      <c r="F47" s="38">
        <v>27715232</v>
      </c>
      <c r="G47" s="38">
        <v>35191799</v>
      </c>
      <c r="H47" s="38">
        <v>32646747</v>
      </c>
      <c r="I47" s="38">
        <v>32840370</v>
      </c>
      <c r="J47" s="38">
        <v>34062335</v>
      </c>
      <c r="K47" s="38">
        <v>31219644</v>
      </c>
      <c r="L47" s="38">
        <v>34596485</v>
      </c>
      <c r="M47" s="38">
        <v>30253196</v>
      </c>
      <c r="N47" s="38"/>
      <c r="O47" s="116">
        <f t="shared" si="4"/>
        <v>386495898.68907559</v>
      </c>
      <c r="P47" s="115">
        <v>788550.13</v>
      </c>
      <c r="Q47" s="22"/>
      <c r="R47" s="6"/>
      <c r="S47" s="1"/>
    </row>
    <row r="48" spans="1:19" s="3" customFormat="1" ht="9">
      <c r="A48" s="6"/>
      <c r="B48" s="102" t="s">
        <v>147</v>
      </c>
      <c r="C48" s="114">
        <v>49279881.613613427</v>
      </c>
      <c r="D48" s="114">
        <v>49675094</v>
      </c>
      <c r="E48" s="114">
        <v>42052961</v>
      </c>
      <c r="F48" s="114">
        <v>40092696</v>
      </c>
      <c r="G48" s="114">
        <v>42112266</v>
      </c>
      <c r="H48" s="114">
        <v>40064885</v>
      </c>
      <c r="I48" s="114">
        <v>41402337</v>
      </c>
      <c r="J48" s="114">
        <v>42788128</v>
      </c>
      <c r="K48" s="114">
        <v>31899795</v>
      </c>
      <c r="L48" s="114">
        <v>38721798</v>
      </c>
      <c r="M48" s="114">
        <v>36684488</v>
      </c>
      <c r="N48" s="114"/>
      <c r="O48" s="114">
        <f t="shared" si="4"/>
        <v>454774329.61361343</v>
      </c>
      <c r="P48" s="114">
        <v>927480.39</v>
      </c>
      <c r="Q48" s="22"/>
      <c r="R48" s="6"/>
      <c r="S48" s="1"/>
    </row>
    <row r="49" spans="1:19" s="3" customFormat="1" ht="9">
      <c r="A49" s="6"/>
      <c r="B49" s="101" t="s">
        <v>16</v>
      </c>
      <c r="C49" s="38">
        <v>193362050.11974788</v>
      </c>
      <c r="D49" s="38">
        <v>170292355</v>
      </c>
      <c r="E49" s="38">
        <v>167283835</v>
      </c>
      <c r="F49" s="38">
        <v>151829285</v>
      </c>
      <c r="G49" s="38">
        <v>151119276</v>
      </c>
      <c r="H49" s="38">
        <v>159230463</v>
      </c>
      <c r="I49" s="38">
        <v>164110920</v>
      </c>
      <c r="J49" s="38">
        <v>158547101</v>
      </c>
      <c r="K49" s="38">
        <v>164988808</v>
      </c>
      <c r="L49" s="38">
        <v>160884875</v>
      </c>
      <c r="M49" s="38">
        <v>147398380</v>
      </c>
      <c r="N49" s="38"/>
      <c r="O49" s="116">
        <f t="shared" si="4"/>
        <v>1789047348.1197479</v>
      </c>
      <c r="P49" s="115">
        <v>3643382.99</v>
      </c>
      <c r="Q49" s="22"/>
      <c r="R49" s="6"/>
      <c r="S49" s="1"/>
    </row>
    <row r="50" spans="1:19" s="1" customFormat="1" ht="18" customHeight="1">
      <c r="A50" s="6"/>
      <c r="B50" s="91" t="s">
        <v>2</v>
      </c>
      <c r="C50" s="91">
        <f t="shared" ref="C50:K50" si="5">SUM(C33:C49)</f>
        <v>3919383784.1541166</v>
      </c>
      <c r="D50" s="91">
        <f t="shared" si="5"/>
        <v>3610775482</v>
      </c>
      <c r="E50" s="91">
        <f t="shared" si="5"/>
        <v>3148443714</v>
      </c>
      <c r="F50" s="91">
        <f t="shared" si="5"/>
        <v>2787997161.4537816</v>
      </c>
      <c r="G50" s="91">
        <f t="shared" si="5"/>
        <v>3097942633</v>
      </c>
      <c r="H50" s="91">
        <f t="shared" si="5"/>
        <v>3008219327.4873948</v>
      </c>
      <c r="I50" s="91">
        <f t="shared" si="5"/>
        <v>3043302192</v>
      </c>
      <c r="J50" s="91">
        <f t="shared" si="5"/>
        <v>3061896570</v>
      </c>
      <c r="K50" s="91">
        <f t="shared" si="5"/>
        <v>2938185699</v>
      </c>
      <c r="L50" s="91">
        <f t="shared" ref="L50:N50" si="6">SUM(L33:L49)</f>
        <v>3076669835</v>
      </c>
      <c r="M50" s="91">
        <f t="shared" si="6"/>
        <v>3052381779</v>
      </c>
      <c r="N50" s="91">
        <f t="shared" si="6"/>
        <v>0</v>
      </c>
      <c r="O50" s="91">
        <f t="shared" ref="O50:O51" si="7">SUM(C50:N50)</f>
        <v>34745198177.095291</v>
      </c>
      <c r="P50" s="91">
        <f>SUM(P33:P49)</f>
        <v>70791670.280000001</v>
      </c>
      <c r="Q50" s="23"/>
      <c r="R50" s="6"/>
    </row>
    <row r="51" spans="1:19" s="1" customFormat="1" ht="18" customHeight="1">
      <c r="A51" s="6"/>
      <c r="B51" s="91" t="s">
        <v>9</v>
      </c>
      <c r="C51" s="91">
        <f t="shared" ref="C51:M51" si="8">C50/C52</f>
        <v>8292008.7675420828</v>
      </c>
      <c r="D51" s="91">
        <f t="shared" si="8"/>
        <v>7644441.4658932127</v>
      </c>
      <c r="E51" s="91">
        <f t="shared" si="8"/>
        <v>6663372.9396825396</v>
      </c>
      <c r="F51" s="91">
        <f t="shared" si="8"/>
        <v>5905022.1575248484</v>
      </c>
      <c r="G51" s="91">
        <f t="shared" si="8"/>
        <v>6459699.3890487514</v>
      </c>
      <c r="H51" s="91">
        <f t="shared" si="8"/>
        <v>5981911.0643115826</v>
      </c>
      <c r="I51" s="91">
        <f t="shared" si="8"/>
        <v>6026791.2205862356</v>
      </c>
      <c r="J51" s="91">
        <f t="shared" si="8"/>
        <v>5973399.9949834459</v>
      </c>
      <c r="K51" s="91">
        <f t="shared" si="8"/>
        <v>5823147.8268624786</v>
      </c>
      <c r="L51" s="91">
        <f t="shared" si="8"/>
        <v>6143431.9896820961</v>
      </c>
      <c r="M51" s="91">
        <f t="shared" si="8"/>
        <v>5878443.4838709654</v>
      </c>
      <c r="N51" s="91"/>
      <c r="O51" s="91">
        <f t="shared" si="7"/>
        <v>70791670.299988225</v>
      </c>
      <c r="P51" s="91"/>
      <c r="Q51" s="23"/>
      <c r="R51" s="6"/>
    </row>
    <row r="52" spans="1:19" s="1" customFormat="1" ht="16.5" customHeight="1">
      <c r="A52" s="6"/>
      <c r="B52" s="91" t="s">
        <v>31</v>
      </c>
      <c r="C52" s="107">
        <f>C29</f>
        <v>472.67</v>
      </c>
      <c r="D52" s="107">
        <f t="shared" ref="D52:N52" si="9">D29</f>
        <v>472.34</v>
      </c>
      <c r="E52" s="107">
        <f t="shared" si="9"/>
        <v>472.5</v>
      </c>
      <c r="F52" s="107">
        <f t="shared" si="9"/>
        <v>472.14</v>
      </c>
      <c r="G52" s="107">
        <f t="shared" si="9"/>
        <v>479.58</v>
      </c>
      <c r="H52" s="107">
        <f t="shared" si="9"/>
        <v>502.88600000000002</v>
      </c>
      <c r="I52" s="107">
        <f t="shared" si="9"/>
        <v>504.96227272727282</v>
      </c>
      <c r="J52" s="107">
        <f t="shared" si="9"/>
        <v>512.58857142857141</v>
      </c>
      <c r="K52" s="107">
        <f t="shared" si="9"/>
        <v>504.56999999999982</v>
      </c>
      <c r="L52" s="107">
        <f t="shared" si="9"/>
        <v>500.80636363636353</v>
      </c>
      <c r="M52" s="107">
        <f t="shared" si="9"/>
        <v>519.25000000000023</v>
      </c>
      <c r="N52" s="107">
        <f t="shared" si="9"/>
        <v>0</v>
      </c>
      <c r="O52" s="91"/>
      <c r="P52" s="91"/>
      <c r="Q52" s="24"/>
      <c r="R52" s="6"/>
    </row>
    <row r="54" spans="1:19">
      <c r="K54" s="120"/>
    </row>
  </sheetData>
  <mergeCells count="2">
    <mergeCell ref="B8:P8"/>
    <mergeCell ref="B31:P31"/>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31" zoomScaleNormal="100" workbookViewId="0">
      <selection activeCell="U74" sqref="U74"/>
    </sheetView>
  </sheetViews>
  <sheetFormatPr baseColWidth="10" defaultColWidth="11.42578125" defaultRowHeight="14.25"/>
  <cols>
    <col min="1" max="1" width="4.140625" style="50" customWidth="1"/>
    <col min="2" max="2" width="20.85546875" style="17" customWidth="1"/>
    <col min="3" max="13" width="10" style="17" customWidth="1"/>
    <col min="14" max="14" width="10" style="17" hidden="1"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3"/>
    </row>
    <row r="8" spans="1:18" s="56" customFormat="1" ht="22.5" customHeight="1">
      <c r="A8" s="54"/>
      <c r="B8" s="264" t="s">
        <v>51</v>
      </c>
      <c r="C8" s="265"/>
      <c r="D8" s="265"/>
      <c r="E8" s="265"/>
      <c r="F8" s="265"/>
      <c r="G8" s="265"/>
      <c r="H8" s="265"/>
      <c r="I8" s="265"/>
      <c r="J8" s="265"/>
      <c r="K8" s="265"/>
      <c r="L8" s="265"/>
      <c r="M8" s="265"/>
      <c r="N8" s="265"/>
      <c r="O8" s="266"/>
      <c r="P8" s="63"/>
      <c r="Q8" s="63"/>
      <c r="R8" s="54"/>
    </row>
    <row r="9" spans="1:18" s="56" customFormat="1" ht="11.25" customHeight="1">
      <c r="A9" s="54"/>
      <c r="B9" s="76" t="s">
        <v>12</v>
      </c>
      <c r="C9" s="77" t="s">
        <v>41</v>
      </c>
      <c r="D9" s="77" t="s">
        <v>42</v>
      </c>
      <c r="E9" s="77" t="s">
        <v>43</v>
      </c>
      <c r="F9" s="77" t="s">
        <v>44</v>
      </c>
      <c r="G9" s="77" t="s">
        <v>45</v>
      </c>
      <c r="H9" s="77" t="s">
        <v>46</v>
      </c>
      <c r="I9" s="77" t="s">
        <v>47</v>
      </c>
      <c r="J9" s="77" t="s">
        <v>48</v>
      </c>
      <c r="K9" s="77" t="s">
        <v>49</v>
      </c>
      <c r="L9" s="233" t="s">
        <v>74</v>
      </c>
      <c r="M9" s="77" t="s">
        <v>0</v>
      </c>
      <c r="N9" s="77" t="s">
        <v>1</v>
      </c>
      <c r="O9" s="78" t="s">
        <v>2</v>
      </c>
      <c r="P9" s="63"/>
      <c r="Q9" s="63"/>
      <c r="R9" s="54"/>
    </row>
    <row r="10" spans="1:18" s="56" customFormat="1" ht="9">
      <c r="A10" s="54"/>
      <c r="B10" s="103" t="s">
        <v>35</v>
      </c>
      <c r="C10" s="39">
        <v>24184</v>
      </c>
      <c r="D10" s="39">
        <v>21542</v>
      </c>
      <c r="E10" s="39">
        <v>20976</v>
      </c>
      <c r="F10" s="39">
        <v>20715</v>
      </c>
      <c r="G10" s="39">
        <v>23418</v>
      </c>
      <c r="H10" s="39">
        <v>21779</v>
      </c>
      <c r="I10" s="39">
        <v>23286</v>
      </c>
      <c r="J10" s="39">
        <v>22977</v>
      </c>
      <c r="K10" s="39">
        <v>20554</v>
      </c>
      <c r="L10" s="39">
        <v>23222</v>
      </c>
      <c r="M10" s="39">
        <v>20781</v>
      </c>
      <c r="N10" s="39"/>
      <c r="O10" s="82">
        <f>SUM(C10:N10)</f>
        <v>243434</v>
      </c>
      <c r="P10" s="63"/>
      <c r="Q10" s="63"/>
      <c r="R10" s="54"/>
    </row>
    <row r="11" spans="1:18" s="55" customFormat="1" ht="9">
      <c r="A11" s="54"/>
      <c r="B11" s="104" t="s">
        <v>3</v>
      </c>
      <c r="C11" s="117">
        <v>53457</v>
      </c>
      <c r="D11" s="117">
        <v>48228</v>
      </c>
      <c r="E11" s="117">
        <v>46967</v>
      </c>
      <c r="F11" s="117">
        <v>41238</v>
      </c>
      <c r="G11" s="117">
        <v>44215</v>
      </c>
      <c r="H11" s="117">
        <v>43498</v>
      </c>
      <c r="I11" s="117">
        <v>40194</v>
      </c>
      <c r="J11" s="117">
        <v>41260</v>
      </c>
      <c r="K11" s="117">
        <v>42957</v>
      </c>
      <c r="L11" s="117">
        <v>49906</v>
      </c>
      <c r="M11" s="117">
        <v>51571</v>
      </c>
      <c r="N11" s="117"/>
      <c r="O11" s="117">
        <f>SUM(C11:N11)</f>
        <v>503491</v>
      </c>
      <c r="P11" s="63"/>
      <c r="Q11" s="63"/>
      <c r="R11" s="66"/>
    </row>
    <row r="12" spans="1:18" s="55" customFormat="1" ht="9">
      <c r="A12" s="54"/>
      <c r="B12" s="96" t="s">
        <v>77</v>
      </c>
      <c r="C12" s="39">
        <v>19402</v>
      </c>
      <c r="D12" s="39">
        <v>19116</v>
      </c>
      <c r="E12" s="39">
        <v>21113</v>
      </c>
      <c r="F12" s="39">
        <v>18697</v>
      </c>
      <c r="G12" s="39">
        <v>20105</v>
      </c>
      <c r="H12" s="39">
        <v>16979</v>
      </c>
      <c r="I12" s="39">
        <v>18435</v>
      </c>
      <c r="J12" s="39">
        <v>17674</v>
      </c>
      <c r="K12" s="39">
        <v>17469</v>
      </c>
      <c r="L12" s="39">
        <v>18408</v>
      </c>
      <c r="M12" s="39">
        <v>16070</v>
      </c>
      <c r="N12" s="39"/>
      <c r="O12" s="82">
        <f>SUM(C12:N12)</f>
        <v>203468</v>
      </c>
      <c r="P12" s="63"/>
      <c r="Q12" s="63"/>
      <c r="R12" s="66"/>
    </row>
    <row r="13" spans="1:18" s="55" customFormat="1" ht="9">
      <c r="A13" s="54"/>
      <c r="B13" s="104" t="s">
        <v>36</v>
      </c>
      <c r="C13" s="117">
        <v>26814</v>
      </c>
      <c r="D13" s="117">
        <v>32061</v>
      </c>
      <c r="E13" s="117">
        <v>19748</v>
      </c>
      <c r="F13" s="117">
        <v>13040</v>
      </c>
      <c r="G13" s="117">
        <v>14274</v>
      </c>
      <c r="H13" s="117">
        <v>12077</v>
      </c>
      <c r="I13" s="117">
        <v>16209</v>
      </c>
      <c r="J13" s="117">
        <v>14605</v>
      </c>
      <c r="K13" s="117">
        <v>15785</v>
      </c>
      <c r="L13" s="117">
        <v>14303</v>
      </c>
      <c r="M13" s="117">
        <v>14576</v>
      </c>
      <c r="N13" s="117"/>
      <c r="O13" s="117">
        <f>SUM(C13:N13)</f>
        <v>193492</v>
      </c>
      <c r="P13" s="63"/>
      <c r="Q13" s="63"/>
      <c r="R13" s="66"/>
    </row>
    <row r="14" spans="1:18" s="55" customFormat="1" ht="9">
      <c r="A14" s="54"/>
      <c r="B14" s="103" t="s">
        <v>125</v>
      </c>
      <c r="C14" s="39">
        <v>51674</v>
      </c>
      <c r="D14" s="39">
        <v>48948</v>
      </c>
      <c r="E14" s="39">
        <v>47443</v>
      </c>
      <c r="F14" s="39">
        <v>37806</v>
      </c>
      <c r="G14" s="39">
        <v>46220</v>
      </c>
      <c r="H14" s="39">
        <v>42194</v>
      </c>
      <c r="I14" s="39">
        <v>41551</v>
      </c>
      <c r="J14" s="39">
        <v>45613</v>
      </c>
      <c r="K14" s="39">
        <v>43239</v>
      </c>
      <c r="L14" s="39">
        <v>43053</v>
      </c>
      <c r="M14" s="39">
        <v>43373</v>
      </c>
      <c r="N14" s="39"/>
      <c r="O14" s="82">
        <f>SUM(C14:N14)</f>
        <v>491114</v>
      </c>
      <c r="P14" s="63"/>
      <c r="Q14" s="63"/>
      <c r="R14" s="66"/>
    </row>
    <row r="15" spans="1:18" s="55" customFormat="1" ht="9">
      <c r="A15" s="54"/>
      <c r="B15" s="104" t="s">
        <v>17</v>
      </c>
      <c r="C15" s="117">
        <v>91105</v>
      </c>
      <c r="D15" s="117">
        <v>84031</v>
      </c>
      <c r="E15" s="117">
        <v>81972</v>
      </c>
      <c r="F15" s="117">
        <v>69768</v>
      </c>
      <c r="G15" s="117">
        <v>76162</v>
      </c>
      <c r="H15" s="117">
        <v>76681</v>
      </c>
      <c r="I15" s="117">
        <v>81682</v>
      </c>
      <c r="J15" s="117">
        <v>79780</v>
      </c>
      <c r="K15" s="117">
        <v>70603</v>
      </c>
      <c r="L15" s="117">
        <v>71213</v>
      </c>
      <c r="M15" s="117">
        <v>71741</v>
      </c>
      <c r="N15" s="117"/>
      <c r="O15" s="117">
        <f t="shared" ref="O15:O25" si="0">SUM(C15:N15)</f>
        <v>854738</v>
      </c>
      <c r="P15" s="63"/>
      <c r="Q15" s="63"/>
      <c r="R15" s="66"/>
    </row>
    <row r="16" spans="1:18" s="55" customFormat="1" ht="9">
      <c r="A16" s="54"/>
      <c r="B16" s="103" t="s">
        <v>4</v>
      </c>
      <c r="C16" s="39">
        <v>12665</v>
      </c>
      <c r="D16" s="39">
        <v>13487</v>
      </c>
      <c r="E16" s="39">
        <v>13431</v>
      </c>
      <c r="F16" s="39">
        <v>11647</v>
      </c>
      <c r="G16" s="39">
        <v>13337</v>
      </c>
      <c r="H16" s="39">
        <v>11165</v>
      </c>
      <c r="I16" s="39">
        <v>12543</v>
      </c>
      <c r="J16" s="39">
        <v>13026</v>
      </c>
      <c r="K16" s="39">
        <v>13204</v>
      </c>
      <c r="L16" s="39">
        <v>11209</v>
      </c>
      <c r="M16" s="39">
        <v>10975</v>
      </c>
      <c r="N16" s="39"/>
      <c r="O16" s="82">
        <f t="shared" si="0"/>
        <v>136689</v>
      </c>
      <c r="P16" s="63"/>
      <c r="Q16" s="63"/>
      <c r="R16" s="66"/>
    </row>
    <row r="17" spans="1:18" s="55" customFormat="1" ht="9">
      <c r="A17" s="54"/>
      <c r="B17" s="104" t="s">
        <v>5</v>
      </c>
      <c r="C17" s="117">
        <v>26436</v>
      </c>
      <c r="D17" s="117">
        <v>25457</v>
      </c>
      <c r="E17" s="117">
        <v>24079</v>
      </c>
      <c r="F17" s="117">
        <v>22369</v>
      </c>
      <c r="G17" s="117">
        <v>25937</v>
      </c>
      <c r="H17" s="117">
        <v>23765</v>
      </c>
      <c r="I17" s="117">
        <v>27741</v>
      </c>
      <c r="J17" s="117">
        <v>26015</v>
      </c>
      <c r="K17" s="117">
        <v>25296</v>
      </c>
      <c r="L17" s="117">
        <v>22895</v>
      </c>
      <c r="M17" s="117">
        <v>20372</v>
      </c>
      <c r="N17" s="117"/>
      <c r="O17" s="117">
        <f t="shared" si="0"/>
        <v>270362</v>
      </c>
      <c r="P17" s="63"/>
      <c r="Q17" s="63"/>
      <c r="R17" s="66"/>
    </row>
    <row r="18" spans="1:18" s="55" customFormat="1" ht="9">
      <c r="A18" s="54"/>
      <c r="B18" s="103" t="s">
        <v>6</v>
      </c>
      <c r="C18" s="39">
        <v>662</v>
      </c>
      <c r="D18" s="39">
        <v>1264</v>
      </c>
      <c r="E18" s="39">
        <v>766</v>
      </c>
      <c r="F18" s="39">
        <v>402</v>
      </c>
      <c r="G18" s="39">
        <v>618</v>
      </c>
      <c r="H18" s="39">
        <v>660</v>
      </c>
      <c r="I18" s="39">
        <v>1599</v>
      </c>
      <c r="J18" s="39">
        <v>1129</v>
      </c>
      <c r="K18" s="39">
        <v>683</v>
      </c>
      <c r="L18" s="39">
        <v>29</v>
      </c>
      <c r="M18" s="39">
        <v>0</v>
      </c>
      <c r="N18" s="39"/>
      <c r="O18" s="82">
        <f t="shared" si="0"/>
        <v>7812</v>
      </c>
      <c r="P18" s="63"/>
      <c r="Q18" s="63"/>
      <c r="R18" s="66"/>
    </row>
    <row r="19" spans="1:18" s="55" customFormat="1" ht="9">
      <c r="A19" s="54"/>
      <c r="B19" s="104" t="s">
        <v>7</v>
      </c>
      <c r="C19" s="117">
        <v>85153</v>
      </c>
      <c r="D19" s="117">
        <v>82468</v>
      </c>
      <c r="E19" s="117">
        <v>76648</v>
      </c>
      <c r="F19" s="117">
        <v>69635</v>
      </c>
      <c r="G19" s="117">
        <v>76519</v>
      </c>
      <c r="H19" s="117">
        <v>68233</v>
      </c>
      <c r="I19" s="117">
        <v>73878</v>
      </c>
      <c r="J19" s="117">
        <v>70124</v>
      </c>
      <c r="K19" s="117">
        <v>69793</v>
      </c>
      <c r="L19" s="117">
        <v>69674</v>
      </c>
      <c r="M19" s="117">
        <v>65956</v>
      </c>
      <c r="N19" s="117"/>
      <c r="O19" s="117">
        <f t="shared" si="0"/>
        <v>808081</v>
      </c>
      <c r="P19" s="63"/>
      <c r="Q19" s="63"/>
      <c r="R19" s="66"/>
    </row>
    <row r="20" spans="1:18" s="55" customFormat="1" ht="9">
      <c r="A20" s="54"/>
      <c r="B20" s="103" t="s">
        <v>13</v>
      </c>
      <c r="C20" s="39">
        <v>13768</v>
      </c>
      <c r="D20" s="39">
        <v>14803</v>
      </c>
      <c r="E20" s="39">
        <v>14081</v>
      </c>
      <c r="F20" s="39">
        <v>12083</v>
      </c>
      <c r="G20" s="39">
        <v>13722</v>
      </c>
      <c r="H20" s="39">
        <v>12270</v>
      </c>
      <c r="I20" s="39">
        <v>13290</v>
      </c>
      <c r="J20" s="39">
        <v>12954</v>
      </c>
      <c r="K20" s="39">
        <v>12580</v>
      </c>
      <c r="L20" s="39">
        <v>11733</v>
      </c>
      <c r="M20" s="39">
        <v>11356</v>
      </c>
      <c r="N20" s="39"/>
      <c r="O20" s="82">
        <f t="shared" si="0"/>
        <v>142640</v>
      </c>
      <c r="P20" s="63"/>
      <c r="Q20" s="63"/>
      <c r="R20" s="66"/>
    </row>
    <row r="21" spans="1:18" s="55" customFormat="1" ht="9">
      <c r="A21" s="54"/>
      <c r="B21" s="104" t="s">
        <v>14</v>
      </c>
      <c r="C21" s="117">
        <v>52817</v>
      </c>
      <c r="D21" s="117">
        <v>57285</v>
      </c>
      <c r="E21" s="117">
        <v>56587</v>
      </c>
      <c r="F21" s="117">
        <v>46603</v>
      </c>
      <c r="G21" s="117">
        <v>47545</v>
      </c>
      <c r="H21" s="117">
        <v>42406</v>
      </c>
      <c r="I21" s="117">
        <v>39526</v>
      </c>
      <c r="J21" s="117">
        <v>39721</v>
      </c>
      <c r="K21" s="117">
        <v>38088</v>
      </c>
      <c r="L21" s="117">
        <v>38179</v>
      </c>
      <c r="M21" s="117">
        <v>37593</v>
      </c>
      <c r="N21" s="117"/>
      <c r="O21" s="117">
        <f t="shared" si="0"/>
        <v>496350</v>
      </c>
      <c r="P21" s="63"/>
      <c r="Q21" s="63"/>
      <c r="R21" s="66"/>
    </row>
    <row r="22" spans="1:18" s="55" customFormat="1" ht="9">
      <c r="A22" s="54"/>
      <c r="B22" s="103" t="s">
        <v>15</v>
      </c>
      <c r="C22" s="39">
        <v>30872</v>
      </c>
      <c r="D22" s="39">
        <v>39637</v>
      </c>
      <c r="E22" s="39">
        <v>28453</v>
      </c>
      <c r="F22" s="39">
        <v>22808</v>
      </c>
      <c r="G22" s="39">
        <v>19880</v>
      </c>
      <c r="H22" s="39">
        <v>16838</v>
      </c>
      <c r="I22" s="39">
        <v>17631</v>
      </c>
      <c r="J22" s="39">
        <v>17159</v>
      </c>
      <c r="K22" s="39">
        <v>17482</v>
      </c>
      <c r="L22" s="39">
        <v>16312</v>
      </c>
      <c r="M22" s="39">
        <v>16222</v>
      </c>
      <c r="N22" s="39"/>
      <c r="O22" s="82">
        <f t="shared" si="0"/>
        <v>243294</v>
      </c>
      <c r="P22" s="63"/>
      <c r="Q22" s="63"/>
      <c r="R22" s="66"/>
    </row>
    <row r="23" spans="1:18" s="55" customFormat="1" ht="9">
      <c r="A23" s="54"/>
      <c r="B23" s="104" t="s">
        <v>39</v>
      </c>
      <c r="C23" s="117">
        <v>17926</v>
      </c>
      <c r="D23" s="117">
        <v>20247</v>
      </c>
      <c r="E23" s="117">
        <v>16991</v>
      </c>
      <c r="F23" s="117">
        <v>15317</v>
      </c>
      <c r="G23" s="117">
        <v>16507</v>
      </c>
      <c r="H23" s="117">
        <v>14313</v>
      </c>
      <c r="I23" s="117">
        <v>16040</v>
      </c>
      <c r="J23" s="117">
        <v>15496</v>
      </c>
      <c r="K23" s="117">
        <v>14626</v>
      </c>
      <c r="L23" s="117">
        <v>13147</v>
      </c>
      <c r="M23" s="117">
        <v>11531</v>
      </c>
      <c r="N23" s="117"/>
      <c r="O23" s="117">
        <f t="shared" si="0"/>
        <v>172141</v>
      </c>
      <c r="P23" s="63"/>
      <c r="Q23" s="63"/>
      <c r="R23" s="66"/>
    </row>
    <row r="24" spans="1:18" s="55" customFormat="1" ht="9">
      <c r="A24" s="54"/>
      <c r="B24" s="103" t="s">
        <v>149</v>
      </c>
      <c r="C24" s="39">
        <v>12224</v>
      </c>
      <c r="D24" s="39">
        <v>16468</v>
      </c>
      <c r="E24" s="39">
        <v>10735</v>
      </c>
      <c r="F24" s="39">
        <v>9043</v>
      </c>
      <c r="G24" s="39">
        <v>10387</v>
      </c>
      <c r="H24" s="39">
        <v>8969</v>
      </c>
      <c r="I24" s="39">
        <v>9697</v>
      </c>
      <c r="J24" s="39">
        <v>9071</v>
      </c>
      <c r="K24" s="39">
        <v>8848</v>
      </c>
      <c r="L24" s="39">
        <v>8716</v>
      </c>
      <c r="M24" s="39">
        <v>8278</v>
      </c>
      <c r="N24" s="39"/>
      <c r="O24" s="82">
        <f t="shared" si="0"/>
        <v>112436</v>
      </c>
      <c r="P24" s="63"/>
      <c r="Q24" s="63"/>
      <c r="R24" s="66"/>
    </row>
    <row r="25" spans="1:18" s="55" customFormat="1" ht="9">
      <c r="A25" s="54"/>
      <c r="B25" s="104" t="s">
        <v>147</v>
      </c>
      <c r="C25" s="117">
        <v>12222</v>
      </c>
      <c r="D25" s="117">
        <v>13404</v>
      </c>
      <c r="E25" s="117">
        <v>10797</v>
      </c>
      <c r="F25" s="117">
        <v>9850</v>
      </c>
      <c r="G25" s="117">
        <v>11406</v>
      </c>
      <c r="H25" s="117">
        <v>11364</v>
      </c>
      <c r="I25" s="117">
        <v>11541</v>
      </c>
      <c r="J25" s="117">
        <v>10867</v>
      </c>
      <c r="K25" s="117">
        <v>10766</v>
      </c>
      <c r="L25" s="117">
        <v>11271</v>
      </c>
      <c r="M25" s="117">
        <v>10724</v>
      </c>
      <c r="N25" s="117"/>
      <c r="O25" s="117">
        <f t="shared" si="0"/>
        <v>124212</v>
      </c>
      <c r="P25" s="63"/>
      <c r="Q25" s="63"/>
      <c r="R25" s="66"/>
    </row>
    <row r="26" spans="1:18" s="55" customFormat="1" ht="9">
      <c r="A26" s="54"/>
      <c r="B26" s="103" t="s">
        <v>16</v>
      </c>
      <c r="C26" s="39">
        <v>35295</v>
      </c>
      <c r="D26" s="39">
        <v>31326</v>
      </c>
      <c r="E26" s="39">
        <v>34200</v>
      </c>
      <c r="F26" s="39">
        <v>31759</v>
      </c>
      <c r="G26" s="39">
        <v>33214</v>
      </c>
      <c r="H26" s="39">
        <v>30890</v>
      </c>
      <c r="I26" s="39">
        <v>30828</v>
      </c>
      <c r="J26" s="39">
        <v>29550</v>
      </c>
      <c r="K26" s="39">
        <v>29305</v>
      </c>
      <c r="L26" s="39">
        <v>30846</v>
      </c>
      <c r="M26" s="39">
        <v>26598</v>
      </c>
      <c r="N26" s="39"/>
      <c r="O26" s="82">
        <f>SUM(C26:N26)</f>
        <v>343811</v>
      </c>
      <c r="P26" s="63"/>
      <c r="Q26" s="63"/>
      <c r="R26" s="66"/>
    </row>
    <row r="27" spans="1:18" s="56" customFormat="1" ht="16.5" customHeight="1">
      <c r="A27" s="54"/>
      <c r="B27" s="92" t="s">
        <v>2</v>
      </c>
      <c r="C27" s="93">
        <f t="shared" ref="C27:N27" si="1">SUM(C10:C26)</f>
        <v>566676</v>
      </c>
      <c r="D27" s="93">
        <f t="shared" si="1"/>
        <v>569772</v>
      </c>
      <c r="E27" s="93">
        <f t="shared" si="1"/>
        <v>524987</v>
      </c>
      <c r="F27" s="93">
        <f t="shared" si="1"/>
        <v>452780</v>
      </c>
      <c r="G27" s="93">
        <f t="shared" si="1"/>
        <v>493466</v>
      </c>
      <c r="H27" s="93">
        <f t="shared" si="1"/>
        <v>454081</v>
      </c>
      <c r="I27" s="93">
        <f t="shared" si="1"/>
        <v>475671</v>
      </c>
      <c r="J27" s="93">
        <f t="shared" si="1"/>
        <v>467021</v>
      </c>
      <c r="K27" s="93">
        <f t="shared" si="1"/>
        <v>451278</v>
      </c>
      <c r="L27" s="93">
        <f t="shared" si="1"/>
        <v>454116</v>
      </c>
      <c r="M27" s="93">
        <f t="shared" si="1"/>
        <v>437717</v>
      </c>
      <c r="N27" s="93">
        <f t="shared" si="1"/>
        <v>0</v>
      </c>
      <c r="O27" s="94">
        <f>SUM(C27:N27)</f>
        <v>5347565</v>
      </c>
      <c r="P27" s="63"/>
      <c r="Q27" s="63"/>
      <c r="R27" s="54"/>
    </row>
    <row r="28" spans="1:18" s="56" customFormat="1" ht="15.75" customHeight="1">
      <c r="A28" s="64"/>
      <c r="B28" s="61"/>
      <c r="C28" s="62"/>
      <c r="D28" s="62"/>
      <c r="E28" s="62"/>
      <c r="F28" s="62"/>
      <c r="G28" s="62"/>
      <c r="H28" s="62"/>
      <c r="I28" s="62"/>
      <c r="J28" s="62"/>
      <c r="K28" s="62"/>
      <c r="L28" s="62"/>
      <c r="M28" s="62"/>
      <c r="N28" s="62"/>
      <c r="O28" s="63"/>
      <c r="P28" s="63"/>
      <c r="Q28" s="63"/>
      <c r="R28" s="54"/>
    </row>
    <row r="29" spans="1:18" s="56" customFormat="1" ht="22.5" customHeight="1">
      <c r="A29" s="54"/>
      <c r="B29" s="267" t="s">
        <v>52</v>
      </c>
      <c r="C29" s="268"/>
      <c r="D29" s="268"/>
      <c r="E29" s="268"/>
      <c r="F29" s="268"/>
      <c r="G29" s="268"/>
      <c r="H29" s="268"/>
      <c r="I29" s="268"/>
      <c r="J29" s="268"/>
      <c r="K29" s="268"/>
      <c r="L29" s="268"/>
      <c r="M29" s="268"/>
      <c r="N29" s="268"/>
      <c r="O29" s="268"/>
      <c r="P29" s="269"/>
      <c r="Q29" s="64"/>
      <c r="R29" s="54"/>
    </row>
    <row r="30" spans="1:18" s="56" customFormat="1" ht="11.25" customHeight="1">
      <c r="A30" s="54"/>
      <c r="B30" s="126" t="s">
        <v>12</v>
      </c>
      <c r="C30" s="123" t="s">
        <v>41</v>
      </c>
      <c r="D30" s="123" t="s">
        <v>42</v>
      </c>
      <c r="E30" s="123" t="s">
        <v>43</v>
      </c>
      <c r="F30" s="123" t="s">
        <v>44</v>
      </c>
      <c r="G30" s="123" t="s">
        <v>45</v>
      </c>
      <c r="H30" s="123" t="s">
        <v>46</v>
      </c>
      <c r="I30" s="123" t="s">
        <v>47</v>
      </c>
      <c r="J30" s="123" t="s">
        <v>48</v>
      </c>
      <c r="K30" s="123" t="s">
        <v>49</v>
      </c>
      <c r="L30" s="233" t="s">
        <v>74</v>
      </c>
      <c r="M30" s="123" t="s">
        <v>0</v>
      </c>
      <c r="N30" s="123" t="s">
        <v>1</v>
      </c>
      <c r="O30" s="123" t="s">
        <v>33</v>
      </c>
      <c r="P30" s="127" t="s">
        <v>34</v>
      </c>
      <c r="Q30" s="64"/>
      <c r="R30" s="54"/>
    </row>
    <row r="31" spans="1:18" s="56" customFormat="1" ht="9">
      <c r="A31" s="54"/>
      <c r="B31" s="99" t="s">
        <v>35</v>
      </c>
      <c r="C31" s="39">
        <v>67723664.400000006</v>
      </c>
      <c r="D31" s="39">
        <v>60325140</v>
      </c>
      <c r="E31" s="39">
        <v>58857607</v>
      </c>
      <c r="F31" s="39">
        <v>58183256</v>
      </c>
      <c r="G31" s="39">
        <v>66039228</v>
      </c>
      <c r="H31" s="39">
        <v>61110785</v>
      </c>
      <c r="I31" s="39">
        <v>65339352</v>
      </c>
      <c r="J31" s="39">
        <v>64859935</v>
      </c>
      <c r="K31" s="39">
        <v>58194335</v>
      </c>
      <c r="L31" s="39">
        <v>65879885</v>
      </c>
      <c r="M31" s="39">
        <v>59250164</v>
      </c>
      <c r="N31" s="39"/>
      <c r="O31" s="82">
        <f>SUM(C31:N31)</f>
        <v>685763351.39999998</v>
      </c>
      <c r="P31" s="82">
        <v>1394934.2</v>
      </c>
      <c r="Q31" s="64"/>
      <c r="R31" s="54"/>
    </row>
    <row r="32" spans="1:18" s="55" customFormat="1" ht="9">
      <c r="A32" s="54"/>
      <c r="B32" s="104" t="s">
        <v>3</v>
      </c>
      <c r="C32" s="117">
        <v>149698309.94999999</v>
      </c>
      <c r="D32" s="117">
        <v>135055280</v>
      </c>
      <c r="E32" s="117">
        <v>131787054</v>
      </c>
      <c r="F32" s="117">
        <v>115827233</v>
      </c>
      <c r="G32" s="117">
        <v>124687184</v>
      </c>
      <c r="H32" s="117">
        <v>122053213</v>
      </c>
      <c r="I32" s="117">
        <v>112782354</v>
      </c>
      <c r="J32" s="117">
        <v>116469553</v>
      </c>
      <c r="K32" s="117">
        <v>121623725</v>
      </c>
      <c r="L32" s="117">
        <v>141581326</v>
      </c>
      <c r="M32" s="117">
        <v>147037688</v>
      </c>
      <c r="N32" s="117"/>
      <c r="O32" s="117">
        <f>SUM(C32:N32)</f>
        <v>1418602919.95</v>
      </c>
      <c r="P32" s="117">
        <v>2887062.99</v>
      </c>
      <c r="Q32" s="79"/>
      <c r="R32" s="66"/>
    </row>
    <row r="33" spans="1:18" s="55" customFormat="1" ht="9">
      <c r="A33" s="54"/>
      <c r="B33" s="96" t="s">
        <v>77</v>
      </c>
      <c r="C33" s="39">
        <v>54332390.700000003</v>
      </c>
      <c r="D33" s="39">
        <v>53531491</v>
      </c>
      <c r="E33" s="39">
        <v>59242022</v>
      </c>
      <c r="F33" s="39">
        <v>52515199</v>
      </c>
      <c r="G33" s="39">
        <v>56696502</v>
      </c>
      <c r="H33" s="39">
        <v>47642225</v>
      </c>
      <c r="I33" s="39">
        <v>51727688</v>
      </c>
      <c r="J33" s="39">
        <v>49890521</v>
      </c>
      <c r="K33" s="39">
        <v>49459805</v>
      </c>
      <c r="L33" s="39">
        <v>52222760</v>
      </c>
      <c r="M33" s="39">
        <v>45818302</v>
      </c>
      <c r="N33" s="39"/>
      <c r="O33" s="82">
        <f>SUM(C33:N33)</f>
        <v>573078905.70000005</v>
      </c>
      <c r="P33" s="82">
        <v>1168156.78</v>
      </c>
      <c r="Q33" s="79"/>
      <c r="R33" s="66"/>
    </row>
    <row r="34" spans="1:18" s="55" customFormat="1" ht="9">
      <c r="A34" s="54"/>
      <c r="B34" s="104" t="s">
        <v>36</v>
      </c>
      <c r="C34" s="117">
        <v>75088584.900000006</v>
      </c>
      <c r="D34" s="117">
        <v>89782021</v>
      </c>
      <c r="E34" s="117">
        <v>55411901</v>
      </c>
      <c r="F34" s="117">
        <v>36626100</v>
      </c>
      <c r="G34" s="117">
        <v>40252965</v>
      </c>
      <c r="H34" s="117">
        <v>33887458</v>
      </c>
      <c r="I34" s="117">
        <v>45481644</v>
      </c>
      <c r="J34" s="117">
        <v>41227286</v>
      </c>
      <c r="K34" s="117">
        <v>44691913</v>
      </c>
      <c r="L34" s="117">
        <v>40577039</v>
      </c>
      <c r="M34" s="117">
        <v>41558654</v>
      </c>
      <c r="N34" s="117"/>
      <c r="O34" s="117">
        <f>SUM(C34:N34)</f>
        <v>544585565.89999998</v>
      </c>
      <c r="P34" s="117">
        <v>1115240.53</v>
      </c>
      <c r="Q34" s="79"/>
      <c r="R34" s="66"/>
    </row>
    <row r="35" spans="1:18" s="55" customFormat="1" ht="9">
      <c r="A35" s="54"/>
      <c r="B35" s="103" t="s">
        <v>125</v>
      </c>
      <c r="C35" s="39">
        <v>144705285.90000001</v>
      </c>
      <c r="D35" s="39">
        <v>137071532</v>
      </c>
      <c r="E35" s="39">
        <v>133122686</v>
      </c>
      <c r="F35" s="39">
        <v>106187603</v>
      </c>
      <c r="G35" s="39">
        <v>130341324</v>
      </c>
      <c r="H35" s="39">
        <v>118394254</v>
      </c>
      <c r="I35" s="39">
        <v>116590028</v>
      </c>
      <c r="J35" s="39">
        <v>128757289</v>
      </c>
      <c r="K35" s="39">
        <v>122422148</v>
      </c>
      <c r="L35" s="39">
        <v>122139639</v>
      </c>
      <c r="M35" s="39">
        <v>123663796</v>
      </c>
      <c r="N35" s="39"/>
      <c r="O35" s="82">
        <f>SUM(C35:N35)</f>
        <v>1383395584.9000001</v>
      </c>
      <c r="P35" s="82">
        <v>2816951.23</v>
      </c>
      <c r="Q35" s="79"/>
      <c r="R35" s="66"/>
    </row>
    <row r="36" spans="1:18" s="55" customFormat="1" ht="9">
      <c r="A36" s="54"/>
      <c r="B36" s="104" t="s">
        <v>17</v>
      </c>
      <c r="C36" s="117">
        <v>255125886.75</v>
      </c>
      <c r="D36" s="117">
        <v>235316211</v>
      </c>
      <c r="E36" s="117">
        <v>230009333</v>
      </c>
      <c r="F36" s="117">
        <v>195960870</v>
      </c>
      <c r="G36" s="117">
        <v>214778363</v>
      </c>
      <c r="H36" s="117">
        <v>215163052</v>
      </c>
      <c r="I36" s="117">
        <v>229195608</v>
      </c>
      <c r="J36" s="117">
        <v>225204580</v>
      </c>
      <c r="K36" s="117">
        <v>199897568</v>
      </c>
      <c r="L36" s="117">
        <v>202028432</v>
      </c>
      <c r="M36" s="117">
        <v>204545787</v>
      </c>
      <c r="N36" s="117"/>
      <c r="O36" s="117">
        <f t="shared" ref="O36:O46" si="2">SUM(C36:N36)</f>
        <v>2407225690.75</v>
      </c>
      <c r="P36" s="117">
        <v>4902231.04</v>
      </c>
      <c r="Q36" s="79"/>
      <c r="R36" s="66"/>
    </row>
    <row r="37" spans="1:18" s="55" customFormat="1" ht="9">
      <c r="A37" s="54"/>
      <c r="B37" s="99" t="s">
        <v>4</v>
      </c>
      <c r="C37" s="39">
        <v>35466432.75</v>
      </c>
      <c r="D37" s="39">
        <v>37768320</v>
      </c>
      <c r="E37" s="39">
        <v>37686714</v>
      </c>
      <c r="F37" s="39">
        <v>32713511</v>
      </c>
      <c r="G37" s="39">
        <v>37610607</v>
      </c>
      <c r="H37" s="39">
        <v>31328432</v>
      </c>
      <c r="I37" s="39">
        <v>35195031</v>
      </c>
      <c r="J37" s="39">
        <v>36770053</v>
      </c>
      <c r="K37" s="39">
        <v>37384353</v>
      </c>
      <c r="L37" s="39">
        <v>31799485</v>
      </c>
      <c r="M37" s="39">
        <v>31291591</v>
      </c>
      <c r="N37" s="39"/>
      <c r="O37" s="82">
        <f t="shared" si="2"/>
        <v>385014529.75</v>
      </c>
      <c r="P37" s="82">
        <v>784047.09</v>
      </c>
      <c r="Q37" s="79"/>
      <c r="R37" s="66"/>
    </row>
    <row r="38" spans="1:18" s="55" customFormat="1" ht="9">
      <c r="A38" s="54"/>
      <c r="B38" s="104" t="s">
        <v>5</v>
      </c>
      <c r="C38" s="117">
        <v>74030052.599999994</v>
      </c>
      <c r="D38" s="117">
        <v>71288510</v>
      </c>
      <c r="E38" s="117">
        <v>67564470</v>
      </c>
      <c r="F38" s="117">
        <v>62828929</v>
      </c>
      <c r="G38" s="117">
        <v>73142859</v>
      </c>
      <c r="H38" s="117">
        <v>66683402</v>
      </c>
      <c r="I38" s="117">
        <v>77839859</v>
      </c>
      <c r="J38" s="117">
        <v>73435662</v>
      </c>
      <c r="K38" s="117">
        <v>71620312</v>
      </c>
      <c r="L38" s="117">
        <v>64952199</v>
      </c>
      <c r="M38" s="117">
        <v>58084035</v>
      </c>
      <c r="N38" s="117"/>
      <c r="O38" s="117">
        <f t="shared" si="2"/>
        <v>761470289.60000002</v>
      </c>
      <c r="P38" s="117">
        <v>1549643.46</v>
      </c>
      <c r="Q38" s="79"/>
      <c r="R38" s="66"/>
    </row>
    <row r="39" spans="1:18" s="55" customFormat="1" ht="9">
      <c r="A39" s="54"/>
      <c r="B39" s="99" t="s">
        <v>6</v>
      </c>
      <c r="C39" s="39">
        <v>1853831.7</v>
      </c>
      <c r="D39" s="39">
        <v>3539642</v>
      </c>
      <c r="E39" s="39">
        <v>2149358</v>
      </c>
      <c r="F39" s="39">
        <v>1129118</v>
      </c>
      <c r="G39" s="39">
        <v>1742772</v>
      </c>
      <c r="H39" s="39">
        <v>1851927</v>
      </c>
      <c r="I39" s="39">
        <v>4486714</v>
      </c>
      <c r="J39" s="39">
        <v>3186964</v>
      </c>
      <c r="K39" s="39">
        <v>1933771</v>
      </c>
      <c r="L39" s="39">
        <v>82272</v>
      </c>
      <c r="M39" s="39">
        <v>0</v>
      </c>
      <c r="N39" s="39"/>
      <c r="O39" s="82">
        <f t="shared" si="2"/>
        <v>21956369.699999999</v>
      </c>
      <c r="P39" s="82">
        <v>44772.26</v>
      </c>
      <c r="Q39" s="79"/>
      <c r="R39" s="66"/>
    </row>
    <row r="40" spans="1:18" s="55" customFormat="1" ht="9">
      <c r="A40" s="54"/>
      <c r="B40" s="104" t="s">
        <v>7</v>
      </c>
      <c r="C40" s="117">
        <v>238458203.55000001</v>
      </c>
      <c r="D40" s="117">
        <v>230939264</v>
      </c>
      <c r="E40" s="117">
        <v>215070456</v>
      </c>
      <c r="F40" s="117">
        <v>195587306</v>
      </c>
      <c r="G40" s="117">
        <v>215785110</v>
      </c>
      <c r="H40" s="117">
        <v>191458386</v>
      </c>
      <c r="I40" s="117">
        <v>207297974</v>
      </c>
      <c r="J40" s="117">
        <v>197947430</v>
      </c>
      <c r="K40" s="117">
        <v>197604223</v>
      </c>
      <c r="L40" s="117">
        <v>197662351</v>
      </c>
      <c r="M40" s="117">
        <v>188051769</v>
      </c>
      <c r="N40" s="117"/>
      <c r="O40" s="117">
        <f t="shared" si="2"/>
        <v>2275862472.5500002</v>
      </c>
      <c r="P40" s="117">
        <v>4638687.07</v>
      </c>
      <c r="Q40" s="79"/>
      <c r="R40" s="66"/>
    </row>
    <row r="41" spans="1:18" s="55" customFormat="1" ht="9">
      <c r="A41" s="54"/>
      <c r="B41" s="99" t="s">
        <v>13</v>
      </c>
      <c r="C41" s="39">
        <v>38555218.799999997</v>
      </c>
      <c r="D41" s="39">
        <v>41453581</v>
      </c>
      <c r="E41" s="39">
        <v>39510582</v>
      </c>
      <c r="F41" s="39">
        <v>33938126</v>
      </c>
      <c r="G41" s="39">
        <v>38696314</v>
      </c>
      <c r="H41" s="39">
        <v>34429007</v>
      </c>
      <c r="I41" s="39">
        <v>37291076</v>
      </c>
      <c r="J41" s="39">
        <v>36566810</v>
      </c>
      <c r="K41" s="39">
        <v>35617628</v>
      </c>
      <c r="L41" s="39">
        <v>33286052</v>
      </c>
      <c r="M41" s="39">
        <v>32377887</v>
      </c>
      <c r="N41" s="39"/>
      <c r="O41" s="82">
        <f t="shared" si="2"/>
        <v>401722281.80000001</v>
      </c>
      <c r="P41" s="82">
        <v>818580.54</v>
      </c>
      <c r="Q41" s="79"/>
      <c r="R41" s="66"/>
    </row>
    <row r="42" spans="1:18" s="55" customFormat="1" ht="9">
      <c r="A42" s="54"/>
      <c r="B42" s="104" t="s">
        <v>14</v>
      </c>
      <c r="C42" s="117">
        <v>147906086</v>
      </c>
      <c r="D42" s="117">
        <v>160418050</v>
      </c>
      <c r="E42" s="117">
        <v>158780293</v>
      </c>
      <c r="F42" s="117">
        <v>130896176</v>
      </c>
      <c r="G42" s="117">
        <v>134077851</v>
      </c>
      <c r="H42" s="117">
        <v>118989116</v>
      </c>
      <c r="I42" s="117">
        <v>110907980</v>
      </c>
      <c r="J42" s="117">
        <v>112125233</v>
      </c>
      <c r="K42" s="117">
        <v>107838174</v>
      </c>
      <c r="L42" s="117">
        <v>108312296</v>
      </c>
      <c r="M42" s="117">
        <v>107184034</v>
      </c>
      <c r="N42" s="117"/>
      <c r="O42" s="117">
        <f t="shared" si="2"/>
        <v>1397435289</v>
      </c>
      <c r="P42" s="117">
        <v>2856808.27</v>
      </c>
      <c r="Q42" s="79"/>
      <c r="R42" s="66"/>
    </row>
    <row r="43" spans="1:18" s="55" customFormat="1" ht="9">
      <c r="A43" s="54"/>
      <c r="B43" s="99" t="s">
        <v>15</v>
      </c>
      <c r="C43" s="39">
        <v>86452405.200000003</v>
      </c>
      <c r="D43" s="39">
        <v>110997473</v>
      </c>
      <c r="E43" s="39">
        <v>79837695</v>
      </c>
      <c r="F43" s="39">
        <v>64061970</v>
      </c>
      <c r="G43" s="39">
        <v>56061998</v>
      </c>
      <c r="H43" s="39">
        <v>47246586</v>
      </c>
      <c r="I43" s="39">
        <v>49471704</v>
      </c>
      <c r="J43" s="39">
        <v>48436768</v>
      </c>
      <c r="K43" s="39">
        <v>49496612</v>
      </c>
      <c r="L43" s="39">
        <v>46276492</v>
      </c>
      <c r="M43" s="39">
        <v>46251680</v>
      </c>
      <c r="N43" s="39"/>
      <c r="O43" s="82">
        <f t="shared" si="2"/>
        <v>684591383.20000005</v>
      </c>
      <c r="P43" s="82">
        <v>1405439.18</v>
      </c>
      <c r="Q43" s="79"/>
      <c r="R43" s="66"/>
    </row>
    <row r="44" spans="1:18" s="55" customFormat="1" ht="9">
      <c r="A44" s="54"/>
      <c r="B44" s="104" t="s">
        <v>39</v>
      </c>
      <c r="C44" s="117">
        <v>50199074.100000001</v>
      </c>
      <c r="D44" s="117">
        <v>56698686</v>
      </c>
      <c r="E44" s="117">
        <v>47675896</v>
      </c>
      <c r="F44" s="117">
        <v>43021624</v>
      </c>
      <c r="G44" s="117">
        <v>46550070</v>
      </c>
      <c r="H44" s="117">
        <v>40161562</v>
      </c>
      <c r="I44" s="117">
        <v>45007438</v>
      </c>
      <c r="J44" s="117">
        <v>43742419</v>
      </c>
      <c r="K44" s="117">
        <v>41410448</v>
      </c>
      <c r="L44" s="117">
        <v>37297513</v>
      </c>
      <c r="M44" s="117">
        <v>32876841</v>
      </c>
      <c r="N44" s="117"/>
      <c r="O44" s="117">
        <f t="shared" si="2"/>
        <v>484641571.10000002</v>
      </c>
      <c r="P44" s="117">
        <v>989517.66</v>
      </c>
      <c r="Q44" s="79"/>
      <c r="R44" s="66"/>
    </row>
    <row r="45" spans="1:18" s="55" customFormat="1" ht="9">
      <c r="A45" s="54"/>
      <c r="B45" s="99" t="s">
        <v>149</v>
      </c>
      <c r="C45" s="39">
        <v>34231478</v>
      </c>
      <c r="D45" s="39">
        <v>46116164</v>
      </c>
      <c r="E45" s="39">
        <v>30121873</v>
      </c>
      <c r="F45" s="39">
        <v>25399526</v>
      </c>
      <c r="G45" s="39">
        <v>29291548</v>
      </c>
      <c r="H45" s="39">
        <v>25166566</v>
      </c>
      <c r="I45" s="39">
        <v>27209297</v>
      </c>
      <c r="J45" s="39">
        <v>25605800</v>
      </c>
      <c r="K45" s="39">
        <v>25051254</v>
      </c>
      <c r="L45" s="39">
        <v>24726943</v>
      </c>
      <c r="M45" s="39">
        <v>23601985</v>
      </c>
      <c r="N45" s="39"/>
      <c r="O45" s="82">
        <f t="shared" si="2"/>
        <v>316522434</v>
      </c>
      <c r="P45" s="82">
        <v>647038</v>
      </c>
      <c r="Q45" s="79"/>
      <c r="R45" s="66"/>
    </row>
    <row r="46" spans="1:18" s="55" customFormat="1" ht="9">
      <c r="A46" s="54"/>
      <c r="B46" s="104" t="s">
        <v>147</v>
      </c>
      <c r="C46" s="117">
        <v>34225877.700000003</v>
      </c>
      <c r="D46" s="117">
        <v>37535891</v>
      </c>
      <c r="E46" s="117">
        <v>30295842</v>
      </c>
      <c r="F46" s="117">
        <v>27666188</v>
      </c>
      <c r="G46" s="117">
        <v>32165148</v>
      </c>
      <c r="H46" s="117">
        <v>31886816</v>
      </c>
      <c r="I46" s="117">
        <v>32383469</v>
      </c>
      <c r="J46" s="117">
        <v>30675585</v>
      </c>
      <c r="K46" s="117">
        <v>30481668</v>
      </c>
      <c r="L46" s="117">
        <v>31975376</v>
      </c>
      <c r="M46" s="117">
        <v>30575947</v>
      </c>
      <c r="N46" s="117"/>
      <c r="O46" s="117">
        <f t="shared" si="2"/>
        <v>349867807.69999999</v>
      </c>
      <c r="P46" s="117">
        <v>712188.99</v>
      </c>
      <c r="Q46" s="79"/>
      <c r="R46" s="66"/>
    </row>
    <row r="47" spans="1:18" s="55" customFormat="1" ht="9">
      <c r="A47" s="54"/>
      <c r="B47" s="99" t="s">
        <v>16</v>
      </c>
      <c r="C47" s="39">
        <v>98838353.25</v>
      </c>
      <c r="D47" s="39">
        <v>87723764</v>
      </c>
      <c r="E47" s="39">
        <v>95963490</v>
      </c>
      <c r="F47" s="39">
        <v>89203091</v>
      </c>
      <c r="G47" s="39">
        <v>93664144</v>
      </c>
      <c r="H47" s="39">
        <v>86675796</v>
      </c>
      <c r="I47" s="39">
        <v>86501827</v>
      </c>
      <c r="J47" s="39">
        <v>83414331</v>
      </c>
      <c r="K47" s="39">
        <v>82970953</v>
      </c>
      <c r="L47" s="39">
        <v>87508868</v>
      </c>
      <c r="M47" s="39">
        <v>75835420</v>
      </c>
      <c r="N47" s="39"/>
      <c r="O47" s="82">
        <f>SUM(C47:N47)</f>
        <v>968300037.25</v>
      </c>
      <c r="P47" s="82">
        <v>1973778.22</v>
      </c>
      <c r="Q47" s="79"/>
      <c r="R47" s="66"/>
    </row>
    <row r="48" spans="1:18" s="56" customFormat="1" ht="18" customHeight="1">
      <c r="A48" s="54"/>
      <c r="B48" s="95" t="s">
        <v>2</v>
      </c>
      <c r="C48" s="95">
        <f t="shared" ref="C48:M48" si="3">SUM(C31:C47)</f>
        <v>1586891136.25</v>
      </c>
      <c r="D48" s="95">
        <f t="shared" si="3"/>
        <v>1595561020</v>
      </c>
      <c r="E48" s="95">
        <f t="shared" si="3"/>
        <v>1473087272</v>
      </c>
      <c r="F48" s="95">
        <f t="shared" si="3"/>
        <v>1271745826</v>
      </c>
      <c r="G48" s="95">
        <f t="shared" si="3"/>
        <v>1391583987</v>
      </c>
      <c r="H48" s="95">
        <f t="shared" si="3"/>
        <v>1274128583</v>
      </c>
      <c r="I48" s="95">
        <f t="shared" si="3"/>
        <v>1334709043</v>
      </c>
      <c r="J48" s="95">
        <f t="shared" si="3"/>
        <v>1318316219</v>
      </c>
      <c r="K48" s="95">
        <f t="shared" si="3"/>
        <v>1277698890</v>
      </c>
      <c r="L48" s="95">
        <f t="shared" si="3"/>
        <v>1288308928</v>
      </c>
      <c r="M48" s="95">
        <f t="shared" si="3"/>
        <v>1248005580</v>
      </c>
      <c r="N48" s="95">
        <f t="shared" ref="N48" si="4">SUM(N31:N47)</f>
        <v>0</v>
      </c>
      <c r="O48" s="95">
        <f>SUM(O31:O47)</f>
        <v>15060036484.250002</v>
      </c>
      <c r="P48" s="95">
        <f>SUM(P31:P47)</f>
        <v>30705077.509999994</v>
      </c>
      <c r="Q48" s="64"/>
      <c r="R48" s="54"/>
    </row>
    <row r="49" spans="1:20" s="80" customFormat="1" ht="18" customHeight="1">
      <c r="A49" s="54"/>
      <c r="B49" s="95" t="s">
        <v>9</v>
      </c>
      <c r="C49" s="95">
        <f t="shared" ref="C49:M49" si="5">C48/C50</f>
        <v>3357291.8447331116</v>
      </c>
      <c r="D49" s="95">
        <f t="shared" si="5"/>
        <v>3377992.5900834147</v>
      </c>
      <c r="E49" s="95">
        <f t="shared" si="5"/>
        <v>3117645.0201058201</v>
      </c>
      <c r="F49" s="95">
        <f t="shared" si="5"/>
        <v>2693577.8074299996</v>
      </c>
      <c r="G49" s="95">
        <f t="shared" si="5"/>
        <v>2901672.2694858001</v>
      </c>
      <c r="H49" s="95">
        <f t="shared" si="5"/>
        <v>2533633.0361155411</v>
      </c>
      <c r="I49" s="95">
        <f t="shared" si="5"/>
        <v>2643185.669676492</v>
      </c>
      <c r="J49" s="95">
        <f t="shared" si="5"/>
        <v>2571879.8515657224</v>
      </c>
      <c r="K49" s="95">
        <f t="shared" si="5"/>
        <v>2532252.9876924916</v>
      </c>
      <c r="L49" s="95">
        <f t="shared" si="5"/>
        <v>2572469.1648196462</v>
      </c>
      <c r="M49" s="95">
        <f t="shared" si="5"/>
        <v>2403477.284545016</v>
      </c>
      <c r="N49" s="95"/>
      <c r="O49" s="95">
        <f>SUM(C49:N49)</f>
        <v>30705077.526253056</v>
      </c>
      <c r="P49" s="95"/>
      <c r="Q49" s="64"/>
      <c r="R49" s="54"/>
    </row>
    <row r="50" spans="1:20" s="56" customFormat="1" ht="16.5" customHeight="1">
      <c r="A50" s="54"/>
      <c r="B50" s="95" t="s">
        <v>31</v>
      </c>
      <c r="C50" s="107">
        <f>Impuestos!C29</f>
        <v>472.67</v>
      </c>
      <c r="D50" s="107">
        <f>Impuestos!D29</f>
        <v>472.34</v>
      </c>
      <c r="E50" s="107">
        <f>Impuestos!E29</f>
        <v>472.5</v>
      </c>
      <c r="F50" s="107">
        <f>Impuestos!F29</f>
        <v>472.14</v>
      </c>
      <c r="G50" s="107">
        <f>Impuestos!G29</f>
        <v>479.58</v>
      </c>
      <c r="H50" s="107">
        <f>Impuestos!H29</f>
        <v>502.88600000000002</v>
      </c>
      <c r="I50" s="107">
        <f>Impuestos!I29</f>
        <v>504.96227272727282</v>
      </c>
      <c r="J50" s="107">
        <f>Impuestos!J29</f>
        <v>512.58857142857141</v>
      </c>
      <c r="K50" s="107">
        <f>Impuestos!K29</f>
        <v>504.56999999999982</v>
      </c>
      <c r="L50" s="107">
        <f>Impuestos!L29</f>
        <v>500.80636363636353</v>
      </c>
      <c r="M50" s="107">
        <f>Impuestos!M29</f>
        <v>519.25000000000023</v>
      </c>
      <c r="N50" s="107">
        <f>Impuestos!N29</f>
        <v>0</v>
      </c>
      <c r="O50" s="205"/>
      <c r="P50" s="95"/>
      <c r="Q50" s="75"/>
      <c r="R50" s="54"/>
    </row>
    <row r="51" spans="1:20" s="56" customFormat="1" ht="17.25" customHeight="1">
      <c r="A51" s="64"/>
      <c r="B51" s="80"/>
      <c r="C51" s="62"/>
      <c r="D51" s="62"/>
      <c r="E51" s="62"/>
      <c r="F51" s="62"/>
      <c r="G51" s="62"/>
      <c r="H51" s="62"/>
      <c r="I51" s="62"/>
      <c r="J51" s="62"/>
      <c r="K51" s="62"/>
      <c r="L51" s="62"/>
      <c r="M51" s="62"/>
      <c r="N51" s="62"/>
      <c r="O51" s="63"/>
      <c r="P51" s="63"/>
      <c r="Q51" s="63"/>
      <c r="R51" s="54"/>
    </row>
    <row r="52" spans="1:20" s="56" customFormat="1" ht="22.5" customHeight="1">
      <c r="A52" s="54"/>
      <c r="B52" s="264" t="s">
        <v>53</v>
      </c>
      <c r="C52" s="265"/>
      <c r="D52" s="265"/>
      <c r="E52" s="265"/>
      <c r="F52" s="265"/>
      <c r="G52" s="265"/>
      <c r="H52" s="265"/>
      <c r="I52" s="265"/>
      <c r="J52" s="265"/>
      <c r="K52" s="265"/>
      <c r="L52" s="265"/>
      <c r="M52" s="265"/>
      <c r="N52" s="265"/>
      <c r="O52" s="265"/>
      <c r="P52" s="266"/>
      <c r="Q52" s="64"/>
      <c r="R52" s="54"/>
    </row>
    <row r="53" spans="1:20" s="56" customFormat="1" ht="11.25" customHeight="1">
      <c r="A53" s="54"/>
      <c r="B53" s="76"/>
      <c r="C53" s="77"/>
      <c r="D53" s="77"/>
      <c r="E53" s="77"/>
      <c r="F53" s="77"/>
      <c r="G53" s="77"/>
      <c r="H53" s="77"/>
      <c r="I53" s="77"/>
      <c r="J53" s="77"/>
      <c r="K53" s="77"/>
      <c r="L53" s="77"/>
      <c r="M53" s="77"/>
      <c r="N53" s="77"/>
      <c r="O53" s="262" t="s">
        <v>155</v>
      </c>
      <c r="P53" s="263"/>
      <c r="Q53" s="64"/>
      <c r="R53" s="54"/>
    </row>
    <row r="54" spans="1:20" s="56" customFormat="1" ht="11.25" customHeight="1">
      <c r="A54" s="54"/>
      <c r="B54" s="76" t="s">
        <v>12</v>
      </c>
      <c r="C54" s="77" t="s">
        <v>41</v>
      </c>
      <c r="D54" s="77" t="s">
        <v>42</v>
      </c>
      <c r="E54" s="77" t="s">
        <v>43</v>
      </c>
      <c r="F54" s="77" t="s">
        <v>44</v>
      </c>
      <c r="G54" s="77" t="s">
        <v>45</v>
      </c>
      <c r="H54" s="77" t="s">
        <v>46</v>
      </c>
      <c r="I54" s="77" t="s">
        <v>47</v>
      </c>
      <c r="J54" s="77" t="s">
        <v>48</v>
      </c>
      <c r="K54" s="77" t="s">
        <v>49</v>
      </c>
      <c r="L54" s="77" t="s">
        <v>74</v>
      </c>
      <c r="M54" s="77" t="s">
        <v>0</v>
      </c>
      <c r="N54" s="77" t="s">
        <v>1</v>
      </c>
      <c r="O54" s="77" t="s">
        <v>37</v>
      </c>
      <c r="P54" s="78" t="s">
        <v>38</v>
      </c>
      <c r="Q54" s="64"/>
      <c r="R54" s="54"/>
    </row>
    <row r="55" spans="1:20" s="56" customFormat="1" ht="9">
      <c r="A55" s="54"/>
      <c r="B55" s="103" t="s">
        <v>35</v>
      </c>
      <c r="C55" s="39">
        <v>51192.21</v>
      </c>
      <c r="D55" s="39">
        <v>45389.82</v>
      </c>
      <c r="E55" s="39">
        <v>45366.94</v>
      </c>
      <c r="F55" s="39">
        <v>47628.82</v>
      </c>
      <c r="G55" s="39">
        <v>43940.6</v>
      </c>
      <c r="H55" s="39">
        <v>41941.4</v>
      </c>
      <c r="I55" s="39">
        <v>43557.8</v>
      </c>
      <c r="J55" s="39">
        <v>39382.58</v>
      </c>
      <c r="K55" s="39">
        <v>45579.25</v>
      </c>
      <c r="L55" s="39">
        <v>43550.89</v>
      </c>
      <c r="M55" s="39">
        <v>40426.269999999997</v>
      </c>
      <c r="N55" s="39"/>
      <c r="O55" s="39">
        <v>44381.49</v>
      </c>
      <c r="P55" s="118">
        <v>90.47</v>
      </c>
      <c r="Q55" s="64"/>
      <c r="R55" s="54"/>
    </row>
    <row r="56" spans="1:20" s="55" customFormat="1" ht="9">
      <c r="A56" s="54"/>
      <c r="B56" s="105" t="s">
        <v>3</v>
      </c>
      <c r="C56" s="114">
        <v>43530.19</v>
      </c>
      <c r="D56" s="114">
        <v>46907.45</v>
      </c>
      <c r="E56" s="114">
        <v>38762.449999999997</v>
      </c>
      <c r="F56" s="114">
        <v>40538.31</v>
      </c>
      <c r="G56" s="114">
        <v>37642.49</v>
      </c>
      <c r="H56" s="114">
        <v>39145.79</v>
      </c>
      <c r="I56" s="114">
        <v>40582</v>
      </c>
      <c r="J56" s="114">
        <v>38058.230000000003</v>
      </c>
      <c r="K56" s="114">
        <v>35871.51</v>
      </c>
      <c r="L56" s="114">
        <v>38076.910000000003</v>
      </c>
      <c r="M56" s="114">
        <v>38824.160000000003</v>
      </c>
      <c r="N56" s="114"/>
      <c r="O56" s="114">
        <v>39908.33</v>
      </c>
      <c r="P56" s="119">
        <v>81.349999999999994</v>
      </c>
      <c r="Q56" s="79"/>
      <c r="R56" s="66"/>
    </row>
    <row r="57" spans="1:20" s="55" customFormat="1" ht="9">
      <c r="A57" s="54"/>
      <c r="B57" s="96" t="s">
        <v>77</v>
      </c>
      <c r="C57" s="39">
        <v>45232.24</v>
      </c>
      <c r="D57" s="39">
        <v>45734.06</v>
      </c>
      <c r="E57" s="39">
        <v>38053.279999999999</v>
      </c>
      <c r="F57" s="39">
        <v>40402.76</v>
      </c>
      <c r="G57" s="39">
        <v>37420.53</v>
      </c>
      <c r="H57" s="39">
        <v>40472.230000000003</v>
      </c>
      <c r="I57" s="39">
        <v>35484.82</v>
      </c>
      <c r="J57" s="39">
        <v>43397.55</v>
      </c>
      <c r="K57" s="39">
        <v>38710.25</v>
      </c>
      <c r="L57" s="39">
        <v>40107.61</v>
      </c>
      <c r="M57" s="39">
        <v>41024.58</v>
      </c>
      <c r="N57" s="39"/>
      <c r="O57" s="39">
        <v>40523.14</v>
      </c>
      <c r="P57" s="118">
        <v>82.66</v>
      </c>
      <c r="Q57" s="79"/>
      <c r="R57" s="66"/>
    </row>
    <row r="58" spans="1:20" s="55" customFormat="1" ht="9">
      <c r="A58" s="54"/>
      <c r="B58" s="105" t="s">
        <v>36</v>
      </c>
      <c r="C58" s="114">
        <v>24581.37</v>
      </c>
      <c r="D58" s="114">
        <v>21974.74</v>
      </c>
      <c r="E58" s="114">
        <v>23794.19</v>
      </c>
      <c r="F58" s="114">
        <v>25277.39</v>
      </c>
      <c r="G58" s="114">
        <v>25984.07</v>
      </c>
      <c r="H58" s="114">
        <v>24635.05</v>
      </c>
      <c r="I58" s="114">
        <v>27616.42</v>
      </c>
      <c r="J58" s="114">
        <v>27072.18</v>
      </c>
      <c r="K58" s="114">
        <v>25411.1</v>
      </c>
      <c r="L58" s="114">
        <v>25547.05</v>
      </c>
      <c r="M58" s="114">
        <v>23713.14</v>
      </c>
      <c r="N58" s="114"/>
      <c r="O58" s="114">
        <v>24738.78</v>
      </c>
      <c r="P58" s="119">
        <v>50.61</v>
      </c>
      <c r="Q58" s="79"/>
      <c r="R58" s="66"/>
    </row>
    <row r="59" spans="1:20" s="55" customFormat="1" ht="9">
      <c r="A59" s="54"/>
      <c r="B59" s="103" t="s">
        <v>125</v>
      </c>
      <c r="C59" s="39">
        <v>64763.33</v>
      </c>
      <c r="D59" s="39">
        <v>55218.86</v>
      </c>
      <c r="E59" s="39">
        <v>56534.21</v>
      </c>
      <c r="F59" s="39">
        <v>67996.19</v>
      </c>
      <c r="G59" s="39">
        <v>57586.39</v>
      </c>
      <c r="H59" s="39">
        <v>60347.38</v>
      </c>
      <c r="I59" s="39">
        <v>50848.33</v>
      </c>
      <c r="J59" s="39">
        <v>50283.98</v>
      </c>
      <c r="K59" s="39">
        <v>49389.82</v>
      </c>
      <c r="L59" s="39">
        <v>48933.45</v>
      </c>
      <c r="M59" s="39">
        <v>53231.71</v>
      </c>
      <c r="N59" s="39"/>
      <c r="O59" s="39">
        <v>55929.39</v>
      </c>
      <c r="P59" s="118">
        <v>114.19</v>
      </c>
      <c r="Q59" s="79"/>
      <c r="R59" s="66"/>
    </row>
    <row r="60" spans="1:20" s="55" customFormat="1" ht="9">
      <c r="A60" s="54"/>
      <c r="B60" s="105" t="s">
        <v>17</v>
      </c>
      <c r="C60" s="114">
        <v>72250.95</v>
      </c>
      <c r="D60" s="114">
        <v>70422.23</v>
      </c>
      <c r="E60" s="114">
        <v>62695.5</v>
      </c>
      <c r="F60" s="114">
        <v>60673.71</v>
      </c>
      <c r="G60" s="114">
        <v>67143.16</v>
      </c>
      <c r="H60" s="114">
        <v>68822.97</v>
      </c>
      <c r="I60" s="114">
        <v>63549.23</v>
      </c>
      <c r="J60" s="114">
        <v>67541.899999999994</v>
      </c>
      <c r="K60" s="114">
        <v>73116.070000000007</v>
      </c>
      <c r="L60" s="114">
        <v>80724.740000000005</v>
      </c>
      <c r="M60" s="114">
        <v>80134.31</v>
      </c>
      <c r="N60" s="114"/>
      <c r="O60" s="114">
        <v>69623.320000000007</v>
      </c>
      <c r="P60" s="119">
        <v>141.61000000000001</v>
      </c>
      <c r="Q60" s="79"/>
      <c r="R60" s="66"/>
    </row>
    <row r="61" spans="1:20" s="55" customFormat="1" ht="9">
      <c r="A61" s="54"/>
      <c r="B61" s="103" t="s">
        <v>4</v>
      </c>
      <c r="C61" s="39">
        <v>39485.370000000003</v>
      </c>
      <c r="D61" s="39">
        <v>35076.44</v>
      </c>
      <c r="E61" s="39">
        <v>30802.7</v>
      </c>
      <c r="F61" s="39">
        <v>34389.56</v>
      </c>
      <c r="G61" s="39">
        <v>34364.82</v>
      </c>
      <c r="H61" s="39">
        <v>33509.21</v>
      </c>
      <c r="I61" s="39">
        <v>38834.14</v>
      </c>
      <c r="J61" s="39">
        <v>31618.240000000002</v>
      </c>
      <c r="K61" s="39">
        <v>30984.11</v>
      </c>
      <c r="L61" s="39">
        <v>39431.910000000003</v>
      </c>
      <c r="M61" s="39">
        <v>35760.35</v>
      </c>
      <c r="N61" s="39"/>
      <c r="O61" s="39">
        <v>34841.07</v>
      </c>
      <c r="P61" s="118">
        <v>70.97</v>
      </c>
      <c r="Q61" s="79"/>
      <c r="R61" s="66"/>
    </row>
    <row r="62" spans="1:20" s="55" customFormat="1" ht="9">
      <c r="A62" s="54"/>
      <c r="B62" s="105" t="s">
        <v>5</v>
      </c>
      <c r="C62" s="114">
        <v>34300.82</v>
      </c>
      <c r="D62" s="114">
        <v>32854.29</v>
      </c>
      <c r="E62" s="114">
        <v>28602.36</v>
      </c>
      <c r="F62" s="114">
        <v>27816.78</v>
      </c>
      <c r="G62" s="114">
        <v>33850.22</v>
      </c>
      <c r="H62" s="114">
        <v>34322.449999999997</v>
      </c>
      <c r="I62" s="114">
        <v>30881.84</v>
      </c>
      <c r="J62" s="114">
        <v>32244.639999999999</v>
      </c>
      <c r="K62" s="114">
        <v>31244.32</v>
      </c>
      <c r="L62" s="114">
        <v>32021.06</v>
      </c>
      <c r="M62" s="114">
        <v>37505.800000000003</v>
      </c>
      <c r="N62" s="114"/>
      <c r="O62" s="114">
        <v>32293.1</v>
      </c>
      <c r="P62" s="119">
        <v>65.66</v>
      </c>
      <c r="Q62" s="79"/>
      <c r="R62" s="66"/>
      <c r="T62" s="81"/>
    </row>
    <row r="63" spans="1:20" s="55" customFormat="1" ht="9">
      <c r="A63" s="54"/>
      <c r="B63" s="103" t="s">
        <v>6</v>
      </c>
      <c r="C63" s="39">
        <v>23868.44</v>
      </c>
      <c r="D63" s="39">
        <v>26491.52</v>
      </c>
      <c r="E63" s="39">
        <v>26837.759999999998</v>
      </c>
      <c r="F63" s="39">
        <v>7395.04</v>
      </c>
      <c r="G63" s="39">
        <v>19259.259999999998</v>
      </c>
      <c r="H63" s="39">
        <v>12959.4</v>
      </c>
      <c r="I63" s="39">
        <v>13272.31</v>
      </c>
      <c r="J63" s="39">
        <v>23474.63</v>
      </c>
      <c r="K63" s="39">
        <v>27736.01</v>
      </c>
      <c r="L63" s="39">
        <v>11998.76</v>
      </c>
      <c r="M63" s="39">
        <v>0</v>
      </c>
      <c r="N63" s="39"/>
      <c r="O63" s="39">
        <v>20518.32</v>
      </c>
      <c r="P63" s="118">
        <v>41.98</v>
      </c>
      <c r="Q63" s="79"/>
      <c r="R63" s="66"/>
    </row>
    <row r="64" spans="1:20" s="55" customFormat="1" ht="9">
      <c r="A64" s="54"/>
      <c r="B64" s="105" t="s">
        <v>7</v>
      </c>
      <c r="C64" s="114">
        <v>35143.61</v>
      </c>
      <c r="D64" s="114">
        <v>31806.19</v>
      </c>
      <c r="E64" s="114">
        <v>29414.22</v>
      </c>
      <c r="F64" s="114">
        <v>29546.76</v>
      </c>
      <c r="G64" s="114">
        <v>29352.63</v>
      </c>
      <c r="H64" s="114">
        <v>30182.23</v>
      </c>
      <c r="I64" s="114">
        <v>30504.82</v>
      </c>
      <c r="J64" s="114">
        <v>33488.199999999997</v>
      </c>
      <c r="K64" s="114">
        <v>31063.759999999998</v>
      </c>
      <c r="L64" s="114">
        <v>30937.82</v>
      </c>
      <c r="M64" s="114">
        <v>33589.71</v>
      </c>
      <c r="N64" s="114"/>
      <c r="O64" s="114">
        <v>31400.82</v>
      </c>
      <c r="P64" s="119">
        <v>63.98</v>
      </c>
      <c r="Q64" s="79"/>
      <c r="R64" s="66"/>
    </row>
    <row r="65" spans="1:18" s="55" customFormat="1" ht="9">
      <c r="A65" s="54"/>
      <c r="B65" s="103" t="s">
        <v>13</v>
      </c>
      <c r="C65" s="39">
        <v>19674.099999999999</v>
      </c>
      <c r="D65" s="39">
        <v>18504.05</v>
      </c>
      <c r="E65" s="39">
        <v>23425.66</v>
      </c>
      <c r="F65" s="39">
        <v>19978.79</v>
      </c>
      <c r="G65" s="39">
        <v>19803.23</v>
      </c>
      <c r="H65" s="39">
        <v>24218.99</v>
      </c>
      <c r="I65" s="39">
        <v>26289.65</v>
      </c>
      <c r="J65" s="39">
        <v>28854.06</v>
      </c>
      <c r="K65" s="39">
        <v>27257.52</v>
      </c>
      <c r="L65" s="39">
        <v>27258.14</v>
      </c>
      <c r="M65" s="39">
        <v>26514.62</v>
      </c>
      <c r="N65" s="39"/>
      <c r="O65" s="39">
        <v>23639.51</v>
      </c>
      <c r="P65" s="118">
        <v>47.95</v>
      </c>
      <c r="Q65" s="79"/>
      <c r="R65" s="66"/>
    </row>
    <row r="66" spans="1:18" s="55" customFormat="1" ht="9">
      <c r="A66" s="54"/>
      <c r="B66" s="105" t="s">
        <v>14</v>
      </c>
      <c r="C66" s="114">
        <v>29397.96</v>
      </c>
      <c r="D66" s="114">
        <v>29086.19</v>
      </c>
      <c r="E66" s="114">
        <v>25555.13</v>
      </c>
      <c r="F66" s="114">
        <v>26629.4</v>
      </c>
      <c r="G66" s="114">
        <v>30111.65</v>
      </c>
      <c r="H66" s="114">
        <v>32271.78</v>
      </c>
      <c r="I66" s="114">
        <v>35801.870000000003</v>
      </c>
      <c r="J66" s="114">
        <v>33518.49</v>
      </c>
      <c r="K66" s="114">
        <v>34029.75</v>
      </c>
      <c r="L66" s="114">
        <v>32295.01</v>
      </c>
      <c r="M66" s="114">
        <v>32378.61</v>
      </c>
      <c r="N66" s="114"/>
      <c r="O66" s="114">
        <v>30621.43</v>
      </c>
      <c r="P66" s="119">
        <v>62.42</v>
      </c>
      <c r="Q66" s="79"/>
      <c r="R66" s="66"/>
    </row>
    <row r="67" spans="1:18" s="55" customFormat="1" ht="9">
      <c r="A67" s="54"/>
      <c r="B67" s="103" t="s">
        <v>15</v>
      </c>
      <c r="C67" s="39">
        <v>28187.53</v>
      </c>
      <c r="D67" s="39">
        <v>24107.01</v>
      </c>
      <c r="E67" s="39">
        <v>25014.51</v>
      </c>
      <c r="F67" s="39">
        <v>23915.68</v>
      </c>
      <c r="G67" s="39">
        <v>28484.86</v>
      </c>
      <c r="H67" s="39">
        <v>33072.9</v>
      </c>
      <c r="I67" s="39">
        <v>35128.870000000003</v>
      </c>
      <c r="J67" s="39">
        <v>34217.43</v>
      </c>
      <c r="K67" s="39">
        <v>33668.47</v>
      </c>
      <c r="L67" s="39">
        <v>36015.019999999997</v>
      </c>
      <c r="M67" s="39">
        <v>33862.26</v>
      </c>
      <c r="N67" s="39"/>
      <c r="O67" s="39">
        <v>29338.9</v>
      </c>
      <c r="P67" s="118">
        <v>59.94</v>
      </c>
      <c r="Q67" s="79"/>
      <c r="R67" s="66"/>
    </row>
    <row r="68" spans="1:18" s="55" customFormat="1" ht="9">
      <c r="A68" s="54"/>
      <c r="B68" s="105" t="s">
        <v>39</v>
      </c>
      <c r="C68" s="114">
        <v>36076.089999999997</v>
      </c>
      <c r="D68" s="114">
        <v>30155.58</v>
      </c>
      <c r="E68" s="114">
        <v>26000.34</v>
      </c>
      <c r="F68" s="114">
        <v>27930.13</v>
      </c>
      <c r="G68" s="114">
        <v>30856.799999999999</v>
      </c>
      <c r="H68" s="114">
        <v>33742.82</v>
      </c>
      <c r="I68" s="114">
        <v>32074.37</v>
      </c>
      <c r="J68" s="114">
        <v>30027.53</v>
      </c>
      <c r="K68" s="114">
        <v>34642.89</v>
      </c>
      <c r="L68" s="114">
        <v>35051.15</v>
      </c>
      <c r="M68" s="114">
        <v>37341.4</v>
      </c>
      <c r="N68" s="114"/>
      <c r="O68" s="114">
        <v>31933.24</v>
      </c>
      <c r="P68" s="119">
        <v>65.09</v>
      </c>
      <c r="Q68" s="79"/>
      <c r="R68" s="66"/>
    </row>
    <row r="69" spans="1:18" s="55" customFormat="1" ht="9">
      <c r="A69" s="54"/>
      <c r="B69" s="103" t="s">
        <v>149</v>
      </c>
      <c r="C69" s="39">
        <v>19759</v>
      </c>
      <c r="D69" s="39">
        <v>19781.64</v>
      </c>
      <c r="E69" s="39">
        <v>21816.71</v>
      </c>
      <c r="F69" s="39">
        <v>19195.5</v>
      </c>
      <c r="G69" s="39">
        <v>21219.97</v>
      </c>
      <c r="H69" s="39">
        <v>22797.61</v>
      </c>
      <c r="I69" s="39">
        <v>21211.14</v>
      </c>
      <c r="J69" s="39">
        <v>23518.66</v>
      </c>
      <c r="K69" s="39">
        <v>22099.18</v>
      </c>
      <c r="L69" s="39">
        <v>24860.400000000001</v>
      </c>
      <c r="M69" s="39">
        <v>22889.65</v>
      </c>
      <c r="N69" s="39"/>
      <c r="O69" s="39">
        <v>21529.45</v>
      </c>
      <c r="P69" s="118">
        <v>43.93</v>
      </c>
      <c r="Q69" s="79"/>
      <c r="R69" s="66"/>
    </row>
    <row r="70" spans="1:18" s="55" customFormat="1" ht="9">
      <c r="A70" s="54"/>
      <c r="B70" s="105" t="s">
        <v>147</v>
      </c>
      <c r="C70" s="114">
        <v>25253.45</v>
      </c>
      <c r="D70" s="114">
        <v>23211.200000000001</v>
      </c>
      <c r="E70" s="114">
        <v>24394.21</v>
      </c>
      <c r="F70" s="114">
        <v>25493.08</v>
      </c>
      <c r="G70" s="114">
        <v>23124.3</v>
      </c>
      <c r="H70" s="114">
        <v>22081.37</v>
      </c>
      <c r="I70" s="114">
        <v>22468.54</v>
      </c>
      <c r="J70" s="114">
        <v>24660.79</v>
      </c>
      <c r="K70" s="114">
        <v>18557.82</v>
      </c>
      <c r="L70" s="114">
        <v>21517.23</v>
      </c>
      <c r="M70" s="114">
        <v>21424.91</v>
      </c>
      <c r="N70" s="114"/>
      <c r="O70" s="114">
        <v>22931.15</v>
      </c>
      <c r="P70" s="119">
        <v>46.77</v>
      </c>
      <c r="Q70" s="79"/>
      <c r="R70" s="66"/>
    </row>
    <row r="71" spans="1:18" s="55" customFormat="1" ht="9">
      <c r="A71" s="54"/>
      <c r="B71" s="103" t="s">
        <v>16</v>
      </c>
      <c r="C71" s="39">
        <v>34312.43</v>
      </c>
      <c r="D71" s="39">
        <v>34047.370000000003</v>
      </c>
      <c r="E71" s="39">
        <v>30635.24</v>
      </c>
      <c r="F71" s="39">
        <v>29942.09</v>
      </c>
      <c r="G71" s="39">
        <v>28496.53</v>
      </c>
      <c r="H71" s="39">
        <v>32285.06</v>
      </c>
      <c r="I71" s="39">
        <v>33341.53</v>
      </c>
      <c r="J71" s="39">
        <v>33604.25</v>
      </c>
      <c r="K71" s="39">
        <v>35261.93</v>
      </c>
      <c r="L71" s="39">
        <v>32667.040000000001</v>
      </c>
      <c r="M71" s="39">
        <v>34708.6</v>
      </c>
      <c r="N71" s="39"/>
      <c r="O71" s="39">
        <v>32590.83</v>
      </c>
      <c r="P71" s="118">
        <v>66.37</v>
      </c>
      <c r="Q71" s="79"/>
      <c r="R71" s="83"/>
    </row>
    <row r="72" spans="1:18" s="56" customFormat="1" ht="18" customHeight="1">
      <c r="A72" s="54"/>
      <c r="B72" s="91" t="s">
        <v>29</v>
      </c>
      <c r="C72" s="91">
        <v>43318.79</v>
      </c>
      <c r="D72" s="91">
        <v>39691.17</v>
      </c>
      <c r="E72" s="91">
        <v>37561.31</v>
      </c>
      <c r="F72" s="91">
        <v>38565.449999999997</v>
      </c>
      <c r="G72" s="91">
        <v>39305.47</v>
      </c>
      <c r="H72" s="91">
        <v>41491.74</v>
      </c>
      <c r="I72" s="91">
        <v>40071.15</v>
      </c>
      <c r="J72" s="91">
        <v>41062.699999999997</v>
      </c>
      <c r="K72" s="91">
        <v>40778.239999999998</v>
      </c>
      <c r="L72" s="91">
        <v>42433.36</v>
      </c>
      <c r="M72" s="91">
        <v>43675.59</v>
      </c>
      <c r="N72" s="91"/>
      <c r="O72" s="91">
        <v>40694.160000000003</v>
      </c>
      <c r="P72" s="111">
        <v>82.91</v>
      </c>
      <c r="Q72" s="64"/>
      <c r="R72" s="54"/>
    </row>
    <row r="73" spans="1:18" s="56" customFormat="1" ht="18" customHeight="1">
      <c r="A73" s="54"/>
      <c r="B73" s="91" t="s">
        <v>30</v>
      </c>
      <c r="C73" s="111">
        <v>91.65</v>
      </c>
      <c r="D73" s="111">
        <v>84.03</v>
      </c>
      <c r="E73" s="111">
        <v>79.489999999999995</v>
      </c>
      <c r="F73" s="111">
        <v>81.680000000000007</v>
      </c>
      <c r="G73" s="111">
        <v>81.94</v>
      </c>
      <c r="H73" s="111">
        <v>82.51</v>
      </c>
      <c r="I73" s="111">
        <v>79.349999999999994</v>
      </c>
      <c r="J73" s="111">
        <v>80.11</v>
      </c>
      <c r="K73" s="111">
        <v>80.819999999999993</v>
      </c>
      <c r="L73" s="111">
        <v>84.73</v>
      </c>
      <c r="M73" s="111">
        <v>84.11</v>
      </c>
      <c r="N73" s="111"/>
      <c r="O73" s="111">
        <v>82.91</v>
      </c>
      <c r="P73" s="91"/>
      <c r="Q73" s="64"/>
      <c r="R73" s="54"/>
    </row>
    <row r="74" spans="1:18" s="56" customFormat="1" ht="16.5" customHeight="1">
      <c r="A74" s="54"/>
      <c r="B74" s="91" t="s">
        <v>31</v>
      </c>
      <c r="C74" s="107">
        <f>C50</f>
        <v>472.67</v>
      </c>
      <c r="D74" s="107">
        <f t="shared" ref="D74:N74" si="6">D50</f>
        <v>472.34</v>
      </c>
      <c r="E74" s="107">
        <f t="shared" si="6"/>
        <v>472.5</v>
      </c>
      <c r="F74" s="107">
        <f t="shared" si="6"/>
        <v>472.14</v>
      </c>
      <c r="G74" s="107">
        <f t="shared" si="6"/>
        <v>479.58</v>
      </c>
      <c r="H74" s="107">
        <f t="shared" si="6"/>
        <v>502.88600000000002</v>
      </c>
      <c r="I74" s="107">
        <f t="shared" si="6"/>
        <v>504.96227272727282</v>
      </c>
      <c r="J74" s="107">
        <f t="shared" si="6"/>
        <v>512.58857142857141</v>
      </c>
      <c r="K74" s="107">
        <f t="shared" si="6"/>
        <v>504.56999999999982</v>
      </c>
      <c r="L74" s="107">
        <f t="shared" si="6"/>
        <v>500.80636363636353</v>
      </c>
      <c r="M74" s="107">
        <f t="shared" si="6"/>
        <v>519.25000000000023</v>
      </c>
      <c r="N74" s="107">
        <f t="shared" si="6"/>
        <v>0</v>
      </c>
      <c r="O74" s="107"/>
      <c r="P74" s="91"/>
      <c r="Q74" s="75"/>
      <c r="R74" s="54"/>
    </row>
  </sheetData>
  <mergeCells count="4">
    <mergeCell ref="O53:P53"/>
    <mergeCell ref="B8:O8"/>
    <mergeCell ref="B29:P29"/>
    <mergeCell ref="B52:P52"/>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topLeftCell="A7" zoomScaleNormal="100" workbookViewId="0">
      <selection activeCell="M50" sqref="M50"/>
    </sheetView>
  </sheetViews>
  <sheetFormatPr baseColWidth="10" defaultColWidth="11.42578125" defaultRowHeight="14.25"/>
  <cols>
    <col min="1" max="1" width="4.140625" style="50" customWidth="1"/>
    <col min="2" max="2" width="21.28515625" style="17" customWidth="1"/>
    <col min="3" max="3" width="11.42578125" style="17" bestFit="1" customWidth="1"/>
    <col min="4" max="4" width="11.140625" style="17" customWidth="1"/>
    <col min="5" max="5" width="11.42578125" style="17" bestFit="1" customWidth="1"/>
    <col min="6" max="6" width="11.28515625" style="17" customWidth="1"/>
    <col min="7" max="8" width="11.42578125" style="17" bestFit="1" customWidth="1"/>
    <col min="9" max="9" width="11" style="17" customWidth="1"/>
    <col min="10" max="10" width="11.42578125" style="17" customWidth="1"/>
    <col min="11" max="11" width="11.7109375" style="17" customWidth="1"/>
    <col min="12" max="12" width="11.28515625" style="17" customWidth="1"/>
    <col min="13" max="13" width="11.42578125" style="17" customWidth="1"/>
    <col min="14" max="14" width="11.42578125" style="17" hidden="1" customWidth="1"/>
    <col min="15" max="15" width="12.5703125" style="17" bestFit="1" customWidth="1"/>
    <col min="16"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70" t="s">
        <v>58</v>
      </c>
      <c r="C8" s="271"/>
      <c r="D8" s="271"/>
      <c r="E8" s="271"/>
      <c r="F8" s="271"/>
      <c r="G8" s="271"/>
      <c r="H8" s="271"/>
      <c r="I8" s="271"/>
      <c r="J8" s="271"/>
      <c r="K8" s="271"/>
      <c r="L8" s="271"/>
      <c r="M8" s="271"/>
      <c r="N8" s="271"/>
      <c r="O8" s="271"/>
      <c r="P8" s="272"/>
      <c r="Q8" s="74"/>
    </row>
    <row r="9" spans="1:17" s="52" customFormat="1" ht="11.25" customHeight="1">
      <c r="A9" s="51"/>
      <c r="B9" s="214" t="s">
        <v>25</v>
      </c>
      <c r="C9" s="45" t="s">
        <v>41</v>
      </c>
      <c r="D9" s="45" t="s">
        <v>42</v>
      </c>
      <c r="E9" s="45" t="s">
        <v>43</v>
      </c>
      <c r="F9" s="45" t="s">
        <v>44</v>
      </c>
      <c r="G9" s="231" t="s">
        <v>45</v>
      </c>
      <c r="H9" s="45" t="s">
        <v>46</v>
      </c>
      <c r="I9" s="45" t="s">
        <v>47</v>
      </c>
      <c r="J9" s="45" t="s">
        <v>48</v>
      </c>
      <c r="K9" s="45" t="s">
        <v>49</v>
      </c>
      <c r="L9" s="45" t="s">
        <v>74</v>
      </c>
      <c r="M9" s="45" t="s">
        <v>0</v>
      </c>
      <c r="N9" s="45" t="s">
        <v>1</v>
      </c>
      <c r="O9" s="45" t="s">
        <v>33</v>
      </c>
      <c r="P9" s="215" t="s">
        <v>34</v>
      </c>
      <c r="Q9" s="74"/>
    </row>
    <row r="10" spans="1:17" s="52" customFormat="1" ht="9" customHeight="1">
      <c r="A10" s="51"/>
      <c r="B10" s="216" t="s">
        <v>35</v>
      </c>
      <c r="C10" s="39">
        <v>13869698377.1</v>
      </c>
      <c r="D10" s="39">
        <v>10611830229</v>
      </c>
      <c r="E10" s="39">
        <v>10475968704</v>
      </c>
      <c r="F10" s="39">
        <v>10552306116</v>
      </c>
      <c r="G10" s="39">
        <v>11336405902</v>
      </c>
      <c r="H10" s="39">
        <v>10666047624</v>
      </c>
      <c r="I10" s="39">
        <v>11052186789</v>
      </c>
      <c r="J10" s="39">
        <v>11287649291</v>
      </c>
      <c r="K10" s="39">
        <v>10838649359</v>
      </c>
      <c r="L10" s="39">
        <v>11661592683</v>
      </c>
      <c r="M10" s="39">
        <v>10716033377</v>
      </c>
      <c r="N10" s="39"/>
      <c r="O10" s="82">
        <f>SUM(C10:N10)</f>
        <v>123068368451.10001</v>
      </c>
      <c r="P10" s="222">
        <v>250491138.13000003</v>
      </c>
      <c r="Q10" s="74"/>
    </row>
    <row r="11" spans="1:17" s="52" customFormat="1" ht="9" customHeight="1">
      <c r="A11" s="51"/>
      <c r="B11" s="134" t="s">
        <v>3</v>
      </c>
      <c r="C11" s="114">
        <v>24490319700</v>
      </c>
      <c r="D11" s="114">
        <v>22696687617</v>
      </c>
      <c r="E11" s="114">
        <v>18246347439</v>
      </c>
      <c r="F11" s="114">
        <v>15642006821</v>
      </c>
      <c r="G11" s="114">
        <v>17184161934</v>
      </c>
      <c r="H11" s="114">
        <v>16496511010</v>
      </c>
      <c r="I11" s="114">
        <v>16077560935</v>
      </c>
      <c r="J11" s="114">
        <v>16836397065</v>
      </c>
      <c r="K11" s="114">
        <v>19773327698</v>
      </c>
      <c r="L11" s="114">
        <v>23721458555</v>
      </c>
      <c r="M11" s="114">
        <v>23837470511</v>
      </c>
      <c r="N11" s="114"/>
      <c r="O11" s="114">
        <f>SUM(C11:N11)</f>
        <v>215002249285</v>
      </c>
      <c r="P11" s="223">
        <v>437393773.55000001</v>
      </c>
      <c r="Q11" s="74"/>
    </row>
    <row r="12" spans="1:17" s="52" customFormat="1" ht="9" customHeight="1">
      <c r="A12" s="51"/>
      <c r="B12" s="217" t="s">
        <v>77</v>
      </c>
      <c r="C12" s="39">
        <v>10734577870</v>
      </c>
      <c r="D12" s="39">
        <v>10115533380</v>
      </c>
      <c r="E12" s="39">
        <v>8935259290</v>
      </c>
      <c r="F12" s="39">
        <v>7853813495</v>
      </c>
      <c r="G12" s="39">
        <v>8172299010</v>
      </c>
      <c r="H12" s="39">
        <v>7456632525</v>
      </c>
      <c r="I12" s="39">
        <v>7970840105</v>
      </c>
      <c r="J12" s="39">
        <v>8178641985</v>
      </c>
      <c r="K12" s="39">
        <v>8013645975</v>
      </c>
      <c r="L12" s="39">
        <v>8113936195</v>
      </c>
      <c r="M12" s="39">
        <v>7374186510</v>
      </c>
      <c r="N12" s="39"/>
      <c r="O12" s="82">
        <f t="shared" ref="O12:O26" si="0">SUM(C12:N12)</f>
        <v>92919366340</v>
      </c>
      <c r="P12" s="222">
        <v>189565689.75</v>
      </c>
      <c r="Q12" s="74"/>
    </row>
    <row r="13" spans="1:17" s="52" customFormat="1" ht="9" customHeight="1">
      <c r="A13" s="51"/>
      <c r="B13" s="134" t="s">
        <v>36</v>
      </c>
      <c r="C13" s="114">
        <v>7455967255</v>
      </c>
      <c r="D13" s="114">
        <v>8466720282</v>
      </c>
      <c r="E13" s="114">
        <v>5408868358</v>
      </c>
      <c r="F13" s="114">
        <v>4286585898</v>
      </c>
      <c r="G13" s="114">
        <v>4373439838</v>
      </c>
      <c r="H13" s="114">
        <v>3958991383</v>
      </c>
      <c r="I13" s="114">
        <v>5248825507</v>
      </c>
      <c r="J13" s="114">
        <v>4617830920</v>
      </c>
      <c r="K13" s="114">
        <v>5067637231</v>
      </c>
      <c r="L13" s="114">
        <v>4498149585</v>
      </c>
      <c r="M13" s="114">
        <v>4064132032</v>
      </c>
      <c r="N13" s="114"/>
      <c r="O13" s="114">
        <f t="shared" si="0"/>
        <v>57447148289</v>
      </c>
      <c r="P13" s="223">
        <v>117473009.90000001</v>
      </c>
      <c r="Q13" s="74"/>
    </row>
    <row r="14" spans="1:17" s="52" customFormat="1" ht="9" customHeight="1">
      <c r="A14" s="51"/>
      <c r="B14" s="216" t="s">
        <v>125</v>
      </c>
      <c r="C14" s="39">
        <v>33181058318</v>
      </c>
      <c r="D14" s="39">
        <v>28687953122</v>
      </c>
      <c r="E14" s="39">
        <v>23762650806</v>
      </c>
      <c r="F14" s="39">
        <v>22352401297</v>
      </c>
      <c r="G14" s="39">
        <v>25384996507</v>
      </c>
      <c r="H14" s="39">
        <v>24651824052</v>
      </c>
      <c r="I14" s="39">
        <v>23079524079</v>
      </c>
      <c r="J14" s="39">
        <v>23721172005</v>
      </c>
      <c r="K14" s="39">
        <v>22485582841</v>
      </c>
      <c r="L14" s="39">
        <v>27231335001</v>
      </c>
      <c r="M14" s="39">
        <v>26238920505</v>
      </c>
      <c r="N14" s="39"/>
      <c r="O14" s="82">
        <f t="shared" si="0"/>
        <v>280777418533</v>
      </c>
      <c r="P14" s="222">
        <v>571975340.43000007</v>
      </c>
      <c r="Q14" s="74"/>
    </row>
    <row r="15" spans="1:17" s="52" customFormat="1" ht="9" customHeight="1">
      <c r="A15" s="51"/>
      <c r="B15" s="134" t="s">
        <v>17</v>
      </c>
      <c r="C15" s="114">
        <v>80141430157</v>
      </c>
      <c r="D15" s="114">
        <v>72499787115</v>
      </c>
      <c r="E15" s="114">
        <v>63327470947</v>
      </c>
      <c r="F15" s="114">
        <v>55801385875</v>
      </c>
      <c r="G15" s="114">
        <v>60182024455</v>
      </c>
      <c r="H15" s="114">
        <v>63287085615</v>
      </c>
      <c r="I15" s="114">
        <v>68865582940</v>
      </c>
      <c r="J15" s="114">
        <v>70366812721</v>
      </c>
      <c r="K15" s="114">
        <v>62191382194</v>
      </c>
      <c r="L15" s="114">
        <v>68489563193</v>
      </c>
      <c r="M15" s="114">
        <v>64465543077</v>
      </c>
      <c r="N15" s="114"/>
      <c r="O15" s="114">
        <f t="shared" si="0"/>
        <v>729618068289</v>
      </c>
      <c r="P15" s="223">
        <v>1484413670.0699999</v>
      </c>
      <c r="Q15" s="74"/>
    </row>
    <row r="16" spans="1:17" s="52" customFormat="1" ht="9" customHeight="1">
      <c r="A16" s="51"/>
      <c r="B16" s="216" t="s">
        <v>4</v>
      </c>
      <c r="C16" s="39">
        <v>5151450345</v>
      </c>
      <c r="D16" s="39">
        <v>4871086271</v>
      </c>
      <c r="E16" s="39">
        <v>4216405992</v>
      </c>
      <c r="F16" s="39">
        <v>3666458608</v>
      </c>
      <c r="G16" s="39">
        <v>4342415514</v>
      </c>
      <c r="H16" s="39">
        <v>3840699674</v>
      </c>
      <c r="I16" s="39">
        <v>4214046534</v>
      </c>
      <c r="J16" s="39">
        <v>4585521394</v>
      </c>
      <c r="K16" s="39">
        <v>4532438737</v>
      </c>
      <c r="L16" s="39">
        <v>4402876559</v>
      </c>
      <c r="M16" s="39">
        <v>4742425999</v>
      </c>
      <c r="N16" s="39"/>
      <c r="O16" s="82">
        <f t="shared" si="0"/>
        <v>48565825627</v>
      </c>
      <c r="P16" s="222">
        <v>98791110.540000007</v>
      </c>
      <c r="Q16" s="74"/>
    </row>
    <row r="17" spans="1:256" s="52" customFormat="1" ht="9" customHeight="1">
      <c r="A17" s="51"/>
      <c r="B17" s="134" t="s">
        <v>5</v>
      </c>
      <c r="C17" s="114">
        <v>12705588984</v>
      </c>
      <c r="D17" s="114">
        <v>11443285193</v>
      </c>
      <c r="E17" s="114">
        <v>8969884265</v>
      </c>
      <c r="F17" s="114">
        <v>8983378638</v>
      </c>
      <c r="G17" s="114">
        <v>12064987747</v>
      </c>
      <c r="H17" s="114">
        <v>10962188112</v>
      </c>
      <c r="I17" s="114">
        <v>11988960811</v>
      </c>
      <c r="J17" s="114">
        <v>11250302651</v>
      </c>
      <c r="K17" s="114">
        <v>11453234474</v>
      </c>
      <c r="L17" s="114">
        <v>10993872401</v>
      </c>
      <c r="M17" s="114">
        <v>10007571537</v>
      </c>
      <c r="N17" s="114"/>
      <c r="O17" s="114">
        <f t="shared" si="0"/>
        <v>120823254813</v>
      </c>
      <c r="P17" s="223">
        <v>245688816.60000002</v>
      </c>
      <c r="Q17" s="74"/>
    </row>
    <row r="18" spans="1:256" s="52" customFormat="1" ht="9" customHeight="1">
      <c r="A18" s="51"/>
      <c r="B18" s="216" t="s">
        <v>6</v>
      </c>
      <c r="C18" s="39">
        <v>141804380</v>
      </c>
      <c r="D18" s="39">
        <v>321570770</v>
      </c>
      <c r="E18" s="39">
        <v>136822590</v>
      </c>
      <c r="F18" s="39">
        <v>52041960</v>
      </c>
      <c r="G18" s="39">
        <v>75387630</v>
      </c>
      <c r="H18" s="39">
        <v>110444090</v>
      </c>
      <c r="I18" s="39">
        <v>162790110</v>
      </c>
      <c r="J18" s="39">
        <v>109473920</v>
      </c>
      <c r="K18" s="39">
        <v>88463890</v>
      </c>
      <c r="L18" s="39">
        <v>124000</v>
      </c>
      <c r="M18" s="39">
        <v>0</v>
      </c>
      <c r="N18" s="39"/>
      <c r="O18" s="82">
        <f t="shared" si="0"/>
        <v>1198923340</v>
      </c>
      <c r="P18" s="222">
        <v>2468948.09</v>
      </c>
      <c r="Q18" s="74"/>
    </row>
    <row r="19" spans="1:256" s="52" customFormat="1" ht="9" customHeight="1">
      <c r="A19" s="51"/>
      <c r="B19" s="134" t="s">
        <v>7</v>
      </c>
      <c r="C19" s="114">
        <v>38588713040</v>
      </c>
      <c r="D19" s="114">
        <v>35008321177</v>
      </c>
      <c r="E19" s="114">
        <v>28601339471</v>
      </c>
      <c r="F19" s="114">
        <v>26357569072</v>
      </c>
      <c r="G19" s="114">
        <v>29325257302</v>
      </c>
      <c r="H19" s="114">
        <v>27627526743</v>
      </c>
      <c r="I19" s="114">
        <v>30172347291</v>
      </c>
      <c r="J19" s="114">
        <v>28873518015</v>
      </c>
      <c r="K19" s="114">
        <v>29339107807</v>
      </c>
      <c r="L19" s="114">
        <v>29635261317</v>
      </c>
      <c r="M19" s="114">
        <v>31009652127</v>
      </c>
      <c r="N19" s="114"/>
      <c r="O19" s="114">
        <f t="shared" si="0"/>
        <v>334538613362</v>
      </c>
      <c r="P19" s="223">
        <v>681322517.79000008</v>
      </c>
      <c r="Q19" s="74"/>
    </row>
    <row r="20" spans="1:256" s="52" customFormat="1" ht="9" customHeight="1">
      <c r="A20" s="51"/>
      <c r="B20" s="216" t="s">
        <v>13</v>
      </c>
      <c r="C20" s="59">
        <v>3191171870</v>
      </c>
      <c r="D20" s="59">
        <v>3113061790</v>
      </c>
      <c r="E20" s="59">
        <v>3374978350</v>
      </c>
      <c r="F20" s="59">
        <v>3071812305</v>
      </c>
      <c r="G20" s="59">
        <v>3510961155</v>
      </c>
      <c r="H20" s="59">
        <v>3149700090</v>
      </c>
      <c r="I20" s="59">
        <v>3490442830</v>
      </c>
      <c r="J20" s="59">
        <v>3440290630</v>
      </c>
      <c r="K20" s="59">
        <v>3416921565</v>
      </c>
      <c r="L20" s="59">
        <v>3571332670</v>
      </c>
      <c r="M20" s="59">
        <v>3503656490</v>
      </c>
      <c r="N20" s="59"/>
      <c r="O20" s="82">
        <f t="shared" si="0"/>
        <v>36834329745</v>
      </c>
      <c r="P20" s="222">
        <v>74849743.409999996</v>
      </c>
      <c r="Q20" s="74"/>
    </row>
    <row r="21" spans="1:256" s="52" customFormat="1" ht="9" customHeight="1">
      <c r="A21" s="51"/>
      <c r="B21" s="134" t="s">
        <v>14</v>
      </c>
      <c r="C21" s="114">
        <v>23836502210</v>
      </c>
      <c r="D21" s="114">
        <v>23817204885</v>
      </c>
      <c r="E21" s="114">
        <v>21124724900</v>
      </c>
      <c r="F21" s="114">
        <v>18743875540</v>
      </c>
      <c r="G21" s="114">
        <v>20267612410</v>
      </c>
      <c r="H21" s="114">
        <v>19591713565</v>
      </c>
      <c r="I21" s="114">
        <v>20432601435</v>
      </c>
      <c r="J21" s="114">
        <v>19609568270</v>
      </c>
      <c r="K21" s="114">
        <v>18902546370</v>
      </c>
      <c r="L21" s="114">
        <v>18740349980</v>
      </c>
      <c r="M21" s="114">
        <v>17660497425</v>
      </c>
      <c r="N21" s="114"/>
      <c r="O21" s="114">
        <f t="shared" si="0"/>
        <v>222727196990</v>
      </c>
      <c r="P21" s="223">
        <v>454095470.28999996</v>
      </c>
      <c r="Q21" s="74"/>
    </row>
    <row r="22" spans="1:256" s="52" customFormat="1" ht="9" customHeight="1">
      <c r="A22" s="51"/>
      <c r="B22" s="216" t="s">
        <v>15</v>
      </c>
      <c r="C22" s="39">
        <v>12738247925</v>
      </c>
      <c r="D22" s="39">
        <v>14409814805</v>
      </c>
      <c r="E22" s="39">
        <v>10634808745</v>
      </c>
      <c r="F22" s="39">
        <v>8535161360</v>
      </c>
      <c r="G22" s="39">
        <v>8746948940</v>
      </c>
      <c r="H22" s="39">
        <v>8659313965</v>
      </c>
      <c r="I22" s="39">
        <v>8721548585</v>
      </c>
      <c r="J22" s="39">
        <v>8311429661</v>
      </c>
      <c r="K22" s="39">
        <v>8791977410</v>
      </c>
      <c r="L22" s="39">
        <v>8908637355</v>
      </c>
      <c r="M22" s="39">
        <v>8966409700</v>
      </c>
      <c r="N22" s="39"/>
      <c r="O22" s="82">
        <f t="shared" si="0"/>
        <v>107424298451</v>
      </c>
      <c r="P22" s="222">
        <v>219467584.28999996</v>
      </c>
      <c r="Q22" s="74"/>
    </row>
    <row r="23" spans="1:256" s="52" customFormat="1" ht="9" customHeight="1">
      <c r="A23" s="51"/>
      <c r="B23" s="134" t="s">
        <v>39</v>
      </c>
      <c r="C23" s="114">
        <v>8359805175</v>
      </c>
      <c r="D23" s="114">
        <v>8357183250</v>
      </c>
      <c r="E23" s="114">
        <v>6835729152</v>
      </c>
      <c r="F23" s="114">
        <v>5833094240</v>
      </c>
      <c r="G23" s="114">
        <v>6947072061</v>
      </c>
      <c r="H23" s="114">
        <v>6028750039</v>
      </c>
      <c r="I23" s="114">
        <v>6776770714</v>
      </c>
      <c r="J23" s="114">
        <v>6658147555</v>
      </c>
      <c r="K23" s="114">
        <v>6282815858</v>
      </c>
      <c r="L23" s="114">
        <v>6028410973</v>
      </c>
      <c r="M23" s="114">
        <v>5705984417</v>
      </c>
      <c r="N23" s="114"/>
      <c r="O23" s="114">
        <f t="shared" si="0"/>
        <v>73813763434</v>
      </c>
      <c r="P23" s="223">
        <v>150563021.15000001</v>
      </c>
      <c r="Q23" s="74"/>
    </row>
    <row r="24" spans="1:256" s="52" customFormat="1" ht="9" customHeight="1">
      <c r="A24" s="51"/>
      <c r="B24" s="216" t="s">
        <v>149</v>
      </c>
      <c r="C24" s="39">
        <v>2481388715</v>
      </c>
      <c r="D24" s="39">
        <v>3689086092</v>
      </c>
      <c r="E24" s="39">
        <v>2386349849</v>
      </c>
      <c r="F24" s="39">
        <v>1892795590</v>
      </c>
      <c r="G24" s="39">
        <v>2133307239</v>
      </c>
      <c r="H24" s="39">
        <v>1893258288</v>
      </c>
      <c r="I24" s="39">
        <v>2211518003</v>
      </c>
      <c r="J24" s="39">
        <v>1967454972</v>
      </c>
      <c r="K24" s="39">
        <v>1900663974</v>
      </c>
      <c r="L24" s="39">
        <v>1984684091</v>
      </c>
      <c r="M24" s="39">
        <v>1907702002</v>
      </c>
      <c r="N24" s="39"/>
      <c r="O24" s="82">
        <f t="shared" si="0"/>
        <v>24448208815</v>
      </c>
      <c r="P24" s="222">
        <v>49954153.469999999</v>
      </c>
      <c r="Q24" s="74"/>
    </row>
    <row r="25" spans="1:256" s="52" customFormat="1" ht="9" customHeight="1">
      <c r="A25" s="51"/>
      <c r="B25" s="134" t="s">
        <v>147</v>
      </c>
      <c r="C25" s="114">
        <v>4414033440</v>
      </c>
      <c r="D25" s="114">
        <v>4478507630</v>
      </c>
      <c r="E25" s="114">
        <v>3693508940</v>
      </c>
      <c r="F25" s="114">
        <v>3403599130</v>
      </c>
      <c r="G25" s="114">
        <v>3987236630</v>
      </c>
      <c r="H25" s="114">
        <v>4061909610</v>
      </c>
      <c r="I25" s="114">
        <v>3789598100</v>
      </c>
      <c r="J25" s="114">
        <v>3704951870</v>
      </c>
      <c r="K25" s="114">
        <v>3743738130</v>
      </c>
      <c r="L25" s="114">
        <v>4013368700</v>
      </c>
      <c r="M25" s="114">
        <v>3438635420</v>
      </c>
      <c r="N25" s="114"/>
      <c r="O25" s="114">
        <f t="shared" si="0"/>
        <v>42729087600</v>
      </c>
      <c r="P25" s="223">
        <v>87025512.160000011</v>
      </c>
      <c r="Q25" s="74"/>
    </row>
    <row r="26" spans="1:256" s="52" customFormat="1" ht="9" customHeight="1">
      <c r="A26" s="51"/>
      <c r="B26" s="216" t="s">
        <v>16</v>
      </c>
      <c r="C26" s="39">
        <v>14931381705</v>
      </c>
      <c r="D26" s="39">
        <v>13836731150</v>
      </c>
      <c r="E26" s="39">
        <v>13306060580</v>
      </c>
      <c r="F26" s="39">
        <v>11691712895</v>
      </c>
      <c r="G26" s="39">
        <v>12718610255</v>
      </c>
      <c r="H26" s="39">
        <v>12973546705</v>
      </c>
      <c r="I26" s="39">
        <v>13231236970</v>
      </c>
      <c r="J26" s="39">
        <v>12945190625</v>
      </c>
      <c r="K26" s="39">
        <v>12810494995</v>
      </c>
      <c r="L26" s="39">
        <v>12970500950</v>
      </c>
      <c r="M26" s="39">
        <v>11982694420</v>
      </c>
      <c r="N26" s="39"/>
      <c r="O26" s="82">
        <f t="shared" si="0"/>
        <v>143398161250</v>
      </c>
      <c r="P26" s="222">
        <v>291948219.75</v>
      </c>
      <c r="Q26" s="74"/>
    </row>
    <row r="27" spans="1:256" s="55" customFormat="1" ht="18" customHeight="1">
      <c r="A27" s="54"/>
      <c r="B27" s="224" t="s">
        <v>8</v>
      </c>
      <c r="C27" s="146">
        <f t="shared" ref="C27:N27" si="1">SUM(C10:C26)</f>
        <v>296413139466.09998</v>
      </c>
      <c r="D27" s="146">
        <f t="shared" si="1"/>
        <v>276424364758</v>
      </c>
      <c r="E27" s="146">
        <f t="shared" si="1"/>
        <v>233437178378</v>
      </c>
      <c r="F27" s="146">
        <f t="shared" si="1"/>
        <v>208719998840</v>
      </c>
      <c r="G27" s="146">
        <f t="shared" si="1"/>
        <v>230753124529</v>
      </c>
      <c r="H27" s="146">
        <f t="shared" si="1"/>
        <v>225416143090</v>
      </c>
      <c r="I27" s="146">
        <f t="shared" si="1"/>
        <v>237486381738</v>
      </c>
      <c r="J27" s="146">
        <v>236464353550</v>
      </c>
      <c r="K27" s="146">
        <v>229632628508</v>
      </c>
      <c r="L27" s="146">
        <f t="shared" si="1"/>
        <v>244965454208</v>
      </c>
      <c r="M27" s="146">
        <f t="shared" si="1"/>
        <v>235621515549</v>
      </c>
      <c r="N27" s="146">
        <f t="shared" si="1"/>
        <v>0</v>
      </c>
      <c r="O27" s="146">
        <f>SUM(C27:N27)</f>
        <v>2655334282614.1001</v>
      </c>
      <c r="P27" s="225">
        <f>SUM(P10:P26)</f>
        <v>5407487719.3699989</v>
      </c>
      <c r="Q27" s="64"/>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24" t="s">
        <v>9</v>
      </c>
      <c r="C28" s="146">
        <f t="shared" ref="C28:M28" si="2">ROUND(C27/C29,2)</f>
        <v>627103771.05999994</v>
      </c>
      <c r="D28" s="146">
        <f t="shared" si="2"/>
        <v>585223281.45000005</v>
      </c>
      <c r="E28" s="146">
        <f t="shared" si="2"/>
        <v>494046938.37</v>
      </c>
      <c r="F28" s="146">
        <f t="shared" si="2"/>
        <v>442072264.24000001</v>
      </c>
      <c r="G28" s="146">
        <f t="shared" si="2"/>
        <v>481156688.19999999</v>
      </c>
      <c r="H28" s="146">
        <f t="shared" si="2"/>
        <v>448245015.94999999</v>
      </c>
      <c r="I28" s="146">
        <f t="shared" si="2"/>
        <v>470305198.16000003</v>
      </c>
      <c r="J28" s="146">
        <f t="shared" si="2"/>
        <v>461314135.22000003</v>
      </c>
      <c r="K28" s="146">
        <f t="shared" si="2"/>
        <v>455105591.91000003</v>
      </c>
      <c r="L28" s="146">
        <f t="shared" si="2"/>
        <v>489142055.68000001</v>
      </c>
      <c r="M28" s="146">
        <f t="shared" si="2"/>
        <v>453772779.10000002</v>
      </c>
      <c r="N28" s="146"/>
      <c r="O28" s="146">
        <f>SUM(C28:N28)</f>
        <v>5407487719.3400002</v>
      </c>
      <c r="P28" s="225"/>
      <c r="Q28" s="64"/>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226" t="s">
        <v>31</v>
      </c>
      <c r="C29" s="227">
        <f>Visitas!C50</f>
        <v>472.67</v>
      </c>
      <c r="D29" s="227">
        <f>Visitas!D50</f>
        <v>472.34</v>
      </c>
      <c r="E29" s="227">
        <f>Visitas!E50</f>
        <v>472.5</v>
      </c>
      <c r="F29" s="227">
        <f>Visitas!F50</f>
        <v>472.14</v>
      </c>
      <c r="G29" s="227">
        <f>Visitas!G50</f>
        <v>479.58</v>
      </c>
      <c r="H29" s="227">
        <f>Visitas!H50</f>
        <v>502.88600000000002</v>
      </c>
      <c r="I29" s="227">
        <f>Visitas!I50</f>
        <v>504.96227272727282</v>
      </c>
      <c r="J29" s="227">
        <f>Visitas!J50</f>
        <v>512.58857142857141</v>
      </c>
      <c r="K29" s="227">
        <f>Visitas!K50</f>
        <v>504.56999999999982</v>
      </c>
      <c r="L29" s="227">
        <f>Visitas!L50</f>
        <v>500.80636363636353</v>
      </c>
      <c r="M29" s="227">
        <f>Visitas!M50</f>
        <v>519.25000000000023</v>
      </c>
      <c r="N29" s="227">
        <f>Visitas!N50</f>
        <v>0</v>
      </c>
      <c r="O29" s="228"/>
      <c r="P29" s="229"/>
      <c r="Q29" s="75"/>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R30" s="57"/>
    </row>
    <row r="31" spans="1:256" s="52" customFormat="1" ht="22.5" customHeight="1">
      <c r="A31" s="51"/>
      <c r="B31" s="270" t="s">
        <v>152</v>
      </c>
      <c r="C31" s="271"/>
      <c r="D31" s="271"/>
      <c r="E31" s="271"/>
      <c r="F31" s="271"/>
      <c r="G31" s="271"/>
      <c r="H31" s="271"/>
      <c r="I31" s="271"/>
      <c r="J31" s="271"/>
      <c r="K31" s="271"/>
      <c r="L31" s="271"/>
      <c r="M31" s="271"/>
      <c r="N31" s="271"/>
      <c r="O31" s="271"/>
      <c r="P31" s="272"/>
      <c r="Q31" s="16"/>
      <c r="R31" s="213"/>
    </row>
    <row r="32" spans="1:256" s="52" customFormat="1" ht="27" customHeight="1">
      <c r="A32" s="51"/>
      <c r="B32" s="214" t="s">
        <v>25</v>
      </c>
      <c r="C32" s="45" t="s">
        <v>41</v>
      </c>
      <c r="D32" s="45" t="s">
        <v>42</v>
      </c>
      <c r="E32" s="45" t="s">
        <v>43</v>
      </c>
      <c r="F32" s="45" t="s">
        <v>44</v>
      </c>
      <c r="G32" s="231" t="s">
        <v>45</v>
      </c>
      <c r="H32" s="45" t="s">
        <v>46</v>
      </c>
      <c r="I32" s="45" t="s">
        <v>47</v>
      </c>
      <c r="J32" s="45" t="s">
        <v>48</v>
      </c>
      <c r="K32" s="45" t="s">
        <v>49</v>
      </c>
      <c r="L32" s="45" t="s">
        <v>74</v>
      </c>
      <c r="M32" s="45" t="s">
        <v>0</v>
      </c>
      <c r="N32" s="45" t="s">
        <v>1</v>
      </c>
      <c r="O32" s="231" t="s">
        <v>26</v>
      </c>
      <c r="P32" s="231" t="s">
        <v>154</v>
      </c>
      <c r="Q32" s="16"/>
      <c r="R32" s="212"/>
    </row>
    <row r="33" spans="1:19" s="52" customFormat="1" ht="9" customHeight="1">
      <c r="A33" s="51"/>
      <c r="B33" s="216" t="s">
        <v>35</v>
      </c>
      <c r="C33" s="108">
        <v>0.92430000000000001</v>
      </c>
      <c r="D33" s="108">
        <v>0.92320000000000002</v>
      </c>
      <c r="E33" s="108">
        <v>0.92720000000000002</v>
      </c>
      <c r="F33" s="108">
        <v>0.92330000000000001</v>
      </c>
      <c r="G33" s="108">
        <v>0.92700000000000005</v>
      </c>
      <c r="H33" s="108">
        <v>0.93159999999999998</v>
      </c>
      <c r="I33" s="108">
        <v>0.9284</v>
      </c>
      <c r="J33" s="108">
        <v>0.93479999999999996</v>
      </c>
      <c r="K33" s="108">
        <v>0.93100000000000005</v>
      </c>
      <c r="L33" s="108">
        <v>0.93049999999999999</v>
      </c>
      <c r="M33" s="108">
        <v>0.93530000000000002</v>
      </c>
      <c r="N33" s="108"/>
      <c r="O33" s="108">
        <v>0.92869999999999997</v>
      </c>
      <c r="P33" s="108">
        <v>0.92830000000000001</v>
      </c>
      <c r="R33" s="110"/>
      <c r="S33" s="110"/>
    </row>
    <row r="34" spans="1:19" s="52" customFormat="1" ht="9" customHeight="1">
      <c r="A34" s="51"/>
      <c r="B34" s="134" t="s">
        <v>3</v>
      </c>
      <c r="C34" s="109">
        <v>0.92379999999999995</v>
      </c>
      <c r="D34" s="109">
        <v>0.92069999999999996</v>
      </c>
      <c r="E34" s="109">
        <v>0.92079999999999995</v>
      </c>
      <c r="F34" s="109">
        <v>0.91910000000000003</v>
      </c>
      <c r="G34" s="109">
        <v>0.92210000000000003</v>
      </c>
      <c r="H34" s="109">
        <v>0.9224</v>
      </c>
      <c r="I34" s="109">
        <v>0.92079999999999995</v>
      </c>
      <c r="J34" s="109">
        <v>0.93049999999999999</v>
      </c>
      <c r="K34" s="109">
        <v>0.94040000000000001</v>
      </c>
      <c r="L34" s="109">
        <v>0.93520000000000003</v>
      </c>
      <c r="M34" s="109">
        <v>0.93369999999999997</v>
      </c>
      <c r="N34" s="109"/>
      <c r="O34" s="109">
        <v>0.92679999999999996</v>
      </c>
      <c r="P34" s="109">
        <v>0.92610000000000003</v>
      </c>
      <c r="R34" s="110"/>
      <c r="S34" s="110"/>
    </row>
    <row r="35" spans="1:19" s="52" customFormat="1" ht="9" customHeight="1">
      <c r="A35" s="51"/>
      <c r="B35" s="217" t="s">
        <v>77</v>
      </c>
      <c r="C35" s="108">
        <v>0.93210000000000004</v>
      </c>
      <c r="D35" s="108">
        <v>0.9284</v>
      </c>
      <c r="E35" s="108">
        <v>0.9284</v>
      </c>
      <c r="F35" s="108">
        <v>0.92379999999999995</v>
      </c>
      <c r="G35" s="108">
        <v>0.92900000000000005</v>
      </c>
      <c r="H35" s="108">
        <v>0.92369999999999997</v>
      </c>
      <c r="I35" s="108">
        <v>0.93030000000000002</v>
      </c>
      <c r="J35" s="108">
        <v>0.92659999999999998</v>
      </c>
      <c r="K35" s="108">
        <v>0.92710000000000004</v>
      </c>
      <c r="L35" s="108">
        <v>0.92400000000000004</v>
      </c>
      <c r="M35" s="108">
        <v>0.92800000000000005</v>
      </c>
      <c r="N35" s="108"/>
      <c r="O35" s="108">
        <v>0.92759999999999998</v>
      </c>
      <c r="P35" s="108">
        <v>0.92720000000000002</v>
      </c>
      <c r="R35" s="110"/>
      <c r="S35" s="110"/>
    </row>
    <row r="36" spans="1:19" s="52" customFormat="1" ht="9" customHeight="1">
      <c r="A36" s="51"/>
      <c r="B36" s="134" t="s">
        <v>36</v>
      </c>
      <c r="C36" s="109">
        <v>0.92579999999999996</v>
      </c>
      <c r="D36" s="109">
        <v>0.92569999999999997</v>
      </c>
      <c r="E36" s="109">
        <v>0.92569999999999997</v>
      </c>
      <c r="F36" s="109">
        <v>0.93430000000000002</v>
      </c>
      <c r="G36" s="109">
        <v>0.92520000000000002</v>
      </c>
      <c r="H36" s="109">
        <v>0.93700000000000006</v>
      </c>
      <c r="I36" s="109">
        <v>0.92700000000000005</v>
      </c>
      <c r="J36" s="109">
        <v>0.92769999999999997</v>
      </c>
      <c r="K36" s="109">
        <v>0.93110000000000004</v>
      </c>
      <c r="L36" s="109">
        <v>0.92789999999999995</v>
      </c>
      <c r="M36" s="109">
        <v>0.92669999999999997</v>
      </c>
      <c r="N36" s="109"/>
      <c r="O36" s="109">
        <v>0.92810000000000004</v>
      </c>
      <c r="P36" s="109">
        <v>0.92769999999999997</v>
      </c>
      <c r="R36" s="110"/>
      <c r="S36" s="110"/>
    </row>
    <row r="37" spans="1:19" s="52" customFormat="1" ht="9" customHeight="1">
      <c r="A37" s="51"/>
      <c r="B37" s="216" t="s">
        <v>125</v>
      </c>
      <c r="C37" s="108">
        <v>0.93279999999999996</v>
      </c>
      <c r="D37" s="108">
        <v>0.93049999999999999</v>
      </c>
      <c r="E37" s="175">
        <v>0.92859999999999998</v>
      </c>
      <c r="F37" s="108">
        <v>0.9365</v>
      </c>
      <c r="G37" s="108">
        <v>0.93799999999999994</v>
      </c>
      <c r="H37" s="108">
        <v>0.9375</v>
      </c>
      <c r="I37" s="108">
        <v>0.93869999999999998</v>
      </c>
      <c r="J37" s="108">
        <v>0.94120000000000004</v>
      </c>
      <c r="K37" s="108">
        <v>0.93740000000000001</v>
      </c>
      <c r="L37" s="108">
        <v>0.94089999999999996</v>
      </c>
      <c r="M37" s="108">
        <v>0.93830000000000002</v>
      </c>
      <c r="N37" s="108"/>
      <c r="O37" s="108">
        <v>0.93630000000000002</v>
      </c>
      <c r="P37" s="108">
        <v>0.93530000000000002</v>
      </c>
      <c r="R37" s="110"/>
      <c r="S37" s="110"/>
    </row>
    <row r="38" spans="1:19" s="52" customFormat="1" ht="9" customHeight="1">
      <c r="A38" s="51"/>
      <c r="B38" s="134" t="s">
        <v>17</v>
      </c>
      <c r="C38" s="109">
        <v>0.94040000000000001</v>
      </c>
      <c r="D38" s="109">
        <v>0.93930000000000002</v>
      </c>
      <c r="E38" s="149">
        <v>0.94340000000000002</v>
      </c>
      <c r="F38" s="149">
        <v>0.93969999999999998</v>
      </c>
      <c r="G38" s="149">
        <v>0.9415</v>
      </c>
      <c r="H38" s="109">
        <v>0.94110000000000005</v>
      </c>
      <c r="I38" s="109">
        <v>0.94450000000000001</v>
      </c>
      <c r="J38" s="109">
        <v>0.94140000000000001</v>
      </c>
      <c r="K38" s="109">
        <v>0.94040000000000001</v>
      </c>
      <c r="L38" s="109">
        <v>0.93689999999999996</v>
      </c>
      <c r="M38" s="109">
        <v>0.93620000000000003</v>
      </c>
      <c r="N38" s="109"/>
      <c r="O38" s="109">
        <v>0.94040000000000001</v>
      </c>
      <c r="P38" s="109">
        <v>0.94040000000000001</v>
      </c>
      <c r="R38" s="110"/>
      <c r="S38" s="110"/>
    </row>
    <row r="39" spans="1:19" s="52" customFormat="1" ht="9" customHeight="1">
      <c r="A39" s="51"/>
      <c r="B39" s="216" t="s">
        <v>4</v>
      </c>
      <c r="C39" s="108">
        <v>0.92959999999999998</v>
      </c>
      <c r="D39" s="108">
        <v>0.93</v>
      </c>
      <c r="E39" s="108">
        <v>0.92379999999999995</v>
      </c>
      <c r="F39" s="108">
        <v>0.92849999999999999</v>
      </c>
      <c r="G39" s="108">
        <v>0.93010000000000004</v>
      </c>
      <c r="H39" s="108">
        <v>0.92989999999999995</v>
      </c>
      <c r="I39" s="108">
        <v>0.92369999999999997</v>
      </c>
      <c r="J39" s="108">
        <v>0.92210000000000003</v>
      </c>
      <c r="K39" s="108">
        <v>0.93079999999999996</v>
      </c>
      <c r="L39" s="108">
        <v>0.92689999999999995</v>
      </c>
      <c r="M39" s="108">
        <v>0.93410000000000004</v>
      </c>
      <c r="N39" s="108"/>
      <c r="O39" s="108">
        <v>0.92820000000000003</v>
      </c>
      <c r="P39" s="108">
        <v>0.92779999999999996</v>
      </c>
      <c r="R39" s="110"/>
      <c r="S39" s="110"/>
    </row>
    <row r="40" spans="1:19" s="52" customFormat="1" ht="9" customHeight="1">
      <c r="A40" s="51"/>
      <c r="B40" s="134" t="s">
        <v>5</v>
      </c>
      <c r="C40" s="109">
        <v>0.9375</v>
      </c>
      <c r="D40" s="109">
        <v>0.93440000000000001</v>
      </c>
      <c r="E40" s="149">
        <v>0.93530000000000002</v>
      </c>
      <c r="F40" s="149">
        <v>0.94140000000000001</v>
      </c>
      <c r="G40" s="149">
        <v>0.93700000000000006</v>
      </c>
      <c r="H40" s="149">
        <v>0.93400000000000005</v>
      </c>
      <c r="I40" s="109">
        <v>0.93910000000000005</v>
      </c>
      <c r="J40" s="109">
        <v>0.93589999999999995</v>
      </c>
      <c r="K40" s="109">
        <v>0.93930000000000002</v>
      </c>
      <c r="L40" s="109">
        <v>0.94279999999999997</v>
      </c>
      <c r="M40" s="109">
        <v>0.93469999999999998</v>
      </c>
      <c r="N40" s="109"/>
      <c r="O40" s="109">
        <v>0.93740000000000001</v>
      </c>
      <c r="P40" s="109">
        <v>0.9375</v>
      </c>
      <c r="R40" s="110"/>
      <c r="S40" s="110"/>
    </row>
    <row r="41" spans="1:19" s="52" customFormat="1" ht="9" customHeight="1">
      <c r="A41" s="51"/>
      <c r="B41" s="216" t="s">
        <v>6</v>
      </c>
      <c r="C41" s="108">
        <v>0.91649999999999998</v>
      </c>
      <c r="D41" s="108">
        <v>0.92410000000000003</v>
      </c>
      <c r="E41" s="108">
        <v>0.90149999999999997</v>
      </c>
      <c r="F41" s="108">
        <v>0.94120000000000004</v>
      </c>
      <c r="G41" s="108">
        <v>0.9214</v>
      </c>
      <c r="H41" s="108">
        <v>0.94230000000000003</v>
      </c>
      <c r="I41" s="108">
        <v>0.94199999999999995</v>
      </c>
      <c r="J41" s="108">
        <v>0.89019999999999999</v>
      </c>
      <c r="K41" s="108">
        <v>0.90449999999999997</v>
      </c>
      <c r="L41" s="108">
        <v>0.74629999999999996</v>
      </c>
      <c r="M41" s="108">
        <v>0</v>
      </c>
      <c r="N41" s="108"/>
      <c r="O41" s="108">
        <v>0.92069999999999996</v>
      </c>
      <c r="P41" s="108">
        <v>0.92320000000000002</v>
      </c>
      <c r="R41" s="110"/>
      <c r="S41" s="110"/>
    </row>
    <row r="42" spans="1:19" s="52" customFormat="1" ht="9" customHeight="1">
      <c r="A42" s="51"/>
      <c r="B42" s="134" t="s">
        <v>7</v>
      </c>
      <c r="C42" s="109">
        <v>0.93210000000000004</v>
      </c>
      <c r="D42" s="109">
        <v>0.93300000000000005</v>
      </c>
      <c r="E42" s="149">
        <v>0.93059999999999998</v>
      </c>
      <c r="F42" s="149">
        <v>0.93410000000000004</v>
      </c>
      <c r="G42" s="149">
        <v>0.93489999999999995</v>
      </c>
      <c r="H42" s="109">
        <v>0.9345</v>
      </c>
      <c r="I42" s="109">
        <v>0.93500000000000005</v>
      </c>
      <c r="J42" s="109">
        <v>0.93410000000000004</v>
      </c>
      <c r="K42" s="109">
        <v>0.93569999999999998</v>
      </c>
      <c r="L42" s="109">
        <v>0.93640000000000001</v>
      </c>
      <c r="M42" s="109">
        <v>0.93610000000000004</v>
      </c>
      <c r="N42" s="109"/>
      <c r="O42" s="109">
        <v>0.93420000000000003</v>
      </c>
      <c r="P42" s="109">
        <v>0.93389999999999995</v>
      </c>
      <c r="R42" s="110"/>
      <c r="S42" s="110"/>
    </row>
    <row r="43" spans="1:19" s="52" customFormat="1" ht="9" customHeight="1">
      <c r="A43" s="51"/>
      <c r="B43" s="216" t="s">
        <v>13</v>
      </c>
      <c r="C43" s="108">
        <v>0.94389999999999996</v>
      </c>
      <c r="D43" s="108">
        <v>0.93969999999999998</v>
      </c>
      <c r="E43" s="108">
        <v>0.93579999999999997</v>
      </c>
      <c r="F43" s="108">
        <v>0.94030000000000002</v>
      </c>
      <c r="G43" s="108">
        <v>0.9355</v>
      </c>
      <c r="H43" s="108">
        <v>0.93859999999999999</v>
      </c>
      <c r="I43" s="108">
        <v>0.93959999999999999</v>
      </c>
      <c r="J43" s="108">
        <v>0.92589999999999995</v>
      </c>
      <c r="K43" s="108">
        <v>0.93559999999999999</v>
      </c>
      <c r="L43" s="108">
        <v>0.93269999999999997</v>
      </c>
      <c r="M43" s="108">
        <v>0.93759999999999999</v>
      </c>
      <c r="N43" s="108"/>
      <c r="O43" s="108">
        <v>0.93669999999999998</v>
      </c>
      <c r="P43" s="108">
        <v>0.93659999999999999</v>
      </c>
      <c r="R43" s="110"/>
      <c r="S43" s="110"/>
    </row>
    <row r="44" spans="1:19" s="52" customFormat="1" ht="9" customHeight="1">
      <c r="A44" s="51"/>
      <c r="B44" s="134" t="s">
        <v>14</v>
      </c>
      <c r="C44" s="109">
        <v>0.94330000000000003</v>
      </c>
      <c r="D44" s="109">
        <v>0.93740000000000001</v>
      </c>
      <c r="E44" s="109">
        <v>0.94069999999999998</v>
      </c>
      <c r="F44" s="109">
        <v>0.94230000000000003</v>
      </c>
      <c r="G44" s="109">
        <v>0.93889999999999996</v>
      </c>
      <c r="H44" s="109">
        <v>0.93869999999999998</v>
      </c>
      <c r="I44" s="109">
        <v>0.93869999999999998</v>
      </c>
      <c r="J44" s="109">
        <v>0.94020000000000004</v>
      </c>
      <c r="K44" s="109">
        <v>0.94040000000000001</v>
      </c>
      <c r="L44" s="109">
        <v>0.94289999999999996</v>
      </c>
      <c r="M44" s="109">
        <v>0.94140000000000001</v>
      </c>
      <c r="N44" s="109"/>
      <c r="O44" s="109">
        <v>0.94040000000000001</v>
      </c>
      <c r="P44" s="109">
        <v>0.94040000000000001</v>
      </c>
      <c r="R44" s="110"/>
      <c r="S44" s="110"/>
    </row>
    <row r="45" spans="1:19" s="52" customFormat="1" ht="9" customHeight="1">
      <c r="A45" s="51"/>
      <c r="B45" s="216" t="s">
        <v>15</v>
      </c>
      <c r="C45" s="108">
        <v>0.94</v>
      </c>
      <c r="D45" s="108">
        <v>0.94159999999999999</v>
      </c>
      <c r="E45" s="108">
        <v>0.93889999999999996</v>
      </c>
      <c r="F45" s="108">
        <v>0.94430000000000003</v>
      </c>
      <c r="G45" s="108">
        <v>0.94130000000000003</v>
      </c>
      <c r="H45" s="108">
        <v>0.94259999999999999</v>
      </c>
      <c r="I45" s="108">
        <v>0.93820000000000003</v>
      </c>
      <c r="J45" s="108">
        <v>0.93740000000000001</v>
      </c>
      <c r="K45" s="108">
        <v>0.94220000000000004</v>
      </c>
      <c r="L45" s="108">
        <v>0.9405</v>
      </c>
      <c r="M45" s="108">
        <v>0.94550000000000001</v>
      </c>
      <c r="N45" s="108"/>
      <c r="O45" s="108">
        <v>0.94110000000000005</v>
      </c>
      <c r="P45" s="108">
        <v>0.94099999999999995</v>
      </c>
      <c r="R45" s="110"/>
      <c r="S45" s="110"/>
    </row>
    <row r="46" spans="1:19" s="52" customFormat="1" ht="9" customHeight="1">
      <c r="A46" s="51"/>
      <c r="B46" s="134" t="s">
        <v>39</v>
      </c>
      <c r="C46" s="109">
        <v>0.93110000000000004</v>
      </c>
      <c r="D46" s="109">
        <v>0.93569999999999998</v>
      </c>
      <c r="E46" s="109">
        <v>0.94289999999999996</v>
      </c>
      <c r="F46" s="109">
        <v>0.93700000000000006</v>
      </c>
      <c r="G46" s="109">
        <v>0.9355</v>
      </c>
      <c r="H46" s="109">
        <v>0.93020000000000003</v>
      </c>
      <c r="I46" s="109">
        <v>0.93440000000000001</v>
      </c>
      <c r="J46" s="109">
        <v>0.93659999999999999</v>
      </c>
      <c r="K46" s="109">
        <v>0.93010000000000004</v>
      </c>
      <c r="L46" s="109">
        <v>0.93359999999999999</v>
      </c>
      <c r="M46" s="109">
        <v>0.93400000000000005</v>
      </c>
      <c r="N46" s="109"/>
      <c r="O46" s="109">
        <v>0.93469999999999998</v>
      </c>
      <c r="P46" s="109">
        <v>0.93410000000000004</v>
      </c>
      <c r="R46" s="110"/>
      <c r="S46" s="110"/>
    </row>
    <row r="47" spans="1:19" s="52" customFormat="1" ht="9" customHeight="1">
      <c r="A47" s="51"/>
      <c r="B47" s="216" t="s">
        <v>149</v>
      </c>
      <c r="C47" s="108">
        <v>0.92830000000000001</v>
      </c>
      <c r="D47" s="108">
        <v>0.93600000000000005</v>
      </c>
      <c r="E47" s="108">
        <v>0.94079999999999997</v>
      </c>
      <c r="F47" s="108">
        <v>0.93259999999999998</v>
      </c>
      <c r="G47" s="108">
        <v>0.92889999999999995</v>
      </c>
      <c r="H47" s="108">
        <v>0.92510000000000003</v>
      </c>
      <c r="I47" s="108">
        <v>0.93120000000000003</v>
      </c>
      <c r="J47" s="108">
        <v>0.93240000000000001</v>
      </c>
      <c r="K47" s="108">
        <v>0.92300000000000004</v>
      </c>
      <c r="L47" s="108">
        <v>0.93020000000000003</v>
      </c>
      <c r="M47" s="108">
        <v>0.92649999999999999</v>
      </c>
      <c r="N47" s="108"/>
      <c r="O47" s="108">
        <v>0.93100000000000005</v>
      </c>
      <c r="P47" s="108">
        <v>0.93130000000000002</v>
      </c>
      <c r="R47" s="110"/>
      <c r="S47" s="110"/>
    </row>
    <row r="48" spans="1:19" s="52" customFormat="1" ht="9" customHeight="1">
      <c r="A48" s="51"/>
      <c r="B48" s="134" t="s">
        <v>147</v>
      </c>
      <c r="C48" s="109">
        <v>0.94289999999999996</v>
      </c>
      <c r="D48" s="109">
        <v>0.9415</v>
      </c>
      <c r="E48" s="109">
        <v>0.94020000000000004</v>
      </c>
      <c r="F48" s="109">
        <v>0.93940000000000001</v>
      </c>
      <c r="G48" s="109">
        <v>0.9456</v>
      </c>
      <c r="H48" s="109">
        <v>0.94889999999999997</v>
      </c>
      <c r="I48" s="109">
        <v>0.94259999999999999</v>
      </c>
      <c r="J48" s="109">
        <v>0.94169999999999998</v>
      </c>
      <c r="K48" s="109">
        <v>0.95569999999999999</v>
      </c>
      <c r="L48" s="109">
        <v>0.95109999999999995</v>
      </c>
      <c r="M48" s="109">
        <v>0.9446</v>
      </c>
      <c r="N48" s="109"/>
      <c r="O48" s="109">
        <v>0.94499999999999995</v>
      </c>
      <c r="P48" s="109">
        <v>0.94430000000000003</v>
      </c>
      <c r="R48" s="110"/>
      <c r="S48" s="110"/>
    </row>
    <row r="49" spans="1:23" s="52" customFormat="1" ht="9" customHeight="1">
      <c r="A49" s="51"/>
      <c r="B49" s="216" t="s">
        <v>16</v>
      </c>
      <c r="C49" s="108">
        <v>0.92720000000000002</v>
      </c>
      <c r="D49" s="108">
        <v>0.92830000000000001</v>
      </c>
      <c r="E49" s="108">
        <v>0.92830000000000001</v>
      </c>
      <c r="F49" s="108">
        <v>0.92510000000000003</v>
      </c>
      <c r="G49" s="108">
        <v>0.93149999999999999</v>
      </c>
      <c r="H49" s="108">
        <v>0.93010000000000004</v>
      </c>
      <c r="I49" s="108">
        <v>0.9304</v>
      </c>
      <c r="J49" s="108">
        <v>0.92879999999999996</v>
      </c>
      <c r="K49" s="108">
        <v>0.92600000000000005</v>
      </c>
      <c r="L49" s="108">
        <v>0.92930000000000001</v>
      </c>
      <c r="M49" s="108">
        <v>0.92949999999999999</v>
      </c>
      <c r="N49" s="108"/>
      <c r="O49" s="108">
        <v>0.92859999999999998</v>
      </c>
      <c r="P49" s="108">
        <v>0.92849999999999999</v>
      </c>
      <c r="R49" s="110"/>
      <c r="S49" s="110"/>
    </row>
    <row r="50" spans="1:23" s="52" customFormat="1" ht="18" customHeight="1">
      <c r="A50" s="51"/>
      <c r="B50" s="218" t="s">
        <v>2</v>
      </c>
      <c r="C50" s="112">
        <v>0.93459999999999999</v>
      </c>
      <c r="D50" s="112">
        <v>0.93340000000000001</v>
      </c>
      <c r="E50" s="131">
        <v>0.9345</v>
      </c>
      <c r="F50" s="131">
        <v>0.93489999999999995</v>
      </c>
      <c r="G50" s="131">
        <v>0.93579999999999997</v>
      </c>
      <c r="H50" s="131">
        <v>0.93579999999999997</v>
      </c>
      <c r="I50" s="112">
        <v>0.93679999999999997</v>
      </c>
      <c r="J50" s="112">
        <v>0.93659999999999999</v>
      </c>
      <c r="K50" s="112">
        <v>0.93710000000000004</v>
      </c>
      <c r="L50" s="112">
        <v>0.9365</v>
      </c>
      <c r="M50" s="112">
        <v>0.93600000000000005</v>
      </c>
      <c r="N50" s="112"/>
      <c r="O50" s="112">
        <v>0.93559999999999999</v>
      </c>
      <c r="P50" s="112">
        <v>0.93540000000000001</v>
      </c>
      <c r="R50" s="110"/>
      <c r="S50" s="110"/>
      <c r="T50" s="110"/>
      <c r="U50" s="110"/>
      <c r="V50" s="110"/>
      <c r="W50" s="110"/>
    </row>
    <row r="51" spans="1:23" s="52" customFormat="1" ht="16.5" customHeight="1">
      <c r="A51" s="51"/>
      <c r="B51" s="219" t="s">
        <v>27</v>
      </c>
      <c r="C51" s="220">
        <f>MAX(C33:C49)</f>
        <v>0.94389999999999996</v>
      </c>
      <c r="D51" s="220">
        <f t="shared" ref="D51:N51" si="3">MAX(D33:D49)</f>
        <v>0.94159999999999999</v>
      </c>
      <c r="E51" s="220">
        <f t="shared" si="3"/>
        <v>0.94340000000000002</v>
      </c>
      <c r="F51" s="220">
        <f t="shared" si="3"/>
        <v>0.94430000000000003</v>
      </c>
      <c r="G51" s="220">
        <f t="shared" si="3"/>
        <v>0.9456</v>
      </c>
      <c r="H51" s="220">
        <f t="shared" si="3"/>
        <v>0.94889999999999997</v>
      </c>
      <c r="I51" s="220">
        <f t="shared" si="3"/>
        <v>0.94450000000000001</v>
      </c>
      <c r="J51" s="220">
        <f t="shared" si="3"/>
        <v>0.94169999999999998</v>
      </c>
      <c r="K51" s="220">
        <f t="shared" si="3"/>
        <v>0.95569999999999999</v>
      </c>
      <c r="L51" s="220">
        <f t="shared" si="3"/>
        <v>0.95109999999999995</v>
      </c>
      <c r="M51" s="220">
        <f t="shared" si="3"/>
        <v>0.94550000000000001</v>
      </c>
      <c r="N51" s="220">
        <f t="shared" si="3"/>
        <v>0</v>
      </c>
      <c r="O51" s="220">
        <f>MAX(O33:O49)</f>
        <v>0.94499999999999995</v>
      </c>
      <c r="P51" s="221">
        <f t="shared" ref="P51" si="4">MAX(P33:P49)</f>
        <v>0.94430000000000003</v>
      </c>
      <c r="Q51" s="16"/>
    </row>
    <row r="52" spans="1:23" s="16" customFormat="1">
      <c r="A52" s="50"/>
      <c r="B52" s="211" t="s">
        <v>153</v>
      </c>
      <c r="O52" s="58"/>
    </row>
    <row r="64" spans="1:23" ht="15">
      <c r="B64" s="210"/>
    </row>
    <row r="65" spans="2:6" ht="15">
      <c r="B65" s="210"/>
    </row>
    <row r="66" spans="2:6" ht="158.44999999999999" customHeight="1">
      <c r="B66" s="273"/>
      <c r="C66" s="273"/>
      <c r="D66" s="273"/>
      <c r="E66" s="273"/>
      <c r="F66" s="273"/>
    </row>
  </sheetData>
  <mergeCells count="3">
    <mergeCell ref="B8:P8"/>
    <mergeCell ref="B66:F66"/>
    <mergeCell ref="B31:P31"/>
  </mergeCells>
  <printOptions horizontalCentered="1"/>
  <pageMargins left="0.39370078740157483" right="0.39370078740157483" top="0.39370078740157483" bottom="0.78740157480314965" header="0.31496062992125984" footer="0.31496062992125984"/>
  <pageSetup scale="89"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topLeftCell="A7" zoomScaleNormal="100" workbookViewId="0">
      <selection activeCell="T23" sqref="T23"/>
    </sheetView>
  </sheetViews>
  <sheetFormatPr baseColWidth="10" defaultColWidth="11.42578125" defaultRowHeight="14.25"/>
  <cols>
    <col min="1" max="1" width="4.140625" style="50" customWidth="1"/>
    <col min="2" max="2" width="25.7109375" style="17" customWidth="1"/>
    <col min="3" max="7" width="10.5703125" style="17" customWidth="1"/>
    <col min="8" max="8" width="10.28515625" style="17" customWidth="1"/>
    <col min="9" max="9" width="10.85546875" style="17" customWidth="1"/>
    <col min="10" max="10" width="10.7109375" style="17" customWidth="1"/>
    <col min="11" max="11" width="10.85546875" style="17" customWidth="1"/>
    <col min="12" max="12" width="10.7109375" style="17" customWidth="1"/>
    <col min="13" max="13" width="10.42578125" style="17" customWidth="1"/>
    <col min="14" max="14" width="10.42578125" style="17" hidden="1" customWidth="1"/>
    <col min="15" max="15" width="11.85546875" style="17"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37" t="s">
        <v>54</v>
      </c>
      <c r="C8" s="237"/>
      <c r="D8" s="237"/>
      <c r="E8" s="237"/>
      <c r="F8" s="237"/>
      <c r="G8" s="237"/>
      <c r="H8" s="237"/>
      <c r="I8" s="237"/>
      <c r="J8" s="237"/>
      <c r="K8" s="237"/>
      <c r="L8" s="237"/>
      <c r="M8" s="237"/>
      <c r="N8" s="237"/>
      <c r="O8" s="238"/>
      <c r="P8" s="54"/>
      <c r="Q8" s="54"/>
    </row>
    <row r="9" spans="1:18" s="56" customFormat="1" ht="11.25">
      <c r="A9" s="54"/>
      <c r="B9" s="68"/>
      <c r="C9" s="60" t="s">
        <v>41</v>
      </c>
      <c r="D9" s="60" t="s">
        <v>42</v>
      </c>
      <c r="E9" s="60" t="s">
        <v>43</v>
      </c>
      <c r="F9" s="60" t="s">
        <v>44</v>
      </c>
      <c r="G9" s="60" t="s">
        <v>45</v>
      </c>
      <c r="H9" s="60" t="s">
        <v>46</v>
      </c>
      <c r="I9" s="60" t="s">
        <v>47</v>
      </c>
      <c r="J9" s="60" t="s">
        <v>48</v>
      </c>
      <c r="K9" s="60" t="s">
        <v>49</v>
      </c>
      <c r="L9" s="60" t="s">
        <v>74</v>
      </c>
      <c r="M9" s="60" t="s">
        <v>75</v>
      </c>
      <c r="N9" s="60" t="s">
        <v>76</v>
      </c>
      <c r="O9" s="69" t="s">
        <v>2</v>
      </c>
      <c r="P9" s="54"/>
      <c r="Q9" s="54"/>
    </row>
    <row r="10" spans="1:18" s="56" customFormat="1" ht="11.25" customHeight="1">
      <c r="A10" s="54"/>
      <c r="B10" s="140" t="s">
        <v>60</v>
      </c>
      <c r="C10" s="70">
        <f>+'Ingresos Brutos del Juego'!C27</f>
        <v>24547719489.860001</v>
      </c>
      <c r="D10" s="70">
        <f>+'Ingresos Brutos del Juego'!D27</f>
        <v>22614856961</v>
      </c>
      <c r="E10" s="70">
        <f>+'Ingresos Brutos del Juego'!E27</f>
        <v>19719200106</v>
      </c>
      <c r="F10" s="70">
        <f>+'Ingresos Brutos del Juego'!F27</f>
        <v>17461666418</v>
      </c>
      <c r="G10" s="70">
        <f>+'Ingresos Brutos del Juego'!G27</f>
        <v>19402903872</v>
      </c>
      <c r="H10" s="70">
        <f>+'Ingresos Brutos del Juego'!H27</f>
        <v>18840952617</v>
      </c>
      <c r="I10" s="70">
        <f>+'Ingresos Brutos del Juego'!I27</f>
        <v>19060682148</v>
      </c>
      <c r="J10" s="70">
        <f>+'Ingresos Brutos del Juego'!J27</f>
        <v>19177141679.799999</v>
      </c>
      <c r="K10" s="70">
        <f>+'Ingresos Brutos del Juego'!K27</f>
        <v>18402320955</v>
      </c>
      <c r="L10" s="70">
        <f>+'Ingresos Brutos del Juego'!L27</f>
        <v>19269668978</v>
      </c>
      <c r="M10" s="70">
        <f>+'Ingresos Brutos del Juego'!M27</f>
        <v>19117549036</v>
      </c>
      <c r="N10" s="70">
        <f>+'Ingresos Brutos del Juego'!N27</f>
        <v>0</v>
      </c>
      <c r="O10" s="70">
        <f>SUM(C10:N10)</f>
        <v>217614662260.65997</v>
      </c>
      <c r="P10" s="54"/>
      <c r="Q10" s="54"/>
      <c r="R10" s="55"/>
    </row>
    <row r="11" spans="1:18" s="56" customFormat="1" ht="11.25" customHeight="1">
      <c r="A11" s="54"/>
      <c r="B11" s="104" t="s">
        <v>18</v>
      </c>
      <c r="C11" s="117">
        <f>+Impuestos!C27</f>
        <v>4076202486.0174093</v>
      </c>
      <c r="D11" s="117">
        <f>+Impuestos!D27</f>
        <v>3754946705</v>
      </c>
      <c r="E11" s="117">
        <f>+Impuestos!E27</f>
        <v>3273978375</v>
      </c>
      <c r="F11" s="117">
        <f>+Impuestos!F27</f>
        <v>2890036148</v>
      </c>
      <c r="G11" s="117">
        <f>+Impuestos!G27</f>
        <v>3211330304</v>
      </c>
      <c r="H11" s="117">
        <f>+Impuestos!H27</f>
        <v>3118759611</v>
      </c>
      <c r="I11" s="117">
        <f>+Impuestos!I27</f>
        <v>3154325874</v>
      </c>
      <c r="J11" s="117">
        <f>+Impuestos!J27</f>
        <v>3173102279</v>
      </c>
      <c r="K11" s="117">
        <f>+Impuestos!K27</f>
        <v>3045122255</v>
      </c>
      <c r="L11" s="117">
        <f>+Impuestos!L27</f>
        <v>3188951044</v>
      </c>
      <c r="M11" s="117">
        <f>+Impuestos!M27</f>
        <v>3164464872</v>
      </c>
      <c r="N11" s="117">
        <f>+Impuestos!N27</f>
        <v>0</v>
      </c>
      <c r="O11" s="117">
        <f>SUM(C11:N11)</f>
        <v>36051219953.01741</v>
      </c>
      <c r="P11" s="54"/>
      <c r="Q11" s="54"/>
      <c r="R11" s="55"/>
    </row>
    <row r="12" spans="1:18" s="56" customFormat="1" ht="11.25" customHeight="1">
      <c r="A12" s="54"/>
      <c r="B12" s="99" t="s">
        <v>19</v>
      </c>
      <c r="C12" s="39">
        <f>+Impuestos!C50</f>
        <v>3919383784.1541166</v>
      </c>
      <c r="D12" s="39">
        <f>+Impuestos!D50</f>
        <v>3610775482</v>
      </c>
      <c r="E12" s="39">
        <f>+Impuestos!E50</f>
        <v>3148443714</v>
      </c>
      <c r="F12" s="39">
        <f>+Impuestos!F50</f>
        <v>2787997161.4537816</v>
      </c>
      <c r="G12" s="39">
        <f>+Impuestos!G50</f>
        <v>3097942633</v>
      </c>
      <c r="H12" s="39">
        <f>+Impuestos!H50</f>
        <v>3008219327.4873948</v>
      </c>
      <c r="I12" s="39">
        <f>+Impuestos!I50</f>
        <v>3043302192</v>
      </c>
      <c r="J12" s="39">
        <f>+Impuestos!J50</f>
        <v>3061896570</v>
      </c>
      <c r="K12" s="39">
        <f>+Impuestos!K50</f>
        <v>2938185699</v>
      </c>
      <c r="L12" s="39">
        <f>+Impuestos!L50</f>
        <v>3076669835</v>
      </c>
      <c r="M12" s="39">
        <f>+Impuestos!M50</f>
        <v>3052381779</v>
      </c>
      <c r="N12" s="39">
        <f>+Impuestos!N50</f>
        <v>0</v>
      </c>
      <c r="O12" s="39">
        <f>SUM(C12:N12)</f>
        <v>34745198177.095291</v>
      </c>
      <c r="P12" s="54"/>
      <c r="Q12" s="54"/>
      <c r="R12" s="55"/>
    </row>
    <row r="13" spans="1:18" s="56" customFormat="1" ht="11.25" customHeight="1">
      <c r="A13" s="54"/>
      <c r="B13" s="130" t="s">
        <v>28</v>
      </c>
      <c r="C13" s="177">
        <f>+Visitas!C27</f>
        <v>566676</v>
      </c>
      <c r="D13" s="177">
        <f>+Visitas!D27</f>
        <v>569772</v>
      </c>
      <c r="E13" s="177">
        <f>+Visitas!E27</f>
        <v>524987</v>
      </c>
      <c r="F13" s="177">
        <f>+Visitas!F27</f>
        <v>452780</v>
      </c>
      <c r="G13" s="177">
        <f>+Visitas!G27</f>
        <v>493466</v>
      </c>
      <c r="H13" s="177">
        <f>+Visitas!H27</f>
        <v>454081</v>
      </c>
      <c r="I13" s="177">
        <f>+Visitas!I27</f>
        <v>475671</v>
      </c>
      <c r="J13" s="177">
        <f>+Visitas!J27</f>
        <v>467021</v>
      </c>
      <c r="K13" s="177">
        <f>+Visitas!K27</f>
        <v>451278</v>
      </c>
      <c r="L13" s="177">
        <f>+Visitas!L27</f>
        <v>454116</v>
      </c>
      <c r="M13" s="177">
        <f>+Visitas!M27</f>
        <v>437717</v>
      </c>
      <c r="N13" s="177">
        <f>+Visitas!N27</f>
        <v>0</v>
      </c>
      <c r="O13" s="128">
        <f>SUM(C13:N13)</f>
        <v>5347565</v>
      </c>
      <c r="P13" s="54"/>
      <c r="Q13" s="54"/>
      <c r="R13" s="55"/>
    </row>
    <row r="14" spans="1:18" s="56" customFormat="1" ht="11.25" customHeight="1">
      <c r="A14" s="54"/>
      <c r="B14" s="141" t="s">
        <v>10</v>
      </c>
      <c r="C14" s="178">
        <f>+Visitas!C48</f>
        <v>1586891136.25</v>
      </c>
      <c r="D14" s="178">
        <f>+Visitas!D48</f>
        <v>1595561020</v>
      </c>
      <c r="E14" s="178">
        <f>+Visitas!E48</f>
        <v>1473087272</v>
      </c>
      <c r="F14" s="178">
        <f>+Visitas!F48</f>
        <v>1271745826</v>
      </c>
      <c r="G14" s="178">
        <f>+Visitas!G48</f>
        <v>1391583987</v>
      </c>
      <c r="H14" s="178">
        <f>+Visitas!H48</f>
        <v>1274128583</v>
      </c>
      <c r="I14" s="178">
        <f>+Visitas!I48</f>
        <v>1334709043</v>
      </c>
      <c r="J14" s="178">
        <f>+Visitas!J48</f>
        <v>1318316219</v>
      </c>
      <c r="K14" s="178">
        <f>+Visitas!K48</f>
        <v>1277698890</v>
      </c>
      <c r="L14" s="178">
        <f>+Visitas!L48</f>
        <v>1288308928</v>
      </c>
      <c r="M14" s="178">
        <f>+Visitas!M48</f>
        <v>1248005580</v>
      </c>
      <c r="N14" s="178">
        <f>+Visitas!N48</f>
        <v>0</v>
      </c>
      <c r="O14" s="129">
        <f>SUM(C14:N14)</f>
        <v>15060036484.25</v>
      </c>
      <c r="P14" s="54"/>
      <c r="Q14" s="54"/>
      <c r="R14" s="55"/>
    </row>
    <row r="15" spans="1:18" s="56" customFormat="1" ht="11.25" customHeight="1">
      <c r="A15" s="54"/>
      <c r="B15" s="152" t="s">
        <v>11</v>
      </c>
      <c r="C15" s="176">
        <f>+Visitas!C72</f>
        <v>43318.79</v>
      </c>
      <c r="D15" s="176">
        <f>+Visitas!D72</f>
        <v>39691.17</v>
      </c>
      <c r="E15" s="176">
        <f>+Visitas!E72</f>
        <v>37561.31</v>
      </c>
      <c r="F15" s="176">
        <f>+Visitas!F72</f>
        <v>38565.449999999997</v>
      </c>
      <c r="G15" s="176">
        <v>39319.64</v>
      </c>
      <c r="H15" s="176">
        <f>+Visitas!H72</f>
        <v>41491.74</v>
      </c>
      <c r="I15" s="176">
        <f>+Visitas!I72</f>
        <v>40071.15</v>
      </c>
      <c r="J15" s="176">
        <f>+Visitas!J72</f>
        <v>41062.699999999997</v>
      </c>
      <c r="K15" s="176">
        <f>+Visitas!K72</f>
        <v>40778.239999999998</v>
      </c>
      <c r="L15" s="176">
        <f>+Visitas!L72</f>
        <v>42433.36</v>
      </c>
      <c r="M15" s="176">
        <f>+Visitas!M72</f>
        <v>43675.59</v>
      </c>
      <c r="N15" s="176">
        <f>+Visitas!N72</f>
        <v>0</v>
      </c>
      <c r="O15" s="135">
        <f>+O10/O13</f>
        <v>40694.159353025156</v>
      </c>
      <c r="P15" s="54"/>
      <c r="Q15" s="54"/>
      <c r="R15" s="55"/>
    </row>
    <row r="16" spans="1:18" s="56" customFormat="1" ht="11.25" customHeight="1">
      <c r="A16" s="54"/>
      <c r="B16" s="180" t="s">
        <v>106</v>
      </c>
      <c r="C16" s="179">
        <f>+'Retorno Máquinas'!C50</f>
        <v>0.93459999999999999</v>
      </c>
      <c r="D16" s="179">
        <f>+'Retorno Máquinas'!D50</f>
        <v>0.93340000000000001</v>
      </c>
      <c r="E16" s="179">
        <f>+'Retorno Máquinas'!E50</f>
        <v>0.9345</v>
      </c>
      <c r="F16" s="179">
        <f>+'Retorno Máquinas'!F50</f>
        <v>0.93489999999999995</v>
      </c>
      <c r="G16" s="179">
        <f>+'Retorno Máquinas'!G50</f>
        <v>0.93579999999999997</v>
      </c>
      <c r="H16" s="179">
        <v>0.93579999999999997</v>
      </c>
      <c r="I16" s="179">
        <v>0.93679999999999997</v>
      </c>
      <c r="J16" s="179">
        <v>0.93659999999999999</v>
      </c>
      <c r="K16" s="179">
        <v>0.93710000000000004</v>
      </c>
      <c r="L16" s="179">
        <v>0.9365</v>
      </c>
      <c r="M16" s="179">
        <v>0.93600000000000005</v>
      </c>
      <c r="N16" s="179"/>
      <c r="O16" s="179">
        <f>+'Retorno Máquinas'!O50</f>
        <v>0.93559999999999999</v>
      </c>
      <c r="P16" s="54"/>
      <c r="Q16" s="54"/>
      <c r="R16" s="55"/>
    </row>
    <row r="17" spans="1:18" s="56" customFormat="1" ht="30" customHeight="1">
      <c r="A17" s="65"/>
      <c r="B17" s="61"/>
      <c r="C17" s="49"/>
      <c r="D17" s="62"/>
      <c r="E17" s="62"/>
      <c r="F17" s="62"/>
      <c r="G17" s="62"/>
      <c r="H17" s="62"/>
      <c r="I17" s="62"/>
      <c r="J17" s="62"/>
      <c r="K17" s="62"/>
      <c r="L17" s="62"/>
      <c r="M17" s="62"/>
      <c r="N17" s="62"/>
      <c r="O17" s="63"/>
      <c r="P17" s="65"/>
      <c r="Q17" s="54"/>
      <c r="R17" s="55"/>
    </row>
    <row r="18" spans="1:18" s="56" customFormat="1" ht="22.5" customHeight="1">
      <c r="A18" s="54"/>
      <c r="B18" s="237" t="s">
        <v>55</v>
      </c>
      <c r="C18" s="237"/>
      <c r="D18" s="237"/>
      <c r="E18" s="237"/>
      <c r="F18" s="237"/>
      <c r="G18" s="237"/>
      <c r="H18" s="237"/>
      <c r="I18" s="237"/>
      <c r="J18" s="237"/>
      <c r="K18" s="237"/>
      <c r="L18" s="237"/>
      <c r="M18" s="237"/>
      <c r="N18" s="237"/>
      <c r="O18" s="238"/>
      <c r="P18" s="54"/>
      <c r="Q18" s="54"/>
      <c r="R18" s="55"/>
    </row>
    <row r="19" spans="1:18" s="56" customFormat="1" ht="11.25">
      <c r="A19" s="54"/>
      <c r="B19" s="68"/>
      <c r="C19" s="60" t="s">
        <v>41</v>
      </c>
      <c r="D19" s="60" t="s">
        <v>42</v>
      </c>
      <c r="E19" s="60" t="s">
        <v>43</v>
      </c>
      <c r="F19" s="60" t="s">
        <v>44</v>
      </c>
      <c r="G19" s="60" t="s">
        <v>45</v>
      </c>
      <c r="H19" s="60" t="s">
        <v>46</v>
      </c>
      <c r="I19" s="60" t="s">
        <v>47</v>
      </c>
      <c r="J19" s="60" t="s">
        <v>48</v>
      </c>
      <c r="K19" s="60" t="s">
        <v>49</v>
      </c>
      <c r="L19" s="60" t="s">
        <v>74</v>
      </c>
      <c r="M19" s="60" t="s">
        <v>75</v>
      </c>
      <c r="N19" s="60" t="s">
        <v>76</v>
      </c>
      <c r="O19" s="69" t="s">
        <v>2</v>
      </c>
      <c r="P19" s="54"/>
      <c r="Q19" s="54"/>
      <c r="R19" s="55"/>
    </row>
    <row r="20" spans="1:18" s="56" customFormat="1" ht="11.25" customHeight="1">
      <c r="A20" s="54"/>
      <c r="B20" s="142" t="s">
        <v>60</v>
      </c>
      <c r="C20" s="132">
        <f>+'Ingresos Brutos del Juego'!C28</f>
        <v>51934160.17487888</v>
      </c>
      <c r="D20" s="132">
        <f>+'Ingresos Brutos del Juego'!D28</f>
        <v>47878343.906931452</v>
      </c>
      <c r="E20" s="132">
        <f>+'Ingresos Brutos del Juego'!E28</f>
        <v>41733756.83809524</v>
      </c>
      <c r="F20" s="132">
        <f>+'Ingresos Brutos del Juego'!F28</f>
        <v>36984086.114288136</v>
      </c>
      <c r="G20" s="132">
        <f>+'Ingresos Brutos del Juego'!G28</f>
        <v>40458117.252596021</v>
      </c>
      <c r="H20" s="132">
        <f>+'Ingresos Brutos del Juego'!H28</f>
        <v>37465653.482101306</v>
      </c>
      <c r="I20" s="132">
        <f>+'Ingresos Brutos del Juego'!I28</f>
        <v>37746745.009393133</v>
      </c>
      <c r="J20" s="132">
        <f>+'Ingresos Brutos del Juego'!J28</f>
        <v>37412347.345852427</v>
      </c>
      <c r="K20" s="132">
        <f>+'Ingresos Brutos del Juego'!K28</f>
        <v>36471294.280278273</v>
      </c>
      <c r="L20" s="132">
        <f>+'Ingresos Brutos del Juego'!L28</f>
        <v>38477284.589761607</v>
      </c>
      <c r="M20" s="132">
        <f>+'Ingresos Brutos del Juego'!M28</f>
        <v>36817619.713047646</v>
      </c>
      <c r="N20" s="132">
        <f>+'Ingresos Brutos del Juego'!N28</f>
        <v>0</v>
      </c>
      <c r="O20" s="133">
        <f>SUM(C20:N20)</f>
        <v>443379408.70722413</v>
      </c>
      <c r="P20" s="54"/>
      <c r="Q20" s="66"/>
      <c r="R20" s="55"/>
    </row>
    <row r="21" spans="1:18" s="56" customFormat="1" ht="11.25" customHeight="1">
      <c r="A21" s="54"/>
      <c r="B21" s="134" t="s">
        <v>18</v>
      </c>
      <c r="C21" s="114">
        <f>+Impuestos!C28</f>
        <v>8623780.8323299754</v>
      </c>
      <c r="D21" s="114">
        <f>+Impuestos!D28</f>
        <v>7949669.1048820773</v>
      </c>
      <c r="E21" s="114">
        <f>+Impuestos!E28</f>
        <v>6929054.7619047621</v>
      </c>
      <c r="F21" s="114">
        <f>+Impuestos!F28</f>
        <v>6121142.34760876</v>
      </c>
      <c r="G21" s="114">
        <f>+Impuestos!G28</f>
        <v>6696130.5809249766</v>
      </c>
      <c r="H21" s="114">
        <f>+Impuestos!H28</f>
        <v>6201722.877550777</v>
      </c>
      <c r="I21" s="114">
        <f>+Impuestos!I28</f>
        <v>6246656.5214142902</v>
      </c>
      <c r="J21" s="114">
        <f>+Impuestos!J28</f>
        <v>6190349.250582478</v>
      </c>
      <c r="K21" s="114">
        <f>+Impuestos!K28</f>
        <v>6035083.8436688688</v>
      </c>
      <c r="L21" s="114">
        <f>+Impuestos!L28</f>
        <v>6367632.832867722</v>
      </c>
      <c r="M21" s="114">
        <f>+Impuestos!M28</f>
        <v>6094299.2238805946</v>
      </c>
      <c r="N21" s="114">
        <f>+Impuestos!N28</f>
        <v>0</v>
      </c>
      <c r="O21" s="135">
        <f>SUM(C21:N21)</f>
        <v>73455522.17761527</v>
      </c>
      <c r="P21" s="54"/>
      <c r="Q21" s="54"/>
      <c r="R21" s="55"/>
    </row>
    <row r="22" spans="1:18" s="56" customFormat="1" ht="11.25" customHeight="1">
      <c r="A22" s="54"/>
      <c r="B22" s="136" t="s">
        <v>19</v>
      </c>
      <c r="C22" s="137">
        <f>+Impuestos!C51</f>
        <v>8292008.7675420828</v>
      </c>
      <c r="D22" s="137">
        <f>+Impuestos!D51</f>
        <v>7644441.4658932127</v>
      </c>
      <c r="E22" s="137">
        <f>+Impuestos!E51</f>
        <v>6663372.9396825396</v>
      </c>
      <c r="F22" s="137">
        <f>+Impuestos!F51</f>
        <v>5905022.1575248484</v>
      </c>
      <c r="G22" s="137">
        <f>+Impuestos!G51</f>
        <v>6459699.3890487514</v>
      </c>
      <c r="H22" s="137">
        <f>+Impuestos!H51</f>
        <v>5981911.0643115826</v>
      </c>
      <c r="I22" s="137">
        <f>+Impuestos!I51</f>
        <v>6026791.2205862356</v>
      </c>
      <c r="J22" s="137">
        <f>+Impuestos!J51</f>
        <v>5973399.9949834459</v>
      </c>
      <c r="K22" s="137">
        <f>+Impuestos!K51</f>
        <v>5823147.8268624786</v>
      </c>
      <c r="L22" s="137">
        <f>+Impuestos!L51</f>
        <v>6143431.9896820961</v>
      </c>
      <c r="M22" s="137">
        <f>+Impuestos!M51</f>
        <v>5878443.4838709654</v>
      </c>
      <c r="N22" s="137">
        <f>+Impuestos!N51</f>
        <v>0</v>
      </c>
      <c r="O22" s="144">
        <f>SUM(C22:N22)</f>
        <v>70791670.299988225</v>
      </c>
      <c r="P22" s="54"/>
      <c r="Q22" s="54"/>
      <c r="R22" s="55"/>
    </row>
    <row r="23" spans="1:18" s="56" customFormat="1" ht="11.25" customHeight="1">
      <c r="A23" s="54"/>
      <c r="B23" s="134" t="s">
        <v>28</v>
      </c>
      <c r="C23" s="177">
        <f t="shared" ref="C23:H23" si="0">+C13</f>
        <v>566676</v>
      </c>
      <c r="D23" s="177">
        <f t="shared" si="0"/>
        <v>569772</v>
      </c>
      <c r="E23" s="177">
        <f t="shared" si="0"/>
        <v>524987</v>
      </c>
      <c r="F23" s="177">
        <f t="shared" si="0"/>
        <v>452780</v>
      </c>
      <c r="G23" s="177">
        <f t="shared" si="0"/>
        <v>493466</v>
      </c>
      <c r="H23" s="177">
        <f t="shared" si="0"/>
        <v>454081</v>
      </c>
      <c r="I23" s="177">
        <f t="shared" ref="I23:J23" si="1">+I13</f>
        <v>475671</v>
      </c>
      <c r="J23" s="177">
        <f t="shared" si="1"/>
        <v>467021</v>
      </c>
      <c r="K23" s="177">
        <f t="shared" ref="K23:L23" si="2">+K13</f>
        <v>451278</v>
      </c>
      <c r="L23" s="177">
        <f t="shared" si="2"/>
        <v>454116</v>
      </c>
      <c r="M23" s="177">
        <f t="shared" ref="M23:N23" si="3">+M13</f>
        <v>437717</v>
      </c>
      <c r="N23" s="177">
        <f t="shared" si="3"/>
        <v>0</v>
      </c>
      <c r="O23" s="135">
        <f>SUM(C23:N23)</f>
        <v>5347565</v>
      </c>
      <c r="P23" s="54"/>
      <c r="Q23" s="54"/>
      <c r="R23" s="55"/>
    </row>
    <row r="24" spans="1:18" s="56" customFormat="1" ht="11.25" customHeight="1">
      <c r="A24" s="54"/>
      <c r="B24" s="143" t="s">
        <v>10</v>
      </c>
      <c r="C24" s="71">
        <f>+Visitas!C49</f>
        <v>3357291.8447331116</v>
      </c>
      <c r="D24" s="71">
        <f>+Visitas!D49</f>
        <v>3377992.5900834147</v>
      </c>
      <c r="E24" s="71">
        <f>+Visitas!E49</f>
        <v>3117645.0201058201</v>
      </c>
      <c r="F24" s="71">
        <f>+Visitas!F49</f>
        <v>2693577.8074299996</v>
      </c>
      <c r="G24" s="71">
        <f>+Visitas!G49</f>
        <v>2901672.2694858001</v>
      </c>
      <c r="H24" s="71">
        <f>+Visitas!H49</f>
        <v>2533633.0361155411</v>
      </c>
      <c r="I24" s="71">
        <f>+Visitas!I49</f>
        <v>2643185.669676492</v>
      </c>
      <c r="J24" s="71">
        <f>+Visitas!J49</f>
        <v>2571879.8515657224</v>
      </c>
      <c r="K24" s="71">
        <f>+Visitas!K49</f>
        <v>2532252.9876924916</v>
      </c>
      <c r="L24" s="71">
        <f>+Visitas!L49</f>
        <v>2572469.1648196462</v>
      </c>
      <c r="M24" s="71">
        <f>+Visitas!M49</f>
        <v>2403477.284545016</v>
      </c>
      <c r="N24" s="71">
        <f>+Visitas!N49</f>
        <v>0</v>
      </c>
      <c r="O24" s="129">
        <f>SUM(C24:N24)</f>
        <v>30705077.526253056</v>
      </c>
      <c r="P24" s="54"/>
      <c r="Q24" s="54"/>
      <c r="R24" s="55"/>
    </row>
    <row r="25" spans="1:18" s="56" customFormat="1" ht="11.25" customHeight="1">
      <c r="A25" s="54"/>
      <c r="B25" s="134" t="s">
        <v>11</v>
      </c>
      <c r="C25" s="138">
        <f>+Visitas!C73</f>
        <v>91.65</v>
      </c>
      <c r="D25" s="138">
        <f>+Visitas!D73</f>
        <v>84.03</v>
      </c>
      <c r="E25" s="138">
        <f>+Visitas!E73</f>
        <v>79.489999999999995</v>
      </c>
      <c r="F25" s="138">
        <f>+Visitas!F73</f>
        <v>81.680000000000007</v>
      </c>
      <c r="G25" s="138">
        <v>81.99</v>
      </c>
      <c r="H25" s="138">
        <v>82.51</v>
      </c>
      <c r="I25" s="138">
        <f>+Visitas!I73</f>
        <v>79.349999999999994</v>
      </c>
      <c r="J25" s="138">
        <f>+Visitas!J73</f>
        <v>80.11</v>
      </c>
      <c r="K25" s="138">
        <f>+Visitas!K73</f>
        <v>80.819999999999993</v>
      </c>
      <c r="L25" s="138">
        <f>+Visitas!L73</f>
        <v>84.73</v>
      </c>
      <c r="M25" s="138">
        <f>+Visitas!M73</f>
        <v>84.11</v>
      </c>
      <c r="N25" s="138">
        <f>+Visitas!N73</f>
        <v>0</v>
      </c>
      <c r="O25" s="139">
        <f>ROUND(+O20/O23,2)</f>
        <v>82.91</v>
      </c>
      <c r="P25" s="54"/>
      <c r="Q25" s="54"/>
      <c r="R25" s="55"/>
    </row>
    <row r="26" spans="1:18" s="56" customFormat="1" ht="11.25" customHeight="1">
      <c r="A26" s="54"/>
      <c r="B26" s="153" t="s">
        <v>106</v>
      </c>
      <c r="C26" s="156">
        <f t="shared" ref="C26:F26" si="4">+C16</f>
        <v>0.93459999999999999</v>
      </c>
      <c r="D26" s="156">
        <f t="shared" si="4"/>
        <v>0.93340000000000001</v>
      </c>
      <c r="E26" s="156">
        <f t="shared" si="4"/>
        <v>0.9345</v>
      </c>
      <c r="F26" s="156">
        <f t="shared" si="4"/>
        <v>0.93489999999999995</v>
      </c>
      <c r="G26" s="156">
        <v>0.93579999999999997</v>
      </c>
      <c r="H26" s="156">
        <v>0.93579999999999997</v>
      </c>
      <c r="I26" s="156">
        <v>0.93679999999999997</v>
      </c>
      <c r="J26" s="156">
        <v>0.93659999999999999</v>
      </c>
      <c r="K26" s="156">
        <v>0.93710000000000004</v>
      </c>
      <c r="L26" s="156">
        <v>0.9365</v>
      </c>
      <c r="M26" s="156">
        <v>0.93600000000000005</v>
      </c>
      <c r="N26" s="156"/>
      <c r="O26" s="156">
        <f>+O16</f>
        <v>0.93559999999999999</v>
      </c>
      <c r="P26" s="54"/>
      <c r="Q26" s="54"/>
      <c r="R26" s="55"/>
    </row>
    <row r="27" spans="1:18" s="56" customFormat="1" ht="11.25" customHeight="1">
      <c r="A27" s="54"/>
      <c r="B27" s="154" t="s">
        <v>32</v>
      </c>
      <c r="C27" s="155">
        <f>+C38</f>
        <v>472.67</v>
      </c>
      <c r="D27" s="155">
        <f>+D38</f>
        <v>472.34</v>
      </c>
      <c r="E27" s="155">
        <f t="shared" ref="E27:N27" si="5">+E38</f>
        <v>472.5</v>
      </c>
      <c r="F27" s="155">
        <f t="shared" si="5"/>
        <v>472.14</v>
      </c>
      <c r="G27" s="155">
        <f t="shared" si="5"/>
        <v>479.58</v>
      </c>
      <c r="H27" s="155">
        <f t="shared" si="5"/>
        <v>502.88600000000002</v>
      </c>
      <c r="I27" s="155">
        <f t="shared" si="5"/>
        <v>504.96227272727282</v>
      </c>
      <c r="J27" s="155">
        <f t="shared" si="5"/>
        <v>512.58857142857141</v>
      </c>
      <c r="K27" s="155">
        <f t="shared" si="5"/>
        <v>504.56999999999982</v>
      </c>
      <c r="L27" s="155">
        <f t="shared" si="5"/>
        <v>500.80636363636353</v>
      </c>
      <c r="M27" s="155">
        <f t="shared" si="5"/>
        <v>519.25000000000023</v>
      </c>
      <c r="N27" s="155">
        <f t="shared" si="5"/>
        <v>0</v>
      </c>
      <c r="O27" s="187"/>
      <c r="P27" s="54"/>
      <c r="Q27" s="54"/>
    </row>
    <row r="28" spans="1:18" ht="28.5" customHeight="1"/>
    <row r="29" spans="1:18" s="1" customFormat="1" ht="22.5" customHeight="1">
      <c r="A29" s="6"/>
      <c r="B29" s="274" t="s">
        <v>138</v>
      </c>
      <c r="C29" s="275"/>
      <c r="D29" s="275"/>
      <c r="E29" s="275"/>
      <c r="F29" s="275"/>
      <c r="G29" s="275"/>
      <c r="H29" s="275"/>
      <c r="I29" s="275"/>
      <c r="J29" s="275"/>
      <c r="K29" s="275"/>
      <c r="L29" s="275"/>
      <c r="M29" s="275"/>
      <c r="N29" s="275"/>
      <c r="O29" s="275"/>
      <c r="P29" s="275"/>
      <c r="Q29" s="6"/>
      <c r="R29" s="6"/>
    </row>
    <row r="30" spans="1:18" s="1" customFormat="1" ht="11.25">
      <c r="A30" s="6"/>
      <c r="B30" s="170" t="s">
        <v>99</v>
      </c>
      <c r="C30" s="25" t="s">
        <v>41</v>
      </c>
      <c r="D30" s="25" t="s">
        <v>42</v>
      </c>
      <c r="E30" s="25" t="s">
        <v>43</v>
      </c>
      <c r="F30" s="25" t="s">
        <v>44</v>
      </c>
      <c r="G30" s="25" t="s">
        <v>45</v>
      </c>
      <c r="H30" s="25" t="s">
        <v>46</v>
      </c>
      <c r="I30" s="25" t="s">
        <v>47</v>
      </c>
      <c r="J30" s="25" t="s">
        <v>48</v>
      </c>
      <c r="K30" s="25" t="s">
        <v>49</v>
      </c>
      <c r="L30" s="25" t="s">
        <v>74</v>
      </c>
      <c r="M30" s="25" t="s">
        <v>75</v>
      </c>
      <c r="N30" s="25" t="s">
        <v>76</v>
      </c>
      <c r="O30" s="25" t="s">
        <v>33</v>
      </c>
      <c r="P30" s="125" t="s">
        <v>34</v>
      </c>
      <c r="Q30" s="6"/>
      <c r="R30" s="6"/>
    </row>
    <row r="31" spans="1:18" s="1" customFormat="1" ht="12" customHeight="1">
      <c r="A31" s="6"/>
      <c r="B31" s="96" t="s">
        <v>100</v>
      </c>
      <c r="C31" s="181">
        <v>1596820300</v>
      </c>
      <c r="D31" s="181">
        <v>1390460900</v>
      </c>
      <c r="E31" s="181">
        <v>1699906850</v>
      </c>
      <c r="F31" s="181">
        <v>1115942100</v>
      </c>
      <c r="G31" s="181">
        <v>1365975250</v>
      </c>
      <c r="H31" s="181">
        <v>1488354700</v>
      </c>
      <c r="I31" s="181">
        <v>1461824750</v>
      </c>
      <c r="J31" s="181">
        <v>1522690400</v>
      </c>
      <c r="K31" s="181">
        <v>1391307600</v>
      </c>
      <c r="L31" s="181">
        <v>1095241300</v>
      </c>
      <c r="M31" s="181">
        <v>1480073800</v>
      </c>
      <c r="N31" s="182"/>
      <c r="O31" s="183">
        <f t="shared" ref="O31:O37" si="6">SUM(C31:N31)</f>
        <v>15608597950</v>
      </c>
      <c r="P31" s="183">
        <v>31751523.18</v>
      </c>
      <c r="Q31" s="6"/>
      <c r="R31" s="6"/>
    </row>
    <row r="32" spans="1:18" s="1" customFormat="1" ht="12" customHeight="1">
      <c r="A32" s="6"/>
      <c r="B32" s="97" t="s">
        <v>101</v>
      </c>
      <c r="C32" s="184">
        <v>3403247350</v>
      </c>
      <c r="D32" s="184">
        <v>2731423508</v>
      </c>
      <c r="E32" s="184">
        <v>2641923150</v>
      </c>
      <c r="F32" s="184">
        <v>2651908100</v>
      </c>
      <c r="G32" s="184">
        <v>3086425000</v>
      </c>
      <c r="H32" s="184">
        <v>2749279600</v>
      </c>
      <c r="I32" s="184">
        <v>2458264000</v>
      </c>
      <c r="J32" s="184">
        <v>2533388550</v>
      </c>
      <c r="K32" s="184">
        <v>2478437510</v>
      </c>
      <c r="L32" s="184">
        <v>2507122804</v>
      </c>
      <c r="M32" s="184">
        <v>2408981810</v>
      </c>
      <c r="N32" s="185"/>
      <c r="O32" s="186">
        <f t="shared" si="6"/>
        <v>29650401382</v>
      </c>
      <c r="P32" s="186">
        <v>60461696.620000005</v>
      </c>
      <c r="Q32" s="6"/>
      <c r="R32" s="6"/>
    </row>
    <row r="33" spans="2:17" s="6" customFormat="1" ht="12" customHeight="1">
      <c r="B33" s="96" t="s">
        <v>102</v>
      </c>
      <c r="C33" s="181">
        <v>124771950</v>
      </c>
      <c r="D33" s="181">
        <v>76203050</v>
      </c>
      <c r="E33" s="181">
        <v>76946150</v>
      </c>
      <c r="F33" s="181">
        <v>78061850</v>
      </c>
      <c r="G33" s="181">
        <v>104506950</v>
      </c>
      <c r="H33" s="181">
        <v>97260950</v>
      </c>
      <c r="I33" s="181">
        <v>106245350</v>
      </c>
      <c r="J33" s="181">
        <v>95138150</v>
      </c>
      <c r="K33" s="181">
        <v>68108450</v>
      </c>
      <c r="L33" s="181">
        <v>93226850</v>
      </c>
      <c r="M33" s="181">
        <v>127146850</v>
      </c>
      <c r="N33" s="182"/>
      <c r="O33" s="183">
        <f t="shared" si="6"/>
        <v>1047616550</v>
      </c>
      <c r="P33" s="183">
        <v>2126816.73</v>
      </c>
    </row>
    <row r="34" spans="2:17" s="6" customFormat="1" ht="12" customHeight="1">
      <c r="B34" s="98" t="s">
        <v>103</v>
      </c>
      <c r="C34" s="184">
        <v>19378756724.860001</v>
      </c>
      <c r="D34" s="184">
        <v>18372400763</v>
      </c>
      <c r="E34" s="184">
        <v>15255973596</v>
      </c>
      <c r="F34" s="184">
        <v>13582735673</v>
      </c>
      <c r="G34" s="184">
        <v>14809851412</v>
      </c>
      <c r="H34" s="184">
        <v>14474129937</v>
      </c>
      <c r="I34" s="184">
        <v>15002084228</v>
      </c>
      <c r="J34" s="184">
        <v>14995260089.799999</v>
      </c>
      <c r="K34" s="184">
        <v>14433144260</v>
      </c>
      <c r="L34" s="184">
        <v>15546161374</v>
      </c>
      <c r="M34" s="184">
        <v>15075432786</v>
      </c>
      <c r="N34" s="185"/>
      <c r="O34" s="186">
        <f t="shared" si="6"/>
        <v>170925930843.66</v>
      </c>
      <c r="P34" s="186">
        <v>348257778.81000006</v>
      </c>
    </row>
    <row r="35" spans="2:17" s="6" customFormat="1" ht="12" customHeight="1">
      <c r="B35" s="96" t="s">
        <v>104</v>
      </c>
      <c r="C35" s="181">
        <v>44123165</v>
      </c>
      <c r="D35" s="181">
        <v>44368740</v>
      </c>
      <c r="E35" s="181">
        <v>44450360</v>
      </c>
      <c r="F35" s="181">
        <v>33018695</v>
      </c>
      <c r="G35" s="181">
        <v>36145260</v>
      </c>
      <c r="H35" s="181">
        <v>31927430</v>
      </c>
      <c r="I35" s="181">
        <v>32263820</v>
      </c>
      <c r="J35" s="181">
        <v>30664490</v>
      </c>
      <c r="K35" s="181">
        <v>31323135</v>
      </c>
      <c r="L35" s="181">
        <v>27916650</v>
      </c>
      <c r="M35" s="181">
        <v>25913790</v>
      </c>
      <c r="N35" s="182"/>
      <c r="O35" s="183">
        <f t="shared" si="6"/>
        <v>382115535</v>
      </c>
      <c r="P35" s="183">
        <v>781593.39999999991</v>
      </c>
    </row>
    <row r="36" spans="2:17" s="6" customFormat="1" ht="18" customHeight="1">
      <c r="B36" s="188" t="s">
        <v>2</v>
      </c>
      <c r="C36" s="189">
        <f t="shared" ref="C36:D36" si="7">SUM(C31:C35)</f>
        <v>24547719489.860001</v>
      </c>
      <c r="D36" s="189">
        <f t="shared" si="7"/>
        <v>22614856961</v>
      </c>
      <c r="E36" s="189">
        <f t="shared" ref="E36:J36" si="8">SUM(E31:E35)</f>
        <v>19719200106</v>
      </c>
      <c r="F36" s="189">
        <f t="shared" si="8"/>
        <v>17461666418</v>
      </c>
      <c r="G36" s="189">
        <f t="shared" si="8"/>
        <v>19402903872</v>
      </c>
      <c r="H36" s="189">
        <f t="shared" si="8"/>
        <v>18840952617</v>
      </c>
      <c r="I36" s="189">
        <f t="shared" si="8"/>
        <v>19060682148</v>
      </c>
      <c r="J36" s="189">
        <f t="shared" si="8"/>
        <v>19177141679.799999</v>
      </c>
      <c r="K36" s="189">
        <f t="shared" ref="K36:L36" si="9">SUM(K31:K35)</f>
        <v>18402320955</v>
      </c>
      <c r="L36" s="189">
        <f t="shared" si="9"/>
        <v>19269668978</v>
      </c>
      <c r="M36" s="189">
        <f t="shared" ref="M36:N36" si="10">SUM(M31:M35)</f>
        <v>19117549036</v>
      </c>
      <c r="N36" s="189">
        <f t="shared" si="10"/>
        <v>0</v>
      </c>
      <c r="O36" s="189">
        <f>SUM(C36:N36)</f>
        <v>217614662260.65997</v>
      </c>
      <c r="P36" s="189">
        <f>SUM(P31:P35)</f>
        <v>443379408.74000007</v>
      </c>
    </row>
    <row r="37" spans="2:17" s="6" customFormat="1" ht="18" customHeight="1">
      <c r="B37" s="89" t="s">
        <v>9</v>
      </c>
      <c r="C37" s="89">
        <f t="shared" ref="C37:M37" si="11">C36/C38</f>
        <v>51934160.17487888</v>
      </c>
      <c r="D37" s="89">
        <f t="shared" si="11"/>
        <v>47878343.906931452</v>
      </c>
      <c r="E37" s="89">
        <f t="shared" si="11"/>
        <v>41733756.83809524</v>
      </c>
      <c r="F37" s="89">
        <f t="shared" si="11"/>
        <v>36984086.114288136</v>
      </c>
      <c r="G37" s="89">
        <f t="shared" si="11"/>
        <v>40458117.252596021</v>
      </c>
      <c r="H37" s="89">
        <f t="shared" si="11"/>
        <v>37465653.482101306</v>
      </c>
      <c r="I37" s="89">
        <f t="shared" si="11"/>
        <v>37746745.009393133</v>
      </c>
      <c r="J37" s="89">
        <f t="shared" si="11"/>
        <v>37412347.345852427</v>
      </c>
      <c r="K37" s="89">
        <f t="shared" si="11"/>
        <v>36471294.280278273</v>
      </c>
      <c r="L37" s="89">
        <f t="shared" si="11"/>
        <v>38477284.589761607</v>
      </c>
      <c r="M37" s="89">
        <f t="shared" si="11"/>
        <v>36817619.713047646</v>
      </c>
      <c r="N37" s="89"/>
      <c r="O37" s="189">
        <f t="shared" si="6"/>
        <v>443379408.70722413</v>
      </c>
      <c r="P37" s="89"/>
    </row>
    <row r="38" spans="2:17" s="6" customFormat="1" ht="16.5" customHeight="1">
      <c r="B38" s="89" t="s">
        <v>31</v>
      </c>
      <c r="C38" s="107">
        <f>+'Retorno Máquinas'!C29</f>
        <v>472.67</v>
      </c>
      <c r="D38" s="107">
        <f>+'Retorno Máquinas'!D29</f>
        <v>472.34</v>
      </c>
      <c r="E38" s="107">
        <f>+'Retorno Máquinas'!E29</f>
        <v>472.5</v>
      </c>
      <c r="F38" s="107">
        <f>+'Retorno Máquinas'!F29</f>
        <v>472.14</v>
      </c>
      <c r="G38" s="107">
        <f>+'Retorno Máquinas'!G29</f>
        <v>479.58</v>
      </c>
      <c r="H38" s="107">
        <f>+'Retorno Máquinas'!H29</f>
        <v>502.88600000000002</v>
      </c>
      <c r="I38" s="107">
        <f>+'Retorno Máquinas'!I29</f>
        <v>504.96227272727282</v>
      </c>
      <c r="J38" s="107">
        <f>+'Retorno Máquinas'!J29</f>
        <v>512.58857142857141</v>
      </c>
      <c r="K38" s="107">
        <f>+'Retorno Máquinas'!K29</f>
        <v>504.56999999999982</v>
      </c>
      <c r="L38" s="107">
        <f>+'Retorno Máquinas'!L29</f>
        <v>500.80636363636353</v>
      </c>
      <c r="M38" s="107">
        <f>+'Retorno Máquinas'!M29</f>
        <v>519.25000000000023</v>
      </c>
      <c r="N38" s="107">
        <f>+'Retorno Máquinas'!N29</f>
        <v>0</v>
      </c>
      <c r="O38" s="90"/>
      <c r="P38" s="90"/>
    </row>
    <row r="39" spans="2:17" s="6" customFormat="1" ht="22.5" customHeight="1">
      <c r="B39" s="1"/>
      <c r="C39" s="1"/>
      <c r="D39" s="1"/>
      <c r="E39" s="1"/>
      <c r="F39" s="1"/>
      <c r="G39" s="1"/>
      <c r="H39" s="1"/>
      <c r="I39" s="1"/>
      <c r="J39" s="1"/>
      <c r="K39" s="1"/>
      <c r="L39" s="1"/>
      <c r="M39" s="1"/>
      <c r="N39" s="1"/>
      <c r="O39" s="1"/>
      <c r="P39" s="1"/>
    </row>
    <row r="40" spans="2:17" s="6" customFormat="1" ht="22.5" customHeight="1">
      <c r="B40" s="276" t="s">
        <v>105</v>
      </c>
      <c r="C40" s="277"/>
      <c r="D40" s="277"/>
      <c r="E40" s="277"/>
      <c r="F40" s="277"/>
      <c r="G40" s="277"/>
      <c r="H40" s="277"/>
      <c r="I40" s="277"/>
      <c r="J40" s="277"/>
      <c r="K40" s="277"/>
      <c r="L40" s="277"/>
      <c r="M40" s="277"/>
      <c r="N40" s="277"/>
      <c r="O40" s="278"/>
      <c r="P40" s="1"/>
    </row>
    <row r="41" spans="2:17" s="6" customFormat="1" ht="11.25">
      <c r="B41" s="170" t="s">
        <v>99</v>
      </c>
      <c r="C41" s="25" t="s">
        <v>41</v>
      </c>
      <c r="D41" s="25" t="s">
        <v>42</v>
      </c>
      <c r="E41" s="25" t="s">
        <v>43</v>
      </c>
      <c r="F41" s="25" t="s">
        <v>44</v>
      </c>
      <c r="G41" s="25" t="s">
        <v>45</v>
      </c>
      <c r="H41" s="25" t="s">
        <v>46</v>
      </c>
      <c r="I41" s="25" t="s">
        <v>47</v>
      </c>
      <c r="J41" s="25" t="s">
        <v>48</v>
      </c>
      <c r="K41" s="25" t="s">
        <v>49</v>
      </c>
      <c r="L41" s="25" t="s">
        <v>74</v>
      </c>
      <c r="M41" s="25" t="s">
        <v>75</v>
      </c>
      <c r="N41" s="25" t="s">
        <v>76</v>
      </c>
      <c r="O41" s="171" t="s">
        <v>2</v>
      </c>
      <c r="P41" s="1"/>
    </row>
    <row r="42" spans="2:17" s="6" customFormat="1" ht="12" customHeight="1">
      <c r="B42" s="96" t="s">
        <v>100</v>
      </c>
      <c r="C42" s="108">
        <v>6.5049999999999997E-2</v>
      </c>
      <c r="D42" s="108">
        <v>6.148E-2</v>
      </c>
      <c r="E42" s="108">
        <v>8.6209999999999995E-2</v>
      </c>
      <c r="F42" s="108">
        <v>6.3909999999999995E-2</v>
      </c>
      <c r="G42" s="108">
        <v>7.0400000000000004E-2</v>
      </c>
      <c r="H42" s="108">
        <v>7.9000000000000001E-2</v>
      </c>
      <c r="I42" s="108">
        <v>7.6689999999999994E-2</v>
      </c>
      <c r="J42" s="108">
        <v>7.9399999999999998E-2</v>
      </c>
      <c r="K42" s="108">
        <v>7.5609999999999997E-2</v>
      </c>
      <c r="L42" s="108">
        <v>5.6840000000000002E-2</v>
      </c>
      <c r="M42" s="108">
        <v>7.7420000000000003E-2</v>
      </c>
      <c r="N42" s="108"/>
      <c r="O42" s="108">
        <v>7.1725856097434926E-2</v>
      </c>
      <c r="P42" s="1"/>
      <c r="Q42" s="232"/>
    </row>
    <row r="43" spans="2:17" s="6" customFormat="1" ht="12" customHeight="1">
      <c r="B43" s="97" t="s">
        <v>101</v>
      </c>
      <c r="C43" s="109">
        <v>0.1386</v>
      </c>
      <c r="D43" s="109">
        <v>0.1208</v>
      </c>
      <c r="E43" s="109">
        <v>0.13400000000000001</v>
      </c>
      <c r="F43" s="109">
        <v>0.15187</v>
      </c>
      <c r="G43" s="109">
        <v>0.15906999999999999</v>
      </c>
      <c r="H43" s="109">
        <v>0.14591999999999999</v>
      </c>
      <c r="I43" s="109">
        <v>0.12897</v>
      </c>
      <c r="J43" s="109">
        <v>0.1321</v>
      </c>
      <c r="K43" s="109">
        <v>0.13467999999999999</v>
      </c>
      <c r="L43" s="109">
        <v>0.13011</v>
      </c>
      <c r="M43" s="109">
        <v>0.12601000000000001</v>
      </c>
      <c r="N43" s="109"/>
      <c r="O43" s="109">
        <v>0.13625185487954206</v>
      </c>
      <c r="P43" s="1"/>
    </row>
    <row r="44" spans="2:17" s="6" customFormat="1" ht="12" customHeight="1">
      <c r="B44" s="96" t="s">
        <v>102</v>
      </c>
      <c r="C44" s="108">
        <v>5.1000000000000004E-3</v>
      </c>
      <c r="D44" s="108">
        <v>3.3999999999999998E-3</v>
      </c>
      <c r="E44" s="108">
        <v>3.8999999999999998E-3</v>
      </c>
      <c r="F44" s="108">
        <v>4.4999999999999997E-3</v>
      </c>
      <c r="G44" s="108">
        <v>5.4000000000000003E-3</v>
      </c>
      <c r="H44" s="108">
        <v>5.1999999999999998E-3</v>
      </c>
      <c r="I44" s="108">
        <v>5.5999999999999999E-3</v>
      </c>
      <c r="J44" s="108">
        <v>5.0000000000000001E-3</v>
      </c>
      <c r="K44" s="108">
        <v>3.7000000000000002E-3</v>
      </c>
      <c r="L44" s="108">
        <v>4.7999999999999996E-3</v>
      </c>
      <c r="M44" s="108">
        <v>6.7000000000000002E-3</v>
      </c>
      <c r="N44" s="108"/>
      <c r="O44" s="108">
        <v>4.8140899106566609E-3</v>
      </c>
      <c r="P44" s="1"/>
    </row>
    <row r="45" spans="2:17" s="6" customFormat="1" ht="12" customHeight="1">
      <c r="B45" s="98" t="s">
        <v>103</v>
      </c>
      <c r="C45" s="109">
        <v>0.78939999999999999</v>
      </c>
      <c r="D45" s="109">
        <v>0.81240000000000001</v>
      </c>
      <c r="E45" s="109">
        <v>0.77370000000000005</v>
      </c>
      <c r="F45" s="109">
        <v>0.77786</v>
      </c>
      <c r="G45" s="109">
        <v>0.76327999999999996</v>
      </c>
      <c r="H45" s="109">
        <v>0.76822999999999997</v>
      </c>
      <c r="I45" s="109">
        <v>0.78707000000000005</v>
      </c>
      <c r="J45" s="109">
        <v>0.78193000000000001</v>
      </c>
      <c r="K45" s="109">
        <v>0.78430999999999995</v>
      </c>
      <c r="L45" s="109">
        <v>0.80676999999999999</v>
      </c>
      <c r="M45" s="109">
        <v>0.78856999999999999</v>
      </c>
      <c r="N45" s="109"/>
      <c r="O45" s="109">
        <v>0.78545227177258869</v>
      </c>
      <c r="P45" s="1"/>
    </row>
    <row r="46" spans="2:17" s="6" customFormat="1" ht="12" customHeight="1">
      <c r="B46" s="96" t="s">
        <v>104</v>
      </c>
      <c r="C46" s="108">
        <v>1.8E-3</v>
      </c>
      <c r="D46" s="108">
        <v>2E-3</v>
      </c>
      <c r="E46" s="108">
        <v>2.3E-3</v>
      </c>
      <c r="F46" s="108">
        <v>1.89E-3</v>
      </c>
      <c r="G46" s="108">
        <v>1.8600000000000001E-3</v>
      </c>
      <c r="H46" s="108">
        <v>1.6900000000000001E-3</v>
      </c>
      <c r="I46" s="108">
        <v>1.6900000000000001E-3</v>
      </c>
      <c r="J46" s="108">
        <v>1.6000000000000001E-3</v>
      </c>
      <c r="K46" s="108">
        <v>1.6999999999999999E-3</v>
      </c>
      <c r="L46" s="108">
        <v>1.4499999999999999E-3</v>
      </c>
      <c r="M46" s="108">
        <v>1.3600000000000001E-3</v>
      </c>
      <c r="N46" s="108"/>
      <c r="O46" s="108">
        <v>1.7559273397777767E-3</v>
      </c>
      <c r="P46" s="1"/>
    </row>
    <row r="47" spans="2:17" s="6" customFormat="1" ht="18" customHeight="1">
      <c r="B47" s="172" t="s">
        <v>2</v>
      </c>
      <c r="C47" s="173">
        <f t="shared" ref="C47:N47" si="12">SUM(C42:C46)</f>
        <v>0.99995000000000001</v>
      </c>
      <c r="D47" s="173">
        <f t="shared" si="12"/>
        <v>1.0000799999999999</v>
      </c>
      <c r="E47" s="173">
        <f t="shared" si="12"/>
        <v>1.0001100000000001</v>
      </c>
      <c r="F47" s="173">
        <f t="shared" si="12"/>
        <v>1.00003</v>
      </c>
      <c r="G47" s="173">
        <f t="shared" si="12"/>
        <v>1.0000100000000001</v>
      </c>
      <c r="H47" s="173">
        <f t="shared" si="12"/>
        <v>1.00004</v>
      </c>
      <c r="I47" s="173">
        <f t="shared" si="12"/>
        <v>1.0000200000000001</v>
      </c>
      <c r="J47" s="173">
        <f t="shared" si="12"/>
        <v>1.00003</v>
      </c>
      <c r="K47" s="173">
        <f t="shared" si="12"/>
        <v>1</v>
      </c>
      <c r="L47" s="173">
        <f t="shared" si="12"/>
        <v>0.99996999999999991</v>
      </c>
      <c r="M47" s="173">
        <f t="shared" si="12"/>
        <v>1.0000599999999999</v>
      </c>
      <c r="N47" s="173">
        <f t="shared" si="12"/>
        <v>0</v>
      </c>
      <c r="O47" s="174">
        <v>1</v>
      </c>
      <c r="P47" s="1"/>
    </row>
    <row r="49" spans="3:16">
      <c r="C49" s="122"/>
      <c r="D49" s="122"/>
      <c r="J49" s="122"/>
      <c r="K49" s="122"/>
      <c r="L49" s="122"/>
      <c r="M49" s="122"/>
      <c r="N49" s="122"/>
      <c r="O49" s="207"/>
      <c r="P49" s="207"/>
    </row>
    <row r="50" spans="3:16">
      <c r="O50" s="207"/>
      <c r="P50" s="207"/>
    </row>
    <row r="51" spans="3:16">
      <c r="O51" s="207"/>
      <c r="P51" s="207"/>
    </row>
    <row r="52" spans="3:16">
      <c r="O52" s="207"/>
      <c r="P52" s="207"/>
    </row>
    <row r="53" spans="3:16">
      <c r="O53" s="207"/>
      <c r="P53" s="207"/>
    </row>
    <row r="54" spans="3:16">
      <c r="C54" s="67"/>
    </row>
    <row r="59" spans="3:16">
      <c r="L59" s="122"/>
      <c r="M59" s="122"/>
      <c r="N59" s="122"/>
      <c r="O59" s="122"/>
      <c r="P59" s="122"/>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5"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Pamela Riquelme Illanes</cp:lastModifiedBy>
  <cp:lastPrinted>2013-12-27T18:24:53Z</cp:lastPrinted>
  <dcterms:created xsi:type="dcterms:W3CDTF">2009-04-09T13:46:36Z</dcterms:created>
  <dcterms:modified xsi:type="dcterms:W3CDTF">2014-01-06T19:25:02Z</dcterms:modified>
</cp:coreProperties>
</file>