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R:\COMUNICACIÓN EXTERNA\RESULTADOS OPERACIONALES\2019\Septiembre\"/>
    </mc:Choice>
  </mc:AlternateContent>
  <xr:revisionPtr revIDLastSave="0" documentId="8_{D56EEC81-61A4-410C-BAE9-B7E1559C2102}" xr6:coauthVersionLast="45" xr6:coauthVersionMax="45" xr10:uidLastSave="{00000000-0000-0000-0000-000000000000}"/>
  <bookViews>
    <workbookView xWindow="-120" yWindow="-120" windowWidth="29040" windowHeight="15840" tabRatio="897" activeTab="8"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 name="Graficos Comunicado" sheetId="18" r:id="rId11"/>
    <sheet name="Datos Para Comunicado" sheetId="19" r:id="rId12"/>
  </sheets>
  <externalReferences>
    <externalReference r:id="rId13"/>
    <externalReference r:id="rId14"/>
    <externalReference r:id="rId15"/>
  </externalReferences>
  <definedNames>
    <definedName name="_xlnm.Print_Area" localSheetId="9">Glosario!$A$1:$E$18</definedName>
    <definedName name="_xlnm.Print_Area" localSheetId="5">Impuestos!$A$1:$Q$60</definedName>
    <definedName name="_xlnm.Print_Area" localSheetId="0">Indice!$A$1:$E$28</definedName>
    <definedName name="_xlnm.Print_Area" localSheetId="4">'Ingresos Brutos del Juego'!$A$1:$S$31</definedName>
    <definedName name="_xlnm.Print_Area" localSheetId="1">'Oferta de Juegos'!$A$1:$I$34</definedName>
    <definedName name="_xlnm.Print_Area" localSheetId="2">'Parque de Máquinas'!$A$1:$AB$32</definedName>
    <definedName name="_xlnm.Print_Area" localSheetId="3">'Posiciones de Juego'!$A$1:$J$112</definedName>
    <definedName name="_xlnm.Print_Area" localSheetId="8">'Resumen Industria'!$A$1:$Q$48</definedName>
    <definedName name="_xlnm.Print_Area" localSheetId="7">'Retorno Máquinas'!$A$1:$Q$59</definedName>
    <definedName name="_xlnm.Print_Area" localSheetId="6">Visitas!$A$1:$R$43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7" i="14" l="1"/>
  <c r="M57" i="14"/>
  <c r="L57" i="14"/>
  <c r="K57" i="14"/>
  <c r="J57" i="14"/>
  <c r="I57" i="14"/>
  <c r="H57" i="14"/>
  <c r="G57" i="14"/>
  <c r="F57" i="14"/>
  <c r="E57" i="14"/>
  <c r="D57" i="14"/>
  <c r="C57" i="14"/>
  <c r="P56" i="14"/>
  <c r="N56" i="14"/>
  <c r="M56" i="14"/>
  <c r="L56" i="14"/>
  <c r="K56" i="14"/>
  <c r="J56" i="14"/>
  <c r="I56" i="14"/>
  <c r="H56" i="14"/>
  <c r="G56" i="14"/>
  <c r="F56" i="14"/>
  <c r="E56" i="14"/>
  <c r="D56" i="14"/>
  <c r="C56" i="14"/>
  <c r="N55" i="14"/>
  <c r="M55" i="14"/>
  <c r="L55" i="14"/>
  <c r="K55" i="14"/>
  <c r="J55" i="14"/>
  <c r="I55" i="14"/>
  <c r="H55" i="14"/>
  <c r="G55" i="14"/>
  <c r="F55" i="14"/>
  <c r="E55" i="14"/>
  <c r="D55" i="14"/>
  <c r="C55" i="14"/>
  <c r="N54" i="14"/>
  <c r="M54" i="14"/>
  <c r="L54" i="14"/>
  <c r="K54" i="14"/>
  <c r="J54" i="14"/>
  <c r="I54" i="14"/>
  <c r="H54" i="14"/>
  <c r="G54" i="14"/>
  <c r="F54" i="14"/>
  <c r="E54" i="14"/>
  <c r="D54" i="14"/>
  <c r="C54" i="14"/>
  <c r="N53" i="14"/>
  <c r="M53" i="14"/>
  <c r="L53" i="14"/>
  <c r="K53" i="14"/>
  <c r="J53" i="14"/>
  <c r="I53" i="14"/>
  <c r="H53" i="14"/>
  <c r="G53" i="14"/>
  <c r="F53" i="14"/>
  <c r="E53" i="14"/>
  <c r="D53" i="14"/>
  <c r="C53" i="14"/>
  <c r="N52" i="14"/>
  <c r="M52" i="14"/>
  <c r="L52" i="14"/>
  <c r="K52" i="14"/>
  <c r="J52" i="14"/>
  <c r="I52" i="14"/>
  <c r="H52" i="14"/>
  <c r="G52" i="14"/>
  <c r="F52" i="14"/>
  <c r="E52" i="14"/>
  <c r="D52" i="14"/>
  <c r="C52" i="14"/>
  <c r="N51" i="14"/>
  <c r="M51" i="14"/>
  <c r="L51" i="14"/>
  <c r="K51" i="14"/>
  <c r="J51" i="14"/>
  <c r="I51" i="14"/>
  <c r="H51" i="14"/>
  <c r="G51" i="14"/>
  <c r="F51" i="14"/>
  <c r="E51" i="14"/>
  <c r="D51" i="14"/>
  <c r="C51" i="14"/>
  <c r="N50" i="14"/>
  <c r="M50" i="14"/>
  <c r="L50" i="14"/>
  <c r="K50" i="14"/>
  <c r="J50" i="14"/>
  <c r="I50" i="14"/>
  <c r="H50" i="14"/>
  <c r="G50" i="14"/>
  <c r="F50" i="14"/>
  <c r="E50" i="14"/>
  <c r="D50" i="14"/>
  <c r="C50" i="14"/>
  <c r="N49" i="14"/>
  <c r="M49" i="14"/>
  <c r="L49" i="14"/>
  <c r="K49" i="14"/>
  <c r="J49" i="14"/>
  <c r="I49" i="14"/>
  <c r="H49" i="14"/>
  <c r="G49" i="14"/>
  <c r="F49" i="14"/>
  <c r="E49" i="14"/>
  <c r="D49" i="14"/>
  <c r="C49" i="14"/>
  <c r="N48" i="14"/>
  <c r="M48" i="14"/>
  <c r="L48" i="14"/>
  <c r="K48" i="14"/>
  <c r="J48" i="14"/>
  <c r="I48" i="14"/>
  <c r="H48" i="14"/>
  <c r="G48" i="14"/>
  <c r="F48" i="14"/>
  <c r="E48" i="14"/>
  <c r="D48" i="14"/>
  <c r="C48" i="14"/>
  <c r="N47" i="14"/>
  <c r="M47" i="14"/>
  <c r="L47" i="14"/>
  <c r="K47" i="14"/>
  <c r="J47" i="14"/>
  <c r="I47" i="14"/>
  <c r="H47" i="14"/>
  <c r="G47" i="14"/>
  <c r="F47" i="14"/>
  <c r="E47" i="14"/>
  <c r="D47" i="14"/>
  <c r="C47" i="14"/>
  <c r="N46" i="14"/>
  <c r="M46" i="14"/>
  <c r="L46" i="14"/>
  <c r="K46" i="14"/>
  <c r="J46" i="14"/>
  <c r="I46" i="14"/>
  <c r="H46" i="14"/>
  <c r="G46" i="14"/>
  <c r="F46" i="14"/>
  <c r="E46" i="14"/>
  <c r="D46" i="14"/>
  <c r="C46" i="14"/>
  <c r="N45" i="14"/>
  <c r="M45" i="14"/>
  <c r="L45" i="14"/>
  <c r="K45" i="14"/>
  <c r="J45" i="14"/>
  <c r="I45" i="14"/>
  <c r="H45" i="14"/>
  <c r="G45" i="14"/>
  <c r="F45" i="14"/>
  <c r="E45" i="14"/>
  <c r="D45" i="14"/>
  <c r="C45" i="14"/>
  <c r="N44" i="14"/>
  <c r="M44" i="14"/>
  <c r="L44" i="14"/>
  <c r="K44" i="14"/>
  <c r="J44" i="14"/>
  <c r="I44" i="14"/>
  <c r="H44" i="14"/>
  <c r="G44" i="14"/>
  <c r="F44" i="14"/>
  <c r="E44" i="14"/>
  <c r="D44" i="14"/>
  <c r="C44" i="14"/>
  <c r="N43" i="14"/>
  <c r="M43" i="14"/>
  <c r="L43" i="14"/>
  <c r="K43" i="14"/>
  <c r="J43" i="14"/>
  <c r="I43" i="14"/>
  <c r="H43" i="14"/>
  <c r="G43" i="14"/>
  <c r="F43" i="14"/>
  <c r="E43" i="14"/>
  <c r="D43" i="14"/>
  <c r="C43" i="14"/>
  <c r="N42" i="14"/>
  <c r="M42" i="14"/>
  <c r="L42" i="14"/>
  <c r="K42" i="14"/>
  <c r="J42" i="14"/>
  <c r="I42" i="14"/>
  <c r="H42" i="14"/>
  <c r="G42" i="14"/>
  <c r="F42" i="14"/>
  <c r="E42" i="14"/>
  <c r="D42" i="14"/>
  <c r="C42" i="14"/>
  <c r="N41" i="14"/>
  <c r="M41" i="14"/>
  <c r="L41" i="14"/>
  <c r="K41" i="14"/>
  <c r="J41" i="14"/>
  <c r="I41" i="14"/>
  <c r="H41" i="14"/>
  <c r="G41" i="14"/>
  <c r="F41" i="14"/>
  <c r="E41" i="14"/>
  <c r="D41" i="14"/>
  <c r="C41" i="14"/>
  <c r="N40" i="14"/>
  <c r="M40" i="14"/>
  <c r="L40" i="14"/>
  <c r="K40" i="14"/>
  <c r="J40" i="14"/>
  <c r="I40" i="14"/>
  <c r="H40" i="14"/>
  <c r="G40" i="14"/>
  <c r="F40" i="14"/>
  <c r="E40" i="14"/>
  <c r="D40" i="14"/>
  <c r="C40" i="14"/>
  <c r="N39" i="14"/>
  <c r="M39" i="14"/>
  <c r="L39" i="14"/>
  <c r="K39" i="14"/>
  <c r="J39" i="14"/>
  <c r="I39" i="14"/>
  <c r="H39" i="14"/>
  <c r="G39" i="14"/>
  <c r="F39" i="14"/>
  <c r="E39" i="14"/>
  <c r="D39" i="14"/>
  <c r="C39" i="14"/>
  <c r="N38" i="14"/>
  <c r="M38" i="14"/>
  <c r="L38" i="14"/>
  <c r="K38" i="14"/>
  <c r="J38" i="14"/>
  <c r="I38" i="14"/>
  <c r="H38" i="14"/>
  <c r="G38" i="14"/>
  <c r="F38" i="14"/>
  <c r="E38" i="14"/>
  <c r="D38" i="14"/>
  <c r="C38" i="14"/>
  <c r="N37" i="14"/>
  <c r="M37" i="14"/>
  <c r="L37" i="14"/>
  <c r="K37" i="14"/>
  <c r="J37" i="14"/>
  <c r="I37" i="14"/>
  <c r="H37" i="14"/>
  <c r="G37" i="14"/>
  <c r="F37" i="14"/>
  <c r="E37" i="14"/>
  <c r="D37" i="14"/>
  <c r="Y28" i="18" l="1"/>
  <c r="N28" i="18" s="1"/>
  <c r="X28" i="18"/>
  <c r="N4" i="18"/>
  <c r="Y5" i="18"/>
  <c r="Y6" i="18"/>
  <c r="Y7" i="18"/>
  <c r="Y8" i="18"/>
  <c r="Y9" i="18"/>
  <c r="Y10" i="18"/>
  <c r="Y11" i="18"/>
  <c r="Y12" i="18"/>
  <c r="Y13" i="18"/>
  <c r="Y14" i="18"/>
  <c r="Y15" i="18"/>
  <c r="Y16" i="18"/>
  <c r="Y17" i="18"/>
  <c r="Y18" i="18"/>
  <c r="Y19" i="18"/>
  <c r="Y20" i="18"/>
  <c r="Y21" i="18"/>
  <c r="Y22" i="18"/>
  <c r="Y23" i="18"/>
  <c r="Y24" i="18"/>
  <c r="Y25" i="18"/>
  <c r="Y26" i="18"/>
  <c r="Y27" i="18"/>
  <c r="N27" i="18" s="1"/>
  <c r="Y29" i="18"/>
  <c r="C37" i="14"/>
  <c r="P32" i="14"/>
  <c r="O32" i="14"/>
  <c r="P31" i="14"/>
  <c r="O30" i="14"/>
  <c r="N30" i="14"/>
  <c r="M30" i="14"/>
  <c r="L30" i="14"/>
  <c r="K30" i="14"/>
  <c r="J30" i="14"/>
  <c r="I30" i="14"/>
  <c r="H30" i="14"/>
  <c r="G30" i="14"/>
  <c r="F30" i="14"/>
  <c r="E30" i="14"/>
  <c r="D30" i="14"/>
  <c r="C30" i="14"/>
  <c r="O29" i="14"/>
  <c r="N29" i="14"/>
  <c r="M29" i="14"/>
  <c r="L29" i="14"/>
  <c r="K29" i="14"/>
  <c r="J29" i="14"/>
  <c r="I29" i="14"/>
  <c r="H29" i="14"/>
  <c r="G29" i="14"/>
  <c r="F29" i="14"/>
  <c r="E29" i="14"/>
  <c r="D29" i="14"/>
  <c r="C29" i="14"/>
  <c r="O28" i="14"/>
  <c r="N28" i="14"/>
  <c r="M28" i="14"/>
  <c r="L28" i="14"/>
  <c r="K28" i="14"/>
  <c r="J28" i="14"/>
  <c r="I28" i="14"/>
  <c r="H28" i="14"/>
  <c r="G28" i="14"/>
  <c r="F28" i="14"/>
  <c r="E28" i="14"/>
  <c r="D28" i="14"/>
  <c r="C28" i="14"/>
  <c r="O27" i="14"/>
  <c r="N27" i="14"/>
  <c r="M27" i="14"/>
  <c r="L27" i="14"/>
  <c r="K27" i="14"/>
  <c r="J27" i="14"/>
  <c r="I27" i="14"/>
  <c r="H27" i="14"/>
  <c r="G27" i="14"/>
  <c r="F27" i="14"/>
  <c r="E27" i="14"/>
  <c r="D27" i="14"/>
  <c r="C27" i="14"/>
  <c r="O26" i="14"/>
  <c r="N26" i="14"/>
  <c r="M26" i="14"/>
  <c r="L26" i="14"/>
  <c r="K26" i="14"/>
  <c r="J26" i="14"/>
  <c r="I26" i="14"/>
  <c r="H26" i="14"/>
  <c r="G26" i="14"/>
  <c r="F26" i="14"/>
  <c r="E26" i="14"/>
  <c r="D26" i="14"/>
  <c r="C26" i="14"/>
  <c r="O25" i="14"/>
  <c r="N25" i="14"/>
  <c r="M25" i="14"/>
  <c r="L25" i="14"/>
  <c r="K25" i="14"/>
  <c r="J25" i="14"/>
  <c r="I25" i="14"/>
  <c r="H25" i="14"/>
  <c r="G25" i="14"/>
  <c r="F25" i="14"/>
  <c r="E25" i="14"/>
  <c r="D25" i="14"/>
  <c r="C25" i="14"/>
  <c r="O24" i="14"/>
  <c r="N24" i="14"/>
  <c r="M24" i="14"/>
  <c r="L24" i="14"/>
  <c r="K24" i="14"/>
  <c r="J24" i="14"/>
  <c r="I24" i="14"/>
  <c r="H24" i="14"/>
  <c r="G24" i="14"/>
  <c r="F24" i="14"/>
  <c r="E24" i="14"/>
  <c r="D24" i="14"/>
  <c r="C24" i="14"/>
  <c r="O23" i="14"/>
  <c r="N23" i="14"/>
  <c r="M23" i="14"/>
  <c r="L23" i="14"/>
  <c r="K23" i="14"/>
  <c r="J23" i="14"/>
  <c r="I23" i="14"/>
  <c r="H23" i="14"/>
  <c r="G23" i="14"/>
  <c r="F23" i="14"/>
  <c r="E23" i="14"/>
  <c r="D23" i="14"/>
  <c r="C23" i="14"/>
  <c r="O22" i="14"/>
  <c r="N22" i="14"/>
  <c r="M22" i="14"/>
  <c r="L22" i="14"/>
  <c r="K22" i="14"/>
  <c r="J22" i="14"/>
  <c r="I22" i="14"/>
  <c r="H22" i="14"/>
  <c r="G22" i="14"/>
  <c r="F22" i="14"/>
  <c r="E22" i="14"/>
  <c r="D22" i="14"/>
  <c r="C22" i="14"/>
  <c r="O21" i="14"/>
  <c r="N21" i="14"/>
  <c r="M21" i="14"/>
  <c r="L21" i="14"/>
  <c r="K21" i="14"/>
  <c r="J21" i="14"/>
  <c r="I21" i="14"/>
  <c r="H21" i="14"/>
  <c r="G21" i="14"/>
  <c r="F21" i="14"/>
  <c r="E21" i="14"/>
  <c r="D21" i="14"/>
  <c r="C21" i="14"/>
  <c r="O20" i="14"/>
  <c r="N20" i="14"/>
  <c r="M20" i="14"/>
  <c r="L20" i="14"/>
  <c r="K20" i="14"/>
  <c r="J20" i="14"/>
  <c r="I20" i="14"/>
  <c r="H20" i="14"/>
  <c r="G20" i="14"/>
  <c r="F20" i="14"/>
  <c r="E20" i="14"/>
  <c r="D20" i="14"/>
  <c r="C20" i="14"/>
  <c r="O19" i="14"/>
  <c r="N19" i="14"/>
  <c r="M19" i="14"/>
  <c r="L19" i="14"/>
  <c r="K19" i="14"/>
  <c r="J19" i="14"/>
  <c r="I19" i="14"/>
  <c r="H19" i="14"/>
  <c r="G19" i="14"/>
  <c r="F19" i="14"/>
  <c r="E19" i="14"/>
  <c r="D19" i="14"/>
  <c r="C19" i="14"/>
  <c r="O18" i="14"/>
  <c r="N18" i="14"/>
  <c r="M18" i="14"/>
  <c r="L18" i="14"/>
  <c r="K18" i="14"/>
  <c r="J18" i="14"/>
  <c r="I18" i="14"/>
  <c r="H18" i="14"/>
  <c r="G18" i="14"/>
  <c r="F18" i="14"/>
  <c r="E18" i="14"/>
  <c r="D18" i="14"/>
  <c r="C18" i="14"/>
  <c r="O17" i="14"/>
  <c r="N17" i="14"/>
  <c r="M17" i="14"/>
  <c r="L17" i="14"/>
  <c r="K17" i="14"/>
  <c r="J17" i="14"/>
  <c r="I17" i="14"/>
  <c r="H17" i="14"/>
  <c r="G17" i="14"/>
  <c r="F17" i="14"/>
  <c r="E17" i="14"/>
  <c r="D17" i="14"/>
  <c r="C17" i="14"/>
  <c r="O16" i="14"/>
  <c r="N16" i="14"/>
  <c r="M16" i="14"/>
  <c r="L16" i="14"/>
  <c r="K16" i="14"/>
  <c r="J16" i="14"/>
  <c r="I16" i="14"/>
  <c r="H16" i="14"/>
  <c r="G16" i="14"/>
  <c r="F16" i="14"/>
  <c r="E16" i="14"/>
  <c r="D16" i="14"/>
  <c r="C16" i="14"/>
  <c r="O15" i="14"/>
  <c r="N15" i="14"/>
  <c r="M15" i="14"/>
  <c r="L15" i="14"/>
  <c r="K15" i="14"/>
  <c r="J15" i="14"/>
  <c r="I15" i="14"/>
  <c r="H15" i="14"/>
  <c r="G15" i="14"/>
  <c r="F15" i="14"/>
  <c r="E15" i="14"/>
  <c r="D15" i="14"/>
  <c r="C15" i="14"/>
  <c r="O14" i="14"/>
  <c r="N14" i="14"/>
  <c r="M14" i="14"/>
  <c r="L14" i="14"/>
  <c r="K14" i="14"/>
  <c r="J14" i="14"/>
  <c r="I14" i="14"/>
  <c r="H14" i="14"/>
  <c r="G14" i="14"/>
  <c r="F14" i="14"/>
  <c r="E14" i="14"/>
  <c r="D14" i="14"/>
  <c r="C14" i="14"/>
  <c r="O13" i="14"/>
  <c r="N13" i="14"/>
  <c r="M13" i="14"/>
  <c r="L13" i="14"/>
  <c r="K13" i="14"/>
  <c r="J13" i="14"/>
  <c r="I13" i="14"/>
  <c r="H13" i="14"/>
  <c r="G13" i="14"/>
  <c r="F13" i="14"/>
  <c r="E13" i="14"/>
  <c r="D13" i="14"/>
  <c r="C13" i="14"/>
  <c r="O12" i="14"/>
  <c r="N12" i="14"/>
  <c r="M12" i="14"/>
  <c r="L12" i="14"/>
  <c r="K12" i="14"/>
  <c r="J12" i="14"/>
  <c r="I12" i="14"/>
  <c r="H12" i="14"/>
  <c r="G12" i="14"/>
  <c r="F12" i="14"/>
  <c r="E12" i="14"/>
  <c r="D12" i="14"/>
  <c r="C12" i="14"/>
  <c r="O11" i="14"/>
  <c r="N11" i="14"/>
  <c r="M11" i="14"/>
  <c r="L11" i="14"/>
  <c r="K11" i="14"/>
  <c r="J11" i="14"/>
  <c r="I11" i="14"/>
  <c r="H11" i="14"/>
  <c r="G11" i="14"/>
  <c r="F11" i="14"/>
  <c r="E11" i="14"/>
  <c r="D11" i="14"/>
  <c r="Q93" i="3"/>
  <c r="P93" i="3"/>
  <c r="Q67" i="3"/>
  <c r="P67" i="3"/>
  <c r="Q66" i="3"/>
  <c r="P58" i="16" l="1"/>
  <c r="O58" i="16"/>
  <c r="P57" i="16"/>
  <c r="O56" i="16"/>
  <c r="N56" i="16"/>
  <c r="M56" i="16"/>
  <c r="L56" i="16"/>
  <c r="K56" i="16"/>
  <c r="J56" i="16"/>
  <c r="I56" i="16"/>
  <c r="H56" i="16"/>
  <c r="G56" i="16"/>
  <c r="F56" i="16"/>
  <c r="E56" i="16"/>
  <c r="D56" i="16"/>
  <c r="C56" i="16"/>
  <c r="O55" i="16"/>
  <c r="N55" i="16"/>
  <c r="M55" i="16"/>
  <c r="L55" i="16"/>
  <c r="K55" i="16"/>
  <c r="J55" i="16"/>
  <c r="I55" i="16"/>
  <c r="H55" i="16"/>
  <c r="G55" i="16"/>
  <c r="F55" i="16"/>
  <c r="E55" i="16"/>
  <c r="D55" i="16"/>
  <c r="C55" i="16"/>
  <c r="O54" i="16"/>
  <c r="N54" i="16"/>
  <c r="M54" i="16"/>
  <c r="L54" i="16"/>
  <c r="K54" i="16"/>
  <c r="J54" i="16"/>
  <c r="I54" i="16"/>
  <c r="H54" i="16"/>
  <c r="G54" i="16"/>
  <c r="F54" i="16"/>
  <c r="E54" i="16"/>
  <c r="D54" i="16"/>
  <c r="C54" i="16"/>
  <c r="O53" i="16"/>
  <c r="N53" i="16"/>
  <c r="M53" i="16"/>
  <c r="L53" i="16"/>
  <c r="K53" i="16"/>
  <c r="J53" i="16"/>
  <c r="I53" i="16"/>
  <c r="H53" i="16"/>
  <c r="G53" i="16"/>
  <c r="F53" i="16"/>
  <c r="E53" i="16"/>
  <c r="D53" i="16"/>
  <c r="C53" i="16"/>
  <c r="O52" i="16"/>
  <c r="N52" i="16"/>
  <c r="M52" i="16"/>
  <c r="L52" i="16"/>
  <c r="K52" i="16"/>
  <c r="J52" i="16"/>
  <c r="I52" i="16"/>
  <c r="H52" i="16"/>
  <c r="G52" i="16"/>
  <c r="F52" i="16"/>
  <c r="E52" i="16"/>
  <c r="D52" i="16"/>
  <c r="C52" i="16"/>
  <c r="O51" i="16"/>
  <c r="N51" i="16"/>
  <c r="M51" i="16"/>
  <c r="L51" i="16"/>
  <c r="K51" i="16"/>
  <c r="J51" i="16"/>
  <c r="I51" i="16"/>
  <c r="H51" i="16"/>
  <c r="G51" i="16"/>
  <c r="F51" i="16"/>
  <c r="E51" i="16"/>
  <c r="D51" i="16"/>
  <c r="C51" i="16"/>
  <c r="O50" i="16"/>
  <c r="N50" i="16"/>
  <c r="M50" i="16"/>
  <c r="L50" i="16"/>
  <c r="K50" i="16"/>
  <c r="J50" i="16"/>
  <c r="I50" i="16"/>
  <c r="H50" i="16"/>
  <c r="G50" i="16"/>
  <c r="F50" i="16"/>
  <c r="E50" i="16"/>
  <c r="D50" i="16"/>
  <c r="C50" i="16"/>
  <c r="O49" i="16"/>
  <c r="N49" i="16"/>
  <c r="M49" i="16"/>
  <c r="L49" i="16"/>
  <c r="K49" i="16"/>
  <c r="J49" i="16"/>
  <c r="I49" i="16"/>
  <c r="H49" i="16"/>
  <c r="G49" i="16"/>
  <c r="F49" i="16"/>
  <c r="E49" i="16"/>
  <c r="D49" i="16"/>
  <c r="C49" i="16"/>
  <c r="O48" i="16"/>
  <c r="N48" i="16"/>
  <c r="M48" i="16"/>
  <c r="L48" i="16"/>
  <c r="K48" i="16"/>
  <c r="J48" i="16"/>
  <c r="I48" i="16"/>
  <c r="H48" i="16"/>
  <c r="G48" i="16"/>
  <c r="F48" i="16"/>
  <c r="E48" i="16"/>
  <c r="D48" i="16"/>
  <c r="C48" i="16"/>
  <c r="O47" i="16"/>
  <c r="N47" i="16"/>
  <c r="M47" i="16"/>
  <c r="L47" i="16"/>
  <c r="K47" i="16"/>
  <c r="J47" i="16"/>
  <c r="I47" i="16"/>
  <c r="H47" i="16"/>
  <c r="G47" i="16"/>
  <c r="F47" i="16"/>
  <c r="E47" i="16"/>
  <c r="D47" i="16"/>
  <c r="C47" i="16"/>
  <c r="O46" i="16"/>
  <c r="N46" i="16"/>
  <c r="M46" i="16"/>
  <c r="L46" i="16"/>
  <c r="K46" i="16"/>
  <c r="J46" i="16"/>
  <c r="I46" i="16"/>
  <c r="H46" i="16"/>
  <c r="G46" i="16"/>
  <c r="F46" i="16"/>
  <c r="E46" i="16"/>
  <c r="D46" i="16"/>
  <c r="C46" i="16"/>
  <c r="O45" i="16"/>
  <c r="N45" i="16"/>
  <c r="M45" i="16"/>
  <c r="L45" i="16"/>
  <c r="K45" i="16"/>
  <c r="J45" i="16"/>
  <c r="I45" i="16"/>
  <c r="H45" i="16"/>
  <c r="G45" i="16"/>
  <c r="F45" i="16"/>
  <c r="E45" i="16"/>
  <c r="D45" i="16"/>
  <c r="C45" i="16"/>
  <c r="O44" i="16"/>
  <c r="N44" i="16"/>
  <c r="M44" i="16"/>
  <c r="L44" i="16"/>
  <c r="K44" i="16"/>
  <c r="J44" i="16"/>
  <c r="I44" i="16"/>
  <c r="H44" i="16"/>
  <c r="G44" i="16"/>
  <c r="F44" i="16"/>
  <c r="E44" i="16"/>
  <c r="D44" i="16"/>
  <c r="C44" i="16"/>
  <c r="O43" i="16"/>
  <c r="N43" i="16"/>
  <c r="M43" i="16"/>
  <c r="L43" i="16"/>
  <c r="K43" i="16"/>
  <c r="J43" i="16"/>
  <c r="I43" i="16"/>
  <c r="H43" i="16"/>
  <c r="G43" i="16"/>
  <c r="F43" i="16"/>
  <c r="E43" i="16"/>
  <c r="D43" i="16"/>
  <c r="C43" i="16"/>
  <c r="O42" i="16"/>
  <c r="N42" i="16"/>
  <c r="M42" i="16"/>
  <c r="L42" i="16"/>
  <c r="K42" i="16"/>
  <c r="J42" i="16"/>
  <c r="I42" i="16"/>
  <c r="H42" i="16"/>
  <c r="G42" i="16"/>
  <c r="F42" i="16"/>
  <c r="E42" i="16"/>
  <c r="D42" i="16"/>
  <c r="C42" i="16"/>
  <c r="O41" i="16"/>
  <c r="N41" i="16"/>
  <c r="M41" i="16"/>
  <c r="L41" i="16"/>
  <c r="K41" i="16"/>
  <c r="J41" i="16"/>
  <c r="I41" i="16"/>
  <c r="H41" i="16"/>
  <c r="G41" i="16"/>
  <c r="F41" i="16"/>
  <c r="E41" i="16"/>
  <c r="D41" i="16"/>
  <c r="C41" i="16"/>
  <c r="O40" i="16"/>
  <c r="N40" i="16"/>
  <c r="M40" i="16"/>
  <c r="L40" i="16"/>
  <c r="K40" i="16"/>
  <c r="J40" i="16"/>
  <c r="I40" i="16"/>
  <c r="H40" i="16"/>
  <c r="G40" i="16"/>
  <c r="F40" i="16"/>
  <c r="E40" i="16"/>
  <c r="D40" i="16"/>
  <c r="C40" i="16"/>
  <c r="O39" i="16"/>
  <c r="N39" i="16"/>
  <c r="M39" i="16"/>
  <c r="L39" i="16"/>
  <c r="K39" i="16"/>
  <c r="J39" i="16"/>
  <c r="I39" i="16"/>
  <c r="H39" i="16"/>
  <c r="G39" i="16"/>
  <c r="F39" i="16"/>
  <c r="E39" i="16"/>
  <c r="D39" i="16"/>
  <c r="C39" i="16"/>
  <c r="O38" i="16"/>
  <c r="N38" i="16"/>
  <c r="M38" i="16"/>
  <c r="L38" i="16"/>
  <c r="K38" i="16"/>
  <c r="J38" i="16"/>
  <c r="I38" i="16"/>
  <c r="H38" i="16"/>
  <c r="G38" i="16"/>
  <c r="F38" i="16"/>
  <c r="E38" i="16"/>
  <c r="D38" i="16"/>
  <c r="C38" i="16"/>
  <c r="O37" i="16"/>
  <c r="N37" i="16"/>
  <c r="M37" i="16"/>
  <c r="L37" i="16"/>
  <c r="K37" i="16"/>
  <c r="J37" i="16"/>
  <c r="I37" i="16"/>
  <c r="H37" i="16"/>
  <c r="G37" i="16"/>
  <c r="F37" i="16"/>
  <c r="E37" i="16"/>
  <c r="D37" i="16"/>
  <c r="C37" i="16"/>
  <c r="P32" i="16"/>
  <c r="O32" i="16"/>
  <c r="P31" i="16"/>
  <c r="O30" i="16"/>
  <c r="N30" i="16"/>
  <c r="M30" i="16"/>
  <c r="L30" i="16"/>
  <c r="K30" i="16"/>
  <c r="J30" i="16"/>
  <c r="I30" i="16"/>
  <c r="H30" i="16"/>
  <c r="G30" i="16"/>
  <c r="F30" i="16"/>
  <c r="E30" i="16"/>
  <c r="D30" i="16"/>
  <c r="C30" i="16"/>
  <c r="O29" i="16"/>
  <c r="N29" i="16"/>
  <c r="M29" i="16"/>
  <c r="L29" i="16"/>
  <c r="K29" i="16"/>
  <c r="J29" i="16"/>
  <c r="I29" i="16"/>
  <c r="H29" i="16"/>
  <c r="G29" i="16"/>
  <c r="F29" i="16"/>
  <c r="E29" i="16"/>
  <c r="D29" i="16"/>
  <c r="C29" i="16"/>
  <c r="O28" i="16"/>
  <c r="N28" i="16"/>
  <c r="M28" i="16"/>
  <c r="L28" i="16"/>
  <c r="K28" i="16"/>
  <c r="J28" i="16"/>
  <c r="I28" i="16"/>
  <c r="H28" i="16"/>
  <c r="G28" i="16"/>
  <c r="F28" i="16"/>
  <c r="E28" i="16"/>
  <c r="D28" i="16"/>
  <c r="C28" i="16"/>
  <c r="O27" i="16"/>
  <c r="N27" i="16"/>
  <c r="M27" i="16"/>
  <c r="L27" i="16"/>
  <c r="K27" i="16"/>
  <c r="J27" i="16"/>
  <c r="I27" i="16"/>
  <c r="H27" i="16"/>
  <c r="G27" i="16"/>
  <c r="F27" i="16"/>
  <c r="E27" i="16"/>
  <c r="D27" i="16"/>
  <c r="C27" i="16"/>
  <c r="O26" i="16"/>
  <c r="N26" i="16"/>
  <c r="M26" i="16"/>
  <c r="L26" i="16"/>
  <c r="K26" i="16"/>
  <c r="J26" i="16"/>
  <c r="I26" i="16"/>
  <c r="H26" i="16"/>
  <c r="G26" i="16"/>
  <c r="F26" i="16"/>
  <c r="E26" i="16"/>
  <c r="D26" i="16"/>
  <c r="C26" i="16"/>
  <c r="O25" i="16"/>
  <c r="N25" i="16"/>
  <c r="M25" i="16"/>
  <c r="L25" i="16"/>
  <c r="K25" i="16"/>
  <c r="J25" i="16"/>
  <c r="I25" i="16"/>
  <c r="H25" i="16"/>
  <c r="G25" i="16"/>
  <c r="F25" i="16"/>
  <c r="E25" i="16"/>
  <c r="D25" i="16"/>
  <c r="C25" i="16"/>
  <c r="O24" i="16"/>
  <c r="N24" i="16"/>
  <c r="M24" i="16"/>
  <c r="L24" i="16"/>
  <c r="K24" i="16"/>
  <c r="J24" i="16"/>
  <c r="I24" i="16"/>
  <c r="H24" i="16"/>
  <c r="G24" i="16"/>
  <c r="F24" i="16"/>
  <c r="E24" i="16"/>
  <c r="D24" i="16"/>
  <c r="C24" i="16"/>
  <c r="O23" i="16"/>
  <c r="N23" i="16"/>
  <c r="M23" i="16"/>
  <c r="L23" i="16"/>
  <c r="K23" i="16"/>
  <c r="J23" i="16"/>
  <c r="I23" i="16"/>
  <c r="H23" i="16"/>
  <c r="G23" i="16"/>
  <c r="F23" i="16"/>
  <c r="E23" i="16"/>
  <c r="D23" i="16"/>
  <c r="C23" i="16"/>
  <c r="O22" i="16"/>
  <c r="N22" i="16"/>
  <c r="M22" i="16"/>
  <c r="L22" i="16"/>
  <c r="K22" i="16"/>
  <c r="J22" i="16"/>
  <c r="I22" i="16"/>
  <c r="H22" i="16"/>
  <c r="G22" i="16"/>
  <c r="F22" i="16"/>
  <c r="E22" i="16"/>
  <c r="D22" i="16"/>
  <c r="C22" i="16"/>
  <c r="O21" i="16"/>
  <c r="N21" i="16"/>
  <c r="M21" i="16"/>
  <c r="L21" i="16"/>
  <c r="K21" i="16"/>
  <c r="J21" i="16"/>
  <c r="I21" i="16"/>
  <c r="H21" i="16"/>
  <c r="G21" i="16"/>
  <c r="F21" i="16"/>
  <c r="E21" i="16"/>
  <c r="D21" i="16"/>
  <c r="C21" i="16"/>
  <c r="O20" i="16"/>
  <c r="N20" i="16"/>
  <c r="M20" i="16"/>
  <c r="L20" i="16"/>
  <c r="K20" i="16"/>
  <c r="J20" i="16"/>
  <c r="I20" i="16"/>
  <c r="H20" i="16"/>
  <c r="G20" i="16"/>
  <c r="F20" i="16"/>
  <c r="E20" i="16"/>
  <c r="D20" i="16"/>
  <c r="C20" i="16"/>
  <c r="O19" i="16"/>
  <c r="N19" i="16"/>
  <c r="M19" i="16"/>
  <c r="L19" i="16"/>
  <c r="K19" i="16"/>
  <c r="J19" i="16"/>
  <c r="I19" i="16"/>
  <c r="H19" i="16"/>
  <c r="G19" i="16"/>
  <c r="F19" i="16"/>
  <c r="E19" i="16"/>
  <c r="D19" i="16"/>
  <c r="C19" i="16"/>
  <c r="O18" i="16"/>
  <c r="N18" i="16"/>
  <c r="M18" i="16"/>
  <c r="L18" i="16"/>
  <c r="K18" i="16"/>
  <c r="J18" i="16"/>
  <c r="I18" i="16"/>
  <c r="H18" i="16"/>
  <c r="G18" i="16"/>
  <c r="F18" i="16"/>
  <c r="E18" i="16"/>
  <c r="D18" i="16"/>
  <c r="C18" i="16"/>
  <c r="O17" i="16"/>
  <c r="N17" i="16"/>
  <c r="M17" i="16"/>
  <c r="L17" i="16"/>
  <c r="K17" i="16"/>
  <c r="J17" i="16"/>
  <c r="I17" i="16"/>
  <c r="H17" i="16"/>
  <c r="G17" i="16"/>
  <c r="F17" i="16"/>
  <c r="E17" i="16"/>
  <c r="D17" i="16"/>
  <c r="C17" i="16"/>
  <c r="O16" i="16"/>
  <c r="N16" i="16"/>
  <c r="M16" i="16"/>
  <c r="L16" i="16"/>
  <c r="K16" i="16"/>
  <c r="J16" i="16"/>
  <c r="I16" i="16"/>
  <c r="H16" i="16"/>
  <c r="G16" i="16"/>
  <c r="F16" i="16"/>
  <c r="E16" i="16"/>
  <c r="D16" i="16"/>
  <c r="C16" i="16"/>
  <c r="O15" i="16"/>
  <c r="N15" i="16"/>
  <c r="M15" i="16"/>
  <c r="L15" i="16"/>
  <c r="K15" i="16"/>
  <c r="J15" i="16"/>
  <c r="I15" i="16"/>
  <c r="H15" i="16"/>
  <c r="G15" i="16"/>
  <c r="F15" i="16"/>
  <c r="E15" i="16"/>
  <c r="D15" i="16"/>
  <c r="C15" i="16"/>
  <c r="O14" i="16"/>
  <c r="N14" i="16"/>
  <c r="M14" i="16"/>
  <c r="L14" i="16"/>
  <c r="K14" i="16"/>
  <c r="J14" i="16"/>
  <c r="I14" i="16"/>
  <c r="H14" i="16"/>
  <c r="G14" i="16"/>
  <c r="F14" i="16"/>
  <c r="E14" i="16"/>
  <c r="D14" i="16"/>
  <c r="C14" i="16"/>
  <c r="O13" i="16"/>
  <c r="N13" i="16"/>
  <c r="M13" i="16"/>
  <c r="L13" i="16"/>
  <c r="K13" i="16"/>
  <c r="J13" i="16"/>
  <c r="I13" i="16"/>
  <c r="H13" i="16"/>
  <c r="G13" i="16"/>
  <c r="F13" i="16"/>
  <c r="E13" i="16"/>
  <c r="D13" i="16"/>
  <c r="C13" i="16"/>
  <c r="O12" i="16"/>
  <c r="N12" i="16"/>
  <c r="M12" i="16"/>
  <c r="L12" i="16"/>
  <c r="K12" i="16"/>
  <c r="J12" i="16"/>
  <c r="I12" i="16"/>
  <c r="H12" i="16"/>
  <c r="G12" i="16"/>
  <c r="F12" i="16"/>
  <c r="E12" i="16"/>
  <c r="D12" i="16"/>
  <c r="C12" i="16"/>
  <c r="P29" i="1"/>
  <c r="O29" i="1"/>
  <c r="N29" i="1"/>
  <c r="M29" i="1"/>
  <c r="L29" i="1"/>
  <c r="K29" i="1"/>
  <c r="J29" i="1"/>
  <c r="I29" i="1"/>
  <c r="H29" i="1"/>
  <c r="G29" i="1"/>
  <c r="F29" i="1"/>
  <c r="E29" i="1"/>
  <c r="D29" i="1"/>
  <c r="P28" i="1"/>
  <c r="O28" i="1"/>
  <c r="N28" i="1"/>
  <c r="M28" i="1"/>
  <c r="L28" i="1"/>
  <c r="K28" i="1"/>
  <c r="J28" i="1"/>
  <c r="I28" i="1"/>
  <c r="H28" i="1"/>
  <c r="G28" i="1"/>
  <c r="F28" i="1"/>
  <c r="E28" i="1"/>
  <c r="D28" i="1"/>
  <c r="P27" i="1"/>
  <c r="O27" i="1"/>
  <c r="N27" i="1"/>
  <c r="M27" i="1"/>
  <c r="L27" i="1"/>
  <c r="K27" i="1"/>
  <c r="J27" i="1"/>
  <c r="I27" i="1"/>
  <c r="H27" i="1"/>
  <c r="G27" i="1"/>
  <c r="F27" i="1"/>
  <c r="E27" i="1"/>
  <c r="D27" i="1"/>
  <c r="P26" i="1"/>
  <c r="O26" i="1"/>
  <c r="N26" i="1"/>
  <c r="M26" i="1"/>
  <c r="L26" i="1"/>
  <c r="K26" i="1"/>
  <c r="J26" i="1"/>
  <c r="I26" i="1"/>
  <c r="H26" i="1"/>
  <c r="G26" i="1"/>
  <c r="F26" i="1"/>
  <c r="E26" i="1"/>
  <c r="D26" i="1"/>
  <c r="P25" i="1"/>
  <c r="O25" i="1"/>
  <c r="N25" i="1"/>
  <c r="M25" i="1"/>
  <c r="L25" i="1"/>
  <c r="K25" i="1"/>
  <c r="J25" i="1"/>
  <c r="I25" i="1"/>
  <c r="H25" i="1"/>
  <c r="G25" i="1"/>
  <c r="F25" i="1"/>
  <c r="E25" i="1"/>
  <c r="D25" i="1"/>
  <c r="P24" i="1"/>
  <c r="O24" i="1"/>
  <c r="N24" i="1"/>
  <c r="M24" i="1"/>
  <c r="L24" i="1"/>
  <c r="K24" i="1"/>
  <c r="J24" i="1"/>
  <c r="I24" i="1"/>
  <c r="H24" i="1"/>
  <c r="G24" i="1"/>
  <c r="F24" i="1"/>
  <c r="E24" i="1"/>
  <c r="D24" i="1"/>
  <c r="P23" i="1"/>
  <c r="O23" i="1"/>
  <c r="N23" i="1"/>
  <c r="M23" i="1"/>
  <c r="L23" i="1"/>
  <c r="K23" i="1"/>
  <c r="J23" i="1"/>
  <c r="I23" i="1"/>
  <c r="H23" i="1"/>
  <c r="G23" i="1"/>
  <c r="F23" i="1"/>
  <c r="E23" i="1"/>
  <c r="D23" i="1"/>
  <c r="P22" i="1"/>
  <c r="O22" i="1"/>
  <c r="N22" i="1"/>
  <c r="M22" i="1"/>
  <c r="L22" i="1"/>
  <c r="K22" i="1"/>
  <c r="J22" i="1"/>
  <c r="I22" i="1"/>
  <c r="H22" i="1"/>
  <c r="G22" i="1"/>
  <c r="F22" i="1"/>
  <c r="E22" i="1"/>
  <c r="D22" i="1"/>
  <c r="P21" i="1"/>
  <c r="O21" i="1"/>
  <c r="N21" i="1"/>
  <c r="M21" i="1"/>
  <c r="L21" i="1"/>
  <c r="K21" i="1"/>
  <c r="J21" i="1"/>
  <c r="I21" i="1"/>
  <c r="H21" i="1"/>
  <c r="G21" i="1"/>
  <c r="F21" i="1"/>
  <c r="E21" i="1"/>
  <c r="D21" i="1"/>
  <c r="P20" i="1"/>
  <c r="O20" i="1"/>
  <c r="N20" i="1"/>
  <c r="M20" i="1"/>
  <c r="L20" i="1"/>
  <c r="K20" i="1"/>
  <c r="J20" i="1"/>
  <c r="I20" i="1"/>
  <c r="H20" i="1"/>
  <c r="G20" i="1"/>
  <c r="F20" i="1"/>
  <c r="E20" i="1"/>
  <c r="D20" i="1"/>
  <c r="P19" i="1"/>
  <c r="O19" i="1"/>
  <c r="N19" i="1"/>
  <c r="M19" i="1"/>
  <c r="L19" i="1"/>
  <c r="K19" i="1"/>
  <c r="J19" i="1"/>
  <c r="I19" i="1"/>
  <c r="H19" i="1"/>
  <c r="G19" i="1"/>
  <c r="F19" i="1"/>
  <c r="E19" i="1"/>
  <c r="D19" i="1"/>
  <c r="P18" i="1"/>
  <c r="O18" i="1"/>
  <c r="N18" i="1"/>
  <c r="M18" i="1"/>
  <c r="L18" i="1"/>
  <c r="K18" i="1"/>
  <c r="J18" i="1"/>
  <c r="I18" i="1"/>
  <c r="H18" i="1"/>
  <c r="G18" i="1"/>
  <c r="F18" i="1"/>
  <c r="E18" i="1"/>
  <c r="D18" i="1"/>
  <c r="P17" i="1"/>
  <c r="O17" i="1"/>
  <c r="N17" i="1"/>
  <c r="M17" i="1"/>
  <c r="L17" i="1"/>
  <c r="K17" i="1"/>
  <c r="J17" i="1"/>
  <c r="I17" i="1"/>
  <c r="H17" i="1"/>
  <c r="G17" i="1"/>
  <c r="F17" i="1"/>
  <c r="E17" i="1"/>
  <c r="D17" i="1"/>
  <c r="P16" i="1"/>
  <c r="O16" i="1"/>
  <c r="N16" i="1"/>
  <c r="M16" i="1"/>
  <c r="L16" i="1"/>
  <c r="K16" i="1"/>
  <c r="J16" i="1"/>
  <c r="I16" i="1"/>
  <c r="H16" i="1"/>
  <c r="G16" i="1"/>
  <c r="F16" i="1"/>
  <c r="E16" i="1"/>
  <c r="D16" i="1"/>
  <c r="P15" i="1"/>
  <c r="O15" i="1"/>
  <c r="N15" i="1"/>
  <c r="M15" i="1"/>
  <c r="L15" i="1"/>
  <c r="K15" i="1"/>
  <c r="J15" i="1"/>
  <c r="I15" i="1"/>
  <c r="H15" i="1"/>
  <c r="G15" i="1"/>
  <c r="F15" i="1"/>
  <c r="E15" i="1"/>
  <c r="D15" i="1"/>
  <c r="P14" i="1"/>
  <c r="O14" i="1"/>
  <c r="N14" i="1"/>
  <c r="M14" i="1"/>
  <c r="L14" i="1"/>
  <c r="K14" i="1"/>
  <c r="J14" i="1"/>
  <c r="I14" i="1"/>
  <c r="H14" i="1"/>
  <c r="G14" i="1"/>
  <c r="F14" i="1"/>
  <c r="E14" i="1"/>
  <c r="D14" i="1"/>
  <c r="P13" i="1"/>
  <c r="O13" i="1"/>
  <c r="N13" i="1"/>
  <c r="M13" i="1"/>
  <c r="L13" i="1"/>
  <c r="K13" i="1"/>
  <c r="J13" i="1"/>
  <c r="I13" i="1"/>
  <c r="H13" i="1"/>
  <c r="G13" i="1"/>
  <c r="F13" i="1"/>
  <c r="E13" i="1"/>
  <c r="D13" i="1"/>
  <c r="P12" i="1"/>
  <c r="O12" i="1"/>
  <c r="N12" i="1"/>
  <c r="M12" i="1"/>
  <c r="L12" i="1"/>
  <c r="K12" i="1"/>
  <c r="J12" i="1"/>
  <c r="I12" i="1"/>
  <c r="H12" i="1"/>
  <c r="G12" i="1"/>
  <c r="F12" i="1"/>
  <c r="E12" i="1"/>
  <c r="D12" i="1"/>
  <c r="H13" i="12"/>
  <c r="D11" i="1" l="1"/>
  <c r="E11" i="1"/>
  <c r="F11" i="1"/>
  <c r="G11" i="1"/>
  <c r="H11" i="1"/>
  <c r="I11" i="1"/>
  <c r="J11" i="1"/>
  <c r="K11" i="1"/>
  <c r="L11" i="1"/>
  <c r="M11" i="1"/>
  <c r="N11" i="1"/>
  <c r="O11" i="1"/>
  <c r="P11" i="1"/>
  <c r="M38" i="1"/>
  <c r="D31" i="1"/>
  <c r="E31" i="1"/>
  <c r="F31" i="1"/>
  <c r="G31" i="1"/>
  <c r="H31" i="1"/>
  <c r="I31" i="1"/>
  <c r="J31" i="1"/>
  <c r="K31" i="1"/>
  <c r="L31" i="1"/>
  <c r="M31" i="1"/>
  <c r="N31" i="1"/>
  <c r="O31" i="1"/>
  <c r="P31" i="1"/>
  <c r="D32" i="1"/>
  <c r="E32" i="1"/>
  <c r="F32" i="1"/>
  <c r="G32" i="1"/>
  <c r="H32" i="1"/>
  <c r="I32" i="1"/>
  <c r="J32" i="1"/>
  <c r="K32" i="1"/>
  <c r="L32" i="1"/>
  <c r="M32" i="1"/>
  <c r="N32" i="1"/>
  <c r="O32" i="1"/>
  <c r="P32" i="1"/>
  <c r="D33" i="1"/>
  <c r="E33" i="1"/>
  <c r="F33" i="1"/>
  <c r="G33" i="1"/>
  <c r="H33" i="1"/>
  <c r="I33" i="1"/>
  <c r="J33" i="1"/>
  <c r="K33" i="1"/>
  <c r="L33" i="1"/>
  <c r="M33" i="1"/>
  <c r="N33" i="1"/>
  <c r="O33" i="1"/>
  <c r="P33" i="1"/>
  <c r="D34" i="1"/>
  <c r="E34" i="1"/>
  <c r="F34" i="1"/>
  <c r="G34" i="1"/>
  <c r="H34" i="1"/>
  <c r="I34" i="1"/>
  <c r="J34" i="1"/>
  <c r="K34" i="1"/>
  <c r="L34" i="1"/>
  <c r="M34" i="1"/>
  <c r="N34" i="1"/>
  <c r="O34" i="1"/>
  <c r="P34" i="1"/>
  <c r="D35" i="1"/>
  <c r="E35" i="1"/>
  <c r="F35" i="1"/>
  <c r="G35" i="1"/>
  <c r="H35" i="1"/>
  <c r="I35" i="1"/>
  <c r="J35" i="1"/>
  <c r="K35" i="1"/>
  <c r="L35" i="1"/>
  <c r="M35" i="1"/>
  <c r="N35" i="1"/>
  <c r="O35" i="1"/>
  <c r="P35" i="1"/>
  <c r="D36" i="1"/>
  <c r="E36" i="1"/>
  <c r="F36" i="1"/>
  <c r="G36" i="1"/>
  <c r="H36" i="1"/>
  <c r="I36" i="1"/>
  <c r="J36" i="1"/>
  <c r="K36" i="1"/>
  <c r="L36" i="1"/>
  <c r="M36" i="1"/>
  <c r="N36" i="1"/>
  <c r="O36" i="1"/>
  <c r="P36" i="1"/>
  <c r="D37" i="1"/>
  <c r="E37" i="1"/>
  <c r="F37" i="1"/>
  <c r="G37" i="1"/>
  <c r="H37" i="1"/>
  <c r="I37" i="1"/>
  <c r="J37" i="1"/>
  <c r="K37" i="1"/>
  <c r="L37" i="1"/>
  <c r="M37" i="1"/>
  <c r="N37" i="1"/>
  <c r="O37" i="1"/>
  <c r="P37" i="1"/>
  <c r="K39" i="1" l="1"/>
  <c r="H39" i="1"/>
  <c r="L39" i="1"/>
  <c r="D39" i="1"/>
  <c r="P39" i="1"/>
  <c r="J39" i="1"/>
  <c r="L38" i="1"/>
  <c r="L40" i="1" s="1"/>
  <c r="N39" i="1"/>
  <c r="F39" i="1"/>
  <c r="E39" i="1"/>
  <c r="G39" i="1"/>
  <c r="I39" i="1"/>
  <c r="M39" i="1"/>
  <c r="M40" i="1" s="1"/>
  <c r="O39" i="1"/>
  <c r="E38" i="1"/>
  <c r="G38" i="1"/>
  <c r="I38" i="1"/>
  <c r="K38" i="1"/>
  <c r="O38" i="1"/>
  <c r="D38" i="1"/>
  <c r="D40" i="1" s="1"/>
  <c r="H38" i="1"/>
  <c r="J38" i="1"/>
  <c r="N38" i="1"/>
  <c r="P38" i="1"/>
  <c r="P40" i="1" s="1"/>
  <c r="F38" i="1"/>
  <c r="K40" i="1" l="1"/>
  <c r="H40" i="1"/>
  <c r="F40" i="1"/>
  <c r="J40" i="1"/>
  <c r="E40" i="1"/>
  <c r="O40" i="1"/>
  <c r="I40" i="1"/>
  <c r="G40" i="1"/>
  <c r="N40" i="1"/>
  <c r="Y10" i="15"/>
  <c r="X10" i="15" l="1"/>
  <c r="W10" i="15"/>
  <c r="N29" i="18"/>
  <c r="E9" i="19"/>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P71" i="18"/>
  <c r="Q71" i="18"/>
  <c r="R71" i="18"/>
  <c r="S71" i="18"/>
  <c r="T71" i="18"/>
  <c r="U71" i="18"/>
  <c r="V71" i="18"/>
  <c r="W71" i="18"/>
  <c r="X71" i="18"/>
  <c r="Y71" i="18"/>
  <c r="Z71" i="18"/>
  <c r="O71" i="18"/>
  <c r="N73" i="18"/>
  <c r="N74" i="18"/>
  <c r="N75" i="18"/>
  <c r="N76" i="18"/>
  <c r="N72" i="18"/>
  <c r="B73" i="18"/>
  <c r="B74" i="18"/>
  <c r="B75" i="18"/>
  <c r="B76" i="18"/>
  <c r="B72" i="18"/>
  <c r="B37" i="1"/>
  <c r="B36" i="1"/>
  <c r="N26" i="18" s="1"/>
  <c r="B35" i="1"/>
  <c r="N25" i="18" s="1"/>
  <c r="B34" i="1"/>
  <c r="N24" i="18" s="1"/>
  <c r="B33" i="1"/>
  <c r="N23" i="18" s="1"/>
  <c r="B32" i="1"/>
  <c r="N22" i="18" s="1"/>
  <c r="B31" i="1"/>
  <c r="N21" i="18" s="1"/>
  <c r="X5" i="18"/>
  <c r="X6" i="18" s="1"/>
  <c r="X7" i="18" s="1"/>
  <c r="X8" i="18" s="1"/>
  <c r="X9" i="18" s="1"/>
  <c r="X10" i="18" s="1"/>
  <c r="X11" i="18" s="1"/>
  <c r="X12" i="18" s="1"/>
  <c r="X13" i="18" s="1"/>
  <c r="X14" i="18" s="1"/>
  <c r="X15" i="18" s="1"/>
  <c r="X16" i="18" s="1"/>
  <c r="X17" i="18" s="1"/>
  <c r="X18" i="18" s="1"/>
  <c r="X19" i="18" s="1"/>
  <c r="X20" i="18" s="1"/>
  <c r="X21" i="18" s="1"/>
  <c r="X22" i="18" s="1"/>
  <c r="X23" i="18" s="1"/>
  <c r="X24" i="18" s="1"/>
  <c r="X25" i="18" s="1"/>
  <c r="X26" i="18" s="1"/>
  <c r="X27" i="18" s="1"/>
  <c r="N5" i="18"/>
  <c r="N6" i="18"/>
  <c r="N7" i="18"/>
  <c r="N8" i="18"/>
  <c r="N9" i="18"/>
  <c r="N10" i="18"/>
  <c r="N11" i="18"/>
  <c r="N12" i="18"/>
  <c r="N13" i="18"/>
  <c r="N14" i="18"/>
  <c r="N15" i="18"/>
  <c r="N16" i="18"/>
  <c r="N17" i="18"/>
  <c r="N18" i="18"/>
  <c r="N19" i="18"/>
  <c r="N20" i="18"/>
  <c r="Y4" i="18"/>
  <c r="D34" i="12"/>
  <c r="E34" i="12"/>
  <c r="F34" i="12"/>
  <c r="D35" i="12"/>
  <c r="E35" i="12"/>
  <c r="F35" i="12"/>
  <c r="D38" i="12"/>
  <c r="E38" i="12"/>
  <c r="F38" i="12"/>
  <c r="D34" i="11"/>
  <c r="E34" i="11"/>
  <c r="F34" i="11"/>
  <c r="G34" i="11"/>
  <c r="H34" i="11"/>
  <c r="D35" i="11"/>
  <c r="E35" i="11"/>
  <c r="F35" i="11"/>
  <c r="G35" i="11"/>
  <c r="H35" i="11"/>
  <c r="D38" i="11"/>
  <c r="E38" i="11"/>
  <c r="F38" i="11"/>
  <c r="G38" i="11"/>
  <c r="H38" i="11"/>
  <c r="E126" i="12"/>
  <c r="F126" i="12"/>
  <c r="G126" i="12"/>
  <c r="H126" i="12"/>
  <c r="H39" i="11"/>
  <c r="G39" i="11"/>
  <c r="F39" i="11"/>
  <c r="E39" i="11"/>
  <c r="D39" i="11"/>
  <c r="F39" i="12"/>
  <c r="D39" i="12"/>
  <c r="E39" i="12"/>
  <c r="O34" i="3"/>
  <c r="N34" i="3"/>
  <c r="M34" i="3"/>
  <c r="L34" i="3"/>
  <c r="K34" i="3"/>
  <c r="J34" i="3"/>
  <c r="I34" i="3"/>
  <c r="H34" i="3"/>
  <c r="G34" i="3"/>
  <c r="F34" i="3"/>
  <c r="E34" i="3"/>
  <c r="D34" i="3"/>
  <c r="P34" i="3"/>
  <c r="O38" i="3"/>
  <c r="N38" i="3"/>
  <c r="M38" i="3"/>
  <c r="L38" i="3"/>
  <c r="K38" i="3"/>
  <c r="J38" i="3"/>
  <c r="I38" i="3"/>
  <c r="H38" i="3"/>
  <c r="G38" i="3"/>
  <c r="F38" i="3"/>
  <c r="D38" i="3"/>
  <c r="O37" i="3"/>
  <c r="N37" i="3"/>
  <c r="L37" i="3"/>
  <c r="K37" i="3"/>
  <c r="J37" i="3"/>
  <c r="I37" i="3"/>
  <c r="H37" i="3"/>
  <c r="G37" i="3"/>
  <c r="F37" i="3"/>
  <c r="E37" i="3"/>
  <c r="D37" i="3"/>
  <c r="O36" i="3"/>
  <c r="N36" i="3"/>
  <c r="M36" i="3"/>
  <c r="L36" i="3"/>
  <c r="K36" i="3"/>
  <c r="J36" i="3"/>
  <c r="H36" i="3"/>
  <c r="G36" i="3"/>
  <c r="F36" i="3"/>
  <c r="E36" i="3"/>
  <c r="O33" i="3"/>
  <c r="N33" i="3"/>
  <c r="M33" i="3"/>
  <c r="L33" i="3"/>
  <c r="K33" i="3"/>
  <c r="J33" i="3"/>
  <c r="I33" i="3"/>
  <c r="H33" i="3"/>
  <c r="G33" i="3"/>
  <c r="F33" i="3"/>
  <c r="E33" i="3"/>
  <c r="D33" i="3"/>
  <c r="E38" i="3"/>
  <c r="I36" i="3"/>
  <c r="M37" i="3"/>
  <c r="P33" i="3"/>
  <c r="P38" i="3"/>
  <c r="H13" i="11"/>
  <c r="F37" i="12"/>
  <c r="E37" i="12"/>
  <c r="D37" i="12"/>
  <c r="F33" i="12"/>
  <c r="E33" i="12"/>
  <c r="D33" i="12"/>
  <c r="H37" i="11"/>
  <c r="G37" i="11"/>
  <c r="F37" i="11"/>
  <c r="E37" i="11"/>
  <c r="D37" i="11"/>
  <c r="H33" i="11"/>
  <c r="G33" i="11"/>
  <c r="F33" i="11"/>
  <c r="E33" i="11"/>
  <c r="D33" i="11"/>
  <c r="O32" i="3"/>
  <c r="N32" i="3"/>
  <c r="M32" i="3"/>
  <c r="L32" i="3"/>
  <c r="K32" i="3"/>
  <c r="J32" i="3"/>
  <c r="I32" i="3"/>
  <c r="H32" i="3"/>
  <c r="G32" i="3"/>
  <c r="F32" i="3"/>
  <c r="E32" i="3"/>
  <c r="D36" i="3"/>
  <c r="D32" i="3"/>
  <c r="P36" i="3"/>
  <c r="P32" i="3"/>
  <c r="B77" i="12"/>
  <c r="B112" i="12"/>
  <c r="F11" i="16"/>
  <c r="M11" i="16"/>
  <c r="N11" i="16"/>
  <c r="D11" i="16"/>
  <c r="H11" i="16"/>
  <c r="G11" i="16"/>
  <c r="C11" i="14"/>
  <c r="C11" i="16"/>
  <c r="E11" i="16"/>
  <c r="K11" i="16"/>
  <c r="J11" i="16"/>
  <c r="L11" i="16"/>
  <c r="O11" i="16"/>
  <c r="I11" i="16"/>
  <c r="O10" i="4" l="1"/>
  <c r="E10" i="4"/>
  <c r="F10" i="4"/>
  <c r="G10" i="4"/>
  <c r="D10" i="4"/>
  <c r="K10" i="4"/>
  <c r="I10" i="4" l="1"/>
  <c r="L10" i="4"/>
  <c r="J10" i="4"/>
  <c r="M10" i="4"/>
  <c r="C10" i="4"/>
  <c r="N10" i="4"/>
  <c r="H10" i="4"/>
  <c r="B33" i="15" l="1"/>
  <c r="B42" i="12" s="1"/>
  <c r="F36" i="12" l="1"/>
  <c r="E36" i="12"/>
  <c r="D36" i="12"/>
  <c r="H36" i="11"/>
  <c r="G36" i="11"/>
  <c r="F36" i="11"/>
  <c r="E36" i="11"/>
  <c r="D36" i="11"/>
  <c r="O35" i="3" l="1"/>
  <c r="N35" i="3"/>
  <c r="M35" i="3"/>
  <c r="L35" i="3"/>
  <c r="K35" i="3"/>
  <c r="J35" i="3"/>
  <c r="I35" i="3"/>
  <c r="H35" i="3"/>
  <c r="G35" i="3"/>
  <c r="F35" i="3"/>
  <c r="E35" i="3"/>
  <c r="D35" i="3"/>
  <c r="F11" i="4" l="1"/>
  <c r="F12" i="4" s="1"/>
  <c r="H11" i="4"/>
  <c r="H12" i="4" s="1"/>
  <c r="G11" i="4"/>
  <c r="G12" i="4" s="1"/>
  <c r="D11" i="4"/>
  <c r="L11" i="4"/>
  <c r="L12" i="4"/>
  <c r="N11" i="4"/>
  <c r="N12" i="4"/>
  <c r="I11" i="4"/>
  <c r="I12" i="4" s="1"/>
  <c r="M11" i="4"/>
  <c r="M12" i="4"/>
  <c r="K11" i="4"/>
  <c r="K12" i="4"/>
  <c r="E11" i="4"/>
  <c r="E12" i="4" s="1"/>
  <c r="J11" i="4"/>
  <c r="J12" i="4" s="1"/>
  <c r="D12" i="4" l="1"/>
  <c r="C11" i="4"/>
  <c r="C12" i="4" s="1"/>
  <c r="M24" i="4" l="1"/>
  <c r="N24" i="4"/>
  <c r="M27" i="4"/>
  <c r="N26" i="4"/>
  <c r="L28" i="4"/>
  <c r="L26" i="4"/>
  <c r="M25" i="4"/>
  <c r="K24" i="4"/>
  <c r="L24" i="4"/>
  <c r="K25" i="4"/>
  <c r="L25" i="4"/>
  <c r="N25" i="4"/>
  <c r="K26" i="4"/>
  <c r="M26" i="4"/>
  <c r="K27" i="4"/>
  <c r="L27" i="4"/>
  <c r="N27" i="4"/>
  <c r="K28" i="4"/>
  <c r="M28" i="4"/>
  <c r="N28" i="4"/>
  <c r="M29" i="4" l="1"/>
  <c r="L29" i="4"/>
  <c r="C24" i="4"/>
  <c r="G27" i="4"/>
  <c r="H26" i="4"/>
  <c r="F25" i="4"/>
  <c r="J25" i="4"/>
  <c r="E27" i="4"/>
  <c r="E28" i="4"/>
  <c r="F24" i="4"/>
  <c r="F27" i="4"/>
  <c r="G24" i="4"/>
  <c r="D24" i="4"/>
  <c r="D28" i="4"/>
  <c r="E24" i="4"/>
  <c r="F28" i="4"/>
  <c r="C27" i="4"/>
  <c r="E26" i="4"/>
  <c r="I27" i="4"/>
  <c r="C26" i="4"/>
  <c r="I25" i="4"/>
  <c r="E25" i="4"/>
  <c r="C25" i="4"/>
  <c r="H27" i="4"/>
  <c r="I26" i="4"/>
  <c r="F26" i="4"/>
  <c r="I24" i="4"/>
  <c r="I28" i="4"/>
  <c r="C28" i="4"/>
  <c r="H25" i="4"/>
  <c r="D26" i="4"/>
  <c r="D27" i="4"/>
  <c r="G26" i="4"/>
  <c r="H24" i="4"/>
  <c r="P35" i="3"/>
  <c r="G25" i="4"/>
  <c r="G28" i="4"/>
  <c r="D25" i="4"/>
  <c r="H28" i="4"/>
  <c r="K42" i="4" l="1"/>
  <c r="K29" i="4"/>
  <c r="N42" i="4"/>
  <c r="N29" i="4"/>
  <c r="M43" i="4"/>
  <c r="M46" i="4"/>
  <c r="N45" i="4"/>
  <c r="N43" i="4"/>
  <c r="N46" i="4"/>
  <c r="L43" i="4"/>
  <c r="L46" i="4"/>
  <c r="L42" i="4"/>
  <c r="L44" i="4"/>
  <c r="M44" i="4"/>
  <c r="N44" i="4"/>
  <c r="L45" i="4"/>
  <c r="M42" i="4"/>
  <c r="M45" i="4"/>
  <c r="K43" i="4"/>
  <c r="K45" i="4"/>
  <c r="K46" i="4"/>
  <c r="K44" i="4"/>
  <c r="O25" i="4"/>
  <c r="H46" i="4" l="1"/>
  <c r="H29" i="4"/>
  <c r="O26" i="4"/>
  <c r="J26" i="4"/>
  <c r="D43" i="4"/>
  <c r="D29" i="4"/>
  <c r="O27" i="4"/>
  <c r="J27" i="4"/>
  <c r="C43" i="4"/>
  <c r="C29" i="4"/>
  <c r="I45" i="4"/>
  <c r="I29" i="4"/>
  <c r="O24" i="4"/>
  <c r="J24" i="4"/>
  <c r="O28" i="4"/>
  <c r="J28" i="4"/>
  <c r="G42" i="4"/>
  <c r="G29" i="4"/>
  <c r="F43" i="4"/>
  <c r="F29" i="4"/>
  <c r="E46" i="4"/>
  <c r="E29" i="4"/>
  <c r="O11" i="4"/>
  <c r="O12" i="4" s="1"/>
  <c r="G43" i="4"/>
  <c r="F42" i="4"/>
  <c r="E44" i="4"/>
  <c r="E43" i="4"/>
  <c r="N47" i="4"/>
  <c r="G45" i="4"/>
  <c r="G46" i="4"/>
  <c r="G44" i="4"/>
  <c r="M47" i="4"/>
  <c r="F44" i="4"/>
  <c r="I46" i="4"/>
  <c r="E45" i="4"/>
  <c r="F46" i="4"/>
  <c r="F45" i="4"/>
  <c r="K47" i="4"/>
  <c r="I44" i="4"/>
  <c r="E42" i="4"/>
  <c r="L47" i="4"/>
  <c r="I43" i="4"/>
  <c r="C46" i="4"/>
  <c r="C45" i="4"/>
  <c r="C44" i="4"/>
  <c r="C42" i="4"/>
  <c r="I42" i="4"/>
  <c r="D42" i="4"/>
  <c r="D46" i="4"/>
  <c r="J29" i="4"/>
  <c r="D45" i="4"/>
  <c r="H44" i="4"/>
  <c r="H45" i="4"/>
  <c r="H42" i="4"/>
  <c r="D44" i="4"/>
  <c r="H43" i="4"/>
  <c r="O45" i="4" l="1"/>
  <c r="O29" i="4"/>
  <c r="G47" i="4"/>
  <c r="F47" i="4"/>
  <c r="E47" i="4"/>
  <c r="I47" i="4"/>
  <c r="C47" i="4"/>
  <c r="O43" i="4"/>
  <c r="O42" i="4"/>
  <c r="O46" i="4"/>
  <c r="O44" i="4"/>
  <c r="J43" i="4"/>
  <c r="J46" i="4"/>
  <c r="J45" i="4"/>
  <c r="J44" i="4"/>
  <c r="D47" i="4"/>
  <c r="H47" i="4"/>
  <c r="J42" i="4"/>
  <c r="O47" i="4" l="1"/>
  <c r="J47" i="4"/>
  <c r="P37" i="3" l="1"/>
  <c r="F72" i="12" l="1"/>
  <c r="D74" i="12" l="1"/>
  <c r="E69" i="12"/>
  <c r="F71" i="12"/>
  <c r="D69" i="12"/>
  <c r="E71" i="12"/>
  <c r="F73" i="12"/>
  <c r="D71" i="12"/>
  <c r="D73" i="12"/>
  <c r="E68" i="12"/>
  <c r="D68" i="12"/>
  <c r="F70" i="12"/>
  <c r="E70" i="12"/>
  <c r="D70" i="12"/>
  <c r="F68" i="12"/>
  <c r="E72" i="12"/>
  <c r="F74" i="12"/>
  <c r="D72" i="12"/>
  <c r="E74" i="12"/>
  <c r="F69" i="12"/>
  <c r="E73" i="12"/>
  <c r="F75" i="12" l="1"/>
  <c r="G38" i="12" l="1"/>
  <c r="G37" i="12"/>
  <c r="G34" i="12"/>
  <c r="H33" i="12"/>
  <c r="G33" i="12"/>
  <c r="G39" i="12"/>
  <c r="G36" i="12"/>
  <c r="H34" i="12"/>
  <c r="G40" i="11"/>
  <c r="D40" i="12"/>
  <c r="G35" i="12" l="1"/>
  <c r="H74" i="12"/>
  <c r="H39" i="12"/>
  <c r="H70" i="12"/>
  <c r="H35" i="12"/>
  <c r="H71" i="12"/>
  <c r="H36" i="12"/>
  <c r="H72" i="12"/>
  <c r="H37" i="12"/>
  <c r="H73" i="12"/>
  <c r="H38" i="12"/>
  <c r="G68" i="12"/>
  <c r="H69" i="12"/>
  <c r="H68" i="12"/>
  <c r="I39" i="12"/>
  <c r="I38" i="12"/>
  <c r="E40" i="11"/>
  <c r="I35" i="12"/>
  <c r="D40" i="11"/>
  <c r="F40" i="11"/>
  <c r="H40" i="12"/>
  <c r="I33" i="12"/>
  <c r="E40" i="12"/>
  <c r="I36" i="12"/>
  <c r="F40" i="12"/>
  <c r="D75" i="12"/>
  <c r="G40" i="12"/>
  <c r="H40" i="11"/>
  <c r="I34" i="12"/>
  <c r="I37" i="12"/>
  <c r="G74" i="12" l="1"/>
  <c r="G73" i="12"/>
  <c r="G70" i="12"/>
  <c r="G69" i="12"/>
  <c r="G71" i="12"/>
  <c r="G72" i="12"/>
  <c r="G75" i="12"/>
  <c r="Q31" i="1"/>
  <c r="Q33" i="1"/>
  <c r="Q35" i="1"/>
  <c r="Q32" i="1"/>
  <c r="Q36" i="1"/>
  <c r="H106" i="12"/>
  <c r="Q34" i="1"/>
  <c r="E75" i="12"/>
  <c r="I40" i="12"/>
  <c r="H75" i="12"/>
  <c r="B60" i="19" l="1"/>
  <c r="E103" i="12"/>
  <c r="H103" i="12"/>
  <c r="F103" i="12"/>
  <c r="E109" i="12"/>
  <c r="E107" i="12"/>
  <c r="D105" i="12"/>
  <c r="H104" i="12"/>
  <c r="D107" i="12"/>
  <c r="G109" i="12"/>
  <c r="E104" i="12"/>
  <c r="D104" i="12"/>
  <c r="F105" i="12"/>
  <c r="G106" i="12"/>
  <c r="G105" i="12"/>
  <c r="D108" i="12"/>
  <c r="E108" i="12"/>
  <c r="H108" i="12"/>
  <c r="F108" i="12"/>
  <c r="D109" i="12"/>
  <c r="G107" i="12"/>
  <c r="F109" i="12"/>
  <c r="H109" i="12"/>
  <c r="G104" i="12"/>
  <c r="F104" i="12"/>
  <c r="D106" i="12"/>
  <c r="H107" i="12"/>
  <c r="G108" i="12"/>
  <c r="H105" i="12"/>
  <c r="F107" i="12"/>
  <c r="F106" i="12"/>
  <c r="G103" i="12"/>
  <c r="E105" i="12"/>
  <c r="E106" i="12"/>
  <c r="D103" i="12"/>
  <c r="P27" i="4" l="1"/>
  <c r="E110" i="12"/>
  <c r="P24" i="4"/>
  <c r="H110" i="12"/>
  <c r="F110" i="12"/>
  <c r="P25" i="4"/>
  <c r="D110" i="12"/>
  <c r="P28" i="4"/>
  <c r="P26" i="4"/>
  <c r="G110" i="12"/>
  <c r="P29" i="4" l="1"/>
  <c r="Q37" i="1" l="1"/>
  <c r="Q39" i="1" s="1"/>
  <c r="N114" i="18" l="1"/>
  <c r="AK2" i="18"/>
  <c r="B40" i="19"/>
  <c r="AK3" i="18" l="1"/>
  <c r="N115" i="18"/>
  <c r="AK20" i="18"/>
  <c r="AK6" i="18"/>
  <c r="AK16" i="18"/>
  <c r="AK13" i="18"/>
  <c r="AK10" i="18"/>
  <c r="AK11" i="18"/>
  <c r="AK27" i="18"/>
  <c r="AK19" i="18"/>
  <c r="AK26" i="18"/>
  <c r="AK9" i="18"/>
  <c r="AK7" i="18"/>
  <c r="AK28" i="18"/>
  <c r="AK4" i="18"/>
  <c r="AK5" i="18"/>
  <c r="AK14" i="18"/>
  <c r="AK8" i="18"/>
  <c r="AK21" i="18"/>
  <c r="AK29" i="18"/>
  <c r="AK22" i="18"/>
  <c r="AK25" i="18"/>
  <c r="AK18" i="18"/>
  <c r="AK23" i="18"/>
  <c r="AK17" i="18"/>
  <c r="AK12" i="18"/>
  <c r="AK15" i="18"/>
  <c r="AK24" i="18"/>
  <c r="N113" i="18"/>
  <c r="N124" i="18"/>
  <c r="N122" i="18"/>
  <c r="N121" i="18"/>
  <c r="AD2" i="18"/>
  <c r="G114" i="18"/>
  <c r="E114" i="18"/>
  <c r="AB2" i="18"/>
  <c r="D114" i="18"/>
  <c r="AA2" i="18"/>
  <c r="AH2" i="18"/>
  <c r="K114" i="18"/>
  <c r="H114" i="18"/>
  <c r="AE2" i="18"/>
  <c r="Z2" i="18"/>
  <c r="C114" i="18"/>
  <c r="M114" i="18"/>
  <c r="AJ2" i="18"/>
  <c r="AF2" i="18"/>
  <c r="I114" i="18"/>
  <c r="L114" i="18"/>
  <c r="AI2" i="18"/>
  <c r="J114" i="18"/>
  <c r="AG2" i="18"/>
  <c r="F114" i="18"/>
  <c r="AC2" i="18"/>
  <c r="F113" i="18"/>
  <c r="C113" i="18"/>
  <c r="K113" i="18"/>
  <c r="H113" i="18"/>
  <c r="B41" i="19"/>
  <c r="D113" i="18"/>
  <c r="J113" i="18"/>
  <c r="L113" i="18"/>
  <c r="E113" i="18"/>
  <c r="I113" i="18"/>
  <c r="G113" i="18"/>
  <c r="M113" i="18"/>
  <c r="N123" i="18" l="1"/>
  <c r="N125" i="18" s="1"/>
  <c r="N119" i="18"/>
  <c r="N117" i="18"/>
  <c r="N116" i="18"/>
  <c r="AK30" i="18"/>
  <c r="C122" i="18"/>
  <c r="A121" i="18"/>
  <c r="C121" i="18"/>
  <c r="C124" i="18"/>
  <c r="K119" i="18"/>
  <c r="K117" i="18"/>
  <c r="K116" i="18"/>
  <c r="Z19" i="18"/>
  <c r="Z23" i="18"/>
  <c r="Z7" i="18"/>
  <c r="Z24" i="18"/>
  <c r="Z22" i="18"/>
  <c r="Z11" i="18"/>
  <c r="Z5" i="18"/>
  <c r="Z18" i="18"/>
  <c r="Z10" i="18"/>
  <c r="Z27" i="18"/>
  <c r="Z14" i="18"/>
  <c r="Z25" i="18"/>
  <c r="Z17" i="18"/>
  <c r="Z28" i="18"/>
  <c r="Z15" i="18"/>
  <c r="Z12" i="18"/>
  <c r="Z4" i="18"/>
  <c r="Z26" i="18"/>
  <c r="Z6" i="18"/>
  <c r="Z20" i="18"/>
  <c r="Z16" i="18"/>
  <c r="Z9" i="18"/>
  <c r="Z21" i="18"/>
  <c r="Z13" i="18"/>
  <c r="Z8" i="18"/>
  <c r="Z29" i="18"/>
  <c r="M116" i="18"/>
  <c r="M117" i="18"/>
  <c r="M119" i="18"/>
  <c r="I119" i="18"/>
  <c r="I116" i="18"/>
  <c r="I117" i="18"/>
  <c r="E115" i="18"/>
  <c r="AB3" i="18"/>
  <c r="AC24" i="18"/>
  <c r="AC26" i="18"/>
  <c r="AC19" i="18"/>
  <c r="AC22" i="18"/>
  <c r="AC5" i="18"/>
  <c r="AC29" i="18"/>
  <c r="AC27" i="18"/>
  <c r="AC25" i="18"/>
  <c r="AC13" i="18"/>
  <c r="AC28" i="18"/>
  <c r="AC12" i="18"/>
  <c r="AC8" i="18"/>
  <c r="AC14" i="18"/>
  <c r="AC6" i="18"/>
  <c r="AC16" i="18"/>
  <c r="AC10" i="18"/>
  <c r="AC7" i="18"/>
  <c r="AC11" i="18"/>
  <c r="AC23" i="18"/>
  <c r="AC17" i="18"/>
  <c r="AC15" i="18"/>
  <c r="AC20" i="18"/>
  <c r="AC4" i="18"/>
  <c r="AC9" i="18"/>
  <c r="AC21" i="18"/>
  <c r="AC18" i="18"/>
  <c r="AE12" i="18"/>
  <c r="AE9" i="18"/>
  <c r="AE13" i="18"/>
  <c r="AE27" i="18"/>
  <c r="AE20" i="18"/>
  <c r="AE28" i="18"/>
  <c r="AE29" i="18"/>
  <c r="AE4" i="18"/>
  <c r="AE18" i="18"/>
  <c r="AE11" i="18"/>
  <c r="AE7" i="18"/>
  <c r="AE17" i="18"/>
  <c r="AE21" i="18"/>
  <c r="AE19" i="18"/>
  <c r="AE10" i="18"/>
  <c r="AE6" i="18"/>
  <c r="AE14" i="18"/>
  <c r="AE23" i="18"/>
  <c r="AE16" i="18"/>
  <c r="AE25" i="18"/>
  <c r="AE24" i="18"/>
  <c r="AE26" i="18"/>
  <c r="AE15" i="18"/>
  <c r="AE22" i="18"/>
  <c r="AE8" i="18"/>
  <c r="AE5" i="18"/>
  <c r="M115" i="18"/>
  <c r="AJ3" i="18"/>
  <c r="P3" i="18" s="1"/>
  <c r="AF3" i="18"/>
  <c r="I115" i="18"/>
  <c r="C117" i="18"/>
  <c r="C116" i="18"/>
  <c r="A116" i="18"/>
  <c r="C119" i="18"/>
  <c r="F122" i="18"/>
  <c r="F124" i="18"/>
  <c r="F121" i="18"/>
  <c r="H124" i="18"/>
  <c r="H122" i="18"/>
  <c r="H121" i="18"/>
  <c r="E116" i="18"/>
  <c r="E117" i="18"/>
  <c r="E119" i="18"/>
  <c r="J117" i="18"/>
  <c r="J116" i="18"/>
  <c r="J119" i="18"/>
  <c r="G115" i="18"/>
  <c r="AD3" i="18"/>
  <c r="D117" i="18"/>
  <c r="D116" i="18"/>
  <c r="D119" i="18"/>
  <c r="C115" i="18"/>
  <c r="Z3" i="18"/>
  <c r="AG22" i="18"/>
  <c r="AG28" i="18"/>
  <c r="AG20" i="18"/>
  <c r="AG4" i="18"/>
  <c r="AG23" i="18"/>
  <c r="AG18" i="18"/>
  <c r="AG10" i="18"/>
  <c r="AG14" i="18"/>
  <c r="AG5" i="18"/>
  <c r="AG12" i="18"/>
  <c r="AG27" i="18"/>
  <c r="AG7" i="18"/>
  <c r="AG29" i="18"/>
  <c r="AG17" i="18"/>
  <c r="AG16" i="18"/>
  <c r="AG21" i="18"/>
  <c r="AG26" i="18"/>
  <c r="AG9" i="18"/>
  <c r="AG24" i="18"/>
  <c r="AG25" i="18"/>
  <c r="AG11" i="18"/>
  <c r="AG13" i="18"/>
  <c r="AG19" i="18"/>
  <c r="AG8" i="18"/>
  <c r="AG15" i="18"/>
  <c r="AG6" i="18"/>
  <c r="K124" i="18"/>
  <c r="K121" i="18"/>
  <c r="K122" i="18"/>
  <c r="AI3" i="18"/>
  <c r="L115" i="18"/>
  <c r="J121" i="18"/>
  <c r="J122" i="18"/>
  <c r="J124" i="18"/>
  <c r="AH21" i="18"/>
  <c r="AH17" i="18"/>
  <c r="AH8" i="18"/>
  <c r="AH22" i="18"/>
  <c r="AH6" i="18"/>
  <c r="AH20" i="18"/>
  <c r="AH10" i="18"/>
  <c r="AH28" i="18"/>
  <c r="AH16" i="18"/>
  <c r="AH23" i="18"/>
  <c r="AH7" i="18"/>
  <c r="AH12" i="18"/>
  <c r="AH11" i="18"/>
  <c r="AH13" i="18"/>
  <c r="AH19" i="18"/>
  <c r="AH4" i="18"/>
  <c r="AH15" i="18"/>
  <c r="AH26" i="18"/>
  <c r="AH5" i="18"/>
  <c r="AH18" i="18"/>
  <c r="AH24" i="18"/>
  <c r="AH9" i="18"/>
  <c r="AH14" i="18"/>
  <c r="AH25" i="18"/>
  <c r="AH29" i="18"/>
  <c r="AH27" i="18"/>
  <c r="AA3" i="18"/>
  <c r="D115" i="18"/>
  <c r="AI6" i="18"/>
  <c r="AI10" i="18"/>
  <c r="AI9" i="18"/>
  <c r="AI27" i="18"/>
  <c r="AI20" i="18"/>
  <c r="AI24" i="18"/>
  <c r="AI7" i="18"/>
  <c r="AI15" i="18"/>
  <c r="AI18" i="18"/>
  <c r="AI8" i="18"/>
  <c r="AI11" i="18"/>
  <c r="AI26" i="18"/>
  <c r="AI17" i="18"/>
  <c r="AI13" i="18"/>
  <c r="AI16" i="18"/>
  <c r="AI29" i="18"/>
  <c r="AI25" i="18"/>
  <c r="AI14" i="18"/>
  <c r="AI5" i="18"/>
  <c r="AI4" i="18"/>
  <c r="AI28" i="18"/>
  <c r="AI12" i="18"/>
  <c r="AI23" i="18"/>
  <c r="AI22" i="18"/>
  <c r="AI19" i="18"/>
  <c r="AI21" i="18"/>
  <c r="AA11" i="18"/>
  <c r="AA9" i="18"/>
  <c r="AA25" i="18"/>
  <c r="AA28" i="18"/>
  <c r="AA10" i="18"/>
  <c r="AA16" i="18"/>
  <c r="AA7" i="18"/>
  <c r="AA23" i="18"/>
  <c r="AA4" i="18"/>
  <c r="AA6" i="18"/>
  <c r="AA27" i="18"/>
  <c r="AA19" i="18"/>
  <c r="AA21" i="18"/>
  <c r="AA20" i="18"/>
  <c r="AA22" i="18"/>
  <c r="AA13" i="18"/>
  <c r="AA29" i="18"/>
  <c r="AA12" i="18"/>
  <c r="AA24" i="18"/>
  <c r="AA5" i="18"/>
  <c r="AA17" i="18"/>
  <c r="AA26" i="18"/>
  <c r="AA8" i="18"/>
  <c r="AA14" i="18"/>
  <c r="AA15" i="18"/>
  <c r="AA18" i="18"/>
  <c r="K115" i="18"/>
  <c r="AH3" i="18"/>
  <c r="L122" i="18"/>
  <c r="L124" i="18"/>
  <c r="L121" i="18"/>
  <c r="D121" i="18"/>
  <c r="D124" i="18"/>
  <c r="D122" i="18"/>
  <c r="I121" i="18"/>
  <c r="I122" i="18"/>
  <c r="I124" i="18"/>
  <c r="AB25" i="18"/>
  <c r="AB21" i="18"/>
  <c r="AB6" i="18"/>
  <c r="AB9" i="18"/>
  <c r="AB4" i="18"/>
  <c r="AB27" i="18"/>
  <c r="AB11" i="18"/>
  <c r="AB8" i="18"/>
  <c r="AB29" i="18"/>
  <c r="AB17" i="18"/>
  <c r="AB26" i="18"/>
  <c r="AB23" i="18"/>
  <c r="AB14" i="18"/>
  <c r="AB5" i="18"/>
  <c r="AB20" i="18"/>
  <c r="AB7" i="18"/>
  <c r="AB18" i="18"/>
  <c r="AB24" i="18"/>
  <c r="AB28" i="18"/>
  <c r="AB12" i="18"/>
  <c r="AB15" i="18"/>
  <c r="AB10" i="18"/>
  <c r="AB16" i="18"/>
  <c r="AB22" i="18"/>
  <c r="AB19" i="18"/>
  <c r="AB13" i="18"/>
  <c r="H119" i="18"/>
  <c r="H117" i="18"/>
  <c r="H116" i="18"/>
  <c r="AF13" i="18"/>
  <c r="AF29" i="18"/>
  <c r="AF5" i="18"/>
  <c r="AF12" i="18"/>
  <c r="AF28" i="18"/>
  <c r="AF25" i="18"/>
  <c r="AF21" i="18"/>
  <c r="AF4" i="18"/>
  <c r="AF8" i="18"/>
  <c r="AF7" i="18"/>
  <c r="AF24" i="18"/>
  <c r="AF16" i="18"/>
  <c r="AF10" i="18"/>
  <c r="AF14" i="18"/>
  <c r="AF19" i="18"/>
  <c r="AF18" i="18"/>
  <c r="AF9" i="18"/>
  <c r="AF26" i="18"/>
  <c r="AF27" i="18"/>
  <c r="AF11" i="18"/>
  <c r="AF22" i="18"/>
  <c r="AF20" i="18"/>
  <c r="AF23" i="18"/>
  <c r="AF6" i="18"/>
  <c r="AF17" i="18"/>
  <c r="AF15" i="18"/>
  <c r="E121" i="18"/>
  <c r="E122" i="18"/>
  <c r="E124" i="18"/>
  <c r="G117" i="18"/>
  <c r="G119" i="18"/>
  <c r="G116" i="18"/>
  <c r="AG3" i="18"/>
  <c r="J115" i="18"/>
  <c r="AE3" i="18"/>
  <c r="H115" i="18"/>
  <c r="F117" i="18"/>
  <c r="F119" i="18"/>
  <c r="F116" i="18"/>
  <c r="AJ18" i="18"/>
  <c r="AJ8" i="18"/>
  <c r="AJ22" i="18"/>
  <c r="AJ23" i="18"/>
  <c r="AJ9" i="18"/>
  <c r="AJ28" i="18"/>
  <c r="AJ10" i="18"/>
  <c r="AJ13" i="18"/>
  <c r="AJ15" i="18"/>
  <c r="AJ19" i="18"/>
  <c r="AJ26" i="18"/>
  <c r="AJ5" i="18"/>
  <c r="AJ17" i="18"/>
  <c r="AJ16" i="18"/>
  <c r="AJ29" i="18"/>
  <c r="AJ6" i="18"/>
  <c r="AJ20" i="18"/>
  <c r="AJ24" i="18"/>
  <c r="AJ7" i="18"/>
  <c r="AJ27" i="18"/>
  <c r="AJ25" i="18"/>
  <c r="AJ21" i="18"/>
  <c r="AJ11" i="18"/>
  <c r="AJ14" i="18"/>
  <c r="AJ12" i="18"/>
  <c r="AJ4" i="18"/>
  <c r="G121" i="18"/>
  <c r="G124" i="18"/>
  <c r="G122" i="18"/>
  <c r="L119" i="18"/>
  <c r="L116" i="18"/>
  <c r="L117" i="18"/>
  <c r="L130" i="18" s="1"/>
  <c r="AC3" i="18"/>
  <c r="F115" i="18"/>
  <c r="M121" i="18"/>
  <c r="M124" i="18"/>
  <c r="M122" i="18"/>
  <c r="AD5" i="18"/>
  <c r="AD13" i="18"/>
  <c r="AD27" i="18"/>
  <c r="AD7" i="18"/>
  <c r="AD22" i="18"/>
  <c r="AD16" i="18"/>
  <c r="AD14" i="18"/>
  <c r="AD11" i="18"/>
  <c r="AD28" i="18"/>
  <c r="AD4" i="18"/>
  <c r="AD19" i="18"/>
  <c r="AD9" i="18"/>
  <c r="AD10" i="18"/>
  <c r="AD21" i="18"/>
  <c r="AD18" i="18"/>
  <c r="AD6" i="18"/>
  <c r="AD17" i="18"/>
  <c r="AD12" i="18"/>
  <c r="AD26" i="18"/>
  <c r="AD15" i="18"/>
  <c r="AD8" i="18"/>
  <c r="AD24" i="18"/>
  <c r="AD29" i="18"/>
  <c r="AD20" i="18"/>
  <c r="AD23" i="18"/>
  <c r="AD25" i="18"/>
  <c r="H130" i="18" l="1"/>
  <c r="L131" i="18"/>
  <c r="D130" i="18"/>
  <c r="I130" i="18"/>
  <c r="H131" i="18"/>
  <c r="D131" i="18"/>
  <c r="G118" i="18"/>
  <c r="G120" i="18" s="1"/>
  <c r="F131" i="18"/>
  <c r="I123" i="18"/>
  <c r="I125" i="18" s="1"/>
  <c r="K130" i="18"/>
  <c r="J123" i="18"/>
  <c r="J125" i="18" s="1"/>
  <c r="N118" i="18"/>
  <c r="N120" i="18" s="1"/>
  <c r="N126" i="18"/>
  <c r="E131" i="18"/>
  <c r="O119" i="18"/>
  <c r="E118" i="18"/>
  <c r="E120" i="18" s="1"/>
  <c r="Z30" i="18"/>
  <c r="F123" i="18"/>
  <c r="F125" i="18" s="1"/>
  <c r="G130" i="18"/>
  <c r="K123" i="18"/>
  <c r="K125" i="18" s="1"/>
  <c r="J130" i="18"/>
  <c r="AH30" i="18"/>
  <c r="D123" i="18"/>
  <c r="D125" i="18" s="1"/>
  <c r="F130" i="18"/>
  <c r="L123" i="18"/>
  <c r="L125" i="18" s="1"/>
  <c r="H123" i="18"/>
  <c r="H125" i="18" s="1"/>
  <c r="M130" i="18"/>
  <c r="H118" i="18"/>
  <c r="H120" i="18" s="1"/>
  <c r="AB30" i="18"/>
  <c r="AI30" i="18"/>
  <c r="M118" i="18"/>
  <c r="M120" i="18" s="1"/>
  <c r="L118" i="18"/>
  <c r="L120" i="18" s="1"/>
  <c r="J131" i="18"/>
  <c r="D118" i="18"/>
  <c r="D120" i="18" s="1"/>
  <c r="G131" i="18"/>
  <c r="K118" i="18"/>
  <c r="K120" i="18" s="1"/>
  <c r="AF30" i="18"/>
  <c r="G123" i="18"/>
  <c r="G125" i="18" s="1"/>
  <c r="K131" i="18"/>
  <c r="I131" i="18"/>
  <c r="AG30" i="18"/>
  <c r="J118" i="18"/>
  <c r="J120" i="18" s="1"/>
  <c r="AC30" i="18"/>
  <c r="O124" i="18"/>
  <c r="M131" i="18"/>
  <c r="AJ30" i="18"/>
  <c r="C118" i="18"/>
  <c r="AE30" i="18"/>
  <c r="O121" i="18"/>
  <c r="C123" i="18"/>
  <c r="C130" i="18"/>
  <c r="O117" i="18"/>
  <c r="I118" i="18"/>
  <c r="I120" i="18" s="1"/>
  <c r="AD30" i="18"/>
  <c r="M123" i="18"/>
  <c r="M125" i="18" s="1"/>
  <c r="O116" i="18"/>
  <c r="F118" i="18"/>
  <c r="F120" i="18" s="1"/>
  <c r="E123" i="18"/>
  <c r="E125" i="18" s="1"/>
  <c r="AA30" i="18"/>
  <c r="E130" i="18"/>
  <c r="C131" i="18"/>
  <c r="O122" i="18"/>
  <c r="B43" i="19"/>
  <c r="B44" i="19"/>
  <c r="B42" i="19"/>
  <c r="B38" i="19"/>
  <c r="B45" i="19"/>
  <c r="G126" i="18" l="1"/>
  <c r="F126" i="18"/>
  <c r="I126" i="18"/>
  <c r="L126" i="18"/>
  <c r="M126" i="18"/>
  <c r="J126" i="18"/>
  <c r="C120" i="18"/>
  <c r="O120" i="18" s="1"/>
  <c r="O118" i="18"/>
  <c r="E126" i="18"/>
  <c r="H126" i="18"/>
  <c r="N130" i="18"/>
  <c r="K126" i="18"/>
  <c r="O123" i="18"/>
  <c r="C125" i="18"/>
  <c r="N131" i="18"/>
  <c r="D126" i="18"/>
  <c r="B39" i="19"/>
  <c r="N132" i="18" l="1"/>
  <c r="C126" i="18"/>
  <c r="O125" i="18"/>
  <c r="O126" i="18" s="1"/>
  <c r="C127" i="18" s="1"/>
  <c r="B3" i="19" s="1"/>
  <c r="B51" i="19" l="1"/>
  <c r="B53" i="19"/>
  <c r="B49" i="19"/>
  <c r="J5" i="19" l="1"/>
  <c r="B47" i="19"/>
  <c r="B52" i="19"/>
  <c r="J4" i="19" l="1"/>
  <c r="B55" i="19" l="1"/>
  <c r="B54" i="19"/>
  <c r="B61" i="19" l="1"/>
  <c r="O47" i="14" l="1"/>
  <c r="H22" i="12"/>
  <c r="R22" i="15"/>
  <c r="W22" i="15"/>
  <c r="V22" i="15"/>
  <c r="U22" i="15"/>
  <c r="T22" i="15"/>
  <c r="S22" i="15"/>
  <c r="Q22" i="15"/>
  <c r="P22" i="15"/>
  <c r="O22" i="15"/>
  <c r="M22" i="15"/>
  <c r="J22" i="15"/>
  <c r="I22" i="15"/>
  <c r="H22" i="15"/>
  <c r="F22" i="15"/>
  <c r="E22" i="15"/>
  <c r="H22" i="11"/>
  <c r="F22" i="11"/>
  <c r="E22" i="11"/>
  <c r="D22" i="11"/>
  <c r="P47" i="14" l="1"/>
  <c r="G22" i="15"/>
  <c r="D22" i="15"/>
  <c r="C22" i="15"/>
  <c r="N22" i="15"/>
  <c r="K22" i="15"/>
  <c r="Y22" i="15"/>
  <c r="L22" i="15"/>
  <c r="X22" i="15"/>
  <c r="Z22" i="15" l="1"/>
  <c r="G22" i="11" l="1"/>
  <c r="G22" i="12" l="1"/>
  <c r="H57" i="12"/>
  <c r="G57" i="12"/>
  <c r="Y16" i="15" l="1"/>
  <c r="Y12" i="15"/>
  <c r="F21" i="3" l="1"/>
  <c r="O21" i="3"/>
  <c r="H12" i="11"/>
  <c r="F12" i="11"/>
  <c r="E12" i="11"/>
  <c r="D12" i="11"/>
  <c r="O37" i="14"/>
  <c r="O41" i="14"/>
  <c r="F16" i="11"/>
  <c r="E16" i="11"/>
  <c r="D16" i="11"/>
  <c r="E21" i="4"/>
  <c r="Q76" i="18" s="1"/>
  <c r="C18" i="4"/>
  <c r="O73" i="18" s="1"/>
  <c r="D18" i="4"/>
  <c r="P73" i="18" s="1"/>
  <c r="E21" i="3"/>
  <c r="J20" i="4"/>
  <c r="V75" i="18" s="1"/>
  <c r="J21" i="4"/>
  <c r="V76" i="18" s="1"/>
  <c r="K20" i="4"/>
  <c r="W75" i="18" s="1"/>
  <c r="L19" i="4"/>
  <c r="X74" i="18" s="1"/>
  <c r="F20" i="4"/>
  <c r="R75" i="18" s="1"/>
  <c r="W12" i="15"/>
  <c r="X12" i="15"/>
  <c r="W16" i="15"/>
  <c r="X16" i="15"/>
  <c r="V16" i="15"/>
  <c r="U12" i="15"/>
  <c r="T12" i="15"/>
  <c r="S12" i="15"/>
  <c r="R12" i="15"/>
  <c r="Q12" i="15"/>
  <c r="P12" i="15"/>
  <c r="O12" i="15"/>
  <c r="M12" i="15"/>
  <c r="J12" i="15"/>
  <c r="I12" i="15"/>
  <c r="H12" i="15"/>
  <c r="E12" i="15"/>
  <c r="V12" i="15"/>
  <c r="C12" i="15"/>
  <c r="D12" i="15"/>
  <c r="K12" i="15"/>
  <c r="N12" i="15"/>
  <c r="F12" i="15"/>
  <c r="G12" i="15"/>
  <c r="L12" i="15"/>
  <c r="R16" i="15"/>
  <c r="G16" i="15"/>
  <c r="F16" i="15"/>
  <c r="U16" i="15"/>
  <c r="C16" i="15"/>
  <c r="D16" i="15"/>
  <c r="E16" i="15"/>
  <c r="H16" i="15"/>
  <c r="I16" i="15"/>
  <c r="J16" i="15"/>
  <c r="K16" i="15"/>
  <c r="L16" i="15"/>
  <c r="M16" i="15"/>
  <c r="N16" i="15"/>
  <c r="O16" i="15"/>
  <c r="P16" i="15"/>
  <c r="Q16" i="15"/>
  <c r="S16" i="15"/>
  <c r="T16" i="15"/>
  <c r="O55" i="14"/>
  <c r="O48" i="14"/>
  <c r="O39" i="14"/>
  <c r="N26" i="3"/>
  <c r="N23" i="3"/>
  <c r="H30" i="12"/>
  <c r="H29" i="12"/>
  <c r="H28" i="12"/>
  <c r="H27" i="12"/>
  <c r="H26" i="12"/>
  <c r="H25" i="12"/>
  <c r="H24" i="12"/>
  <c r="H23" i="12"/>
  <c r="H21" i="12"/>
  <c r="H20" i="12"/>
  <c r="H19" i="12"/>
  <c r="H18" i="12"/>
  <c r="H17" i="12"/>
  <c r="H15" i="12"/>
  <c r="H14" i="12"/>
  <c r="H30" i="15"/>
  <c r="K28" i="15"/>
  <c r="R23" i="15"/>
  <c r="I21" i="15"/>
  <c r="I19" i="15"/>
  <c r="L18" i="15"/>
  <c r="F30" i="11"/>
  <c r="E29" i="11"/>
  <c r="F28" i="11"/>
  <c r="D27" i="11"/>
  <c r="F25" i="11"/>
  <c r="F24" i="11"/>
  <c r="E23" i="11"/>
  <c r="E20" i="11"/>
  <c r="D18" i="11"/>
  <c r="E17" i="11"/>
  <c r="E15" i="11"/>
  <c r="E14" i="11"/>
  <c r="E13" i="11"/>
  <c r="E57" i="12" l="1"/>
  <c r="E22" i="12"/>
  <c r="H26" i="11"/>
  <c r="H16" i="12"/>
  <c r="H16" i="11"/>
  <c r="D21" i="3"/>
  <c r="O56" i="14"/>
  <c r="H19" i="11"/>
  <c r="N20" i="4"/>
  <c r="Z75" i="18" s="1"/>
  <c r="H21" i="11"/>
  <c r="D22" i="12"/>
  <c r="F82" i="3"/>
  <c r="E82" i="3"/>
  <c r="J19" i="4"/>
  <c r="V74" i="18" s="1"/>
  <c r="O82" i="3"/>
  <c r="M15" i="3"/>
  <c r="M21" i="3"/>
  <c r="K11" i="3"/>
  <c r="K21" i="3"/>
  <c r="H11" i="3"/>
  <c r="H21" i="3"/>
  <c r="G11" i="3"/>
  <c r="G21" i="3"/>
  <c r="L11" i="3"/>
  <c r="L21" i="3"/>
  <c r="N11" i="3"/>
  <c r="N21" i="3"/>
  <c r="G23" i="15"/>
  <c r="D28" i="15"/>
  <c r="S23" i="15"/>
  <c r="C23" i="15"/>
  <c r="O27" i="3"/>
  <c r="M29" i="3"/>
  <c r="G17" i="3"/>
  <c r="L22" i="3"/>
  <c r="L15" i="3"/>
  <c r="H18" i="3"/>
  <c r="V25" i="15"/>
  <c r="Y25" i="15"/>
  <c r="W26" i="15"/>
  <c r="Y26" i="15"/>
  <c r="L24" i="15"/>
  <c r="Y24" i="15"/>
  <c r="W13" i="15"/>
  <c r="Y13" i="15"/>
  <c r="V27" i="15"/>
  <c r="Y27" i="15"/>
  <c r="O14" i="15"/>
  <c r="Y14" i="15"/>
  <c r="F28" i="15"/>
  <c r="Y28" i="15"/>
  <c r="I28" i="15"/>
  <c r="C17" i="4"/>
  <c r="O72" i="18" s="1"/>
  <c r="O24" i="3"/>
  <c r="X15" i="15"/>
  <c r="Y15" i="15"/>
  <c r="V29" i="15"/>
  <c r="Y29" i="15"/>
  <c r="J13" i="15"/>
  <c r="F24" i="15"/>
  <c r="Q18" i="15"/>
  <c r="Y18" i="15"/>
  <c r="Q19" i="15"/>
  <c r="Y19" i="15"/>
  <c r="N27" i="15"/>
  <c r="E12" i="3"/>
  <c r="Q20" i="15"/>
  <c r="Y20" i="15"/>
  <c r="W21" i="15"/>
  <c r="Y21" i="15"/>
  <c r="U19" i="15"/>
  <c r="E28" i="15"/>
  <c r="L17" i="15"/>
  <c r="Y17" i="15"/>
  <c r="X30" i="15"/>
  <c r="Y30" i="15"/>
  <c r="E23" i="15"/>
  <c r="Y23" i="15"/>
  <c r="U28" i="15"/>
  <c r="K23" i="15"/>
  <c r="M32" i="16"/>
  <c r="Z12" i="15"/>
  <c r="Z16" i="15"/>
  <c r="D17" i="4"/>
  <c r="P72" i="18" s="1"/>
  <c r="D21" i="4"/>
  <c r="P76" i="18" s="1"/>
  <c r="R20" i="15"/>
  <c r="I20" i="15"/>
  <c r="P21" i="15"/>
  <c r="H14" i="15"/>
  <c r="Q13" i="15"/>
  <c r="F13" i="15"/>
  <c r="S13" i="15"/>
  <c r="K13" i="15"/>
  <c r="U14" i="15"/>
  <c r="T23" i="15"/>
  <c r="M21" i="15"/>
  <c r="O29" i="15"/>
  <c r="O23" i="15"/>
  <c r="P13" i="15"/>
  <c r="S28" i="15"/>
  <c r="H23" i="15"/>
  <c r="Q21" i="15"/>
  <c r="D27" i="15"/>
  <c r="S21" i="15"/>
  <c r="K21" i="15"/>
  <c r="U23" i="15"/>
  <c r="R14" i="15"/>
  <c r="M30" i="15"/>
  <c r="E14" i="15"/>
  <c r="V13" i="15"/>
  <c r="J21" i="15"/>
  <c r="N24" i="15"/>
  <c r="T18" i="15"/>
  <c r="I13" i="15"/>
  <c r="T28" i="15"/>
  <c r="I23" i="15"/>
  <c r="S30" i="15"/>
  <c r="K30" i="15"/>
  <c r="C13" i="15"/>
  <c r="R28" i="15"/>
  <c r="D23" i="15"/>
  <c r="R13" i="15"/>
  <c r="T20" i="15"/>
  <c r="C14" i="15"/>
  <c r="E13" i="15"/>
  <c r="H20" i="15"/>
  <c r="E21" i="15"/>
  <c r="G20" i="15"/>
  <c r="W23" i="15"/>
  <c r="X23" i="15"/>
  <c r="I29" i="15"/>
  <c r="F30" i="15"/>
  <c r="G24" i="15"/>
  <c r="J30" i="15"/>
  <c r="U13" i="15"/>
  <c r="T13" i="15"/>
  <c r="L13" i="15"/>
  <c r="D13" i="15"/>
  <c r="E30" i="15"/>
  <c r="O13" i="15"/>
  <c r="P14" i="15"/>
  <c r="F14" i="15"/>
  <c r="K20" i="15"/>
  <c r="T21" i="15"/>
  <c r="L21" i="15"/>
  <c r="L23" i="15"/>
  <c r="N13" i="15"/>
  <c r="N23" i="15"/>
  <c r="P23" i="15"/>
  <c r="F23" i="15"/>
  <c r="Q23" i="15"/>
  <c r="J23" i="15"/>
  <c r="T30" i="15"/>
  <c r="L30" i="15"/>
  <c r="M13" i="15"/>
  <c r="O20" i="15"/>
  <c r="V23" i="15"/>
  <c r="G15" i="3"/>
  <c r="E16" i="3"/>
  <c r="E18" i="4"/>
  <c r="Q73" i="18" s="1"/>
  <c r="O28" i="3"/>
  <c r="H15" i="3"/>
  <c r="D19" i="4"/>
  <c r="P74" i="18" s="1"/>
  <c r="I19" i="4"/>
  <c r="U74" i="18" s="1"/>
  <c r="I21" i="4"/>
  <c r="U76" i="18" s="1"/>
  <c r="I20" i="4"/>
  <c r="U75" i="18" s="1"/>
  <c r="K13" i="3"/>
  <c r="J15" i="3"/>
  <c r="K21" i="4"/>
  <c r="W76" i="18" s="1"/>
  <c r="L17" i="4"/>
  <c r="X72" i="18" s="1"/>
  <c r="F19" i="4"/>
  <c r="R74" i="18" s="1"/>
  <c r="O15" i="3"/>
  <c r="G19" i="4"/>
  <c r="S74" i="18" s="1"/>
  <c r="O11" i="3"/>
  <c r="H21" i="4"/>
  <c r="T76" i="18" s="1"/>
  <c r="H19" i="4"/>
  <c r="T74" i="18" s="1"/>
  <c r="H18" i="4"/>
  <c r="T73" i="18" s="1"/>
  <c r="H20" i="4"/>
  <c r="T75" i="18" s="1"/>
  <c r="H17" i="4"/>
  <c r="T72" i="18" s="1"/>
  <c r="C19" i="4"/>
  <c r="O74" i="18" s="1"/>
  <c r="G18" i="4"/>
  <c r="S73" i="18" s="1"/>
  <c r="E20" i="4"/>
  <c r="Q75" i="18" s="1"/>
  <c r="C21" i="4"/>
  <c r="O76" i="18" s="1"/>
  <c r="E19" i="4"/>
  <c r="Q74" i="18" s="1"/>
  <c r="P39" i="14"/>
  <c r="M76" i="3"/>
  <c r="M93" i="3"/>
  <c r="H49" i="12"/>
  <c r="H59" i="12"/>
  <c r="H50" i="12"/>
  <c r="H60" i="12"/>
  <c r="M18" i="4"/>
  <c r="Y73" i="18" s="1"/>
  <c r="M20" i="4"/>
  <c r="Y75" i="18" s="1"/>
  <c r="M19" i="4"/>
  <c r="Y74" i="18" s="1"/>
  <c r="M17" i="4"/>
  <c r="Y72" i="18" s="1"/>
  <c r="M21" i="4"/>
  <c r="Y76" i="18" s="1"/>
  <c r="F11" i="3"/>
  <c r="F15" i="3"/>
  <c r="F24" i="3"/>
  <c r="F25" i="3"/>
  <c r="F20" i="3"/>
  <c r="F19" i="3"/>
  <c r="F26" i="3"/>
  <c r="F12" i="3"/>
  <c r="F16" i="3"/>
  <c r="F27" i="3"/>
  <c r="F28" i="3"/>
  <c r="F23" i="3"/>
  <c r="H52" i="12"/>
  <c r="H61" i="12"/>
  <c r="H53" i="12"/>
  <c r="H62" i="12"/>
  <c r="M90" i="3"/>
  <c r="H54" i="12"/>
  <c r="H63" i="12"/>
  <c r="H55" i="12"/>
  <c r="H64" i="12"/>
  <c r="H56" i="12"/>
  <c r="H48" i="12"/>
  <c r="T27" i="15"/>
  <c r="O17" i="15"/>
  <c r="Q17" i="15"/>
  <c r="E27" i="15"/>
  <c r="H26" i="15"/>
  <c r="P26" i="15"/>
  <c r="D17" i="15"/>
  <c r="J20" i="15"/>
  <c r="N25" i="15"/>
  <c r="S20" i="15"/>
  <c r="R15" i="15"/>
  <c r="U29" i="15"/>
  <c r="H24" i="15"/>
  <c r="L19" i="15"/>
  <c r="P24" i="15"/>
  <c r="F19" i="15"/>
  <c r="U30" i="15"/>
  <c r="I15" i="15"/>
  <c r="L29" i="15"/>
  <c r="Q15" i="15"/>
  <c r="R26" i="15"/>
  <c r="C30" i="15"/>
  <c r="J15" i="15"/>
  <c r="M29" i="15"/>
  <c r="S15" i="15"/>
  <c r="F17" i="15"/>
  <c r="D30" i="15"/>
  <c r="K15" i="15"/>
  <c r="N29" i="15"/>
  <c r="T15" i="15"/>
  <c r="C15" i="15"/>
  <c r="H28" i="15"/>
  <c r="M14" i="15"/>
  <c r="P28" i="15"/>
  <c r="U17" i="15"/>
  <c r="T26" i="15"/>
  <c r="H13" i="15"/>
  <c r="L26" i="15"/>
  <c r="Q29" i="15"/>
  <c r="G13" i="15"/>
  <c r="D26" i="15"/>
  <c r="J29" i="15"/>
  <c r="O15" i="15"/>
  <c r="S29" i="15"/>
  <c r="R24" i="15"/>
  <c r="C19" i="15"/>
  <c r="I14" i="15"/>
  <c r="L28" i="15"/>
  <c r="Q14" i="15"/>
  <c r="R27" i="15"/>
  <c r="C20" i="15"/>
  <c r="I24" i="15"/>
  <c r="M19" i="15"/>
  <c r="Q24" i="15"/>
  <c r="G17" i="15"/>
  <c r="D20" i="15"/>
  <c r="J24" i="15"/>
  <c r="N19" i="15"/>
  <c r="S24" i="15"/>
  <c r="F26" i="15"/>
  <c r="E20" i="15"/>
  <c r="K24" i="15"/>
  <c r="O19" i="15"/>
  <c r="T24" i="15"/>
  <c r="C24" i="15"/>
  <c r="I18" i="15"/>
  <c r="M23" i="15"/>
  <c r="Q27" i="15"/>
  <c r="J27" i="15"/>
  <c r="R30" i="15"/>
  <c r="D24" i="15"/>
  <c r="T17" i="15"/>
  <c r="V21" i="15"/>
  <c r="D25" i="15"/>
  <c r="F29" i="15"/>
  <c r="U27" i="15"/>
  <c r="W30" i="15"/>
  <c r="X25" i="15"/>
  <c r="X20" i="15"/>
  <c r="W15" i="15"/>
  <c r="G18" i="3"/>
  <c r="G23" i="3"/>
  <c r="L25" i="3"/>
  <c r="L16" i="3"/>
  <c r="K18" i="4"/>
  <c r="W73" i="18" s="1"/>
  <c r="C20" i="4"/>
  <c r="O75" i="18" s="1"/>
  <c r="N14" i="3"/>
  <c r="N20" i="3"/>
  <c r="I17" i="4"/>
  <c r="U72" i="18" s="1"/>
  <c r="D20" i="4"/>
  <c r="P75" i="18" s="1"/>
  <c r="D19" i="11"/>
  <c r="J13" i="3"/>
  <c r="I20" i="3"/>
  <c r="D11" i="3"/>
  <c r="D14" i="11"/>
  <c r="E17" i="4"/>
  <c r="Q72" i="18" s="1"/>
  <c r="E13" i="3"/>
  <c r="D24" i="11"/>
  <c r="F13" i="11"/>
  <c r="F17" i="11"/>
  <c r="D23" i="11"/>
  <c r="E28" i="11"/>
  <c r="O40" i="14"/>
  <c r="O49" i="14"/>
  <c r="N15" i="15"/>
  <c r="L27" i="15"/>
  <c r="M17" i="15"/>
  <c r="O25" i="15"/>
  <c r="H21" i="15"/>
  <c r="M25" i="15"/>
  <c r="S19" i="15"/>
  <c r="F21" i="15"/>
  <c r="E25" i="15"/>
  <c r="K19" i="15"/>
  <c r="O24" i="15"/>
  <c r="T19" i="15"/>
  <c r="G15" i="15"/>
  <c r="C28" i="15"/>
  <c r="M18" i="15"/>
  <c r="R25" i="15"/>
  <c r="C29" i="15"/>
  <c r="J14" i="15"/>
  <c r="M28" i="15"/>
  <c r="S14" i="15"/>
  <c r="G26" i="15"/>
  <c r="D29" i="15"/>
  <c r="K14" i="15"/>
  <c r="N28" i="15"/>
  <c r="T14" i="15"/>
  <c r="U15" i="15"/>
  <c r="E29" i="15"/>
  <c r="L14" i="15"/>
  <c r="O28" i="15"/>
  <c r="R29" i="15"/>
  <c r="D14" i="15"/>
  <c r="I27" i="15"/>
  <c r="S17" i="15"/>
  <c r="M24" i="15"/>
  <c r="K17" i="15"/>
  <c r="G29" i="15"/>
  <c r="G21" i="15"/>
  <c r="V15" i="15"/>
  <c r="V20" i="15"/>
  <c r="V18" i="15"/>
  <c r="X29" i="15"/>
  <c r="W25" i="15"/>
  <c r="W20" i="15"/>
  <c r="X14" i="15"/>
  <c r="G22" i="3"/>
  <c r="G14" i="3"/>
  <c r="H20" i="3"/>
  <c r="L17" i="3"/>
  <c r="M19" i="3"/>
  <c r="K19" i="4"/>
  <c r="W74" i="18" s="1"/>
  <c r="N12" i="3"/>
  <c r="I19" i="3"/>
  <c r="H17" i="11"/>
  <c r="D24" i="3"/>
  <c r="I14" i="3"/>
  <c r="D20" i="3"/>
  <c r="I12" i="3"/>
  <c r="F27" i="11"/>
  <c r="D30" i="11"/>
  <c r="F14" i="11"/>
  <c r="D17" i="11"/>
  <c r="E24" i="11"/>
  <c r="D28" i="11"/>
  <c r="O50" i="14"/>
  <c r="D18" i="15"/>
  <c r="M27" i="15"/>
  <c r="G25" i="15"/>
  <c r="D19" i="15"/>
  <c r="N18" i="15"/>
  <c r="F25" i="15"/>
  <c r="E19" i="15"/>
  <c r="O18" i="15"/>
  <c r="U24" i="15"/>
  <c r="H18" i="15"/>
  <c r="P18" i="15"/>
  <c r="G19" i="15"/>
  <c r="J17" i="15"/>
  <c r="N21" i="15"/>
  <c r="S26" i="15"/>
  <c r="R17" i="15"/>
  <c r="C25" i="15"/>
  <c r="L25" i="15"/>
  <c r="M15" i="15"/>
  <c r="E15" i="15"/>
  <c r="F20" i="15"/>
  <c r="R18" i="15"/>
  <c r="W29" i="15"/>
  <c r="X24" i="15"/>
  <c r="X18" i="15"/>
  <c r="W14" i="15"/>
  <c r="F17" i="4"/>
  <c r="R72" i="18" s="1"/>
  <c r="G20" i="3"/>
  <c r="G27" i="3"/>
  <c r="K17" i="4"/>
  <c r="W72" i="18" s="1"/>
  <c r="K12" i="3"/>
  <c r="N13" i="3"/>
  <c r="D26" i="3"/>
  <c r="I25" i="3"/>
  <c r="E27" i="11"/>
  <c r="H65" i="12"/>
  <c r="E25" i="11"/>
  <c r="D29" i="11"/>
  <c r="O42" i="14"/>
  <c r="O51" i="14"/>
  <c r="O27" i="15"/>
  <c r="H27" i="15"/>
  <c r="P27" i="15"/>
  <c r="G28" i="15"/>
  <c r="J26" i="15"/>
  <c r="N30" i="15"/>
  <c r="T25" i="15"/>
  <c r="U26" i="15"/>
  <c r="S18" i="15"/>
  <c r="V26" i="15"/>
  <c r="V24" i="15"/>
  <c r="V28" i="15"/>
  <c r="W28" i="15"/>
  <c r="X28" i="15"/>
  <c r="W24" i="15"/>
  <c r="W18" i="15"/>
  <c r="X13" i="15"/>
  <c r="G26" i="3"/>
  <c r="L24" i="3"/>
  <c r="L23" i="3"/>
  <c r="M13" i="3"/>
  <c r="K25" i="3"/>
  <c r="E25" i="3"/>
  <c r="O88" i="3"/>
  <c r="I23" i="3"/>
  <c r="O17" i="3"/>
  <c r="I22" i="3"/>
  <c r="E26" i="11"/>
  <c r="D15" i="11"/>
  <c r="F19" i="11"/>
  <c r="F29" i="11"/>
  <c r="O43" i="14"/>
  <c r="O52" i="14"/>
  <c r="N17" i="15"/>
  <c r="E17" i="15"/>
  <c r="K25" i="15"/>
  <c r="O21" i="15"/>
  <c r="C26" i="15"/>
  <c r="E24" i="15"/>
  <c r="J28" i="15"/>
  <c r="W17" i="15"/>
  <c r="X27" i="15"/>
  <c r="X17" i="15"/>
  <c r="F21" i="4"/>
  <c r="R76" i="18" s="1"/>
  <c r="G25" i="3"/>
  <c r="G24" i="3"/>
  <c r="K22" i="3"/>
  <c r="N29" i="3"/>
  <c r="F26" i="11"/>
  <c r="E19" i="11"/>
  <c r="I27" i="3"/>
  <c r="I16" i="3"/>
  <c r="I18" i="3"/>
  <c r="D26" i="11"/>
  <c r="F15" i="11"/>
  <c r="E24" i="3"/>
  <c r="E20" i="3"/>
  <c r="D25" i="11"/>
  <c r="E30" i="11"/>
  <c r="O44" i="14"/>
  <c r="O53" i="14"/>
  <c r="N26" i="15"/>
  <c r="H17" i="15"/>
  <c r="C18" i="15"/>
  <c r="O26" i="15"/>
  <c r="I26" i="15"/>
  <c r="L15" i="15"/>
  <c r="J18" i="15"/>
  <c r="N14" i="15"/>
  <c r="D15" i="15"/>
  <c r="S27" i="15"/>
  <c r="V17" i="15"/>
  <c r="V14" i="15"/>
  <c r="V19" i="15"/>
  <c r="W19" i="15"/>
  <c r="W27" i="15"/>
  <c r="F18" i="4"/>
  <c r="R73" i="18" s="1"/>
  <c r="G12" i="3"/>
  <c r="K23" i="3"/>
  <c r="N18" i="3"/>
  <c r="D28" i="3"/>
  <c r="D20" i="11"/>
  <c r="I28" i="3"/>
  <c r="J24" i="3"/>
  <c r="I13" i="3"/>
  <c r="F23" i="11"/>
  <c r="F20" i="11"/>
  <c r="O45" i="14"/>
  <c r="O54" i="14"/>
  <c r="E18" i="15"/>
  <c r="P17" i="15"/>
  <c r="K18" i="15"/>
  <c r="E26" i="15"/>
  <c r="Q26" i="15"/>
  <c r="F27" i="15"/>
  <c r="R19" i="15"/>
  <c r="R21" i="15"/>
  <c r="K27" i="15"/>
  <c r="P30" i="15"/>
  <c r="G14" i="15"/>
  <c r="C27" i="15"/>
  <c r="I30" i="15"/>
  <c r="M26" i="15"/>
  <c r="Q30" i="15"/>
  <c r="Q28" i="15"/>
  <c r="U20" i="15"/>
  <c r="H15" i="15"/>
  <c r="K29" i="15"/>
  <c r="P15" i="15"/>
  <c r="T29" i="15"/>
  <c r="U21" i="15"/>
  <c r="H25" i="15"/>
  <c r="L20" i="15"/>
  <c r="P25" i="15"/>
  <c r="C21" i="15"/>
  <c r="I25" i="15"/>
  <c r="M20" i="15"/>
  <c r="Q25" i="15"/>
  <c r="G27" i="15"/>
  <c r="D21" i="15"/>
  <c r="J25" i="15"/>
  <c r="N20" i="15"/>
  <c r="S25" i="15"/>
  <c r="U25" i="15"/>
  <c r="H19" i="15"/>
  <c r="P19" i="15"/>
  <c r="O30" i="15"/>
  <c r="P20" i="15"/>
  <c r="H29" i="15"/>
  <c r="K26" i="15"/>
  <c r="V30" i="15"/>
  <c r="C17" i="15"/>
  <c r="J19" i="15"/>
  <c r="X19" i="15"/>
  <c r="X26" i="15"/>
  <c r="X21" i="15"/>
  <c r="G29" i="3"/>
  <c r="G13" i="3"/>
  <c r="H28" i="3"/>
  <c r="L27" i="3"/>
  <c r="G21" i="4"/>
  <c r="S76" i="18" s="1"/>
  <c r="F18" i="11"/>
  <c r="E18" i="11"/>
  <c r="D21" i="11"/>
  <c r="D17" i="3"/>
  <c r="I29" i="3"/>
  <c r="E21" i="11"/>
  <c r="E15" i="3"/>
  <c r="D13" i="11"/>
  <c r="F21" i="11"/>
  <c r="O38" i="14"/>
  <c r="O46" i="14"/>
  <c r="F15" i="15"/>
  <c r="I17" i="15"/>
  <c r="F18" i="15"/>
  <c r="G18" i="15"/>
  <c r="U18" i="15"/>
  <c r="P29" i="15"/>
  <c r="G30" i="15"/>
  <c r="G16" i="3"/>
  <c r="G28" i="3"/>
  <c r="N87" i="3"/>
  <c r="D16" i="3"/>
  <c r="O14" i="3"/>
  <c r="E29" i="3"/>
  <c r="H58" i="12"/>
  <c r="G84" i="3"/>
  <c r="H93" i="3"/>
  <c r="O56" i="3"/>
  <c r="G49" i="3"/>
  <c r="E56" i="3"/>
  <c r="F63" i="3"/>
  <c r="D56" i="3"/>
  <c r="D67" i="3"/>
  <c r="F15" i="12"/>
  <c r="D27" i="12"/>
  <c r="E14" i="12"/>
  <c r="D28" i="12"/>
  <c r="F19" i="12"/>
  <c r="F14" i="12"/>
  <c r="D14" i="12"/>
  <c r="F25" i="12"/>
  <c r="D23" i="12"/>
  <c r="E20" i="12"/>
  <c r="E28" i="12"/>
  <c r="F29" i="12"/>
  <c r="D12" i="12"/>
  <c r="E29" i="12"/>
  <c r="F27" i="12"/>
  <c r="D29" i="12"/>
  <c r="F17" i="12"/>
  <c r="D24" i="12"/>
  <c r="D25" i="12"/>
  <c r="F20" i="12"/>
  <c r="D18" i="12"/>
  <c r="E18" i="12"/>
  <c r="D17" i="12"/>
  <c r="E30" i="12"/>
  <c r="F16" i="12"/>
  <c r="D13" i="12"/>
  <c r="E12" i="12"/>
  <c r="E17" i="12"/>
  <c r="E26" i="12"/>
  <c r="D21" i="12"/>
  <c r="F21" i="12"/>
  <c r="E27" i="12"/>
  <c r="E21" i="12"/>
  <c r="E25" i="12"/>
  <c r="F24" i="12"/>
  <c r="F30" i="12"/>
  <c r="F26" i="12"/>
  <c r="D16" i="12"/>
  <c r="E15" i="12"/>
  <c r="E13" i="12"/>
  <c r="F12" i="12"/>
  <c r="D20" i="12"/>
  <c r="D15" i="12"/>
  <c r="F28" i="12"/>
  <c r="D26" i="12"/>
  <c r="E23" i="12"/>
  <c r="E19" i="12"/>
  <c r="E24" i="12"/>
  <c r="D19" i="12"/>
  <c r="D30" i="12"/>
  <c r="F23" i="12"/>
  <c r="F18" i="12"/>
  <c r="F13" i="12"/>
  <c r="L20" i="4"/>
  <c r="X75" i="18" s="1"/>
  <c r="L18" i="4"/>
  <c r="X73" i="18" s="1"/>
  <c r="L21" i="4"/>
  <c r="X76" i="18" s="1"/>
  <c r="L83" i="3"/>
  <c r="N67" i="3"/>
  <c r="L78" i="3"/>
  <c r="F72" i="3"/>
  <c r="H72" i="3"/>
  <c r="H51" i="12"/>
  <c r="K72" i="3"/>
  <c r="J17" i="4"/>
  <c r="V72" i="18" s="1"/>
  <c r="G17" i="4"/>
  <c r="S72" i="18" s="1"/>
  <c r="J18" i="4"/>
  <c r="V73" i="18" s="1"/>
  <c r="I18" i="4"/>
  <c r="U73" i="18" s="1"/>
  <c r="N17" i="4"/>
  <c r="Z72" i="18" s="1"/>
  <c r="E11" i="3"/>
  <c r="N19" i="4"/>
  <c r="Z74" i="18" s="1"/>
  <c r="F13" i="3"/>
  <c r="F29" i="3"/>
  <c r="N21" i="4"/>
  <c r="Z76" i="18" s="1"/>
  <c r="E18" i="3"/>
  <c r="N18" i="4"/>
  <c r="Z73" i="18" s="1"/>
  <c r="F57" i="12" l="1"/>
  <c r="F22" i="12"/>
  <c r="E51" i="12"/>
  <c r="E16" i="12"/>
  <c r="H73" i="3"/>
  <c r="H12" i="3"/>
  <c r="N77" i="3"/>
  <c r="N16" i="3"/>
  <c r="L75" i="3"/>
  <c r="L14" i="3"/>
  <c r="H30" i="11"/>
  <c r="D74" i="3"/>
  <c r="D13" i="3"/>
  <c r="D73" i="3"/>
  <c r="D12" i="3"/>
  <c r="H28" i="11"/>
  <c r="H83" i="3"/>
  <c r="H22" i="3"/>
  <c r="H24" i="11"/>
  <c r="L90" i="3"/>
  <c r="L29" i="3"/>
  <c r="H80" i="3"/>
  <c r="H19" i="3"/>
  <c r="L81" i="3"/>
  <c r="L20" i="3"/>
  <c r="M78" i="3"/>
  <c r="M17" i="3"/>
  <c r="G80" i="3"/>
  <c r="G19" i="3"/>
  <c r="H18" i="11"/>
  <c r="E89" i="3"/>
  <c r="E28" i="3"/>
  <c r="H88" i="3"/>
  <c r="H27" i="3"/>
  <c r="K88" i="3"/>
  <c r="K27" i="3"/>
  <c r="O1" i="18"/>
  <c r="M73" i="3"/>
  <c r="M12" i="3"/>
  <c r="D80" i="3"/>
  <c r="D19" i="3"/>
  <c r="M75" i="3"/>
  <c r="M14" i="3"/>
  <c r="M88" i="3"/>
  <c r="M27" i="3"/>
  <c r="M87" i="3"/>
  <c r="M26" i="3"/>
  <c r="E80" i="3"/>
  <c r="E19" i="3"/>
  <c r="K78" i="3"/>
  <c r="K17" i="3"/>
  <c r="H14" i="11"/>
  <c r="H20" i="11"/>
  <c r="K81" i="3"/>
  <c r="K20" i="3"/>
  <c r="F78" i="3"/>
  <c r="F17" i="3"/>
  <c r="E88" i="3"/>
  <c r="E27" i="3"/>
  <c r="L32" i="14"/>
  <c r="H29" i="11"/>
  <c r="O73" i="3"/>
  <c r="O12" i="3"/>
  <c r="N83" i="3"/>
  <c r="N22" i="3"/>
  <c r="O77" i="3"/>
  <c r="O16" i="3"/>
  <c r="M85" i="3"/>
  <c r="M24" i="3"/>
  <c r="H23" i="11"/>
  <c r="K80" i="3"/>
  <c r="K19" i="3"/>
  <c r="D88" i="3"/>
  <c r="D27" i="3"/>
  <c r="N80" i="3"/>
  <c r="N19" i="3"/>
  <c r="K79" i="3"/>
  <c r="K18" i="3"/>
  <c r="N86" i="3"/>
  <c r="N25" i="3"/>
  <c r="O80" i="3"/>
  <c r="O19" i="3"/>
  <c r="K76" i="3"/>
  <c r="K15" i="3"/>
  <c r="D76" i="3"/>
  <c r="D15" i="3"/>
  <c r="E81" i="3"/>
  <c r="H27" i="11"/>
  <c r="N78" i="3"/>
  <c r="N17" i="3"/>
  <c r="D79" i="3"/>
  <c r="D18" i="3"/>
  <c r="K89" i="3"/>
  <c r="K28" i="3"/>
  <c r="M86" i="3"/>
  <c r="M25" i="3"/>
  <c r="F79" i="3"/>
  <c r="F18" i="3"/>
  <c r="M77" i="3"/>
  <c r="M16" i="3"/>
  <c r="L79" i="3"/>
  <c r="L18" i="3"/>
  <c r="N85" i="3"/>
  <c r="N24" i="3"/>
  <c r="O86" i="3"/>
  <c r="O25" i="3"/>
  <c r="M79" i="3"/>
  <c r="M18" i="3"/>
  <c r="K77" i="3"/>
  <c r="K16" i="3"/>
  <c r="D75" i="3"/>
  <c r="D14" i="3"/>
  <c r="M81" i="3"/>
  <c r="M20" i="3"/>
  <c r="M72" i="3"/>
  <c r="M11" i="3"/>
  <c r="D82" i="3"/>
  <c r="O83" i="3"/>
  <c r="O22" i="3"/>
  <c r="O90" i="3"/>
  <c r="O29" i="3"/>
  <c r="D32" i="14"/>
  <c r="L89" i="3"/>
  <c r="L28" i="3"/>
  <c r="L80" i="3"/>
  <c r="L19" i="3"/>
  <c r="I17" i="3"/>
  <c r="M32" i="14"/>
  <c r="H87" i="3"/>
  <c r="H26" i="3"/>
  <c r="H86" i="3"/>
  <c r="H25" i="3"/>
  <c r="O84" i="3"/>
  <c r="O23" i="3"/>
  <c r="E83" i="3"/>
  <c r="E22" i="3"/>
  <c r="F83" i="3"/>
  <c r="F22" i="3"/>
  <c r="B8" i="15"/>
  <c r="B8" i="11"/>
  <c r="N1" i="18"/>
  <c r="B36" i="19"/>
  <c r="B58" i="19"/>
  <c r="B59" i="19" s="1"/>
  <c r="B1" i="19"/>
  <c r="B37" i="19" s="1"/>
  <c r="B62" i="19"/>
  <c r="B2" i="19"/>
  <c r="D83" i="3"/>
  <c r="D22" i="3"/>
  <c r="H90" i="3"/>
  <c r="H29" i="3"/>
  <c r="H25" i="11"/>
  <c r="H74" i="3"/>
  <c r="H13" i="3"/>
  <c r="D84" i="3"/>
  <c r="D23" i="3"/>
  <c r="M83" i="3"/>
  <c r="M22" i="3"/>
  <c r="E87" i="3"/>
  <c r="E26" i="3"/>
  <c r="O87" i="3"/>
  <c r="O26" i="3"/>
  <c r="L87" i="3"/>
  <c r="L26" i="3"/>
  <c r="M89" i="3"/>
  <c r="M28" i="3"/>
  <c r="M84" i="3"/>
  <c r="M23" i="3"/>
  <c r="H85" i="3"/>
  <c r="H24" i="3"/>
  <c r="O79" i="3"/>
  <c r="O18" i="3"/>
  <c r="K75" i="3"/>
  <c r="K14" i="3"/>
  <c r="E78" i="3"/>
  <c r="E17" i="3"/>
  <c r="N88" i="3"/>
  <c r="N27" i="3"/>
  <c r="F75" i="3"/>
  <c r="F14" i="3"/>
  <c r="D86" i="3"/>
  <c r="D25" i="3"/>
  <c r="N76" i="3"/>
  <c r="N15" i="3"/>
  <c r="E84" i="3"/>
  <c r="E23" i="3"/>
  <c r="K85" i="3"/>
  <c r="K24" i="3"/>
  <c r="E75" i="3"/>
  <c r="E14" i="3"/>
  <c r="O74" i="3"/>
  <c r="O13" i="3"/>
  <c r="H15" i="11"/>
  <c r="O81" i="3"/>
  <c r="O20" i="3"/>
  <c r="L73" i="3"/>
  <c r="L12" i="3"/>
  <c r="H84" i="3"/>
  <c r="H23" i="3"/>
  <c r="N89" i="3"/>
  <c r="N28" i="3"/>
  <c r="K87" i="3"/>
  <c r="K26" i="3"/>
  <c r="K90" i="3"/>
  <c r="K29" i="3"/>
  <c r="H77" i="3"/>
  <c r="H16" i="3"/>
  <c r="L74" i="3"/>
  <c r="L13" i="3"/>
  <c r="H78" i="3"/>
  <c r="H17" i="3"/>
  <c r="H75" i="3"/>
  <c r="H14" i="3"/>
  <c r="D90" i="3"/>
  <c r="D29" i="3"/>
  <c r="D31" i="11"/>
  <c r="D41" i="11" s="1"/>
  <c r="K48" i="3"/>
  <c r="K56" i="3"/>
  <c r="K74" i="3"/>
  <c r="L77" i="3"/>
  <c r="L86" i="3"/>
  <c r="M58" i="16"/>
  <c r="N93" i="3"/>
  <c r="I22" i="12"/>
  <c r="N56" i="3"/>
  <c r="N82" i="3"/>
  <c r="L56" i="3"/>
  <c r="L82" i="3"/>
  <c r="G56" i="3"/>
  <c r="G82" i="3"/>
  <c r="H56" i="3"/>
  <c r="H82" i="3"/>
  <c r="K82" i="3"/>
  <c r="F56" i="3"/>
  <c r="M56" i="3"/>
  <c r="M82" i="3"/>
  <c r="P38" i="14"/>
  <c r="P42" i="14"/>
  <c r="P51" i="14"/>
  <c r="P55" i="14"/>
  <c r="P54" i="14"/>
  <c r="J20" i="3"/>
  <c r="J16" i="3"/>
  <c r="J22" i="3"/>
  <c r="J29" i="3"/>
  <c r="J25" i="3"/>
  <c r="J11" i="3"/>
  <c r="L48" i="3"/>
  <c r="L76" i="3"/>
  <c r="J21" i="3"/>
  <c r="O58" i="3"/>
  <c r="D72" i="3"/>
  <c r="D30" i="3"/>
  <c r="D62" i="3"/>
  <c r="P43" i="14"/>
  <c r="D31" i="12"/>
  <c r="D41" i="12" s="1"/>
  <c r="C31" i="15"/>
  <c r="E73" i="3"/>
  <c r="O75" i="3"/>
  <c r="K86" i="3"/>
  <c r="P46" i="14"/>
  <c r="P40" i="14"/>
  <c r="I62" i="3"/>
  <c r="I54" i="3"/>
  <c r="I47" i="3"/>
  <c r="I58" i="3"/>
  <c r="P53" i="14"/>
  <c r="I60" i="3"/>
  <c r="I49" i="3"/>
  <c r="K52" i="3"/>
  <c r="L31" i="15"/>
  <c r="Y31" i="15"/>
  <c r="O62" i="3"/>
  <c r="P52" i="14"/>
  <c r="P41" i="14"/>
  <c r="Z17" i="15"/>
  <c r="I48" i="3"/>
  <c r="I64" i="3"/>
  <c r="Z23" i="15"/>
  <c r="Z29" i="15"/>
  <c r="Z15" i="15"/>
  <c r="Z14" i="15"/>
  <c r="Z30" i="15"/>
  <c r="Z19" i="15"/>
  <c r="Z27" i="15"/>
  <c r="Z28" i="15"/>
  <c r="Z21" i="15"/>
  <c r="Z25" i="15"/>
  <c r="Z20" i="15"/>
  <c r="Z13" i="15"/>
  <c r="Z26" i="15"/>
  <c r="Z18" i="15"/>
  <c r="Z24" i="15"/>
  <c r="O72" i="3"/>
  <c r="H76" i="3"/>
  <c r="W31" i="15"/>
  <c r="M67" i="3"/>
  <c r="I52" i="3"/>
  <c r="L58" i="16"/>
  <c r="I57" i="3"/>
  <c r="E63" i="12"/>
  <c r="E62" i="12"/>
  <c r="E52" i="12"/>
  <c r="E65" i="12"/>
  <c r="F55" i="12"/>
  <c r="D64" i="12"/>
  <c r="F63" i="12"/>
  <c r="E54" i="12"/>
  <c r="E50" i="12"/>
  <c r="F56" i="12"/>
  <c r="D52" i="12"/>
  <c r="D60" i="12"/>
  <c r="D65" i="12"/>
  <c r="D50" i="12"/>
  <c r="F59" i="12"/>
  <c r="D48" i="12"/>
  <c r="F62" i="12"/>
  <c r="E55" i="12"/>
  <c r="F49" i="12"/>
  <c r="D62" i="12"/>
  <c r="F58" i="12"/>
  <c r="E49" i="12"/>
  <c r="D59" i="12"/>
  <c r="D49" i="12"/>
  <c r="E64" i="12"/>
  <c r="F48" i="12"/>
  <c r="E58" i="12"/>
  <c r="D55" i="12"/>
  <c r="D51" i="12"/>
  <c r="E60" i="12"/>
  <c r="D56" i="12"/>
  <c r="E53" i="12"/>
  <c r="D58" i="12"/>
  <c r="F54" i="12"/>
  <c r="F50" i="12"/>
  <c r="E59" i="12"/>
  <c r="F65" i="12"/>
  <c r="F47" i="12"/>
  <c r="F61" i="12"/>
  <c r="F51" i="12"/>
  <c r="D53" i="12"/>
  <c r="F52" i="12"/>
  <c r="D47" i="12"/>
  <c r="F53" i="12"/>
  <c r="D54" i="12"/>
  <c r="D61" i="12"/>
  <c r="E48" i="12"/>
  <c r="E56" i="12"/>
  <c r="E61" i="12"/>
  <c r="F64" i="12"/>
  <c r="F60" i="12"/>
  <c r="D63" i="12"/>
  <c r="G12" i="11"/>
  <c r="G16" i="11"/>
  <c r="I31" i="15"/>
  <c r="R31" i="15"/>
  <c r="H12" i="12"/>
  <c r="L88" i="3"/>
  <c r="I55" i="3"/>
  <c r="K64" i="3"/>
  <c r="K62" i="3"/>
  <c r="K49" i="3"/>
  <c r="H79" i="3"/>
  <c r="H98" i="12"/>
  <c r="K51" i="3"/>
  <c r="H32" i="16"/>
  <c r="P50" i="14"/>
  <c r="I51" i="3"/>
  <c r="I63" i="3"/>
  <c r="L32" i="16"/>
  <c r="K58" i="3"/>
  <c r="O50" i="3"/>
  <c r="H58" i="3"/>
  <c r="P22" i="3"/>
  <c r="L72" i="3"/>
  <c r="U31" i="15"/>
  <c r="Q31" i="15"/>
  <c r="P31" i="15"/>
  <c r="P45" i="14"/>
  <c r="P44" i="14"/>
  <c r="P48" i="14"/>
  <c r="E31" i="11"/>
  <c r="E41" i="11" s="1"/>
  <c r="P25" i="3"/>
  <c r="P37" i="14"/>
  <c r="F31" i="15"/>
  <c r="X31" i="15"/>
  <c r="D31" i="15"/>
  <c r="K31" i="15"/>
  <c r="G31" i="15"/>
  <c r="K58" i="16"/>
  <c r="K57" i="3"/>
  <c r="K63" i="3"/>
  <c r="K60" i="3"/>
  <c r="K59" i="3"/>
  <c r="K61" i="3"/>
  <c r="K46" i="3"/>
  <c r="K47" i="3"/>
  <c r="K55" i="3"/>
  <c r="I77" i="3"/>
  <c r="G73" i="3"/>
  <c r="E31" i="15"/>
  <c r="O76" i="3"/>
  <c r="O78" i="3"/>
  <c r="I90" i="3"/>
  <c r="J76" i="3"/>
  <c r="N74" i="3"/>
  <c r="T31" i="15"/>
  <c r="V31" i="15"/>
  <c r="O85" i="3"/>
  <c r="N72" i="3"/>
  <c r="G75" i="3"/>
  <c r="G76" i="3"/>
  <c r="K30" i="3"/>
  <c r="L31" i="14"/>
  <c r="G83" i="3"/>
  <c r="S31" i="15"/>
  <c r="G87" i="3"/>
  <c r="E76" i="3"/>
  <c r="F85" i="3"/>
  <c r="J83" i="3"/>
  <c r="K83" i="3"/>
  <c r="D78" i="3"/>
  <c r="G85" i="3"/>
  <c r="G86" i="3"/>
  <c r="G88" i="3"/>
  <c r="I89" i="3"/>
  <c r="K73" i="3"/>
  <c r="M31" i="15"/>
  <c r="F31" i="11"/>
  <c r="F41" i="11" s="1"/>
  <c r="F81" i="3"/>
  <c r="K84" i="3"/>
  <c r="D77" i="3"/>
  <c r="P16" i="3"/>
  <c r="G81" i="3"/>
  <c r="D89" i="3"/>
  <c r="N81" i="3"/>
  <c r="I79" i="3"/>
  <c r="L85" i="3"/>
  <c r="D85" i="3"/>
  <c r="N31" i="15"/>
  <c r="I78" i="3"/>
  <c r="E74" i="3"/>
  <c r="G72" i="3"/>
  <c r="N84" i="3"/>
  <c r="H31" i="15"/>
  <c r="G89" i="3"/>
  <c r="H59" i="3"/>
  <c r="K50" i="3"/>
  <c r="K53" i="3"/>
  <c r="F89" i="3"/>
  <c r="D87" i="3"/>
  <c r="N75" i="3"/>
  <c r="G78" i="3"/>
  <c r="O31" i="15"/>
  <c r="H89" i="3"/>
  <c r="N90" i="3"/>
  <c r="O57" i="14"/>
  <c r="E86" i="3"/>
  <c r="F76" i="3"/>
  <c r="H54" i="3"/>
  <c r="L67" i="3"/>
  <c r="K54" i="3"/>
  <c r="F77" i="3"/>
  <c r="H31" i="11"/>
  <c r="H41" i="11" s="1"/>
  <c r="G74" i="3"/>
  <c r="O89" i="3"/>
  <c r="P20" i="3"/>
  <c r="D81" i="3"/>
  <c r="N73" i="3"/>
  <c r="J31" i="15"/>
  <c r="H81" i="3"/>
  <c r="N79" i="3"/>
  <c r="L84" i="3"/>
  <c r="I53" i="3"/>
  <c r="O18" i="4"/>
  <c r="G67" i="3"/>
  <c r="G93" i="3"/>
  <c r="D59" i="3"/>
  <c r="H63" i="3"/>
  <c r="D93" i="3"/>
  <c r="O47" i="3"/>
  <c r="D47" i="3"/>
  <c r="D60" i="3"/>
  <c r="O52" i="3"/>
  <c r="O63" i="3"/>
  <c r="D46" i="3"/>
  <c r="J55" i="3"/>
  <c r="E59" i="3"/>
  <c r="E60" i="3"/>
  <c r="E48" i="3"/>
  <c r="E58" i="3"/>
  <c r="E49" i="3"/>
  <c r="E54" i="3"/>
  <c r="E50" i="3"/>
  <c r="E51" i="3"/>
  <c r="E61" i="3"/>
  <c r="E52" i="3"/>
  <c r="E55" i="3"/>
  <c r="E47" i="3"/>
  <c r="E62" i="3"/>
  <c r="E64" i="3"/>
  <c r="E57" i="3"/>
  <c r="E63" i="3"/>
  <c r="D54" i="3"/>
  <c r="D48" i="3"/>
  <c r="D61" i="3"/>
  <c r="D49" i="3"/>
  <c r="D58" i="3"/>
  <c r="M58" i="3"/>
  <c r="M55" i="3"/>
  <c r="M53" i="3"/>
  <c r="M63" i="3"/>
  <c r="M60" i="3"/>
  <c r="M54" i="3"/>
  <c r="M46" i="3"/>
  <c r="M50" i="3"/>
  <c r="M49" i="3"/>
  <c r="M61" i="3"/>
  <c r="M62" i="3"/>
  <c r="M51" i="3"/>
  <c r="M52" i="3"/>
  <c r="M59" i="3"/>
  <c r="M48" i="3"/>
  <c r="M57" i="3"/>
  <c r="M64" i="3"/>
  <c r="M47" i="3"/>
  <c r="G64" i="3"/>
  <c r="F47" i="3"/>
  <c r="L61" i="3"/>
  <c r="O61" i="3"/>
  <c r="L64" i="3"/>
  <c r="F58" i="3"/>
  <c r="D53" i="3"/>
  <c r="I67" i="3"/>
  <c r="L53" i="3"/>
  <c r="F54" i="3"/>
  <c r="D50" i="3"/>
  <c r="F57" i="3"/>
  <c r="L63" i="3"/>
  <c r="O55" i="3"/>
  <c r="H67" i="3"/>
  <c r="K32" i="16"/>
  <c r="O54" i="3"/>
  <c r="D55" i="3"/>
  <c r="I93" i="3"/>
  <c r="J47" i="3"/>
  <c r="F49" i="3"/>
  <c r="H58" i="16"/>
  <c r="J50" i="3"/>
  <c r="J46" i="3"/>
  <c r="D63" i="3"/>
  <c r="F58" i="16"/>
  <c r="N55" i="3"/>
  <c r="N52" i="3"/>
  <c r="N48" i="3"/>
  <c r="N61" i="3"/>
  <c r="N53" i="3"/>
  <c r="N49" i="3"/>
  <c r="N57" i="3"/>
  <c r="N58" i="3"/>
  <c r="N62" i="3"/>
  <c r="N60" i="3"/>
  <c r="N64" i="3"/>
  <c r="N46" i="3"/>
  <c r="N54" i="3"/>
  <c r="N63" i="3"/>
  <c r="N51" i="3"/>
  <c r="N59" i="3"/>
  <c r="N47" i="3"/>
  <c r="N50" i="3"/>
  <c r="F62" i="3"/>
  <c r="F51" i="3"/>
  <c r="F53" i="3"/>
  <c r="F50" i="3"/>
  <c r="F52" i="3"/>
  <c r="F55" i="3"/>
  <c r="F60" i="3"/>
  <c r="F61" i="3"/>
  <c r="G63" i="3"/>
  <c r="G51" i="3"/>
  <c r="G58" i="3"/>
  <c r="G53" i="3"/>
  <c r="G55" i="3"/>
  <c r="G59" i="3"/>
  <c r="G61" i="3"/>
  <c r="G50" i="3"/>
  <c r="G54" i="3"/>
  <c r="G47" i="3"/>
  <c r="G48" i="3"/>
  <c r="G57" i="3"/>
  <c r="G60" i="3"/>
  <c r="G62" i="3"/>
  <c r="G52" i="3"/>
  <c r="J67" i="3"/>
  <c r="J93" i="3"/>
  <c r="I58" i="16"/>
  <c r="I32" i="14"/>
  <c r="I32" i="16"/>
  <c r="K93" i="3"/>
  <c r="K67" i="3"/>
  <c r="J58" i="16"/>
  <c r="J32" i="16"/>
  <c r="O57" i="3"/>
  <c r="O60" i="3"/>
  <c r="O48" i="3"/>
  <c r="O49" i="3"/>
  <c r="O59" i="3"/>
  <c r="O46" i="3"/>
  <c r="O51" i="3"/>
  <c r="O53" i="3"/>
  <c r="L46" i="3"/>
  <c r="L52" i="3"/>
  <c r="L59" i="3"/>
  <c r="L60" i="3"/>
  <c r="L58" i="3"/>
  <c r="L47" i="3"/>
  <c r="L57" i="3"/>
  <c r="L54" i="3"/>
  <c r="L55" i="3"/>
  <c r="L50" i="3"/>
  <c r="L62" i="3"/>
  <c r="J57" i="3"/>
  <c r="L51" i="3"/>
  <c r="D64" i="3"/>
  <c r="D51" i="3"/>
  <c r="C32" i="16"/>
  <c r="D58" i="16"/>
  <c r="E93" i="3"/>
  <c r="D32" i="16"/>
  <c r="E67" i="3"/>
  <c r="G32" i="16"/>
  <c r="G58" i="16"/>
  <c r="J64" i="3"/>
  <c r="J59" i="3"/>
  <c r="J51" i="3"/>
  <c r="J52" i="3"/>
  <c r="H46" i="3"/>
  <c r="H60" i="3"/>
  <c r="H64" i="3"/>
  <c r="H62" i="3"/>
  <c r="H53" i="3"/>
  <c r="H55" i="3"/>
  <c r="H52" i="3"/>
  <c r="H57" i="3"/>
  <c r="H47" i="3"/>
  <c r="H51" i="3"/>
  <c r="H50" i="3"/>
  <c r="H49" i="3"/>
  <c r="H48" i="3"/>
  <c r="O93" i="3"/>
  <c r="O67" i="3"/>
  <c r="N32" i="14"/>
  <c r="N32" i="16"/>
  <c r="N58" i="16"/>
  <c r="C32" i="14"/>
  <c r="L49" i="3"/>
  <c r="D57" i="3"/>
  <c r="J60" i="3"/>
  <c r="F59" i="3"/>
  <c r="F46" i="3"/>
  <c r="E58" i="16"/>
  <c r="F93" i="3"/>
  <c r="F67" i="3"/>
  <c r="E32" i="16"/>
  <c r="E32" i="14"/>
  <c r="G46" i="3"/>
  <c r="O64" i="3"/>
  <c r="H61" i="3"/>
  <c r="J48" i="3"/>
  <c r="F32" i="16"/>
  <c r="D52" i="3"/>
  <c r="J54" i="3"/>
  <c r="H32" i="14"/>
  <c r="L93" i="3"/>
  <c r="E47" i="12"/>
  <c r="E31" i="12"/>
  <c r="E41" i="12" s="1"/>
  <c r="F31" i="12"/>
  <c r="F41" i="12" s="1"/>
  <c r="G90" i="3"/>
  <c r="I83" i="3"/>
  <c r="M80" i="3"/>
  <c r="F86" i="3"/>
  <c r="E85" i="3"/>
  <c r="I86" i="3"/>
  <c r="M74" i="3"/>
  <c r="F88" i="3"/>
  <c r="E90" i="3"/>
  <c r="I80" i="3"/>
  <c r="G77" i="3"/>
  <c r="O19" i="4"/>
  <c r="F73" i="3"/>
  <c r="E77" i="3"/>
  <c r="G79" i="3"/>
  <c r="F80" i="3"/>
  <c r="M31" i="14"/>
  <c r="P18" i="3"/>
  <c r="E53" i="3"/>
  <c r="D31" i="14"/>
  <c r="O21" i="4"/>
  <c r="F64" i="3"/>
  <c r="P29" i="3"/>
  <c r="E72" i="3"/>
  <c r="E46" i="3"/>
  <c r="F90" i="3"/>
  <c r="F74" i="3"/>
  <c r="P13" i="3"/>
  <c r="F48" i="3"/>
  <c r="F87" i="3"/>
  <c r="F84" i="3"/>
  <c r="O17" i="4"/>
  <c r="B78" i="12"/>
  <c r="B43" i="12"/>
  <c r="E79" i="3"/>
  <c r="J32" i="14" l="1"/>
  <c r="I36" i="4"/>
  <c r="I22" i="4"/>
  <c r="J63" i="3"/>
  <c r="J28" i="3"/>
  <c r="J35" i="4"/>
  <c r="J22" i="4"/>
  <c r="L39" i="4"/>
  <c r="L22" i="4"/>
  <c r="P19" i="3"/>
  <c r="J19" i="3"/>
  <c r="G20" i="4"/>
  <c r="S75" i="18" s="1"/>
  <c r="O3" i="18"/>
  <c r="E73" i="18"/>
  <c r="C73" i="18"/>
  <c r="O18" i="18"/>
  <c r="O5" i="18"/>
  <c r="O26" i="18"/>
  <c r="O12" i="18"/>
  <c r="O23" i="18"/>
  <c r="O9" i="18"/>
  <c r="O17" i="18"/>
  <c r="O21" i="18"/>
  <c r="O28" i="18"/>
  <c r="O8" i="18"/>
  <c r="O25" i="18"/>
  <c r="O13" i="18"/>
  <c r="O7" i="18"/>
  <c r="O24" i="18"/>
  <c r="O22" i="18"/>
  <c r="O20" i="18"/>
  <c r="O27" i="18"/>
  <c r="O10" i="18"/>
  <c r="O11" i="18"/>
  <c r="O15" i="18"/>
  <c r="O6" i="18"/>
  <c r="O14" i="18"/>
  <c r="O4" i="18"/>
  <c r="O29" i="18"/>
  <c r="O19" i="18"/>
  <c r="O16" i="18"/>
  <c r="C76" i="18"/>
  <c r="C75" i="18"/>
  <c r="P14" i="3"/>
  <c r="J14" i="3"/>
  <c r="F66" i="12"/>
  <c r="F76" i="12"/>
  <c r="J79" i="3"/>
  <c r="J18" i="3"/>
  <c r="F32" i="14"/>
  <c r="N30" i="3"/>
  <c r="G30" i="3"/>
  <c r="F36" i="4"/>
  <c r="F22" i="4"/>
  <c r="E66" i="12"/>
  <c r="E76" i="12"/>
  <c r="G32" i="14"/>
  <c r="O30" i="3"/>
  <c r="H36" i="4"/>
  <c r="H22" i="4"/>
  <c r="M30" i="3"/>
  <c r="P15" i="3"/>
  <c r="I15" i="3"/>
  <c r="I46" i="3"/>
  <c r="I11" i="3"/>
  <c r="P17" i="3"/>
  <c r="J17" i="3"/>
  <c r="D57" i="12"/>
  <c r="D76" i="12" s="1"/>
  <c r="M36" i="4"/>
  <c r="M22" i="4"/>
  <c r="I82" i="3"/>
  <c r="I21" i="3"/>
  <c r="J61" i="3"/>
  <c r="J26" i="3"/>
  <c r="C72" i="18"/>
  <c r="D32" i="18"/>
  <c r="P11" i="18"/>
  <c r="P28" i="18"/>
  <c r="P17" i="18"/>
  <c r="P16" i="18"/>
  <c r="P9" i="18"/>
  <c r="P29" i="18"/>
  <c r="P18" i="18"/>
  <c r="P24" i="18"/>
  <c r="P13" i="18"/>
  <c r="P10" i="18"/>
  <c r="P7" i="18"/>
  <c r="P20" i="18"/>
  <c r="P14" i="18"/>
  <c r="P4" i="18"/>
  <c r="P8" i="18"/>
  <c r="P23" i="18"/>
  <c r="P15" i="18"/>
  <c r="P25" i="18"/>
  <c r="P12" i="18"/>
  <c r="P22" i="18"/>
  <c r="P5" i="18"/>
  <c r="P27" i="18"/>
  <c r="P6" i="18"/>
  <c r="P19" i="18"/>
  <c r="P21" i="18"/>
  <c r="P26" i="18"/>
  <c r="I87" i="3"/>
  <c r="I26" i="3"/>
  <c r="D38" i="4"/>
  <c r="D22" i="4"/>
  <c r="B8" i="12"/>
  <c r="D39" i="4"/>
  <c r="E39" i="4"/>
  <c r="E22" i="4"/>
  <c r="C58" i="16"/>
  <c r="F30" i="3"/>
  <c r="K36" i="4"/>
  <c r="K22" i="4"/>
  <c r="D66" i="12"/>
  <c r="C36" i="4"/>
  <c r="C22" i="4"/>
  <c r="P23" i="3"/>
  <c r="J23" i="3"/>
  <c r="P12" i="3"/>
  <c r="J12" i="3"/>
  <c r="N35" i="4"/>
  <c r="N22" i="4"/>
  <c r="J62" i="3"/>
  <c r="J27" i="3"/>
  <c r="C74" i="18"/>
  <c r="P24" i="3"/>
  <c r="I24" i="3"/>
  <c r="E30" i="3"/>
  <c r="K32" i="14"/>
  <c r="H30" i="3"/>
  <c r="L30" i="3"/>
  <c r="D35" i="4"/>
  <c r="D36" i="4"/>
  <c r="O20" i="4"/>
  <c r="P47" i="16"/>
  <c r="J56" i="3"/>
  <c r="J82" i="3"/>
  <c r="C38" i="4"/>
  <c r="C39" i="4"/>
  <c r="C37" i="4"/>
  <c r="Q21" i="1"/>
  <c r="C35" i="4"/>
  <c r="P26" i="3"/>
  <c r="I56" i="3"/>
  <c r="P27" i="3"/>
  <c r="P11" i="3"/>
  <c r="P21" i="16"/>
  <c r="Z31" i="15"/>
  <c r="P76" i="3"/>
  <c r="H83" i="12"/>
  <c r="H85" i="12"/>
  <c r="E95" i="12"/>
  <c r="H91" i="12"/>
  <c r="K37" i="4"/>
  <c r="G23" i="11"/>
  <c r="G28" i="11"/>
  <c r="D85" i="12"/>
  <c r="E99" i="12"/>
  <c r="H84" i="12"/>
  <c r="H94" i="12"/>
  <c r="H95" i="12"/>
  <c r="H88" i="12"/>
  <c r="F82" i="12"/>
  <c r="E90" i="12"/>
  <c r="P80" i="3"/>
  <c r="H35" i="4"/>
  <c r="E94" i="12"/>
  <c r="D96" i="12"/>
  <c r="P86" i="3"/>
  <c r="E35" i="4"/>
  <c r="H37" i="4"/>
  <c r="E36" i="4"/>
  <c r="H38" i="4"/>
  <c r="J72" i="3"/>
  <c r="H39" i="4"/>
  <c r="E91" i="12"/>
  <c r="H96" i="12"/>
  <c r="H100" i="12"/>
  <c r="F35" i="4"/>
  <c r="P77" i="3"/>
  <c r="H90" i="12"/>
  <c r="H97" i="12"/>
  <c r="F100" i="12"/>
  <c r="E38" i="4"/>
  <c r="P83" i="3"/>
  <c r="E86" i="12"/>
  <c r="H99" i="12"/>
  <c r="E87" i="12"/>
  <c r="F87" i="12"/>
  <c r="E84" i="12"/>
  <c r="F39" i="4"/>
  <c r="D97" i="12"/>
  <c r="H87" i="12"/>
  <c r="H89" i="12"/>
  <c r="E37" i="4"/>
  <c r="H91" i="3"/>
  <c r="F85" i="12"/>
  <c r="D100" i="12"/>
  <c r="F83" i="12"/>
  <c r="D91" i="12"/>
  <c r="F88" i="12"/>
  <c r="E89" i="12"/>
  <c r="D84" i="12"/>
  <c r="D83" i="12"/>
  <c r="D87" i="12"/>
  <c r="E97" i="12"/>
  <c r="F91" i="12"/>
  <c r="D89" i="12"/>
  <c r="D99" i="12"/>
  <c r="F96" i="12"/>
  <c r="E98" i="12"/>
  <c r="F86" i="12"/>
  <c r="D82" i="12"/>
  <c r="F84" i="12"/>
  <c r="D90" i="12"/>
  <c r="F90" i="12"/>
  <c r="F94" i="12"/>
  <c r="E88" i="12"/>
  <c r="D94" i="12"/>
  <c r="E83" i="12"/>
  <c r="D86" i="12"/>
  <c r="F95" i="12"/>
  <c r="D98" i="12"/>
  <c r="E96" i="12"/>
  <c r="F97" i="12"/>
  <c r="F89" i="12"/>
  <c r="E85" i="12"/>
  <c r="D95" i="12"/>
  <c r="E100" i="12"/>
  <c r="F99" i="12"/>
  <c r="D88" i="12"/>
  <c r="F98" i="12"/>
  <c r="G24" i="11"/>
  <c r="G25" i="11"/>
  <c r="G15" i="11"/>
  <c r="G20" i="11"/>
  <c r="G14" i="11"/>
  <c r="G26" i="11"/>
  <c r="G17" i="11"/>
  <c r="G19" i="11"/>
  <c r="G30" i="11"/>
  <c r="G18" i="11"/>
  <c r="G29" i="11"/>
  <c r="G21" i="11"/>
  <c r="G27" i="11"/>
  <c r="H31" i="12"/>
  <c r="H41" i="12" s="1"/>
  <c r="H47" i="12"/>
  <c r="P84" i="3"/>
  <c r="P74" i="3"/>
  <c r="P90" i="3"/>
  <c r="P81" i="3"/>
  <c r="I84" i="3"/>
  <c r="J73" i="3"/>
  <c r="H86" i="12"/>
  <c r="K39" i="4"/>
  <c r="K35" i="4"/>
  <c r="K38" i="4"/>
  <c r="J77" i="3"/>
  <c r="J80" i="3"/>
  <c r="J90" i="3"/>
  <c r="J87" i="3"/>
  <c r="J84" i="3"/>
  <c r="J85" i="3"/>
  <c r="P78" i="3"/>
  <c r="J88" i="3"/>
  <c r="J86" i="3"/>
  <c r="J89" i="3"/>
  <c r="J75" i="3"/>
  <c r="J74" i="3"/>
  <c r="J81" i="3"/>
  <c r="J78" i="3"/>
  <c r="F38" i="4"/>
  <c r="F37" i="4"/>
  <c r="P85" i="3"/>
  <c r="P73" i="3"/>
  <c r="I73" i="3"/>
  <c r="M37" i="4"/>
  <c r="M38" i="4"/>
  <c r="H31" i="14"/>
  <c r="C31" i="14"/>
  <c r="I88" i="3"/>
  <c r="I75" i="3"/>
  <c r="P75" i="3"/>
  <c r="I72" i="3"/>
  <c r="I85" i="3"/>
  <c r="P41" i="16"/>
  <c r="I76" i="3"/>
  <c r="I74" i="3"/>
  <c r="I81" i="3"/>
  <c r="P57" i="3"/>
  <c r="P55" i="3"/>
  <c r="P79" i="3"/>
  <c r="K31" i="14"/>
  <c r="Q58" i="3"/>
  <c r="Q63" i="3"/>
  <c r="K65" i="3"/>
  <c r="P48" i="3"/>
  <c r="J31" i="14"/>
  <c r="M35" i="4"/>
  <c r="M39" i="4"/>
  <c r="N36" i="4"/>
  <c r="N39" i="4"/>
  <c r="J36" i="4"/>
  <c r="L35" i="4"/>
  <c r="L37" i="4"/>
  <c r="P49" i="14"/>
  <c r="P23" i="16"/>
  <c r="L38" i="4"/>
  <c r="Q64" i="3"/>
  <c r="I31" i="14"/>
  <c r="L36" i="4"/>
  <c r="P29" i="16"/>
  <c r="P25" i="16"/>
  <c r="Q11" i="1"/>
  <c r="N91" i="3"/>
  <c r="Q26" i="1"/>
  <c r="P26" i="16"/>
  <c r="E82" i="12"/>
  <c r="Q57" i="3"/>
  <c r="Q60" i="3"/>
  <c r="P64" i="3"/>
  <c r="Q54" i="3"/>
  <c r="Q52" i="3"/>
  <c r="Q62" i="3"/>
  <c r="P63" i="3"/>
  <c r="Q51" i="3"/>
  <c r="Q55" i="3"/>
  <c r="M65" i="3"/>
  <c r="P12" i="16"/>
  <c r="P48" i="16"/>
  <c r="P11" i="16"/>
  <c r="P59" i="3"/>
  <c r="P52" i="3"/>
  <c r="N31" i="14"/>
  <c r="P17" i="4"/>
  <c r="P19" i="4"/>
  <c r="P16" i="16"/>
  <c r="P60" i="3"/>
  <c r="P51" i="3"/>
  <c r="F31" i="14"/>
  <c r="P15" i="16"/>
  <c r="P51" i="16"/>
  <c r="P47" i="3"/>
  <c r="P54" i="16"/>
  <c r="P18" i="16"/>
  <c r="P14" i="16"/>
  <c r="G31" i="14"/>
  <c r="P44" i="16"/>
  <c r="P24" i="16"/>
  <c r="P22" i="16"/>
  <c r="P46" i="16"/>
  <c r="P54" i="3"/>
  <c r="P18" i="4"/>
  <c r="Q47" i="3"/>
  <c r="Q48" i="3"/>
  <c r="P20" i="4"/>
  <c r="P19" i="16"/>
  <c r="P20" i="16"/>
  <c r="P28" i="16"/>
  <c r="Q28" i="1"/>
  <c r="E31" i="14"/>
  <c r="P55" i="16"/>
  <c r="P21" i="4"/>
  <c r="P17" i="16"/>
  <c r="P13" i="16"/>
  <c r="P39" i="16"/>
  <c r="P27" i="16"/>
  <c r="Q46" i="3"/>
  <c r="J39" i="4"/>
  <c r="J37" i="4"/>
  <c r="J38" i="4"/>
  <c r="F91" i="3"/>
  <c r="E91" i="3"/>
  <c r="G37" i="4"/>
  <c r="G36" i="4"/>
  <c r="G38" i="4"/>
  <c r="G39" i="4"/>
  <c r="G91" i="3"/>
  <c r="N38" i="4"/>
  <c r="P49" i="16"/>
  <c r="M91" i="3"/>
  <c r="I38" i="4"/>
  <c r="I35" i="4"/>
  <c r="I39" i="4"/>
  <c r="I37" i="4"/>
  <c r="P52" i="16"/>
  <c r="P42" i="16"/>
  <c r="N37" i="4"/>
  <c r="F65" i="3"/>
  <c r="P45" i="16"/>
  <c r="P38" i="16"/>
  <c r="M19" i="18" l="1"/>
  <c r="G13" i="12"/>
  <c r="G13" i="11"/>
  <c r="M7" i="18"/>
  <c r="M11" i="18"/>
  <c r="D66" i="3"/>
  <c r="D65" i="3"/>
  <c r="Q85" i="3"/>
  <c r="Q24" i="1"/>
  <c r="Q81" i="3"/>
  <c r="Q20" i="1"/>
  <c r="N31" i="16"/>
  <c r="D92" i="12"/>
  <c r="D93" i="12"/>
  <c r="L91" i="3"/>
  <c r="Q90" i="3"/>
  <c r="Q29" i="1"/>
  <c r="O65" i="3"/>
  <c r="Q75" i="3"/>
  <c r="Q14" i="1"/>
  <c r="I30" i="3"/>
  <c r="M29" i="18"/>
  <c r="M13" i="18"/>
  <c r="Q83" i="3"/>
  <c r="Q22" i="1"/>
  <c r="N65" i="3"/>
  <c r="E31" i="16"/>
  <c r="E65" i="3"/>
  <c r="Q84" i="3"/>
  <c r="Q23" i="1"/>
  <c r="G65" i="3"/>
  <c r="J30" i="3"/>
  <c r="F92" i="12"/>
  <c r="F101" i="12" s="1"/>
  <c r="F111" i="12" s="1"/>
  <c r="F93" i="12"/>
  <c r="O30" i="18"/>
  <c r="M4" i="18"/>
  <c r="M25" i="18"/>
  <c r="Q86" i="3"/>
  <c r="Q25" i="1"/>
  <c r="Q73" i="3"/>
  <c r="Q12" i="1"/>
  <c r="Q38" i="1" s="1"/>
  <c r="Q40" i="1" s="1"/>
  <c r="Q88" i="3"/>
  <c r="Q27" i="1"/>
  <c r="Q79" i="3"/>
  <c r="Q18" i="1"/>
  <c r="C31" i="16"/>
  <c r="Q49" i="3"/>
  <c r="J49" i="3"/>
  <c r="Q59" i="3"/>
  <c r="I59" i="3"/>
  <c r="M14" i="18"/>
  <c r="M8" i="18"/>
  <c r="D101" i="12"/>
  <c r="D111" i="12" s="1"/>
  <c r="P61" i="3"/>
  <c r="I61" i="3"/>
  <c r="D91" i="3"/>
  <c r="M6" i="18"/>
  <c r="M28" i="18"/>
  <c r="M15" i="18"/>
  <c r="M21" i="18"/>
  <c r="Q80" i="3"/>
  <c r="Q19" i="1"/>
  <c r="K91" i="3"/>
  <c r="L65" i="3"/>
  <c r="L31" i="16"/>
  <c r="Q76" i="3"/>
  <c r="Q15" i="1"/>
  <c r="I31" i="16"/>
  <c r="C57" i="16"/>
  <c r="P30" i="18"/>
  <c r="M17" i="18"/>
  <c r="Q78" i="3"/>
  <c r="Q17" i="1"/>
  <c r="H65" i="3"/>
  <c r="M31" i="16"/>
  <c r="K57" i="16"/>
  <c r="P46" i="3"/>
  <c r="Q77" i="3"/>
  <c r="Q16" i="1"/>
  <c r="Q74" i="3"/>
  <c r="Q13" i="1"/>
  <c r="P62" i="3"/>
  <c r="F31" i="16"/>
  <c r="G31" i="16"/>
  <c r="P82" i="3"/>
  <c r="P21" i="3"/>
  <c r="B48" i="19"/>
  <c r="M10" i="18"/>
  <c r="M9" i="18"/>
  <c r="G35" i="4"/>
  <c r="G22" i="4"/>
  <c r="J31" i="16"/>
  <c r="H31" i="16"/>
  <c r="Q50" i="3"/>
  <c r="I50" i="3"/>
  <c r="D40" i="4"/>
  <c r="D37" i="4"/>
  <c r="M27" i="18"/>
  <c r="M23" i="18"/>
  <c r="O91" i="3"/>
  <c r="K31" i="16"/>
  <c r="P58" i="3"/>
  <c r="J58" i="3"/>
  <c r="C77" i="18"/>
  <c r="D72" i="18" s="1"/>
  <c r="D76" i="18"/>
  <c r="M20" i="18"/>
  <c r="M12" i="18"/>
  <c r="O35" i="4"/>
  <c r="O22" i="4"/>
  <c r="D31" i="16"/>
  <c r="P89" i="3"/>
  <c r="P28" i="3"/>
  <c r="M22" i="18"/>
  <c r="M26" i="18"/>
  <c r="E92" i="12"/>
  <c r="E101" i="12" s="1"/>
  <c r="E111" i="12" s="1"/>
  <c r="E93" i="12"/>
  <c r="H92" i="12"/>
  <c r="H93" i="12"/>
  <c r="Q53" i="3"/>
  <c r="J53" i="3"/>
  <c r="M16" i="18"/>
  <c r="M24" i="18"/>
  <c r="M5" i="18"/>
  <c r="H66" i="12"/>
  <c r="H76" i="12"/>
  <c r="M18" i="18"/>
  <c r="C40" i="4"/>
  <c r="P56" i="3"/>
  <c r="K66" i="3"/>
  <c r="P88" i="3"/>
  <c r="Q61" i="3"/>
  <c r="Q82" i="3"/>
  <c r="P21" i="14"/>
  <c r="P53" i="3"/>
  <c r="P30" i="3"/>
  <c r="P87" i="3"/>
  <c r="Q89" i="3"/>
  <c r="Q87" i="3"/>
  <c r="Q56" i="3"/>
  <c r="P72" i="3"/>
  <c r="Q72" i="3"/>
  <c r="AA22" i="15"/>
  <c r="C32" i="15"/>
  <c r="P50" i="3"/>
  <c r="G28" i="12"/>
  <c r="Y32" i="15"/>
  <c r="U32" i="15"/>
  <c r="E40" i="4"/>
  <c r="P40" i="16"/>
  <c r="H40" i="4"/>
  <c r="P49" i="3"/>
  <c r="P37" i="16"/>
  <c r="G25" i="12"/>
  <c r="G17" i="12"/>
  <c r="G26" i="12"/>
  <c r="G29" i="12"/>
  <c r="AA12" i="15"/>
  <c r="P53" i="16"/>
  <c r="AA25" i="15"/>
  <c r="H82" i="12"/>
  <c r="AA20" i="15"/>
  <c r="AA18" i="15"/>
  <c r="S32" i="15"/>
  <c r="G12" i="12"/>
  <c r="I16" i="12"/>
  <c r="G16" i="12"/>
  <c r="G21" i="12"/>
  <c r="G19" i="12"/>
  <c r="G15" i="12"/>
  <c r="G14" i="12"/>
  <c r="F32" i="15"/>
  <c r="G27" i="12"/>
  <c r="G30" i="12"/>
  <c r="G20" i="12"/>
  <c r="G18" i="12"/>
  <c r="P17" i="14"/>
  <c r="P50" i="16"/>
  <c r="K40" i="4"/>
  <c r="D32" i="15"/>
  <c r="P32" i="15"/>
  <c r="AA24" i="15"/>
  <c r="AA27" i="15"/>
  <c r="AA21" i="15"/>
  <c r="K32" i="15"/>
  <c r="N32" i="15"/>
  <c r="W32" i="15"/>
  <c r="P19" i="14"/>
  <c r="P43" i="16"/>
  <c r="P13" i="14"/>
  <c r="F40" i="4"/>
  <c r="L32" i="15"/>
  <c r="AA26" i="15"/>
  <c r="AA30" i="15"/>
  <c r="I32" i="15"/>
  <c r="Q32" i="15"/>
  <c r="O32" i="15"/>
  <c r="AA29" i="15"/>
  <c r="M32" i="15"/>
  <c r="AA17" i="15"/>
  <c r="J32" i="15"/>
  <c r="H32" i="15"/>
  <c r="AA19" i="15"/>
  <c r="M40" i="4"/>
  <c r="O31" i="16"/>
  <c r="P57" i="14"/>
  <c r="R32" i="15"/>
  <c r="G32" i="15"/>
  <c r="AA13" i="15"/>
  <c r="AA28" i="15"/>
  <c r="AA23" i="15"/>
  <c r="X32" i="15"/>
  <c r="AA15" i="15"/>
  <c r="E32" i="15"/>
  <c r="AA14" i="15"/>
  <c r="V32" i="15"/>
  <c r="AA16" i="15"/>
  <c r="T32" i="15"/>
  <c r="L40" i="4"/>
  <c r="P16" i="14"/>
  <c r="P26" i="14"/>
  <c r="P22" i="14"/>
  <c r="P20" i="14"/>
  <c r="N40" i="4"/>
  <c r="P12" i="14"/>
  <c r="J40" i="4"/>
  <c r="G40" i="4"/>
  <c r="I40" i="4"/>
  <c r="O39" i="4"/>
  <c r="O31" i="14"/>
  <c r="P30" i="16"/>
  <c r="P25" i="14"/>
  <c r="P15" i="14"/>
  <c r="P22" i="4"/>
  <c r="P24" i="14"/>
  <c r="P23" i="14"/>
  <c r="P27" i="14"/>
  <c r="P28" i="14"/>
  <c r="P14" i="14"/>
  <c r="P11" i="14"/>
  <c r="P29" i="14"/>
  <c r="P18" i="14"/>
  <c r="I13" i="12"/>
  <c r="G48" i="12"/>
  <c r="G60" i="12"/>
  <c r="D57" i="16"/>
  <c r="O37" i="4"/>
  <c r="O38" i="4"/>
  <c r="O36" i="4"/>
  <c r="G59" i="12" l="1"/>
  <c r="G24" i="12"/>
  <c r="I23" i="12"/>
  <c r="G23" i="12"/>
  <c r="G31" i="11"/>
  <c r="G41" i="11" s="1"/>
  <c r="B50" i="19"/>
  <c r="O92" i="3"/>
  <c r="G66" i="3"/>
  <c r="N66" i="3"/>
  <c r="G57" i="16"/>
  <c r="L57" i="16"/>
  <c r="D27" i="18"/>
  <c r="D13" i="18"/>
  <c r="E21" i="18"/>
  <c r="B14" i="19" s="1"/>
  <c r="C9" i="18"/>
  <c r="A26" i="19" s="1"/>
  <c r="D22" i="18"/>
  <c r="C12" i="18"/>
  <c r="A23" i="19" s="1"/>
  <c r="C19" i="18"/>
  <c r="A16" i="19" s="1"/>
  <c r="E3" i="18"/>
  <c r="E28" i="18"/>
  <c r="B7" i="19" s="1"/>
  <c r="E27" i="18"/>
  <c r="B8" i="19" s="1"/>
  <c r="D23" i="18"/>
  <c r="C10" i="18"/>
  <c r="A25" i="19" s="1"/>
  <c r="D16" i="18"/>
  <c r="C11" i="18"/>
  <c r="A24" i="19" s="1"/>
  <c r="D4" i="18"/>
  <c r="C13" i="18"/>
  <c r="A22" i="19" s="1"/>
  <c r="C15" i="18"/>
  <c r="A20" i="19" s="1"/>
  <c r="D21" i="18"/>
  <c r="D7" i="18"/>
  <c r="E16" i="18"/>
  <c r="B19" i="19" s="1"/>
  <c r="E24" i="18"/>
  <c r="B11" i="19" s="1"/>
  <c r="C4" i="18"/>
  <c r="A31" i="19" s="1"/>
  <c r="C6" i="18"/>
  <c r="A29" i="19" s="1"/>
  <c r="E8" i="18"/>
  <c r="B27" i="19" s="1"/>
  <c r="C24" i="18"/>
  <c r="A11" i="19" s="1"/>
  <c r="C16" i="18"/>
  <c r="A19" i="19" s="1"/>
  <c r="E20" i="18"/>
  <c r="B15" i="19" s="1"/>
  <c r="C21" i="18"/>
  <c r="A14" i="19" s="1"/>
  <c r="D11" i="18"/>
  <c r="D25" i="18"/>
  <c r="E22" i="18"/>
  <c r="B13" i="19" s="1"/>
  <c r="E13" i="18"/>
  <c r="B22" i="19" s="1"/>
  <c r="D18" i="18"/>
  <c r="C23" i="18"/>
  <c r="A12" i="19" s="1"/>
  <c r="C18" i="18"/>
  <c r="A17" i="19" s="1"/>
  <c r="D5" i="18"/>
  <c r="E7" i="18"/>
  <c r="B28" i="19" s="1"/>
  <c r="D12" i="18"/>
  <c r="E23" i="18"/>
  <c r="B12" i="19" s="1"/>
  <c r="E4" i="18"/>
  <c r="B31" i="19" s="1"/>
  <c r="E6" i="18"/>
  <c r="B29" i="19" s="1"/>
  <c r="E25" i="18"/>
  <c r="B10" i="19" s="1"/>
  <c r="D6" i="18"/>
  <c r="D24" i="18"/>
  <c r="C5" i="18"/>
  <c r="A30" i="19" s="1"/>
  <c r="D10" i="18"/>
  <c r="E5" i="18"/>
  <c r="B30" i="19" s="1"/>
  <c r="E26" i="18"/>
  <c r="B9" i="19" s="1"/>
  <c r="C28" i="18"/>
  <c r="A7" i="19" s="1"/>
  <c r="E10" i="18"/>
  <c r="B25" i="19" s="1"/>
  <c r="C25" i="18"/>
  <c r="A10" i="19" s="1"/>
  <c r="C20" i="18"/>
  <c r="A15" i="19" s="1"/>
  <c r="E15" i="18"/>
  <c r="B20" i="19" s="1"/>
  <c r="D19" i="18"/>
  <c r="D28" i="18"/>
  <c r="C22" i="18"/>
  <c r="A13" i="19" s="1"/>
  <c r="E18" i="18"/>
  <c r="B17" i="19" s="1"/>
  <c r="C3" i="18"/>
  <c r="A32" i="19" s="1"/>
  <c r="D26" i="18"/>
  <c r="E17" i="18"/>
  <c r="B18" i="19" s="1"/>
  <c r="D3" i="18"/>
  <c r="D9" i="18"/>
  <c r="D14" i="18"/>
  <c r="D8" i="18"/>
  <c r="D15" i="18"/>
  <c r="C8" i="18"/>
  <c r="A27" i="19" s="1"/>
  <c r="C17" i="18"/>
  <c r="A18" i="19" s="1"/>
  <c r="C7" i="18"/>
  <c r="A28" i="19" s="1"/>
  <c r="C27" i="18"/>
  <c r="A8" i="19" s="1"/>
  <c r="D17" i="18"/>
  <c r="D20" i="18"/>
  <c r="E14" i="18"/>
  <c r="B21" i="19" s="1"/>
  <c r="E11" i="18"/>
  <c r="B24" i="19" s="1"/>
  <c r="E19" i="18"/>
  <c r="B16" i="19" s="1"/>
  <c r="E12" i="18"/>
  <c r="B23" i="19" s="1"/>
  <c r="C14" i="18"/>
  <c r="A21" i="19" s="1"/>
  <c r="C26" i="18"/>
  <c r="A9" i="19" s="1"/>
  <c r="E9" i="18"/>
  <c r="B26" i="19" s="1"/>
  <c r="L92" i="3"/>
  <c r="F57" i="16"/>
  <c r="E66" i="3"/>
  <c r="D74" i="18"/>
  <c r="G92" i="3"/>
  <c r="E92" i="3"/>
  <c r="H57" i="16"/>
  <c r="N57" i="16"/>
  <c r="D75" i="18"/>
  <c r="H66" i="3"/>
  <c r="K92" i="3"/>
  <c r="J91" i="3"/>
  <c r="L66" i="3"/>
  <c r="N92" i="3"/>
  <c r="J65" i="3"/>
  <c r="D73" i="18"/>
  <c r="O66" i="3"/>
  <c r="F92" i="3"/>
  <c r="M57" i="16"/>
  <c r="F66" i="3"/>
  <c r="H101" i="12"/>
  <c r="H111" i="12" s="1"/>
  <c r="I91" i="3"/>
  <c r="I65" i="3"/>
  <c r="J6" i="19"/>
  <c r="B46" i="19"/>
  <c r="J1" i="19" s="1"/>
  <c r="J2" i="19" s="1"/>
  <c r="D92" i="3"/>
  <c r="M92" i="3"/>
  <c r="J57" i="16"/>
  <c r="I57" i="16"/>
  <c r="E57" i="16"/>
  <c r="M66" i="3"/>
  <c r="H92" i="3"/>
  <c r="Q65" i="3"/>
  <c r="I24" i="12"/>
  <c r="G58" i="12"/>
  <c r="P91" i="3"/>
  <c r="P65" i="3"/>
  <c r="I25" i="12"/>
  <c r="G64" i="12"/>
  <c r="I28" i="12"/>
  <c r="G63" i="12"/>
  <c r="I26" i="12"/>
  <c r="I12" i="12"/>
  <c r="I29" i="12"/>
  <c r="G61" i="12"/>
  <c r="I17" i="12"/>
  <c r="G52" i="12"/>
  <c r="G31" i="12"/>
  <c r="G41" i="12" s="1"/>
  <c r="I15" i="12"/>
  <c r="G50" i="12"/>
  <c r="G51" i="12"/>
  <c r="I14" i="12"/>
  <c r="G49" i="12"/>
  <c r="I30" i="12"/>
  <c r="G65" i="12"/>
  <c r="G47" i="12"/>
  <c r="I19" i="12"/>
  <c r="G54" i="12"/>
  <c r="G56" i="12"/>
  <c r="I21" i="12"/>
  <c r="I27" i="12"/>
  <c r="G62" i="12"/>
  <c r="G83" i="12"/>
  <c r="G95" i="12"/>
  <c r="I18" i="12"/>
  <c r="G53" i="12"/>
  <c r="G55" i="12"/>
  <c r="I20" i="12"/>
  <c r="P56" i="16"/>
  <c r="AA31" i="15"/>
  <c r="Z32" i="15"/>
  <c r="G94" i="12"/>
  <c r="O40" i="4"/>
  <c r="P30" i="14"/>
  <c r="O57" i="16"/>
  <c r="J92" i="3" l="1"/>
  <c r="Q92" i="3"/>
  <c r="Q91" i="3"/>
  <c r="J3" i="19"/>
  <c r="D29" i="18"/>
  <c r="D2" i="18" s="1"/>
  <c r="G66" i="12"/>
  <c r="J66" i="3"/>
  <c r="I92" i="3"/>
  <c r="B32" i="19"/>
  <c r="B33" i="19" s="1"/>
  <c r="C32" i="19" s="1"/>
  <c r="E29" i="18"/>
  <c r="G76" i="12"/>
  <c r="I66" i="3"/>
  <c r="P92" i="3"/>
  <c r="P66" i="3"/>
  <c r="G99" i="12"/>
  <c r="G98" i="12"/>
  <c r="G96" i="12"/>
  <c r="G87" i="12"/>
  <c r="G84" i="12"/>
  <c r="G91" i="12"/>
  <c r="G88" i="12"/>
  <c r="G90" i="12"/>
  <c r="G82" i="12"/>
  <c r="G85" i="12"/>
  <c r="G86" i="12"/>
  <c r="G100" i="12"/>
  <c r="I31" i="12"/>
  <c r="I41" i="12" s="1"/>
  <c r="G89" i="12"/>
  <c r="G97" i="12"/>
  <c r="C14" i="19" l="1"/>
  <c r="C12" i="19"/>
  <c r="C11" i="19"/>
  <c r="C15" i="19"/>
  <c r="E74" i="18"/>
  <c r="E2" i="18"/>
  <c r="C27" i="19"/>
  <c r="C7" i="19"/>
  <c r="C21" i="19"/>
  <c r="C29" i="19"/>
  <c r="C17" i="19"/>
  <c r="C28" i="19"/>
  <c r="C20" i="19"/>
  <c r="C8" i="19"/>
  <c r="C10" i="19"/>
  <c r="C26" i="19"/>
  <c r="C25" i="19"/>
  <c r="G92" i="12"/>
  <c r="G93" i="12"/>
  <c r="C24" i="19"/>
  <c r="C13" i="19"/>
  <c r="C30" i="19"/>
  <c r="C16" i="19"/>
  <c r="C23" i="19"/>
  <c r="C19" i="19"/>
  <c r="C9" i="19"/>
  <c r="C31" i="19"/>
  <c r="C22" i="19"/>
  <c r="C18" i="19"/>
  <c r="G101" i="12" l="1"/>
  <c r="G111" i="12" s="1"/>
  <c r="C33" i="19"/>
</calcChain>
</file>

<file path=xl/sharedStrings.xml><?xml version="1.0" encoding="utf-8"?>
<sst xmlns="http://schemas.openxmlformats.org/spreadsheetml/2006/main" count="918" uniqueCount="235">
  <si>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</si>
  <si>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</si>
  <si>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</si>
  <si>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</si>
  <si>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</si>
  <si>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</si>
  <si>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</si>
  <si>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</si>
  <si>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</si>
  <si>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</si>
  <si>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</si>
  <si>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</si>
  <si>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</si>
  <si>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</si>
  <si>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</si>
  <si>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</si>
  <si>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</si>
  <si>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</si>
  <si>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</si>
  <si>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</si>
  <si>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</si>
  <si>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</si>
  <si>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</si>
  <si>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</si>
  <si>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</si>
  <si>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</si>
  <si>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</si>
  <si>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</si>
  <si>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</si>
  <si>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</si>
  <si>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</si>
  <si>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</si>
  <si>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</si>
  <si>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</si>
  <si>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</si>
  <si>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</si>
  <si>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</si>
  <si>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</si>
  <si>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</si>
  <si>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</si>
  <si>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</si>
  <si>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</si>
  <si>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</si>
  <si>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</si>
  <si>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</si>
  <si>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</si>
  <si>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</si>
  <si>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</si>
  <si>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</si>
  <si>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</si>
  <si>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</si>
  <si>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</si>
  <si>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</si>
  <si>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</si>
  <si>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</si>
  <si>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</si>
  <si>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</si>
  <si>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</si>
  <si>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</si>
  <si>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</si>
  <si>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</si>
  <si>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</si>
  <si>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</si>
  <si>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</si>
  <si>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</si>
  <si>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</si>
  <si>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</si>
  <si>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</si>
  <si>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</si>
  <si>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</si>
  <si>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</si>
  <si>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</si>
  <si>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</si>
  <si>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</si>
  <si>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</si>
  <si>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</si>
  <si>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</si>
  <si>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</si>
  <si>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</si>
  <si>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</si>
  <si>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</si>
  <si>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</si>
  <si>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</si>
  <si>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</si>
  <si>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</si>
  <si>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</si>
  <si>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</si>
  <si>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</si>
  <si>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</si>
  <si>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</si>
  <si>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</si>
  <si>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</si>
  <si>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</si>
  <si>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</si>
  <si>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</si>
  <si>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</si>
  <si>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</si>
  <si>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</si>
  <si>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</si>
  <si>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</si>
  <si>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</si>
  <si>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</si>
  <si>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</si>
  <si>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</si>
  <si>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</si>
  <si>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</si>
  <si>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</si>
  <si>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</si>
  <si>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</si>
  <si>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</si>
  <si>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</si>
  <si>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</si>
  <si>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</si>
  <si>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</si>
  <si>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</si>
  <si>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</si>
  <si>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</si>
  <si>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</si>
  <si>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</si>
  <si>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</si>
  <si>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</si>
  <si>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</si>
  <si>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</si>
  <si>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</si>
  <si>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</si>
  <si>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</si>
  <si>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</si>
  <si>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</si>
  <si>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</si>
  <si>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</si>
  <si>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</si>
  <si>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</si>
  <si>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</si>
  <si>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</si>
  <si>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</si>
  <si>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</si>
  <si>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</si>
  <si>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</si>
  <si>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</si>
  <si>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</si>
  <si>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</si>
  <si>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</si>
  <si>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</si>
  <si>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</si>
  <si>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</si>
  <si>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</si>
  <si>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</si>
  <si>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</si>
  <si>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</si>
  <si>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</si>
  <si>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</si>
  <si>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</si>
  <si>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</si>
  <si>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</si>
  <si>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</si>
  <si>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</si>
  <si>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</si>
  <si>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</si>
  <si>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</si>
  <si>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</si>
  <si>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</si>
  <si>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</si>
  <si>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</si>
  <si>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</si>
  <si>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</si>
  <si>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</si>
  <si>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</si>
  <si>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</si>
  <si>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</si>
  <si>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</si>
  <si>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</si>
  <si>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</si>
  <si>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</si>
  <si>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</si>
  <si>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</si>
  <si>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</si>
  <si>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</si>
  <si>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</si>
  <si>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</si>
  <si>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Ranking</t>
  </si>
  <si>
    <t>Mes</t>
  </si>
  <si>
    <t>Industria en general (Casinos autorizados por la Ley N° 19.995 y Casinos Municipales</t>
  </si>
  <si>
    <t>Casino</t>
  </si>
  <si>
    <t>Ingreso Bruto</t>
  </si>
  <si>
    <t>Participación en ingresoso brutos por categoría de juego</t>
  </si>
  <si>
    <t>Categoría</t>
  </si>
  <si>
    <t>Variación</t>
  </si>
  <si>
    <t>Win Bruto Casinos Municipales</t>
  </si>
  <si>
    <t>Win Bruto Casinos Regulados</t>
  </si>
  <si>
    <t>Valor UF</t>
  </si>
  <si>
    <t>Descripción</t>
  </si>
  <si>
    <t>Total (UF)</t>
  </si>
  <si>
    <t>Variación Real Mensual</t>
  </si>
  <si>
    <t>Variación Real Anual</t>
  </si>
  <si>
    <t>Total Ingreso Bruto</t>
  </si>
  <si>
    <t>Crecimiento Real Acumulado</t>
  </si>
  <si>
    <t>Ranking Casinos</t>
  </si>
  <si>
    <t>Ingresos Brutos Casinos Regulados</t>
  </si>
  <si>
    <t>Porcentaje WIN Industria</t>
  </si>
  <si>
    <t>Variación Real</t>
  </si>
  <si>
    <t>Casinos autorizados por la Ley N° 19.995</t>
  </si>
  <si>
    <t xml:space="preserve">Variación Anual </t>
  </si>
  <si>
    <t>Visitas</t>
  </si>
  <si>
    <t>Variación Mensual Visitas</t>
  </si>
  <si>
    <t>Variación Anual Visitas</t>
  </si>
  <si>
    <t>Gasto Promedio</t>
  </si>
  <si>
    <t>Variación Mensual Gasto Promedio</t>
  </si>
  <si>
    <t>Variación Anual Gasto Promedio</t>
  </si>
  <si>
    <t>Impuesto Específico</t>
  </si>
  <si>
    <t>Impuesto Entradas</t>
  </si>
  <si>
    <t>IVA al juego</t>
  </si>
  <si>
    <t>Monto Apostado MDA</t>
  </si>
  <si>
    <t>Cantidad MDA</t>
  </si>
  <si>
    <t>Premios Pagados</t>
  </si>
  <si>
    <t>% Retorno</t>
  </si>
  <si>
    <t>Win Brutos MDA</t>
  </si>
  <si>
    <t>Porcentaje Win Bruto MDA</t>
  </si>
  <si>
    <t>Ingresos Brutos</t>
  </si>
  <si>
    <t>cod casino</t>
  </si>
  <si>
    <t>Billar Club Multicolor S.A.</t>
  </si>
  <si>
    <t>Zitro Factory, S.L.</t>
  </si>
  <si>
    <t>Zuum d.o.o.</t>
  </si>
  <si>
    <r>
      <rPr>
        <b/>
        <sz val="7"/>
        <rFont val="Optima"/>
      </rPr>
      <t>Nota:</t>
    </r>
    <r>
      <rPr>
        <sz val="7"/>
        <rFont val="Optima"/>
      </rPr>
      <t xml:space="preserve">
No se contabilizan las máquinas en bodega.
Información no disponible para casinos municipales.
</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</si>
  <si>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b/>
        <sz val="7"/>
        <rFont val="Optima"/>
      </rPr>
      <t>5. Para julio 2017, no está disponible el número de visitas para los casinos de Coquimbo, Viña del Mar y Pucón.</t>
    </r>
    <r>
      <rPr>
        <sz val="7"/>
        <rFont val="Optima"/>
      </rPr>
      <t xml:space="preserve">
</t>
    </r>
  </si>
  <si>
    <t>Casino Luckia Arica</t>
  </si>
  <si>
    <t>Total Impuesto</t>
  </si>
  <si>
    <t>Win Systems International Holdings Inc</t>
  </si>
  <si>
    <t>Recaudación Tributaria</t>
  </si>
  <si>
    <t>Patriminio gobiernos regionales</t>
  </si>
  <si>
    <t>Fondos Generales de la nación</t>
  </si>
  <si>
    <t>Impuesto específico</t>
  </si>
  <si>
    <t>IVA</t>
  </si>
  <si>
    <t>Impuesto entradas</t>
  </si>
  <si>
    <t>Marina del Sol Chillán</t>
  </si>
  <si>
    <t>Chillán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</si>
</sst>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 #,##0_-;_-* &quot;-&quot;_-;_-@_-"/>
    <numFmt numFmtId="165" formatCode="_-&quot;$&quot;\ * #,##0.00_-;\-&quot;$&quot;\ * #,##0.00_-;_-&quot;$&quot;\ * &quot;-&quot;??_-;_-@_-"/>
    <numFmt numFmtId="166" formatCode="_-* #,##0.00_-;\-* #,##0.00_-;_-* &quot;-&quot;??_-;_-@_-"/>
    <numFmt numFmtId="167" formatCode="_-* #,##0\ _€_-;\-* #,##0\ _€_-;_-* &quot;-&quot;\ _€_-;_-@_-"/>
    <numFmt numFmtId="168" formatCode="_-* #,##0.00\ &quot;€&quot;_-;\-* #,##0.00\ &quot;€&quot;_-;_-* &quot;-&quot;??\ &quot;€&quot;_-;_-@_-"/>
    <numFmt numFmtId="169" formatCode="_-* #,##0_-;\-* #,##0_-;_-* &quot;-&quot;??_-;_-@_-"/>
    <numFmt numFmtId="170" formatCode="#,##0.0"/>
    <numFmt numFmtId="171" formatCode="0.0%"/>
    <numFmt numFmtId="172" formatCode="0.0"/>
    <numFmt numFmtId="173" formatCode="_-[$€-2]\ * #,##0.00_-;\-[$€-2]\ * #,##0.00_-;_-[$€-2]\ * \-??_-"/>
    <numFmt numFmtId="174" formatCode="_-* #,##0.00_-;\-* #,##0.00_-;_-* \-??_-;_-@_-"/>
    <numFmt numFmtId="175" formatCode="_(&quot;pta&quot;* #,##0.00_);_(&quot;pta&quot;* \(#,##0.00\);_(&quot;pta&quot;* &quot;-&quot;??_);_(@_)"/>
    <numFmt numFmtId="176" formatCode="_-[$€-2]\ * #,##0.00_-;\-[$€-2]\ * #,##0.00_-;_-[$€-2]\ * &quot;-&quot;??_-"/>
    <numFmt numFmtId="177" formatCode="_(* #,##0.00_);_(* \(#,##0.00\);_(* &quot;-&quot;??_);_(@_)"/>
    <numFmt numFmtId="178" formatCode="[$-F800]dddd\,\ mmmm\ dd\,\ yyyy"/>
    <numFmt numFmtId="179" formatCode="_-&quot;$ &quot;* #,##0.00_-;&quot;-$ &quot;* #,##0.00_-;_-&quot;$ &quot;* \-??_-;_-@_-"/>
    <numFmt numFmtId="180" formatCode="_-* #,##0.0_-;\-* #,##0.0_-;_-* &quot;-&quot;_-;_-@_-"/>
    <numFmt numFmtId="181" formatCode="_-* #,##0.0_-;\-* #,##0.0_-;_-* &quot;-&quot;??_-;_-@_-"/>
    <numFmt numFmtId="182" formatCode="_-&quot;$&quot;\ * #,##0,,_-;\-&quot;$&quot;\ * #,##0_-;_-&quot;$&quot;\ * &quot;-&quot;??_-;_-@_-"/>
  </numFmts>
  <fonts count="7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
      <b/>
      <sz val="11"/>
      <color theme="0"/>
      <name val="Calibri"/>
      <family val="2"/>
      <scheme val="minor"/>
    </font>
    <font>
      <b/>
      <sz val="11"/>
      <color theme="1"/>
      <name val="Calibri"/>
      <family val="2"/>
      <scheme val="minor"/>
    </font>
    <font>
      <b/>
      <sz val="10.5"/>
      <color theme="0"/>
      <name val="Calibri"/>
      <family val="2"/>
      <scheme val="minor"/>
    </font>
  </fonts>
  <fills count="5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
      <patternFill patternType="solid">
        <fgColor theme="1"/>
        <bgColor indexed="64"/>
      </patternFill>
    </fill>
    <fill>
      <patternFill patternType="solid">
        <fgColor theme="2" tint="-0.749992370372631"/>
        <bgColor indexed="64"/>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3" fontId="36" fillId="0" borderId="0" applyFill="0" applyBorder="0" applyAlignment="0" applyProtection="0"/>
    <xf numFmtId="0" fontId="45" fillId="8" borderId="0" applyNumberFormat="0" applyBorder="0" applyAlignment="0" applyProtection="0"/>
    <xf numFmtId="174"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8" fontId="36" fillId="0" borderId="0" applyFont="0" applyFill="0" applyBorder="0" applyAlignment="0" applyProtection="0"/>
    <xf numFmtId="0" fontId="36" fillId="0" borderId="0"/>
    <xf numFmtId="166" fontId="36" fillId="0" borderId="0" applyFont="0" applyFill="0" applyBorder="0" applyAlignment="0" applyProtection="0"/>
    <xf numFmtId="175"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6"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4"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1"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8"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4" fontId="36" fillId="0" borderId="0" applyFill="0" applyBorder="0" applyAlignment="0" applyProtection="0"/>
    <xf numFmtId="179"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7" fontId="8" fillId="0" borderId="0" applyFont="0" applyFill="0" applyBorder="0" applyAlignment="0" applyProtection="0"/>
    <xf numFmtId="177"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165" fontId="8" fillId="0" borderId="0" applyFont="0" applyFill="0" applyBorder="0" applyAlignment="0" applyProtection="0"/>
  </cellStyleXfs>
  <cellXfs count="34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9"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9" fontId="31" fillId="4" borderId="0" xfId="2" applyNumberFormat="1" applyFont="1" applyFill="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14" xfId="3" applyFont="1" applyBorder="1" applyAlignment="1">
      <alignment vertical="center"/>
    </xf>
    <xf numFmtId="169" fontId="31" fillId="4" borderId="0" xfId="3" applyFont="1" applyAlignment="1">
      <alignment vertical="center"/>
    </xf>
    <xf numFmtId="166" fontId="1" fillId="0" borderId="0" xfId="0" applyNumberFormat="1" applyFont="1"/>
    <xf numFmtId="9" fontId="23" fillId="3" borderId="0" xfId="6" applyFont="1" applyFill="1"/>
    <xf numFmtId="171" fontId="31" fillId="4" borderId="0" xfId="3" applyNumberFormat="1" applyFont="1" applyAlignment="1">
      <alignment vertical="center"/>
    </xf>
    <xf numFmtId="164" fontId="22" fillId="2" borderId="1" xfId="1" applyNumberFormat="1" applyFont="1" applyAlignment="1"/>
    <xf numFmtId="169" fontId="1" fillId="0" borderId="0" xfId="5" applyNumberFormat="1" applyFont="1"/>
    <xf numFmtId="172"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70" fontId="31" fillId="3" borderId="0" xfId="3" applyNumberFormat="1" applyFont="1" applyFill="1" applyAlignment="1">
      <alignment horizontal="center" vertical="center"/>
    </xf>
    <xf numFmtId="171"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1" fontId="31" fillId="4" borderId="36" xfId="3" applyNumberFormat="1" applyFont="1" applyBorder="1" applyAlignment="1">
      <alignment vertical="center"/>
    </xf>
    <xf numFmtId="169" fontId="31" fillId="4" borderId="19" xfId="3" applyFont="1" applyBorder="1" applyAlignment="1">
      <alignment vertical="center"/>
    </xf>
    <xf numFmtId="169"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3" fontId="33" fillId="3" borderId="0" xfId="0" applyNumberFormat="1" applyFont="1" applyFill="1" applyAlignment="1">
      <alignment vertical="top"/>
    </xf>
    <xf numFmtId="169"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70" fontId="22" fillId="3" borderId="0" xfId="0" applyNumberFormat="1" applyFont="1" applyFill="1" applyAlignment="1">
      <alignment horizontal="center"/>
    </xf>
    <xf numFmtId="170" fontId="22" fillId="3" borderId="0" xfId="1" applyNumberFormat="1" applyFont="1" applyFill="1" applyBorder="1" applyAlignment="1">
      <alignment horizontal="center"/>
    </xf>
    <xf numFmtId="170"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9"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9" fontId="31" fillId="4" borderId="20" xfId="3" applyFont="1" applyBorder="1" applyAlignment="1">
      <alignment vertical="center"/>
    </xf>
    <xf numFmtId="169"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164" fontId="60" fillId="3" borderId="1" xfId="1" applyNumberFormat="1" applyFont="1" applyFill="1" applyAlignment="1"/>
    <xf numFmtId="3" fontId="9" fillId="3" borderId="35" xfId="0" applyNumberFormat="1" applyFont="1" applyFill="1" applyBorder="1" applyAlignment="1">
      <alignment vertical="center"/>
    </xf>
    <xf numFmtId="164" fontId="60" fillId="3" borderId="23" xfId="0" applyNumberFormat="1" applyFont="1" applyFill="1" applyBorder="1"/>
    <xf numFmtId="3" fontId="9" fillId="3" borderId="11" xfId="1" applyFill="1" applyBorder="1">
      <alignment vertical="center"/>
    </xf>
    <xf numFmtId="0" fontId="61" fillId="3" borderId="0" xfId="0" applyFont="1" applyFill="1"/>
    <xf numFmtId="169"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2"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1" fontId="31" fillId="4" borderId="20" xfId="3" applyNumberFormat="1" applyFont="1" applyBorder="1" applyAlignment="1">
      <alignment vertical="center"/>
    </xf>
    <xf numFmtId="181"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9" fontId="66" fillId="4" borderId="19" xfId="2" applyNumberFormat="1" applyFont="1" applyFill="1" applyBorder="1" applyAlignment="1">
      <alignment vertical="center"/>
    </xf>
    <xf numFmtId="169"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1" xfId="1" applyFont="1" applyFill="1" applyAlignment="1">
      <alignment horizontal="center"/>
    </xf>
    <xf numFmtId="3" fontId="68" fillId="3" borderId="10" xfId="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8" fillId="3" borderId="10" xfId="0" applyNumberFormat="1" applyFont="1" applyFill="1" applyBorder="1" applyAlignment="1">
      <alignment horizontal="center"/>
    </xf>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70" fontId="67" fillId="3" borderId="1" xfId="0" applyNumberFormat="1" applyFont="1" applyFill="1" applyBorder="1" applyAlignment="1">
      <alignment horizontal="center"/>
    </xf>
    <xf numFmtId="170" fontId="67" fillId="2" borderId="1" xfId="1" applyNumberFormat="1" applyFont="1" applyAlignment="1">
      <alignment horizontal="center"/>
    </xf>
    <xf numFmtId="170" fontId="67" fillId="2" borderId="10" xfId="1" applyNumberFormat="1" applyFont="1" applyBorder="1" applyAlignment="1">
      <alignment horizontal="center"/>
    </xf>
    <xf numFmtId="170"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70" fontId="67" fillId="3" borderId="1" xfId="1" applyNumberFormat="1" applyFont="1" applyFill="1" applyAlignment="1">
      <alignment horizontal="center"/>
    </xf>
    <xf numFmtId="170"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70" fontId="67" fillId="2" borderId="1" xfId="0" applyNumberFormat="1" applyFont="1" applyFill="1" applyBorder="1" applyAlignment="1">
      <alignment horizontal="center"/>
    </xf>
    <xf numFmtId="170" fontId="67" fillId="2" borderId="10" xfId="0" applyNumberFormat="1" applyFont="1" applyFill="1" applyBorder="1" applyAlignment="1">
      <alignment horizontal="center"/>
    </xf>
    <xf numFmtId="170" fontId="68" fillId="2" borderId="1" xfId="0" applyNumberFormat="1" applyFont="1" applyFill="1" applyBorder="1" applyAlignment="1">
      <alignment horizontal="center"/>
    </xf>
    <xf numFmtId="164" fontId="67" fillId="3" borderId="7"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3" fontId="67" fillId="2" borderId="34" xfId="2" applyNumberFormat="1" applyFont="1" applyFill="1" applyBorder="1" applyAlignment="1">
      <alignment vertical="center"/>
    </xf>
    <xf numFmtId="180" fontId="67" fillId="2" borderId="10" xfId="1" applyNumberFormat="1" applyFont="1" applyBorder="1" applyAlignment="1"/>
    <xf numFmtId="180" fontId="67" fillId="3" borderId="10" xfId="5" applyNumberFormat="1" applyFont="1" applyFill="1" applyBorder="1"/>
    <xf numFmtId="180" fontId="67" fillId="3" borderId="10" xfId="1" applyNumberFormat="1" applyFont="1" applyFill="1" applyBorder="1" applyAlignment="1"/>
    <xf numFmtId="180"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1" fontId="67" fillId="3" borderId="1" xfId="6" applyNumberFormat="1" applyFont="1" applyFill="1" applyBorder="1" applyAlignment="1">
      <alignment horizontal="right"/>
    </xf>
    <xf numFmtId="0" fontId="69" fillId="3" borderId="0" xfId="0" applyFont="1" applyFill="1"/>
    <xf numFmtId="171" fontId="67" fillId="2" borderId="1" xfId="6" applyNumberFormat="1" applyFont="1" applyFill="1" applyBorder="1" applyAlignment="1">
      <alignment horizontal="right"/>
    </xf>
    <xf numFmtId="9" fontId="70" fillId="3" borderId="0" xfId="6" applyFont="1" applyFill="1"/>
    <xf numFmtId="0" fontId="71" fillId="0" borderId="0" xfId="0" applyFont="1"/>
    <xf numFmtId="3" fontId="67" fillId="3" borderId="1" xfId="6" applyNumberFormat="1" applyFont="1" applyFill="1" applyBorder="1" applyAlignment="1">
      <alignment horizontal="right"/>
    </xf>
    <xf numFmtId="3" fontId="67" fillId="3" borderId="10" xfId="6" applyNumberFormat="1" applyFont="1" applyFill="1" applyBorder="1" applyAlignment="1">
      <alignment horizontal="right"/>
    </xf>
    <xf numFmtId="0" fontId="72" fillId="0" borderId="0" xfId="0" applyFont="1"/>
    <xf numFmtId="3" fontId="68" fillId="2" borderId="23" xfId="6" applyNumberFormat="1" applyFont="1" applyFill="1" applyBorder="1" applyAlignment="1">
      <alignment horizontal="right"/>
    </xf>
    <xf numFmtId="3" fontId="67" fillId="2" borderId="19" xfId="2" applyNumberFormat="1" applyFont="1" applyFill="1" applyBorder="1" applyAlignment="1">
      <alignment vertical="center"/>
    </xf>
    <xf numFmtId="3" fontId="68" fillId="3" borderId="57" xfId="2" applyNumberFormat="1" applyFont="1" applyBorder="1" applyAlignment="1">
      <alignment vertical="center"/>
    </xf>
    <xf numFmtId="3" fontId="67" fillId="2" borderId="1" xfId="6" applyNumberFormat="1" applyFont="1" applyFill="1" applyBorder="1" applyAlignment="1">
      <alignment horizontal="right"/>
    </xf>
    <xf numFmtId="3" fontId="67" fillId="3" borderId="61" xfId="6" applyNumberFormat="1" applyFont="1" applyFill="1" applyBorder="1" applyAlignment="1">
      <alignment horizontal="right"/>
    </xf>
    <xf numFmtId="3" fontId="67" fillId="2" borderId="52" xfId="2" applyNumberFormat="1" applyFont="1" applyFill="1" applyBorder="1" applyAlignment="1">
      <alignment vertical="center"/>
    </xf>
    <xf numFmtId="3" fontId="67" fillId="2" borderId="31" xfId="6" applyNumberFormat="1" applyFont="1" applyFill="1" applyBorder="1" applyAlignment="1">
      <alignment horizontal="right"/>
    </xf>
    <xf numFmtId="3" fontId="67" fillId="2" borderId="10" xfId="6" applyNumberFormat="1" applyFont="1" applyFill="1" applyBorder="1" applyAlignment="1">
      <alignment horizontal="right"/>
    </xf>
    <xf numFmtId="3" fontId="67" fillId="3" borderId="31" xfId="6" applyNumberFormat="1" applyFont="1" applyFill="1" applyBorder="1" applyAlignment="1">
      <alignment horizontal="right"/>
    </xf>
    <xf numFmtId="3" fontId="68" fillId="2" borderId="34" xfId="2" applyNumberFormat="1" applyFont="1" applyFill="1" applyBorder="1" applyAlignment="1">
      <alignment vertical="center"/>
    </xf>
    <xf numFmtId="3" fontId="68" fillId="2" borderId="1" xfId="6" applyNumberFormat="1" applyFont="1" applyFill="1" applyBorder="1" applyAlignment="1">
      <alignment horizontal="right"/>
    </xf>
    <xf numFmtId="3" fontId="68" fillId="2" borderId="31" xfId="6" applyNumberFormat="1" applyFont="1" applyFill="1" applyBorder="1" applyAlignment="1">
      <alignment horizontal="right"/>
    </xf>
    <xf numFmtId="3" fontId="68" fillId="2" borderId="10" xfId="6" applyNumberFormat="1" applyFont="1" applyFill="1" applyBorder="1" applyAlignment="1">
      <alignment horizontal="right"/>
    </xf>
    <xf numFmtId="167" fontId="67" fillId="51" borderId="34" xfId="2" applyNumberFormat="1" applyFont="1" applyFill="1" applyBorder="1" applyAlignment="1">
      <alignment vertical="center"/>
    </xf>
    <xf numFmtId="167" fontId="67" fillId="51" borderId="53" xfId="6" applyNumberFormat="1" applyFont="1" applyFill="1" applyBorder="1" applyAlignment="1">
      <alignment horizontal="right"/>
    </xf>
    <xf numFmtId="167" fontId="67" fillId="51" borderId="54" xfId="6" applyNumberFormat="1" applyFont="1" applyFill="1" applyBorder="1" applyAlignment="1">
      <alignment horizontal="right"/>
    </xf>
    <xf numFmtId="167" fontId="67" fillId="51" borderId="55" xfId="6" applyNumberFormat="1" applyFont="1" applyFill="1" applyBorder="1" applyAlignment="1">
      <alignment horizontal="right"/>
    </xf>
    <xf numFmtId="167" fontId="67" fillId="52" borderId="56" xfId="2" applyNumberFormat="1" applyFont="1" applyFill="1" applyBorder="1" applyAlignment="1">
      <alignment vertical="center"/>
    </xf>
    <xf numFmtId="167" fontId="67" fillId="52" borderId="53" xfId="6" applyNumberFormat="1" applyFont="1" applyFill="1" applyBorder="1" applyAlignment="1">
      <alignment horizontal="right"/>
    </xf>
    <xf numFmtId="167" fontId="67" fillId="52" borderId="54" xfId="6" applyNumberFormat="1" applyFont="1" applyFill="1" applyBorder="1" applyAlignment="1">
      <alignment horizontal="right"/>
    </xf>
    <xf numFmtId="167" fontId="67" fillId="52" borderId="55" xfId="6" applyNumberFormat="1" applyFont="1" applyFill="1" applyBorder="1" applyAlignment="1">
      <alignment horizontal="right"/>
    </xf>
    <xf numFmtId="167" fontId="67" fillId="52" borderId="34" xfId="2" applyNumberFormat="1" applyFont="1" applyFill="1" applyBorder="1" applyAlignment="1">
      <alignment vertical="center"/>
    </xf>
    <xf numFmtId="3" fontId="68" fillId="2" borderId="57" xfId="2" applyNumberFormat="1" applyFont="1" applyFill="1" applyBorder="1" applyAlignment="1">
      <alignment vertical="center"/>
    </xf>
    <xf numFmtId="3" fontId="68" fillId="2" borderId="58" xfId="6" applyNumberFormat="1" applyFont="1" applyFill="1" applyBorder="1" applyAlignment="1">
      <alignment horizontal="right"/>
    </xf>
    <xf numFmtId="3" fontId="68" fillId="2" borderId="24" xfId="6" applyNumberFormat="1" applyFont="1" applyFill="1" applyBorder="1" applyAlignment="1">
      <alignment horizontal="right"/>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1" fontId="67" fillId="51" borderId="53" xfId="6" applyNumberFormat="1" applyFont="1" applyFill="1" applyBorder="1" applyAlignment="1">
      <alignment horizontal="right"/>
    </xf>
    <xf numFmtId="171"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1" fontId="67" fillId="52" borderId="53" xfId="6" applyNumberFormat="1" applyFont="1" applyFill="1" applyBorder="1" applyAlignment="1">
      <alignment horizontal="right"/>
    </xf>
    <xf numFmtId="171"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7" fontId="0" fillId="0" borderId="0" xfId="0" applyNumberFormat="1"/>
    <xf numFmtId="3" fontId="0" fillId="0" borderId="0" xfId="0" applyNumberFormat="1"/>
    <xf numFmtId="9" fontId="0" fillId="0" borderId="0" xfId="6" applyFont="1"/>
    <xf numFmtId="1" fontId="0" fillId="0" borderId="0" xfId="6" applyNumberFormat="1" applyFont="1"/>
    <xf numFmtId="0" fontId="73" fillId="53" borderId="0" xfId="0" applyFont="1" applyFill="1"/>
    <xf numFmtId="0" fontId="73" fillId="53" borderId="47" xfId="0" applyFont="1" applyFill="1" applyBorder="1"/>
    <xf numFmtId="0" fontId="0" fillId="0" borderId="47" xfId="0" applyBorder="1"/>
    <xf numFmtId="0" fontId="74" fillId="0" borderId="0" xfId="0" applyFont="1"/>
    <xf numFmtId="0" fontId="73" fillId="53" borderId="47" xfId="0" applyFont="1" applyFill="1" applyBorder="1" applyAlignment="1">
      <alignment wrapText="1"/>
    </xf>
    <xf numFmtId="169" fontId="0" fillId="0" borderId="0" xfId="5" applyNumberFormat="1" applyFont="1"/>
    <xf numFmtId="182" fontId="0" fillId="0" borderId="47" xfId="52766" applyNumberFormat="1" applyFont="1" applyBorder="1"/>
    <xf numFmtId="182" fontId="74" fillId="0" borderId="0" xfId="52766" applyNumberFormat="1" applyFont="1"/>
    <xf numFmtId="3" fontId="73" fillId="53" borderId="0" xfId="0" applyNumberFormat="1" applyFont="1" applyFill="1"/>
    <xf numFmtId="171" fontId="0" fillId="0" borderId="0" xfId="6" applyNumberFormat="1" applyFont="1"/>
    <xf numFmtId="3" fontId="0" fillId="0" borderId="47" xfId="0" applyNumberFormat="1" applyBorder="1"/>
    <xf numFmtId="171" fontId="0" fillId="0" borderId="47" xfId="6" applyNumberFormat="1" applyFont="1" applyBorder="1"/>
    <xf numFmtId="0" fontId="73" fillId="53" borderId="47" xfId="0" applyFont="1" applyFill="1" applyBorder="1" applyAlignment="1">
      <alignment horizontal="center"/>
    </xf>
    <xf numFmtId="182" fontId="0" fillId="0" borderId="0" xfId="52766" applyNumberFormat="1" applyFont="1"/>
    <xf numFmtId="10" fontId="0" fillId="0" borderId="0" xfId="6" applyNumberFormat="1" applyFont="1"/>
    <xf numFmtId="182" fontId="0" fillId="0" borderId="0" xfId="52766" applyNumberFormat="1" applyFont="1" applyAlignment="1">
      <alignment horizontal="center"/>
    </xf>
    <xf numFmtId="3" fontId="0" fillId="3" borderId="47" xfId="0" applyNumberFormat="1" applyFill="1" applyBorder="1"/>
    <xf numFmtId="0" fontId="0" fillId="3" borderId="47" xfId="0" applyFill="1" applyBorder="1"/>
    <xf numFmtId="171" fontId="0" fillId="3" borderId="47" xfId="6" applyNumberFormat="1" applyFont="1" applyFill="1" applyBorder="1"/>
    <xf numFmtId="17" fontId="73" fillId="53" borderId="47" xfId="0" applyNumberFormat="1" applyFont="1" applyFill="1" applyBorder="1" applyAlignment="1">
      <alignment horizontal="center"/>
    </xf>
    <xf numFmtId="0" fontId="0" fillId="0" borderId="0" xfId="0" applyAlignment="1">
      <alignment horizontal="center"/>
    </xf>
    <xf numFmtId="17" fontId="0" fillId="0" borderId="0" xfId="0" applyNumberFormat="1" applyAlignment="1">
      <alignment horizontal="center"/>
    </xf>
    <xf numFmtId="164" fontId="0" fillId="0" borderId="0" xfId="0" applyNumberFormat="1" applyAlignment="1">
      <alignment horizontal="center"/>
    </xf>
    <xf numFmtId="3" fontId="0" fillId="0" borderId="0" xfId="0" applyNumberFormat="1" applyAlignment="1">
      <alignment horizontal="center"/>
    </xf>
    <xf numFmtId="0" fontId="3" fillId="3" borderId="0" xfId="0" applyFont="1" applyFill="1"/>
    <xf numFmtId="3" fontId="33" fillId="2" borderId="1" xfId="1" applyFont="1">
      <alignment vertical="center"/>
    </xf>
    <xf numFmtId="171" fontId="67" fillId="3" borderId="10" xfId="6" applyNumberFormat="1" applyFont="1" applyFill="1" applyBorder="1" applyAlignment="1">
      <alignment horizontal="right"/>
    </xf>
    <xf numFmtId="0" fontId="0" fillId="0" borderId="62" xfId="0" applyBorder="1"/>
    <xf numFmtId="9" fontId="67" fillId="2" borderId="1" xfId="6" applyFont="1" applyFill="1" applyBorder="1"/>
    <xf numFmtId="9" fontId="67" fillId="3" borderId="1" xfId="6" applyFont="1" applyFill="1" applyBorder="1"/>
    <xf numFmtId="9" fontId="31" fillId="4" borderId="0" xfId="6" applyFont="1" applyFill="1" applyAlignment="1">
      <alignment vertical="center"/>
    </xf>
    <xf numFmtId="9" fontId="31" fillId="4" borderId="36" xfId="6" applyFont="1" applyFill="1" applyBorder="1" applyAlignment="1">
      <alignment vertical="center"/>
    </xf>
    <xf numFmtId="3" fontId="67" fillId="3" borderId="19" xfId="1" applyFont="1" applyFill="1" applyBorder="1">
      <alignment vertical="center"/>
    </xf>
    <xf numFmtId="182" fontId="0" fillId="0" borderId="0" xfId="52766" applyNumberFormat="1" applyFont="1" applyBorder="1"/>
    <xf numFmtId="0" fontId="0" fillId="0" borderId="62" xfId="0" applyFill="1" applyBorder="1"/>
    <xf numFmtId="170" fontId="68" fillId="2" borderId="10" xfId="0" applyNumberFormat="1" applyFont="1" applyFill="1" applyBorder="1" applyAlignment="1">
      <alignment horizontal="center"/>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17" fontId="5" fillId="5" borderId="48" xfId="7" applyFont="1" applyBorder="1">
      <alignment horizontal="center" vertical="center" wrapText="1"/>
    </xf>
    <xf numFmtId="17" fontId="5" fillId="5" borderId="0" xfId="7" applyFont="1" applyBorder="1">
      <alignment horizontal="center" vertical="center" wrapText="1"/>
    </xf>
    <xf numFmtId="0" fontId="4" fillId="3" borderId="0" xfId="0" applyFont="1" applyFill="1" applyAlignment="1">
      <alignment horizontal="left" vertical="center" wrapText="1"/>
    </xf>
    <xf numFmtId="17" fontId="5" fillId="5" borderId="25" xfId="7" applyFont="1" applyBorder="1">
      <alignment horizontal="center" vertical="center" wrapText="1"/>
    </xf>
    <xf numFmtId="17" fontId="5" fillId="5" borderId="62" xfId="7" applyFont="1" applyBorder="1">
      <alignment horizontal="center" vertical="center" wrapText="1"/>
    </xf>
    <xf numFmtId="17" fontId="7" fillId="5" borderId="9" xfId="7" applyBorder="1">
      <alignment horizontal="center" vertical="center"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xf numFmtId="171" fontId="0" fillId="0" borderId="47" xfId="0" applyNumberFormat="1" applyBorder="1" applyAlignment="1">
      <alignment horizontal="right"/>
    </xf>
    <xf numFmtId="0" fontId="73" fillId="53" borderId="25" xfId="0" applyFont="1" applyFill="1" applyBorder="1" applyAlignment="1">
      <alignment horizontal="center" vertical="center"/>
    </xf>
    <xf numFmtId="0" fontId="73" fillId="53" borderId="26" xfId="0" applyFont="1" applyFill="1" applyBorder="1" applyAlignment="1">
      <alignment horizontal="center" vertical="center"/>
    </xf>
    <xf numFmtId="0" fontId="75" fillId="53" borderId="0" xfId="0" applyFont="1" applyFill="1" applyAlignment="1">
      <alignment horizontal="center" vertical="center"/>
    </xf>
    <xf numFmtId="0" fontId="73" fillId="53" borderId="47" xfId="0" applyFont="1" applyFill="1" applyBorder="1" applyAlignment="1">
      <alignment horizontal="center" vertical="center"/>
    </xf>
    <xf numFmtId="0" fontId="73" fillId="54" borderId="0" xfId="0" applyFont="1" applyFill="1" applyAlignment="1">
      <alignment horizontal="left" vertical="center"/>
    </xf>
  </cellXfs>
  <cellStyles count="52767">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xfId="52766" builtinId="4"/>
    <cellStyle name="Moneda 2" xfId="1306" xr:uid="{00000000-0005-0000-0000-00007D3E0000}"/>
    <cellStyle name="Moneda 2 2" xfId="325" xr:uid="{00000000-0005-0000-0000-00007E3E0000}"/>
    <cellStyle name="Moneda 2 2 2" xfId="1308" xr:uid="{00000000-0005-0000-0000-00007F3E0000}"/>
    <cellStyle name="Moneda 2 2 2 2" xfId="1345" xr:uid="{00000000-0005-0000-0000-0000803E0000}"/>
    <cellStyle name="Moneda 2 2 3" xfId="1307" xr:uid="{00000000-0005-0000-0000-0000813E0000}"/>
    <cellStyle name="Moneda 2 3" xfId="1309" xr:uid="{00000000-0005-0000-0000-0000823E0000}"/>
    <cellStyle name="Moneda 2 4" xfId="1336" xr:uid="{00000000-0005-0000-0000-0000833E0000}"/>
    <cellStyle name="Moneda 3" xfId="1310" xr:uid="{00000000-0005-0000-0000-0000843E0000}"/>
    <cellStyle name="Moneda 3 2" xfId="1311" xr:uid="{00000000-0005-0000-0000-0000853E0000}"/>
    <cellStyle name="Moneda 3 3" xfId="1312" xr:uid="{00000000-0005-0000-0000-0000863E0000}"/>
    <cellStyle name="Moneda 3 3 2" xfId="1346" xr:uid="{00000000-0005-0000-0000-0000873E0000}"/>
    <cellStyle name="Moneda 4" xfId="1313" xr:uid="{00000000-0005-0000-0000-0000883E0000}"/>
    <cellStyle name="Moneda 4 2" xfId="1314" xr:uid="{00000000-0005-0000-0000-0000893E0000}"/>
    <cellStyle name="Moneda 5" xfId="1315" xr:uid="{00000000-0005-0000-0000-00008A3E0000}"/>
    <cellStyle name="Moneda 6" xfId="1305" xr:uid="{00000000-0005-0000-0000-00008B3E0000}"/>
    <cellStyle name="Neutral 2" xfId="88" xr:uid="{00000000-0005-0000-0000-00008C3E0000}"/>
    <cellStyle name="Neutral 2 2" xfId="130" xr:uid="{00000000-0005-0000-0000-00008D3E0000}"/>
    <cellStyle name="Neutral 2 3" xfId="258" xr:uid="{00000000-0005-0000-0000-00008E3E0000}"/>
    <cellStyle name="Neutral 3" xfId="171" xr:uid="{00000000-0005-0000-0000-00008F3E0000}"/>
    <cellStyle name="Neutral 3 2" xfId="303" xr:uid="{00000000-0005-0000-0000-0000903E0000}"/>
    <cellStyle name="Neutral 4" xfId="215" xr:uid="{00000000-0005-0000-0000-0000913E0000}"/>
    <cellStyle name="Neutral 5" xfId="362" xr:uid="{00000000-0005-0000-0000-0000923E0000}"/>
    <cellStyle name="Neutral 6" xfId="398" xr:uid="{00000000-0005-0000-0000-0000933E0000}"/>
    <cellStyle name="Neutral 7" xfId="43" xr:uid="{00000000-0005-0000-0000-0000943E0000}"/>
    <cellStyle name="Normal" xfId="0" builtinId="0"/>
    <cellStyle name="Normal 10" xfId="427" xr:uid="{00000000-0005-0000-0000-0000963E0000}"/>
    <cellStyle name="Normal 10 10" xfId="428" xr:uid="{00000000-0005-0000-0000-0000973E0000}"/>
    <cellStyle name="Normal 10 11" xfId="429" xr:uid="{00000000-0005-0000-0000-0000983E0000}"/>
    <cellStyle name="Normal 10 12" xfId="430" xr:uid="{00000000-0005-0000-0000-0000993E0000}"/>
    <cellStyle name="Normal 10 13" xfId="431" xr:uid="{00000000-0005-0000-0000-00009A3E0000}"/>
    <cellStyle name="Normal 10 14" xfId="432" xr:uid="{00000000-0005-0000-0000-00009B3E0000}"/>
    <cellStyle name="Normal 10 15" xfId="433" xr:uid="{00000000-0005-0000-0000-00009C3E0000}"/>
    <cellStyle name="Normal 10 2" xfId="434" xr:uid="{00000000-0005-0000-0000-00009D3E0000}"/>
    <cellStyle name="Normal 10 3" xfId="435" xr:uid="{00000000-0005-0000-0000-00009E3E0000}"/>
    <cellStyle name="Normal 10 4" xfId="436" xr:uid="{00000000-0005-0000-0000-00009F3E0000}"/>
    <cellStyle name="Normal 10 5" xfId="437" xr:uid="{00000000-0005-0000-0000-0000A03E0000}"/>
    <cellStyle name="Normal 10 6" xfId="438" xr:uid="{00000000-0005-0000-0000-0000A13E0000}"/>
    <cellStyle name="Normal 10 7" xfId="439" xr:uid="{00000000-0005-0000-0000-0000A23E0000}"/>
    <cellStyle name="Normal 10 8" xfId="440" xr:uid="{00000000-0005-0000-0000-0000A33E0000}"/>
    <cellStyle name="Normal 10 9" xfId="441" xr:uid="{00000000-0005-0000-0000-0000A43E0000}"/>
    <cellStyle name="Normal 11" xfId="442" xr:uid="{00000000-0005-0000-0000-0000A53E0000}"/>
    <cellStyle name="Normal 11 10" xfId="443" xr:uid="{00000000-0005-0000-0000-0000A63E0000}"/>
    <cellStyle name="Normal 11 11" xfId="444" xr:uid="{00000000-0005-0000-0000-0000A73E0000}"/>
    <cellStyle name="Normal 11 12" xfId="445" xr:uid="{00000000-0005-0000-0000-0000A83E0000}"/>
    <cellStyle name="Normal 11 13" xfId="446" xr:uid="{00000000-0005-0000-0000-0000A93E0000}"/>
    <cellStyle name="Normal 11 14" xfId="447" xr:uid="{00000000-0005-0000-0000-0000AA3E0000}"/>
    <cellStyle name="Normal 11 15" xfId="448" xr:uid="{00000000-0005-0000-0000-0000AB3E0000}"/>
    <cellStyle name="Normal 11 2" xfId="449" xr:uid="{00000000-0005-0000-0000-0000AC3E0000}"/>
    <cellStyle name="Normal 11 3" xfId="450" xr:uid="{00000000-0005-0000-0000-0000AD3E0000}"/>
    <cellStyle name="Normal 11 4" xfId="451" xr:uid="{00000000-0005-0000-0000-0000AE3E0000}"/>
    <cellStyle name="Normal 11 5" xfId="452" xr:uid="{00000000-0005-0000-0000-0000AF3E0000}"/>
    <cellStyle name="Normal 11 6" xfId="453" xr:uid="{00000000-0005-0000-0000-0000B03E0000}"/>
    <cellStyle name="Normal 11 7" xfId="454" xr:uid="{00000000-0005-0000-0000-0000B13E0000}"/>
    <cellStyle name="Normal 11 8" xfId="455" xr:uid="{00000000-0005-0000-0000-0000B23E0000}"/>
    <cellStyle name="Normal 11 9" xfId="456" xr:uid="{00000000-0005-0000-0000-0000B33E0000}"/>
    <cellStyle name="Normal 12" xfId="457" xr:uid="{00000000-0005-0000-0000-0000B43E0000}"/>
    <cellStyle name="Normal 12 10" xfId="458" xr:uid="{00000000-0005-0000-0000-0000B53E0000}"/>
    <cellStyle name="Normal 12 11" xfId="459" xr:uid="{00000000-0005-0000-0000-0000B63E0000}"/>
    <cellStyle name="Normal 12 12" xfId="460" xr:uid="{00000000-0005-0000-0000-0000B73E0000}"/>
    <cellStyle name="Normal 12 13" xfId="461" xr:uid="{00000000-0005-0000-0000-0000B83E0000}"/>
    <cellStyle name="Normal 12 14" xfId="462" xr:uid="{00000000-0005-0000-0000-0000B93E0000}"/>
    <cellStyle name="Normal 12 15" xfId="463" xr:uid="{00000000-0005-0000-0000-0000BA3E0000}"/>
    <cellStyle name="Normal 12 2" xfId="464" xr:uid="{00000000-0005-0000-0000-0000BB3E0000}"/>
    <cellStyle name="Normal 12 3" xfId="465" xr:uid="{00000000-0005-0000-0000-0000BC3E0000}"/>
    <cellStyle name="Normal 12 4" xfId="466" xr:uid="{00000000-0005-0000-0000-0000BD3E0000}"/>
    <cellStyle name="Normal 12 5" xfId="467" xr:uid="{00000000-0005-0000-0000-0000BE3E0000}"/>
    <cellStyle name="Normal 12 6" xfId="468" xr:uid="{00000000-0005-0000-0000-0000BF3E0000}"/>
    <cellStyle name="Normal 12 7" xfId="469" xr:uid="{00000000-0005-0000-0000-0000C03E0000}"/>
    <cellStyle name="Normal 12 8" xfId="470" xr:uid="{00000000-0005-0000-0000-0000C13E0000}"/>
    <cellStyle name="Normal 12 9" xfId="471" xr:uid="{00000000-0005-0000-0000-0000C23E0000}"/>
    <cellStyle name="Normal 13" xfId="472" xr:uid="{00000000-0005-0000-0000-0000C33E0000}"/>
    <cellStyle name="Normal 13 10" xfId="473" xr:uid="{00000000-0005-0000-0000-0000C43E0000}"/>
    <cellStyle name="Normal 13 11" xfId="474" xr:uid="{00000000-0005-0000-0000-0000C53E0000}"/>
    <cellStyle name="Normal 13 12" xfId="475" xr:uid="{00000000-0005-0000-0000-0000C63E0000}"/>
    <cellStyle name="Normal 13 13" xfId="476" xr:uid="{00000000-0005-0000-0000-0000C73E0000}"/>
    <cellStyle name="Normal 13 14" xfId="477" xr:uid="{00000000-0005-0000-0000-0000C83E0000}"/>
    <cellStyle name="Normal 13 15" xfId="478" xr:uid="{00000000-0005-0000-0000-0000C93E0000}"/>
    <cellStyle name="Normal 13 2" xfId="479" xr:uid="{00000000-0005-0000-0000-0000CA3E0000}"/>
    <cellStyle name="Normal 13 3" xfId="480" xr:uid="{00000000-0005-0000-0000-0000CB3E0000}"/>
    <cellStyle name="Normal 13 4" xfId="481" xr:uid="{00000000-0005-0000-0000-0000CC3E0000}"/>
    <cellStyle name="Normal 13 5" xfId="482" xr:uid="{00000000-0005-0000-0000-0000CD3E0000}"/>
    <cellStyle name="Normal 13 6" xfId="483" xr:uid="{00000000-0005-0000-0000-0000CE3E0000}"/>
    <cellStyle name="Normal 13 7" xfId="484" xr:uid="{00000000-0005-0000-0000-0000CF3E0000}"/>
    <cellStyle name="Normal 13 8" xfId="485" xr:uid="{00000000-0005-0000-0000-0000D03E0000}"/>
    <cellStyle name="Normal 13 9" xfId="486" xr:uid="{00000000-0005-0000-0000-0000D13E0000}"/>
    <cellStyle name="Normal 14" xfId="487" xr:uid="{00000000-0005-0000-0000-0000D23E0000}"/>
    <cellStyle name="Normal 14 10" xfId="488" xr:uid="{00000000-0005-0000-0000-0000D33E0000}"/>
    <cellStyle name="Normal 14 11" xfId="489" xr:uid="{00000000-0005-0000-0000-0000D43E0000}"/>
    <cellStyle name="Normal 14 12" xfId="490" xr:uid="{00000000-0005-0000-0000-0000D53E0000}"/>
    <cellStyle name="Normal 14 13" xfId="491" xr:uid="{00000000-0005-0000-0000-0000D63E0000}"/>
    <cellStyle name="Normal 14 14" xfId="492" xr:uid="{00000000-0005-0000-0000-0000D73E0000}"/>
    <cellStyle name="Normal 14 15" xfId="493" xr:uid="{00000000-0005-0000-0000-0000D83E0000}"/>
    <cellStyle name="Normal 14 2" xfId="494" xr:uid="{00000000-0005-0000-0000-0000D93E0000}"/>
    <cellStyle name="Normal 14 3" xfId="495" xr:uid="{00000000-0005-0000-0000-0000DA3E0000}"/>
    <cellStyle name="Normal 14 4" xfId="496" xr:uid="{00000000-0005-0000-0000-0000DB3E0000}"/>
    <cellStyle name="Normal 14 5" xfId="497" xr:uid="{00000000-0005-0000-0000-0000DC3E0000}"/>
    <cellStyle name="Normal 14 6" xfId="498" xr:uid="{00000000-0005-0000-0000-0000DD3E0000}"/>
    <cellStyle name="Normal 14 7" xfId="499" xr:uid="{00000000-0005-0000-0000-0000DE3E0000}"/>
    <cellStyle name="Normal 14 8" xfId="500" xr:uid="{00000000-0005-0000-0000-0000DF3E0000}"/>
    <cellStyle name="Normal 14 9" xfId="501" xr:uid="{00000000-0005-0000-0000-0000E03E0000}"/>
    <cellStyle name="Normal 15" xfId="502" xr:uid="{00000000-0005-0000-0000-0000E13E0000}"/>
    <cellStyle name="Normal 15 10" xfId="503" xr:uid="{00000000-0005-0000-0000-0000E23E0000}"/>
    <cellStyle name="Normal 15 11" xfId="504" xr:uid="{00000000-0005-0000-0000-0000E33E0000}"/>
    <cellStyle name="Normal 15 12" xfId="505" xr:uid="{00000000-0005-0000-0000-0000E43E0000}"/>
    <cellStyle name="Normal 15 13" xfId="506" xr:uid="{00000000-0005-0000-0000-0000E53E0000}"/>
    <cellStyle name="Normal 15 14" xfId="507" xr:uid="{00000000-0005-0000-0000-0000E63E0000}"/>
    <cellStyle name="Normal 15 15" xfId="508" xr:uid="{00000000-0005-0000-0000-0000E73E0000}"/>
    <cellStyle name="Normal 15 2" xfId="509" xr:uid="{00000000-0005-0000-0000-0000E83E0000}"/>
    <cellStyle name="Normal 15 3" xfId="510" xr:uid="{00000000-0005-0000-0000-0000E93E0000}"/>
    <cellStyle name="Normal 15 4" xfId="511" xr:uid="{00000000-0005-0000-0000-0000EA3E0000}"/>
    <cellStyle name="Normal 15 5" xfId="512" xr:uid="{00000000-0005-0000-0000-0000EB3E0000}"/>
    <cellStyle name="Normal 15 6" xfId="513" xr:uid="{00000000-0005-0000-0000-0000EC3E0000}"/>
    <cellStyle name="Normal 15 7" xfId="514" xr:uid="{00000000-0005-0000-0000-0000ED3E0000}"/>
    <cellStyle name="Normal 15 8" xfId="515" xr:uid="{00000000-0005-0000-0000-0000EE3E0000}"/>
    <cellStyle name="Normal 15 9" xfId="516" xr:uid="{00000000-0005-0000-0000-0000EF3E0000}"/>
    <cellStyle name="Normal 16" xfId="517" xr:uid="{00000000-0005-0000-0000-0000F03E0000}"/>
    <cellStyle name="Normal 16 10" xfId="518" xr:uid="{00000000-0005-0000-0000-0000F13E0000}"/>
    <cellStyle name="Normal 16 11" xfId="519" xr:uid="{00000000-0005-0000-0000-0000F23E0000}"/>
    <cellStyle name="Normal 16 12" xfId="520" xr:uid="{00000000-0005-0000-0000-0000F33E0000}"/>
    <cellStyle name="Normal 16 13" xfId="521" xr:uid="{00000000-0005-0000-0000-0000F43E0000}"/>
    <cellStyle name="Normal 16 14" xfId="522" xr:uid="{00000000-0005-0000-0000-0000F53E0000}"/>
    <cellStyle name="Normal 16 15" xfId="523" xr:uid="{00000000-0005-0000-0000-0000F63E0000}"/>
    <cellStyle name="Normal 16 2" xfId="524" xr:uid="{00000000-0005-0000-0000-0000F73E0000}"/>
    <cellStyle name="Normal 16 3" xfId="525" xr:uid="{00000000-0005-0000-0000-0000F83E0000}"/>
    <cellStyle name="Normal 16 4" xfId="526" xr:uid="{00000000-0005-0000-0000-0000F93E0000}"/>
    <cellStyle name="Normal 16 5" xfId="527" xr:uid="{00000000-0005-0000-0000-0000FA3E0000}"/>
    <cellStyle name="Normal 16 6" xfId="528" xr:uid="{00000000-0005-0000-0000-0000FB3E0000}"/>
    <cellStyle name="Normal 16 7" xfId="529" xr:uid="{00000000-0005-0000-0000-0000FC3E0000}"/>
    <cellStyle name="Normal 16 8" xfId="530" xr:uid="{00000000-0005-0000-0000-0000FD3E0000}"/>
    <cellStyle name="Normal 16 9" xfId="531" xr:uid="{00000000-0005-0000-0000-0000FE3E0000}"/>
    <cellStyle name="Normal 17" xfId="532" xr:uid="{00000000-0005-0000-0000-0000FF3E0000}"/>
    <cellStyle name="Normal 17 10" xfId="533" xr:uid="{00000000-0005-0000-0000-0000003F0000}"/>
    <cellStyle name="Normal 17 11" xfId="534" xr:uid="{00000000-0005-0000-0000-0000013F0000}"/>
    <cellStyle name="Normal 17 12" xfId="535" xr:uid="{00000000-0005-0000-0000-0000023F0000}"/>
    <cellStyle name="Normal 17 13" xfId="536" xr:uid="{00000000-0005-0000-0000-0000033F0000}"/>
    <cellStyle name="Normal 17 14" xfId="537" xr:uid="{00000000-0005-0000-0000-0000043F0000}"/>
    <cellStyle name="Normal 17 15" xfId="538" xr:uid="{00000000-0005-0000-0000-0000053F0000}"/>
    <cellStyle name="Normal 17 2" xfId="539" xr:uid="{00000000-0005-0000-0000-0000063F0000}"/>
    <cellStyle name="Normal 17 3" xfId="540" xr:uid="{00000000-0005-0000-0000-0000073F0000}"/>
    <cellStyle name="Normal 17 4" xfId="541" xr:uid="{00000000-0005-0000-0000-0000083F0000}"/>
    <cellStyle name="Normal 17 5" xfId="542" xr:uid="{00000000-0005-0000-0000-0000093F0000}"/>
    <cellStyle name="Normal 17 6" xfId="543" xr:uid="{00000000-0005-0000-0000-00000A3F0000}"/>
    <cellStyle name="Normal 17 7" xfId="544" xr:uid="{00000000-0005-0000-0000-00000B3F0000}"/>
    <cellStyle name="Normal 17 8" xfId="545" xr:uid="{00000000-0005-0000-0000-00000C3F0000}"/>
    <cellStyle name="Normal 17 9" xfId="546" xr:uid="{00000000-0005-0000-0000-00000D3F0000}"/>
    <cellStyle name="Normal 18" xfId="408" xr:uid="{00000000-0005-0000-0000-00000E3F0000}"/>
    <cellStyle name="Normal 18 2" xfId="1341" xr:uid="{00000000-0005-0000-0000-00000F3F0000}"/>
    <cellStyle name="Normal 19" xfId="547" xr:uid="{00000000-0005-0000-0000-0000103F0000}"/>
    <cellStyle name="Normal 19 10" xfId="548" xr:uid="{00000000-0005-0000-0000-0000113F0000}"/>
    <cellStyle name="Normal 19 11" xfId="549" xr:uid="{00000000-0005-0000-0000-0000123F0000}"/>
    <cellStyle name="Normal 19 12" xfId="550" xr:uid="{00000000-0005-0000-0000-0000133F0000}"/>
    <cellStyle name="Normal 19 13" xfId="551" xr:uid="{00000000-0005-0000-0000-0000143F0000}"/>
    <cellStyle name="Normal 19 14" xfId="552" xr:uid="{00000000-0005-0000-0000-0000153F0000}"/>
    <cellStyle name="Normal 19 15" xfId="553" xr:uid="{00000000-0005-0000-0000-0000163F0000}"/>
    <cellStyle name="Normal 19 2" xfId="554" xr:uid="{00000000-0005-0000-0000-0000173F0000}"/>
    <cellStyle name="Normal 19 3" xfId="555" xr:uid="{00000000-0005-0000-0000-0000183F0000}"/>
    <cellStyle name="Normal 19 4" xfId="556" xr:uid="{00000000-0005-0000-0000-0000193F0000}"/>
    <cellStyle name="Normal 19 5" xfId="557" xr:uid="{00000000-0005-0000-0000-00001A3F0000}"/>
    <cellStyle name="Normal 19 6" xfId="558" xr:uid="{00000000-0005-0000-0000-00001B3F0000}"/>
    <cellStyle name="Normal 19 7" xfId="559" xr:uid="{00000000-0005-0000-0000-00001C3F0000}"/>
    <cellStyle name="Normal 19 8" xfId="560" xr:uid="{00000000-0005-0000-0000-00001D3F0000}"/>
    <cellStyle name="Normal 19 9" xfId="561" xr:uid="{00000000-0005-0000-0000-00001E3F0000}"/>
    <cellStyle name="Normal 2" xfId="54" xr:uid="{00000000-0005-0000-0000-00001F3F0000}"/>
    <cellStyle name="Normal 2 2" xfId="89" xr:uid="{00000000-0005-0000-0000-0000203F0000}"/>
    <cellStyle name="Normal 2 2 2" xfId="182" xr:uid="{00000000-0005-0000-0000-0000213F0000}"/>
    <cellStyle name="Normal 2 2 2 2" xfId="183" xr:uid="{00000000-0005-0000-0000-0000223F0000}"/>
    <cellStyle name="Normal 2 2 2 2 2" xfId="313" xr:uid="{00000000-0005-0000-0000-0000233F0000}"/>
    <cellStyle name="Normal 2 2 2 2 2 2" xfId="314" xr:uid="{00000000-0005-0000-0000-0000243F0000}"/>
    <cellStyle name="Normal 2 2 2 2 3" xfId="317" xr:uid="{00000000-0005-0000-0000-0000253F0000}"/>
    <cellStyle name="Normal 2 2 2 3" xfId="259" xr:uid="{00000000-0005-0000-0000-0000263F0000}"/>
    <cellStyle name="Normal 2 2 2 3 2" xfId="316" xr:uid="{00000000-0005-0000-0000-0000273F0000}"/>
    <cellStyle name="Normal 2 2 3" xfId="226" xr:uid="{00000000-0005-0000-0000-0000283F0000}"/>
    <cellStyle name="Normal 2 2 3 2" xfId="270" xr:uid="{00000000-0005-0000-0000-0000293F0000}"/>
    <cellStyle name="Normal 2 2 4" xfId="269" xr:uid="{00000000-0005-0000-0000-00002A3F0000}"/>
    <cellStyle name="Normal 2 3" xfId="172" xr:uid="{00000000-0005-0000-0000-00002B3F0000}"/>
    <cellStyle name="Normal 2 3 2" xfId="1316" xr:uid="{00000000-0005-0000-0000-00002C3F0000}"/>
    <cellStyle name="Normal 2 4" xfId="216" xr:uid="{00000000-0005-0000-0000-00002D3F0000}"/>
    <cellStyle name="Normal 2 5" xfId="323" xr:uid="{00000000-0005-0000-0000-00002E3F0000}"/>
    <cellStyle name="Normal 2 6" xfId="1340" xr:uid="{00000000-0005-0000-0000-00002F3F0000}"/>
    <cellStyle name="Normal 20" xfId="562" xr:uid="{00000000-0005-0000-0000-0000303F0000}"/>
    <cellStyle name="Normal 20 10" xfId="563" xr:uid="{00000000-0005-0000-0000-0000313F0000}"/>
    <cellStyle name="Normal 20 11" xfId="564" xr:uid="{00000000-0005-0000-0000-0000323F0000}"/>
    <cellStyle name="Normal 20 12" xfId="565" xr:uid="{00000000-0005-0000-0000-0000333F0000}"/>
    <cellStyle name="Normal 20 13" xfId="566" xr:uid="{00000000-0005-0000-0000-0000343F0000}"/>
    <cellStyle name="Normal 20 14" xfId="567" xr:uid="{00000000-0005-0000-0000-0000353F0000}"/>
    <cellStyle name="Normal 20 15" xfId="568" xr:uid="{00000000-0005-0000-0000-0000363F0000}"/>
    <cellStyle name="Normal 20 2" xfId="569" xr:uid="{00000000-0005-0000-0000-0000373F0000}"/>
    <cellStyle name="Normal 20 3" xfId="570" xr:uid="{00000000-0005-0000-0000-0000383F0000}"/>
    <cellStyle name="Normal 20 4" xfId="571" xr:uid="{00000000-0005-0000-0000-0000393F0000}"/>
    <cellStyle name="Normal 20 5" xfId="572" xr:uid="{00000000-0005-0000-0000-00003A3F0000}"/>
    <cellStyle name="Normal 20 6" xfId="573" xr:uid="{00000000-0005-0000-0000-00003B3F0000}"/>
    <cellStyle name="Normal 20 7" xfId="574" xr:uid="{00000000-0005-0000-0000-00003C3F0000}"/>
    <cellStyle name="Normal 20 8" xfId="575" xr:uid="{00000000-0005-0000-0000-00003D3F0000}"/>
    <cellStyle name="Normal 20 9" xfId="576" xr:uid="{00000000-0005-0000-0000-00003E3F0000}"/>
    <cellStyle name="Normal 21" xfId="9" xr:uid="{00000000-0005-0000-0000-00003F3F0000}"/>
    <cellStyle name="Normal 21 2" xfId="1290" xr:uid="{00000000-0005-0000-0000-0000403F0000}"/>
    <cellStyle name="Normal 22" xfId="577" xr:uid="{00000000-0005-0000-0000-0000413F0000}"/>
    <cellStyle name="Normal 22 10" xfId="578" xr:uid="{00000000-0005-0000-0000-0000423F0000}"/>
    <cellStyle name="Normal 22 11" xfId="579" xr:uid="{00000000-0005-0000-0000-0000433F0000}"/>
    <cellStyle name="Normal 22 12" xfId="580" xr:uid="{00000000-0005-0000-0000-0000443F0000}"/>
    <cellStyle name="Normal 22 13" xfId="581" xr:uid="{00000000-0005-0000-0000-0000453F0000}"/>
    <cellStyle name="Normal 22 14" xfId="582" xr:uid="{00000000-0005-0000-0000-0000463F0000}"/>
    <cellStyle name="Normal 22 15" xfId="583" xr:uid="{00000000-0005-0000-0000-0000473F0000}"/>
    <cellStyle name="Normal 22 2" xfId="584" xr:uid="{00000000-0005-0000-0000-0000483F0000}"/>
    <cellStyle name="Normal 22 3" xfId="585" xr:uid="{00000000-0005-0000-0000-0000493F0000}"/>
    <cellStyle name="Normal 22 4" xfId="586" xr:uid="{00000000-0005-0000-0000-00004A3F0000}"/>
    <cellStyle name="Normal 22 5" xfId="587" xr:uid="{00000000-0005-0000-0000-00004B3F0000}"/>
    <cellStyle name="Normal 22 6" xfId="588" xr:uid="{00000000-0005-0000-0000-00004C3F0000}"/>
    <cellStyle name="Normal 22 7" xfId="589" xr:uid="{00000000-0005-0000-0000-00004D3F0000}"/>
    <cellStyle name="Normal 22 8" xfId="590" xr:uid="{00000000-0005-0000-0000-00004E3F0000}"/>
    <cellStyle name="Normal 22 9" xfId="591" xr:uid="{00000000-0005-0000-0000-00004F3F0000}"/>
    <cellStyle name="Normal 23" xfId="1334" xr:uid="{00000000-0005-0000-0000-0000503F0000}"/>
    <cellStyle name="Normal 23 2" xfId="1354" xr:uid="{00000000-0005-0000-0000-0000513F0000}"/>
    <cellStyle name="Normal 24" xfId="1287" xr:uid="{00000000-0005-0000-0000-0000523F0000}"/>
    <cellStyle name="Normal 25" xfId="592" xr:uid="{00000000-0005-0000-0000-0000533F0000}"/>
    <cellStyle name="Normal 25 10" xfId="593" xr:uid="{00000000-0005-0000-0000-0000543F0000}"/>
    <cellStyle name="Normal 25 11" xfId="594" xr:uid="{00000000-0005-0000-0000-0000553F0000}"/>
    <cellStyle name="Normal 25 12" xfId="595" xr:uid="{00000000-0005-0000-0000-0000563F0000}"/>
    <cellStyle name="Normal 25 13" xfId="596" xr:uid="{00000000-0005-0000-0000-0000573F0000}"/>
    <cellStyle name="Normal 25 14" xfId="597" xr:uid="{00000000-0005-0000-0000-0000583F0000}"/>
    <cellStyle name="Normal 25 15" xfId="598" xr:uid="{00000000-0005-0000-0000-0000593F0000}"/>
    <cellStyle name="Normal 25 2" xfId="599" xr:uid="{00000000-0005-0000-0000-00005A3F0000}"/>
    <cellStyle name="Normal 25 3" xfId="600" xr:uid="{00000000-0005-0000-0000-00005B3F0000}"/>
    <cellStyle name="Normal 25 4" xfId="601" xr:uid="{00000000-0005-0000-0000-00005C3F0000}"/>
    <cellStyle name="Normal 25 5" xfId="602" xr:uid="{00000000-0005-0000-0000-00005D3F0000}"/>
    <cellStyle name="Normal 25 6" xfId="603" xr:uid="{00000000-0005-0000-0000-00005E3F0000}"/>
    <cellStyle name="Normal 25 7" xfId="604" xr:uid="{00000000-0005-0000-0000-00005F3F0000}"/>
    <cellStyle name="Normal 25 8" xfId="605" xr:uid="{00000000-0005-0000-0000-0000603F0000}"/>
    <cellStyle name="Normal 25 9" xfId="606" xr:uid="{00000000-0005-0000-0000-0000613F0000}"/>
    <cellStyle name="Normal 26" xfId="607" xr:uid="{00000000-0005-0000-0000-0000623F0000}"/>
    <cellStyle name="Normal 26 10" xfId="608" xr:uid="{00000000-0005-0000-0000-0000633F0000}"/>
    <cellStyle name="Normal 26 11" xfId="609" xr:uid="{00000000-0005-0000-0000-0000643F0000}"/>
    <cellStyle name="Normal 26 12" xfId="610" xr:uid="{00000000-0005-0000-0000-0000653F0000}"/>
    <cellStyle name="Normal 26 13" xfId="611" xr:uid="{00000000-0005-0000-0000-0000663F0000}"/>
    <cellStyle name="Normal 26 14" xfId="612" xr:uid="{00000000-0005-0000-0000-0000673F0000}"/>
    <cellStyle name="Normal 26 15" xfId="613" xr:uid="{00000000-0005-0000-0000-0000683F0000}"/>
    <cellStyle name="Normal 26 2" xfId="614" xr:uid="{00000000-0005-0000-0000-0000693F0000}"/>
    <cellStyle name="Normal 26 3" xfId="615" xr:uid="{00000000-0005-0000-0000-00006A3F0000}"/>
    <cellStyle name="Normal 26 4" xfId="616" xr:uid="{00000000-0005-0000-0000-00006B3F0000}"/>
    <cellStyle name="Normal 26 5" xfId="617" xr:uid="{00000000-0005-0000-0000-00006C3F0000}"/>
    <cellStyle name="Normal 26 6" xfId="618" xr:uid="{00000000-0005-0000-0000-00006D3F0000}"/>
    <cellStyle name="Normal 26 7" xfId="619" xr:uid="{00000000-0005-0000-0000-00006E3F0000}"/>
    <cellStyle name="Normal 26 8" xfId="620" xr:uid="{00000000-0005-0000-0000-00006F3F0000}"/>
    <cellStyle name="Normal 26 9" xfId="621" xr:uid="{00000000-0005-0000-0000-0000703F0000}"/>
    <cellStyle name="Normal 27" xfId="622" xr:uid="{00000000-0005-0000-0000-0000713F0000}"/>
    <cellStyle name="Normal 27 10" xfId="623" xr:uid="{00000000-0005-0000-0000-0000723F0000}"/>
    <cellStyle name="Normal 27 11" xfId="624" xr:uid="{00000000-0005-0000-0000-0000733F0000}"/>
    <cellStyle name="Normal 27 12" xfId="625" xr:uid="{00000000-0005-0000-0000-0000743F0000}"/>
    <cellStyle name="Normal 27 13" xfId="626" xr:uid="{00000000-0005-0000-0000-0000753F0000}"/>
    <cellStyle name="Normal 27 14" xfId="627" xr:uid="{00000000-0005-0000-0000-0000763F0000}"/>
    <cellStyle name="Normal 27 15" xfId="628" xr:uid="{00000000-0005-0000-0000-0000773F0000}"/>
    <cellStyle name="Normal 27 2" xfId="629" xr:uid="{00000000-0005-0000-0000-0000783F0000}"/>
    <cellStyle name="Normal 27 3" xfId="630" xr:uid="{00000000-0005-0000-0000-0000793F0000}"/>
    <cellStyle name="Normal 27 4" xfId="631" xr:uid="{00000000-0005-0000-0000-00007A3F0000}"/>
    <cellStyle name="Normal 27 5" xfId="632" xr:uid="{00000000-0005-0000-0000-00007B3F0000}"/>
    <cellStyle name="Normal 27 6" xfId="633" xr:uid="{00000000-0005-0000-0000-00007C3F0000}"/>
    <cellStyle name="Normal 27 7" xfId="634" xr:uid="{00000000-0005-0000-0000-00007D3F0000}"/>
    <cellStyle name="Normal 27 8" xfId="635" xr:uid="{00000000-0005-0000-0000-00007E3F0000}"/>
    <cellStyle name="Normal 27 9" xfId="636" xr:uid="{00000000-0005-0000-0000-00007F3F0000}"/>
    <cellStyle name="Normal 28" xfId="637" xr:uid="{00000000-0005-0000-0000-0000803F0000}"/>
    <cellStyle name="Normal 28 10" xfId="638" xr:uid="{00000000-0005-0000-0000-0000813F0000}"/>
    <cellStyle name="Normal 28 11" xfId="639" xr:uid="{00000000-0005-0000-0000-0000823F0000}"/>
    <cellStyle name="Normal 28 12" xfId="640" xr:uid="{00000000-0005-0000-0000-0000833F0000}"/>
    <cellStyle name="Normal 28 13" xfId="641" xr:uid="{00000000-0005-0000-0000-0000843F0000}"/>
    <cellStyle name="Normal 28 14" xfId="642" xr:uid="{00000000-0005-0000-0000-0000853F0000}"/>
    <cellStyle name="Normal 28 15" xfId="643" xr:uid="{00000000-0005-0000-0000-0000863F0000}"/>
    <cellStyle name="Normal 28 2" xfId="644" xr:uid="{00000000-0005-0000-0000-0000873F0000}"/>
    <cellStyle name="Normal 28 3" xfId="645" xr:uid="{00000000-0005-0000-0000-0000883F0000}"/>
    <cellStyle name="Normal 28 4" xfId="646" xr:uid="{00000000-0005-0000-0000-0000893F0000}"/>
    <cellStyle name="Normal 28 5" xfId="647" xr:uid="{00000000-0005-0000-0000-00008A3F0000}"/>
    <cellStyle name="Normal 28 6" xfId="648" xr:uid="{00000000-0005-0000-0000-00008B3F0000}"/>
    <cellStyle name="Normal 28 7" xfId="649" xr:uid="{00000000-0005-0000-0000-00008C3F0000}"/>
    <cellStyle name="Normal 28 8" xfId="650" xr:uid="{00000000-0005-0000-0000-00008D3F0000}"/>
    <cellStyle name="Normal 28 9" xfId="651" xr:uid="{00000000-0005-0000-0000-00008E3F0000}"/>
    <cellStyle name="Normal 29" xfId="652" xr:uid="{00000000-0005-0000-0000-00008F3F0000}"/>
    <cellStyle name="Normal 29 10" xfId="653" xr:uid="{00000000-0005-0000-0000-0000903F0000}"/>
    <cellStyle name="Normal 29 11" xfId="654" xr:uid="{00000000-0005-0000-0000-0000913F0000}"/>
    <cellStyle name="Normal 29 12" xfId="655" xr:uid="{00000000-0005-0000-0000-0000923F0000}"/>
    <cellStyle name="Normal 29 13" xfId="656" xr:uid="{00000000-0005-0000-0000-0000933F0000}"/>
    <cellStyle name="Normal 29 14" xfId="657" xr:uid="{00000000-0005-0000-0000-0000943F0000}"/>
    <cellStyle name="Normal 29 15" xfId="658" xr:uid="{00000000-0005-0000-0000-0000953F0000}"/>
    <cellStyle name="Normal 29 2" xfId="659" xr:uid="{00000000-0005-0000-0000-0000963F0000}"/>
    <cellStyle name="Normal 29 3" xfId="660" xr:uid="{00000000-0005-0000-0000-0000973F0000}"/>
    <cellStyle name="Normal 29 4" xfId="661" xr:uid="{00000000-0005-0000-0000-0000983F0000}"/>
    <cellStyle name="Normal 29 5" xfId="662" xr:uid="{00000000-0005-0000-0000-0000993F0000}"/>
    <cellStyle name="Normal 29 6" xfId="663" xr:uid="{00000000-0005-0000-0000-00009A3F0000}"/>
    <cellStyle name="Normal 29 7" xfId="664" xr:uid="{00000000-0005-0000-0000-00009B3F0000}"/>
    <cellStyle name="Normal 29 8" xfId="665" xr:uid="{00000000-0005-0000-0000-00009C3F0000}"/>
    <cellStyle name="Normal 29 9" xfId="666" xr:uid="{00000000-0005-0000-0000-00009D3F0000}"/>
    <cellStyle name="Normal 3" xfId="667" xr:uid="{00000000-0005-0000-0000-00009E3F0000}"/>
    <cellStyle name="Normal 3 10" xfId="668" xr:uid="{00000000-0005-0000-0000-00009F3F0000}"/>
    <cellStyle name="Normal 3 11" xfId="669" xr:uid="{00000000-0005-0000-0000-0000A03F0000}"/>
    <cellStyle name="Normal 3 12" xfId="670" xr:uid="{00000000-0005-0000-0000-0000A13F0000}"/>
    <cellStyle name="Normal 3 13" xfId="671" xr:uid="{00000000-0005-0000-0000-0000A23F0000}"/>
    <cellStyle name="Normal 3 14" xfId="672" xr:uid="{00000000-0005-0000-0000-0000A33F0000}"/>
    <cellStyle name="Normal 3 15" xfId="673" xr:uid="{00000000-0005-0000-0000-0000A43F0000}"/>
    <cellStyle name="Normal 3 16" xfId="674" xr:uid="{00000000-0005-0000-0000-0000A53F0000}"/>
    <cellStyle name="Normal 3 17" xfId="675" xr:uid="{00000000-0005-0000-0000-0000A63F0000}"/>
    <cellStyle name="Normal 3 18" xfId="676" xr:uid="{00000000-0005-0000-0000-0000A73F0000}"/>
    <cellStyle name="Normal 3 19" xfId="677" xr:uid="{00000000-0005-0000-0000-0000A83F0000}"/>
    <cellStyle name="Normal 3 2" xfId="271" xr:uid="{00000000-0005-0000-0000-0000A93F0000}"/>
    <cellStyle name="Normal 3 2 2" xfId="678" xr:uid="{00000000-0005-0000-0000-0000AA3F0000}"/>
    <cellStyle name="Normal 3 2 3" xfId="1318" xr:uid="{00000000-0005-0000-0000-0000AB3F0000}"/>
    <cellStyle name="Normal 3 2 3 2" xfId="1348" xr:uid="{00000000-0005-0000-0000-0000AC3F0000}"/>
    <cellStyle name="Normal 3 20" xfId="679" xr:uid="{00000000-0005-0000-0000-0000AD3F0000}"/>
    <cellStyle name="Normal 3 21" xfId="680" xr:uid="{00000000-0005-0000-0000-0000AE3F0000}"/>
    <cellStyle name="Normal 3 22" xfId="681" xr:uid="{00000000-0005-0000-0000-0000AF3F0000}"/>
    <cellStyle name="Normal 3 23" xfId="682" xr:uid="{00000000-0005-0000-0000-0000B03F0000}"/>
    <cellStyle name="Normal 3 24" xfId="683" xr:uid="{00000000-0005-0000-0000-0000B13F0000}"/>
    <cellStyle name="Normal 3 25" xfId="684" xr:uid="{00000000-0005-0000-0000-0000B23F0000}"/>
    <cellStyle name="Normal 3 26" xfId="685" xr:uid="{00000000-0005-0000-0000-0000B33F0000}"/>
    <cellStyle name="Normal 3 27" xfId="686" xr:uid="{00000000-0005-0000-0000-0000B43F0000}"/>
    <cellStyle name="Normal 3 28" xfId="687" xr:uid="{00000000-0005-0000-0000-0000B53F0000}"/>
    <cellStyle name="Normal 3 29" xfId="688" xr:uid="{00000000-0005-0000-0000-0000B63F0000}"/>
    <cellStyle name="Normal 3 3" xfId="315" xr:uid="{00000000-0005-0000-0000-0000B73F0000}"/>
    <cellStyle name="Normal 3 3 2" xfId="689" xr:uid="{00000000-0005-0000-0000-0000B83F0000}"/>
    <cellStyle name="Normal 3 3 3" xfId="1319" xr:uid="{00000000-0005-0000-0000-0000B93F0000}"/>
    <cellStyle name="Normal 3 30" xfId="690" xr:uid="{00000000-0005-0000-0000-0000BA3F0000}"/>
    <cellStyle name="Normal 3 31" xfId="691" xr:uid="{00000000-0005-0000-0000-0000BB3F0000}"/>
    <cellStyle name="Normal 3 32" xfId="692" xr:uid="{00000000-0005-0000-0000-0000BC3F0000}"/>
    <cellStyle name="Normal 3 33" xfId="1317" xr:uid="{00000000-0005-0000-0000-0000BD3F0000}"/>
    <cellStyle name="Normal 3 33 2" xfId="1347" xr:uid="{00000000-0005-0000-0000-0000BE3F0000}"/>
    <cellStyle name="Normal 3 4" xfId="693" xr:uid="{00000000-0005-0000-0000-0000BF3F0000}"/>
    <cellStyle name="Normal 3 5" xfId="694" xr:uid="{00000000-0005-0000-0000-0000C03F0000}"/>
    <cellStyle name="Normal 3 6" xfId="695" xr:uid="{00000000-0005-0000-0000-0000C13F0000}"/>
    <cellStyle name="Normal 3 7" xfId="696" xr:uid="{00000000-0005-0000-0000-0000C23F0000}"/>
    <cellStyle name="Normal 3 8" xfId="697" xr:uid="{00000000-0005-0000-0000-0000C33F0000}"/>
    <cellStyle name="Normal 3 9" xfId="698" xr:uid="{00000000-0005-0000-0000-0000C43F0000}"/>
    <cellStyle name="Normal 30" xfId="699" xr:uid="{00000000-0005-0000-0000-0000C53F0000}"/>
    <cellStyle name="Normal 30 10" xfId="700" xr:uid="{00000000-0005-0000-0000-0000C63F0000}"/>
    <cellStyle name="Normal 30 11" xfId="701" xr:uid="{00000000-0005-0000-0000-0000C73F0000}"/>
    <cellStyle name="Normal 30 12" xfId="702" xr:uid="{00000000-0005-0000-0000-0000C83F0000}"/>
    <cellStyle name="Normal 30 13" xfId="703" xr:uid="{00000000-0005-0000-0000-0000C93F0000}"/>
    <cellStyle name="Normal 30 14" xfId="704" xr:uid="{00000000-0005-0000-0000-0000CA3F0000}"/>
    <cellStyle name="Normal 30 15" xfId="705" xr:uid="{00000000-0005-0000-0000-0000CB3F0000}"/>
    <cellStyle name="Normal 30 2" xfId="706" xr:uid="{00000000-0005-0000-0000-0000CC3F0000}"/>
    <cellStyle name="Normal 30 3" xfId="707" xr:uid="{00000000-0005-0000-0000-0000CD3F0000}"/>
    <cellStyle name="Normal 30 4" xfId="708" xr:uid="{00000000-0005-0000-0000-0000CE3F0000}"/>
    <cellStyle name="Normal 30 5" xfId="709" xr:uid="{00000000-0005-0000-0000-0000CF3F0000}"/>
    <cellStyle name="Normal 30 6" xfId="710" xr:uid="{00000000-0005-0000-0000-0000D03F0000}"/>
    <cellStyle name="Normal 30 7" xfId="711" xr:uid="{00000000-0005-0000-0000-0000D13F0000}"/>
    <cellStyle name="Normal 30 8" xfId="712" xr:uid="{00000000-0005-0000-0000-0000D23F0000}"/>
    <cellStyle name="Normal 30 9" xfId="713" xr:uid="{00000000-0005-0000-0000-0000D33F0000}"/>
    <cellStyle name="Normal 31" xfId="714" xr:uid="{00000000-0005-0000-0000-0000D43F0000}"/>
    <cellStyle name="Normal 31 10" xfId="715" xr:uid="{00000000-0005-0000-0000-0000D53F0000}"/>
    <cellStyle name="Normal 31 11" xfId="716" xr:uid="{00000000-0005-0000-0000-0000D63F0000}"/>
    <cellStyle name="Normal 31 12" xfId="717" xr:uid="{00000000-0005-0000-0000-0000D73F0000}"/>
    <cellStyle name="Normal 31 13" xfId="718" xr:uid="{00000000-0005-0000-0000-0000D83F0000}"/>
    <cellStyle name="Normal 31 14" xfId="719" xr:uid="{00000000-0005-0000-0000-0000D93F0000}"/>
    <cellStyle name="Normal 31 15" xfId="720" xr:uid="{00000000-0005-0000-0000-0000DA3F0000}"/>
    <cellStyle name="Normal 31 2" xfId="721" xr:uid="{00000000-0005-0000-0000-0000DB3F0000}"/>
    <cellStyle name="Normal 31 3" xfId="722" xr:uid="{00000000-0005-0000-0000-0000DC3F0000}"/>
    <cellStyle name="Normal 31 4" xfId="723" xr:uid="{00000000-0005-0000-0000-0000DD3F0000}"/>
    <cellStyle name="Normal 31 5" xfId="724" xr:uid="{00000000-0005-0000-0000-0000DE3F0000}"/>
    <cellStyle name="Normal 31 6" xfId="725" xr:uid="{00000000-0005-0000-0000-0000DF3F0000}"/>
    <cellStyle name="Normal 31 7" xfId="726" xr:uid="{00000000-0005-0000-0000-0000E03F0000}"/>
    <cellStyle name="Normal 31 8" xfId="727" xr:uid="{00000000-0005-0000-0000-0000E13F0000}"/>
    <cellStyle name="Normal 31 9" xfId="728" xr:uid="{00000000-0005-0000-0000-0000E23F0000}"/>
    <cellStyle name="Normal 32" xfId="729" xr:uid="{00000000-0005-0000-0000-0000E33F0000}"/>
    <cellStyle name="Normal 32 10" xfId="730" xr:uid="{00000000-0005-0000-0000-0000E43F0000}"/>
    <cellStyle name="Normal 32 11" xfId="731" xr:uid="{00000000-0005-0000-0000-0000E53F0000}"/>
    <cellStyle name="Normal 32 12" xfId="732" xr:uid="{00000000-0005-0000-0000-0000E63F0000}"/>
    <cellStyle name="Normal 32 13" xfId="733" xr:uid="{00000000-0005-0000-0000-0000E73F0000}"/>
    <cellStyle name="Normal 32 14" xfId="734" xr:uid="{00000000-0005-0000-0000-0000E83F0000}"/>
    <cellStyle name="Normal 32 15" xfId="735" xr:uid="{00000000-0005-0000-0000-0000E93F0000}"/>
    <cellStyle name="Normal 32 2" xfId="736" xr:uid="{00000000-0005-0000-0000-0000EA3F0000}"/>
    <cellStyle name="Normal 32 3" xfId="737" xr:uid="{00000000-0005-0000-0000-0000EB3F0000}"/>
    <cellStyle name="Normal 32 4" xfId="738" xr:uid="{00000000-0005-0000-0000-0000EC3F0000}"/>
    <cellStyle name="Normal 32 5" xfId="739" xr:uid="{00000000-0005-0000-0000-0000ED3F0000}"/>
    <cellStyle name="Normal 32 6" xfId="740" xr:uid="{00000000-0005-0000-0000-0000EE3F0000}"/>
    <cellStyle name="Normal 32 7" xfId="741" xr:uid="{00000000-0005-0000-0000-0000EF3F0000}"/>
    <cellStyle name="Normal 32 8" xfId="742" xr:uid="{00000000-0005-0000-0000-0000F03F0000}"/>
    <cellStyle name="Normal 32 9" xfId="743" xr:uid="{00000000-0005-0000-0000-0000F13F0000}"/>
    <cellStyle name="Normal 33" xfId="744" xr:uid="{00000000-0005-0000-0000-0000F23F0000}"/>
    <cellStyle name="Normal 33 10" xfId="745" xr:uid="{00000000-0005-0000-0000-0000F33F0000}"/>
    <cellStyle name="Normal 33 11" xfId="746" xr:uid="{00000000-0005-0000-0000-0000F43F0000}"/>
    <cellStyle name="Normal 33 12" xfId="747" xr:uid="{00000000-0005-0000-0000-0000F53F0000}"/>
    <cellStyle name="Normal 33 13" xfId="748" xr:uid="{00000000-0005-0000-0000-0000F63F0000}"/>
    <cellStyle name="Normal 33 14" xfId="749" xr:uid="{00000000-0005-0000-0000-0000F73F0000}"/>
    <cellStyle name="Normal 33 15" xfId="750" xr:uid="{00000000-0005-0000-0000-0000F83F0000}"/>
    <cellStyle name="Normal 33 2" xfId="751" xr:uid="{00000000-0005-0000-0000-0000F93F0000}"/>
    <cellStyle name="Normal 33 3" xfId="752" xr:uid="{00000000-0005-0000-0000-0000FA3F0000}"/>
    <cellStyle name="Normal 33 4" xfId="753" xr:uid="{00000000-0005-0000-0000-0000FB3F0000}"/>
    <cellStyle name="Normal 33 5" xfId="754" xr:uid="{00000000-0005-0000-0000-0000FC3F0000}"/>
    <cellStyle name="Normal 33 6" xfId="755" xr:uid="{00000000-0005-0000-0000-0000FD3F0000}"/>
    <cellStyle name="Normal 33 7" xfId="756" xr:uid="{00000000-0005-0000-0000-0000FE3F0000}"/>
    <cellStyle name="Normal 33 8" xfId="757" xr:uid="{00000000-0005-0000-0000-0000FF3F0000}"/>
    <cellStyle name="Normal 33 9" xfId="758" xr:uid="{00000000-0005-0000-0000-000000400000}"/>
    <cellStyle name="Normal 34" xfId="759" xr:uid="{00000000-0005-0000-0000-000001400000}"/>
    <cellStyle name="Normal 34 10" xfId="760" xr:uid="{00000000-0005-0000-0000-000002400000}"/>
    <cellStyle name="Normal 34 11" xfId="761" xr:uid="{00000000-0005-0000-0000-000003400000}"/>
    <cellStyle name="Normal 34 12" xfId="762" xr:uid="{00000000-0005-0000-0000-000004400000}"/>
    <cellStyle name="Normal 34 13" xfId="763" xr:uid="{00000000-0005-0000-0000-000005400000}"/>
    <cellStyle name="Normal 34 14" xfId="764" xr:uid="{00000000-0005-0000-0000-000006400000}"/>
    <cellStyle name="Normal 34 15" xfId="765" xr:uid="{00000000-0005-0000-0000-000007400000}"/>
    <cellStyle name="Normal 34 2" xfId="766" xr:uid="{00000000-0005-0000-0000-000008400000}"/>
    <cellStyle name="Normal 34 3" xfId="767" xr:uid="{00000000-0005-0000-0000-000009400000}"/>
    <cellStyle name="Normal 34 4" xfId="768" xr:uid="{00000000-0005-0000-0000-00000A400000}"/>
    <cellStyle name="Normal 34 5" xfId="769" xr:uid="{00000000-0005-0000-0000-00000B400000}"/>
    <cellStyle name="Normal 34 6" xfId="770" xr:uid="{00000000-0005-0000-0000-00000C400000}"/>
    <cellStyle name="Normal 34 7" xfId="771" xr:uid="{00000000-0005-0000-0000-00000D400000}"/>
    <cellStyle name="Normal 34 8" xfId="772" xr:uid="{00000000-0005-0000-0000-00000E400000}"/>
    <cellStyle name="Normal 34 9" xfId="773" xr:uid="{00000000-0005-0000-0000-00000F400000}"/>
    <cellStyle name="Normal 35" xfId="774" xr:uid="{00000000-0005-0000-0000-000010400000}"/>
    <cellStyle name="Normal 35 10" xfId="775" xr:uid="{00000000-0005-0000-0000-000011400000}"/>
    <cellStyle name="Normal 35 11" xfId="776" xr:uid="{00000000-0005-0000-0000-000012400000}"/>
    <cellStyle name="Normal 35 12" xfId="777" xr:uid="{00000000-0005-0000-0000-000013400000}"/>
    <cellStyle name="Normal 35 13" xfId="778" xr:uid="{00000000-0005-0000-0000-000014400000}"/>
    <cellStyle name="Normal 35 14" xfId="779" xr:uid="{00000000-0005-0000-0000-000015400000}"/>
    <cellStyle name="Normal 35 15" xfId="780" xr:uid="{00000000-0005-0000-0000-000016400000}"/>
    <cellStyle name="Normal 35 2" xfId="781" xr:uid="{00000000-0005-0000-0000-000017400000}"/>
    <cellStyle name="Normal 35 3" xfId="782" xr:uid="{00000000-0005-0000-0000-000018400000}"/>
    <cellStyle name="Normal 35 4" xfId="783" xr:uid="{00000000-0005-0000-0000-000019400000}"/>
    <cellStyle name="Normal 35 5" xfId="784" xr:uid="{00000000-0005-0000-0000-00001A400000}"/>
    <cellStyle name="Normal 35 6" xfId="785" xr:uid="{00000000-0005-0000-0000-00001B400000}"/>
    <cellStyle name="Normal 35 7" xfId="786" xr:uid="{00000000-0005-0000-0000-00001C400000}"/>
    <cellStyle name="Normal 35 8" xfId="787" xr:uid="{00000000-0005-0000-0000-00001D400000}"/>
    <cellStyle name="Normal 35 9" xfId="788" xr:uid="{00000000-0005-0000-0000-00001E400000}"/>
    <cellStyle name="Normal 36" xfId="789" xr:uid="{00000000-0005-0000-0000-00001F400000}"/>
    <cellStyle name="Normal 36 10" xfId="790" xr:uid="{00000000-0005-0000-0000-000020400000}"/>
    <cellStyle name="Normal 36 11" xfId="791" xr:uid="{00000000-0005-0000-0000-000021400000}"/>
    <cellStyle name="Normal 36 12" xfId="792" xr:uid="{00000000-0005-0000-0000-000022400000}"/>
    <cellStyle name="Normal 36 13" xfId="793" xr:uid="{00000000-0005-0000-0000-000023400000}"/>
    <cellStyle name="Normal 36 14" xfId="794" xr:uid="{00000000-0005-0000-0000-000024400000}"/>
    <cellStyle name="Normal 36 15" xfId="795" xr:uid="{00000000-0005-0000-0000-000025400000}"/>
    <cellStyle name="Normal 36 2" xfId="796" xr:uid="{00000000-0005-0000-0000-000026400000}"/>
    <cellStyle name="Normal 36 3" xfId="797" xr:uid="{00000000-0005-0000-0000-000027400000}"/>
    <cellStyle name="Normal 36 4" xfId="798" xr:uid="{00000000-0005-0000-0000-000028400000}"/>
    <cellStyle name="Normal 36 5" xfId="799" xr:uid="{00000000-0005-0000-0000-000029400000}"/>
    <cellStyle name="Normal 36 6" xfId="800" xr:uid="{00000000-0005-0000-0000-00002A400000}"/>
    <cellStyle name="Normal 36 7" xfId="801" xr:uid="{00000000-0005-0000-0000-00002B400000}"/>
    <cellStyle name="Normal 36 8" xfId="802" xr:uid="{00000000-0005-0000-0000-00002C400000}"/>
    <cellStyle name="Normal 36 9" xfId="803" xr:uid="{00000000-0005-0000-0000-00002D400000}"/>
    <cellStyle name="Normal 37" xfId="804" xr:uid="{00000000-0005-0000-0000-00002E400000}"/>
    <cellStyle name="Normal 37 10" xfId="805" xr:uid="{00000000-0005-0000-0000-00002F400000}"/>
    <cellStyle name="Normal 37 11" xfId="806" xr:uid="{00000000-0005-0000-0000-000030400000}"/>
    <cellStyle name="Normal 37 12" xfId="807" xr:uid="{00000000-0005-0000-0000-000031400000}"/>
    <cellStyle name="Normal 37 13" xfId="808" xr:uid="{00000000-0005-0000-0000-000032400000}"/>
    <cellStyle name="Normal 37 14" xfId="809" xr:uid="{00000000-0005-0000-0000-000033400000}"/>
    <cellStyle name="Normal 37 15" xfId="810" xr:uid="{00000000-0005-0000-0000-000034400000}"/>
    <cellStyle name="Normal 37 2" xfId="811" xr:uid="{00000000-0005-0000-0000-000035400000}"/>
    <cellStyle name="Normal 37 3" xfId="812" xr:uid="{00000000-0005-0000-0000-000036400000}"/>
    <cellStyle name="Normal 37 4" xfId="813" xr:uid="{00000000-0005-0000-0000-000037400000}"/>
    <cellStyle name="Normal 37 5" xfId="814" xr:uid="{00000000-0005-0000-0000-000038400000}"/>
    <cellStyle name="Normal 37 6" xfId="815" xr:uid="{00000000-0005-0000-0000-000039400000}"/>
    <cellStyle name="Normal 37 7" xfId="816" xr:uid="{00000000-0005-0000-0000-00003A400000}"/>
    <cellStyle name="Normal 37 8" xfId="817" xr:uid="{00000000-0005-0000-0000-00003B400000}"/>
    <cellStyle name="Normal 37 9" xfId="818" xr:uid="{00000000-0005-0000-0000-00003C400000}"/>
    <cellStyle name="Normal 38" xfId="819" xr:uid="{00000000-0005-0000-0000-00003D400000}"/>
    <cellStyle name="Normal 38 10" xfId="820" xr:uid="{00000000-0005-0000-0000-00003E400000}"/>
    <cellStyle name="Normal 38 11" xfId="821" xr:uid="{00000000-0005-0000-0000-00003F400000}"/>
    <cellStyle name="Normal 38 12" xfId="822" xr:uid="{00000000-0005-0000-0000-000040400000}"/>
    <cellStyle name="Normal 38 13" xfId="823" xr:uid="{00000000-0005-0000-0000-000041400000}"/>
    <cellStyle name="Normal 38 14" xfId="824" xr:uid="{00000000-0005-0000-0000-000042400000}"/>
    <cellStyle name="Normal 38 15" xfId="825" xr:uid="{00000000-0005-0000-0000-000043400000}"/>
    <cellStyle name="Normal 38 2" xfId="826" xr:uid="{00000000-0005-0000-0000-000044400000}"/>
    <cellStyle name="Normal 38 3" xfId="827" xr:uid="{00000000-0005-0000-0000-000045400000}"/>
    <cellStyle name="Normal 38 4" xfId="828" xr:uid="{00000000-0005-0000-0000-000046400000}"/>
    <cellStyle name="Normal 38 5" xfId="829" xr:uid="{00000000-0005-0000-0000-000047400000}"/>
    <cellStyle name="Normal 38 6" xfId="830" xr:uid="{00000000-0005-0000-0000-000048400000}"/>
    <cellStyle name="Normal 38 7" xfId="831" xr:uid="{00000000-0005-0000-0000-000049400000}"/>
    <cellStyle name="Normal 38 8" xfId="832" xr:uid="{00000000-0005-0000-0000-00004A400000}"/>
    <cellStyle name="Normal 38 9" xfId="833" xr:uid="{00000000-0005-0000-0000-00004B400000}"/>
    <cellStyle name="Normal 39" xfId="834" xr:uid="{00000000-0005-0000-0000-00004C400000}"/>
    <cellStyle name="Normal 39 10" xfId="835" xr:uid="{00000000-0005-0000-0000-00004D400000}"/>
    <cellStyle name="Normal 39 11" xfId="836" xr:uid="{00000000-0005-0000-0000-00004E400000}"/>
    <cellStyle name="Normal 39 12" xfId="837" xr:uid="{00000000-0005-0000-0000-00004F400000}"/>
    <cellStyle name="Normal 39 13" xfId="838" xr:uid="{00000000-0005-0000-0000-000050400000}"/>
    <cellStyle name="Normal 39 14" xfId="839" xr:uid="{00000000-0005-0000-0000-000051400000}"/>
    <cellStyle name="Normal 39 15" xfId="840" xr:uid="{00000000-0005-0000-0000-000052400000}"/>
    <cellStyle name="Normal 39 2" xfId="841" xr:uid="{00000000-0005-0000-0000-000053400000}"/>
    <cellStyle name="Normal 39 3" xfId="842" xr:uid="{00000000-0005-0000-0000-000054400000}"/>
    <cellStyle name="Normal 39 4" xfId="843" xr:uid="{00000000-0005-0000-0000-000055400000}"/>
    <cellStyle name="Normal 39 5" xfId="844" xr:uid="{00000000-0005-0000-0000-000056400000}"/>
    <cellStyle name="Normal 39 6" xfId="845" xr:uid="{00000000-0005-0000-0000-000057400000}"/>
    <cellStyle name="Normal 39 7" xfId="846" xr:uid="{00000000-0005-0000-0000-000058400000}"/>
    <cellStyle name="Normal 39 8" xfId="847" xr:uid="{00000000-0005-0000-0000-000059400000}"/>
    <cellStyle name="Normal 39 9" xfId="848" xr:uid="{00000000-0005-0000-0000-00005A400000}"/>
    <cellStyle name="Normal 4" xfId="849" xr:uid="{00000000-0005-0000-0000-00005B400000}"/>
    <cellStyle name="Normal 4 10" xfId="850" xr:uid="{00000000-0005-0000-0000-00005C400000}"/>
    <cellStyle name="Normal 4 11" xfId="851" xr:uid="{00000000-0005-0000-0000-00005D400000}"/>
    <cellStyle name="Normal 4 12" xfId="852" xr:uid="{00000000-0005-0000-0000-00005E400000}"/>
    <cellStyle name="Normal 4 13" xfId="853" xr:uid="{00000000-0005-0000-0000-00005F400000}"/>
    <cellStyle name="Normal 4 14" xfId="854" xr:uid="{00000000-0005-0000-0000-000060400000}"/>
    <cellStyle name="Normal 4 15" xfId="855" xr:uid="{00000000-0005-0000-0000-000061400000}"/>
    <cellStyle name="Normal 4 2" xfId="856" xr:uid="{00000000-0005-0000-0000-000062400000}"/>
    <cellStyle name="Normal 4 3" xfId="857" xr:uid="{00000000-0005-0000-0000-000063400000}"/>
    <cellStyle name="Normal 4 3 2" xfId="1320" xr:uid="{00000000-0005-0000-0000-000064400000}"/>
    <cellStyle name="Normal 4 3 2 2" xfId="1349" xr:uid="{00000000-0005-0000-0000-000065400000}"/>
    <cellStyle name="Normal 4 4" xfId="858" xr:uid="{00000000-0005-0000-0000-000066400000}"/>
    <cellStyle name="Normal 4 5" xfId="859" xr:uid="{00000000-0005-0000-0000-000067400000}"/>
    <cellStyle name="Normal 4 6" xfId="860" xr:uid="{00000000-0005-0000-0000-000068400000}"/>
    <cellStyle name="Normal 4 7" xfId="861" xr:uid="{00000000-0005-0000-0000-000069400000}"/>
    <cellStyle name="Normal 4 8" xfId="862" xr:uid="{00000000-0005-0000-0000-00006A400000}"/>
    <cellStyle name="Normal 4 9" xfId="863" xr:uid="{00000000-0005-0000-0000-00006B400000}"/>
    <cellStyle name="Normal 40" xfId="864" xr:uid="{00000000-0005-0000-0000-00006C400000}"/>
    <cellStyle name="Normal 40 10" xfId="865" xr:uid="{00000000-0005-0000-0000-00006D400000}"/>
    <cellStyle name="Normal 40 11" xfId="866" xr:uid="{00000000-0005-0000-0000-00006E400000}"/>
    <cellStyle name="Normal 40 12" xfId="867" xr:uid="{00000000-0005-0000-0000-00006F400000}"/>
    <cellStyle name="Normal 40 13" xfId="868" xr:uid="{00000000-0005-0000-0000-000070400000}"/>
    <cellStyle name="Normal 40 14" xfId="869" xr:uid="{00000000-0005-0000-0000-000071400000}"/>
    <cellStyle name="Normal 40 15" xfId="870" xr:uid="{00000000-0005-0000-0000-000072400000}"/>
    <cellStyle name="Normal 40 2" xfId="871" xr:uid="{00000000-0005-0000-0000-000073400000}"/>
    <cellStyle name="Normal 40 3" xfId="872" xr:uid="{00000000-0005-0000-0000-000074400000}"/>
    <cellStyle name="Normal 40 4" xfId="873" xr:uid="{00000000-0005-0000-0000-000075400000}"/>
    <cellStyle name="Normal 40 5" xfId="874" xr:uid="{00000000-0005-0000-0000-000076400000}"/>
    <cellStyle name="Normal 40 6" xfId="875" xr:uid="{00000000-0005-0000-0000-000077400000}"/>
    <cellStyle name="Normal 40 7" xfId="876" xr:uid="{00000000-0005-0000-0000-000078400000}"/>
    <cellStyle name="Normal 40 8" xfId="877" xr:uid="{00000000-0005-0000-0000-000079400000}"/>
    <cellStyle name="Normal 40 9" xfId="878" xr:uid="{00000000-0005-0000-0000-00007A400000}"/>
    <cellStyle name="Normal 41" xfId="879" xr:uid="{00000000-0005-0000-0000-00007B400000}"/>
    <cellStyle name="Normal 41 10" xfId="880" xr:uid="{00000000-0005-0000-0000-00007C400000}"/>
    <cellStyle name="Normal 41 11" xfId="881" xr:uid="{00000000-0005-0000-0000-00007D400000}"/>
    <cellStyle name="Normal 41 12" xfId="882" xr:uid="{00000000-0005-0000-0000-00007E400000}"/>
    <cellStyle name="Normal 41 13" xfId="883" xr:uid="{00000000-0005-0000-0000-00007F400000}"/>
    <cellStyle name="Normal 41 14" xfId="884" xr:uid="{00000000-0005-0000-0000-000080400000}"/>
    <cellStyle name="Normal 41 15" xfId="885" xr:uid="{00000000-0005-0000-0000-000081400000}"/>
    <cellStyle name="Normal 41 2" xfId="886" xr:uid="{00000000-0005-0000-0000-000082400000}"/>
    <cellStyle name="Normal 41 3" xfId="887" xr:uid="{00000000-0005-0000-0000-000083400000}"/>
    <cellStyle name="Normal 41 4" xfId="888" xr:uid="{00000000-0005-0000-0000-000084400000}"/>
    <cellStyle name="Normal 41 5" xfId="889" xr:uid="{00000000-0005-0000-0000-000085400000}"/>
    <cellStyle name="Normal 41 6" xfId="890" xr:uid="{00000000-0005-0000-0000-000086400000}"/>
    <cellStyle name="Normal 41 7" xfId="891" xr:uid="{00000000-0005-0000-0000-000087400000}"/>
    <cellStyle name="Normal 41 8" xfId="892" xr:uid="{00000000-0005-0000-0000-000088400000}"/>
    <cellStyle name="Normal 41 9" xfId="893" xr:uid="{00000000-0005-0000-0000-000089400000}"/>
    <cellStyle name="Normal 42" xfId="894" xr:uid="{00000000-0005-0000-0000-00008A400000}"/>
    <cellStyle name="Normal 42 10" xfId="895" xr:uid="{00000000-0005-0000-0000-00008B400000}"/>
    <cellStyle name="Normal 42 11" xfId="896" xr:uid="{00000000-0005-0000-0000-00008C400000}"/>
    <cellStyle name="Normal 42 12" xfId="897" xr:uid="{00000000-0005-0000-0000-00008D400000}"/>
    <cellStyle name="Normal 42 13" xfId="898" xr:uid="{00000000-0005-0000-0000-00008E400000}"/>
    <cellStyle name="Normal 42 14" xfId="899" xr:uid="{00000000-0005-0000-0000-00008F400000}"/>
    <cellStyle name="Normal 42 15" xfId="900" xr:uid="{00000000-0005-0000-0000-000090400000}"/>
    <cellStyle name="Normal 42 2" xfId="901" xr:uid="{00000000-0005-0000-0000-000091400000}"/>
    <cellStyle name="Normal 42 3" xfId="902" xr:uid="{00000000-0005-0000-0000-000092400000}"/>
    <cellStyle name="Normal 42 4" xfId="903" xr:uid="{00000000-0005-0000-0000-000093400000}"/>
    <cellStyle name="Normal 42 5" xfId="904" xr:uid="{00000000-0005-0000-0000-000094400000}"/>
    <cellStyle name="Normal 42 6" xfId="905" xr:uid="{00000000-0005-0000-0000-000095400000}"/>
    <cellStyle name="Normal 42 7" xfId="906" xr:uid="{00000000-0005-0000-0000-000096400000}"/>
    <cellStyle name="Normal 42 8" xfId="907" xr:uid="{00000000-0005-0000-0000-000097400000}"/>
    <cellStyle name="Normal 42 9" xfId="908" xr:uid="{00000000-0005-0000-0000-000098400000}"/>
    <cellStyle name="Normal 43" xfId="909" xr:uid="{00000000-0005-0000-0000-000099400000}"/>
    <cellStyle name="Normal 43 10" xfId="910" xr:uid="{00000000-0005-0000-0000-00009A400000}"/>
    <cellStyle name="Normal 43 11" xfId="911" xr:uid="{00000000-0005-0000-0000-00009B400000}"/>
    <cellStyle name="Normal 43 12" xfId="912" xr:uid="{00000000-0005-0000-0000-00009C400000}"/>
    <cellStyle name="Normal 43 13" xfId="913" xr:uid="{00000000-0005-0000-0000-00009D400000}"/>
    <cellStyle name="Normal 43 14" xfId="914" xr:uid="{00000000-0005-0000-0000-00009E400000}"/>
    <cellStyle name="Normal 43 15" xfId="915" xr:uid="{00000000-0005-0000-0000-00009F400000}"/>
    <cellStyle name="Normal 43 2" xfId="916" xr:uid="{00000000-0005-0000-0000-0000A0400000}"/>
    <cellStyle name="Normal 43 3" xfId="917" xr:uid="{00000000-0005-0000-0000-0000A1400000}"/>
    <cellStyle name="Normal 43 4" xfId="918" xr:uid="{00000000-0005-0000-0000-0000A2400000}"/>
    <cellStyle name="Normal 43 5" xfId="919" xr:uid="{00000000-0005-0000-0000-0000A3400000}"/>
    <cellStyle name="Normal 43 6" xfId="920" xr:uid="{00000000-0005-0000-0000-0000A4400000}"/>
    <cellStyle name="Normal 43 7" xfId="921" xr:uid="{00000000-0005-0000-0000-0000A5400000}"/>
    <cellStyle name="Normal 43 8" xfId="922" xr:uid="{00000000-0005-0000-0000-0000A6400000}"/>
    <cellStyle name="Normal 43 9" xfId="923" xr:uid="{00000000-0005-0000-0000-0000A7400000}"/>
    <cellStyle name="Normal 44" xfId="924" xr:uid="{00000000-0005-0000-0000-0000A8400000}"/>
    <cellStyle name="Normal 44 10" xfId="925" xr:uid="{00000000-0005-0000-0000-0000A9400000}"/>
    <cellStyle name="Normal 44 11" xfId="926" xr:uid="{00000000-0005-0000-0000-0000AA400000}"/>
    <cellStyle name="Normal 44 12" xfId="927" xr:uid="{00000000-0005-0000-0000-0000AB400000}"/>
    <cellStyle name="Normal 44 13" xfId="928" xr:uid="{00000000-0005-0000-0000-0000AC400000}"/>
    <cellStyle name="Normal 44 14" xfId="929" xr:uid="{00000000-0005-0000-0000-0000AD400000}"/>
    <cellStyle name="Normal 44 15" xfId="930" xr:uid="{00000000-0005-0000-0000-0000AE400000}"/>
    <cellStyle name="Normal 44 2" xfId="931" xr:uid="{00000000-0005-0000-0000-0000AF400000}"/>
    <cellStyle name="Normal 44 3" xfId="932" xr:uid="{00000000-0005-0000-0000-0000B0400000}"/>
    <cellStyle name="Normal 44 4" xfId="933" xr:uid="{00000000-0005-0000-0000-0000B1400000}"/>
    <cellStyle name="Normal 44 5" xfId="934" xr:uid="{00000000-0005-0000-0000-0000B2400000}"/>
    <cellStyle name="Normal 44 6" xfId="935" xr:uid="{00000000-0005-0000-0000-0000B3400000}"/>
    <cellStyle name="Normal 44 7" xfId="936" xr:uid="{00000000-0005-0000-0000-0000B4400000}"/>
    <cellStyle name="Normal 44 8" xfId="937" xr:uid="{00000000-0005-0000-0000-0000B5400000}"/>
    <cellStyle name="Normal 44 9" xfId="938" xr:uid="{00000000-0005-0000-0000-0000B6400000}"/>
    <cellStyle name="Normal 45" xfId="939" xr:uid="{00000000-0005-0000-0000-0000B7400000}"/>
    <cellStyle name="Normal 45 10" xfId="940" xr:uid="{00000000-0005-0000-0000-0000B8400000}"/>
    <cellStyle name="Normal 45 11" xfId="941" xr:uid="{00000000-0005-0000-0000-0000B9400000}"/>
    <cellStyle name="Normal 45 12" xfId="942" xr:uid="{00000000-0005-0000-0000-0000BA400000}"/>
    <cellStyle name="Normal 45 13" xfId="943" xr:uid="{00000000-0005-0000-0000-0000BB400000}"/>
    <cellStyle name="Normal 45 14" xfId="944" xr:uid="{00000000-0005-0000-0000-0000BC400000}"/>
    <cellStyle name="Normal 45 15" xfId="945" xr:uid="{00000000-0005-0000-0000-0000BD400000}"/>
    <cellStyle name="Normal 45 2" xfId="946" xr:uid="{00000000-0005-0000-0000-0000BE400000}"/>
    <cellStyle name="Normal 45 3" xfId="947" xr:uid="{00000000-0005-0000-0000-0000BF400000}"/>
    <cellStyle name="Normal 45 4" xfId="948" xr:uid="{00000000-0005-0000-0000-0000C0400000}"/>
    <cellStyle name="Normal 45 5" xfId="949" xr:uid="{00000000-0005-0000-0000-0000C1400000}"/>
    <cellStyle name="Normal 45 6" xfId="950" xr:uid="{00000000-0005-0000-0000-0000C2400000}"/>
    <cellStyle name="Normal 45 7" xfId="951" xr:uid="{00000000-0005-0000-0000-0000C3400000}"/>
    <cellStyle name="Normal 45 8" xfId="952" xr:uid="{00000000-0005-0000-0000-0000C4400000}"/>
    <cellStyle name="Normal 45 9" xfId="953" xr:uid="{00000000-0005-0000-0000-0000C5400000}"/>
    <cellStyle name="Normal 46" xfId="954" xr:uid="{00000000-0005-0000-0000-0000C6400000}"/>
    <cellStyle name="Normal 46 10" xfId="955" xr:uid="{00000000-0005-0000-0000-0000C7400000}"/>
    <cellStyle name="Normal 46 11" xfId="956" xr:uid="{00000000-0005-0000-0000-0000C8400000}"/>
    <cellStyle name="Normal 46 12" xfId="957" xr:uid="{00000000-0005-0000-0000-0000C9400000}"/>
    <cellStyle name="Normal 46 13" xfId="958" xr:uid="{00000000-0005-0000-0000-0000CA400000}"/>
    <cellStyle name="Normal 46 14" xfId="959" xr:uid="{00000000-0005-0000-0000-0000CB400000}"/>
    <cellStyle name="Normal 46 15" xfId="960" xr:uid="{00000000-0005-0000-0000-0000CC400000}"/>
    <cellStyle name="Normal 46 2" xfId="961" xr:uid="{00000000-0005-0000-0000-0000CD400000}"/>
    <cellStyle name="Normal 46 3" xfId="962" xr:uid="{00000000-0005-0000-0000-0000CE400000}"/>
    <cellStyle name="Normal 46 4" xfId="963" xr:uid="{00000000-0005-0000-0000-0000CF400000}"/>
    <cellStyle name="Normal 46 5" xfId="964" xr:uid="{00000000-0005-0000-0000-0000D0400000}"/>
    <cellStyle name="Normal 46 6" xfId="965" xr:uid="{00000000-0005-0000-0000-0000D1400000}"/>
    <cellStyle name="Normal 46 7" xfId="966" xr:uid="{00000000-0005-0000-0000-0000D2400000}"/>
    <cellStyle name="Normal 46 8" xfId="967" xr:uid="{00000000-0005-0000-0000-0000D3400000}"/>
    <cellStyle name="Normal 46 9" xfId="968" xr:uid="{00000000-0005-0000-0000-0000D4400000}"/>
    <cellStyle name="Normal 47" xfId="969" xr:uid="{00000000-0005-0000-0000-0000D5400000}"/>
    <cellStyle name="Normal 47 10" xfId="970" xr:uid="{00000000-0005-0000-0000-0000D6400000}"/>
    <cellStyle name="Normal 47 11" xfId="971" xr:uid="{00000000-0005-0000-0000-0000D7400000}"/>
    <cellStyle name="Normal 47 12" xfId="972" xr:uid="{00000000-0005-0000-0000-0000D8400000}"/>
    <cellStyle name="Normal 47 13" xfId="973" xr:uid="{00000000-0005-0000-0000-0000D9400000}"/>
    <cellStyle name="Normal 47 14" xfId="974" xr:uid="{00000000-0005-0000-0000-0000DA400000}"/>
    <cellStyle name="Normal 47 15" xfId="975" xr:uid="{00000000-0005-0000-0000-0000DB400000}"/>
    <cellStyle name="Normal 47 2" xfId="976" xr:uid="{00000000-0005-0000-0000-0000DC400000}"/>
    <cellStyle name="Normal 47 3" xfId="977" xr:uid="{00000000-0005-0000-0000-0000DD400000}"/>
    <cellStyle name="Normal 47 4" xfId="978" xr:uid="{00000000-0005-0000-0000-0000DE400000}"/>
    <cellStyle name="Normal 47 5" xfId="979" xr:uid="{00000000-0005-0000-0000-0000DF400000}"/>
    <cellStyle name="Normal 47 6" xfId="980" xr:uid="{00000000-0005-0000-0000-0000E0400000}"/>
    <cellStyle name="Normal 47 7" xfId="981" xr:uid="{00000000-0005-0000-0000-0000E1400000}"/>
    <cellStyle name="Normal 47 8" xfId="982" xr:uid="{00000000-0005-0000-0000-0000E2400000}"/>
    <cellStyle name="Normal 47 9" xfId="983" xr:uid="{00000000-0005-0000-0000-0000E3400000}"/>
    <cellStyle name="Normal 48" xfId="1355" xr:uid="{00000000-0005-0000-0000-0000E4400000}"/>
    <cellStyle name="Normal 49" xfId="984" xr:uid="{00000000-0005-0000-0000-0000E5400000}"/>
    <cellStyle name="Normal 49 10" xfId="985" xr:uid="{00000000-0005-0000-0000-0000E6400000}"/>
    <cellStyle name="Normal 49 11" xfId="986" xr:uid="{00000000-0005-0000-0000-0000E7400000}"/>
    <cellStyle name="Normal 49 12" xfId="987" xr:uid="{00000000-0005-0000-0000-0000E8400000}"/>
    <cellStyle name="Normal 49 13" xfId="988" xr:uid="{00000000-0005-0000-0000-0000E9400000}"/>
    <cellStyle name="Normal 49 14" xfId="989" xr:uid="{00000000-0005-0000-0000-0000EA400000}"/>
    <cellStyle name="Normal 49 15" xfId="990" xr:uid="{00000000-0005-0000-0000-0000EB400000}"/>
    <cellStyle name="Normal 49 2" xfId="991" xr:uid="{00000000-0005-0000-0000-0000EC400000}"/>
    <cellStyle name="Normal 49 3" xfId="992" xr:uid="{00000000-0005-0000-0000-0000ED400000}"/>
    <cellStyle name="Normal 49 4" xfId="993" xr:uid="{00000000-0005-0000-0000-0000EE400000}"/>
    <cellStyle name="Normal 49 5" xfId="994" xr:uid="{00000000-0005-0000-0000-0000EF400000}"/>
    <cellStyle name="Normal 49 6" xfId="995" xr:uid="{00000000-0005-0000-0000-0000F0400000}"/>
    <cellStyle name="Normal 49 7" xfId="996" xr:uid="{00000000-0005-0000-0000-0000F1400000}"/>
    <cellStyle name="Normal 49 8" xfId="997" xr:uid="{00000000-0005-0000-0000-0000F2400000}"/>
    <cellStyle name="Normal 49 9" xfId="998" xr:uid="{00000000-0005-0000-0000-0000F3400000}"/>
    <cellStyle name="Normal 5" xfId="999" xr:uid="{00000000-0005-0000-0000-0000F4400000}"/>
    <cellStyle name="Normal 5 10" xfId="1000" xr:uid="{00000000-0005-0000-0000-0000F5400000}"/>
    <cellStyle name="Normal 5 11" xfId="1001" xr:uid="{00000000-0005-0000-0000-0000F6400000}"/>
    <cellStyle name="Normal 5 12" xfId="1002" xr:uid="{00000000-0005-0000-0000-0000F7400000}"/>
    <cellStyle name="Normal 5 13" xfId="1003" xr:uid="{00000000-0005-0000-0000-0000F8400000}"/>
    <cellStyle name="Normal 5 14" xfId="1004" xr:uid="{00000000-0005-0000-0000-0000F9400000}"/>
    <cellStyle name="Normal 5 15" xfId="1005" xr:uid="{00000000-0005-0000-0000-0000FA400000}"/>
    <cellStyle name="Normal 5 16" xfId="1321" xr:uid="{00000000-0005-0000-0000-0000FB400000}"/>
    <cellStyle name="Normal 5 16 2" xfId="1350" xr:uid="{00000000-0005-0000-0000-0000FC400000}"/>
    <cellStyle name="Normal 5 2" xfId="1006" xr:uid="{00000000-0005-0000-0000-0000FD400000}"/>
    <cellStyle name="Normal 5 3" xfId="1007" xr:uid="{00000000-0005-0000-0000-0000FE400000}"/>
    <cellStyle name="Normal 5 4" xfId="1008" xr:uid="{00000000-0005-0000-0000-0000FF400000}"/>
    <cellStyle name="Normal 5 5" xfId="1009" xr:uid="{00000000-0005-0000-0000-000000410000}"/>
    <cellStyle name="Normal 5 6" xfId="1010" xr:uid="{00000000-0005-0000-0000-000001410000}"/>
    <cellStyle name="Normal 5 7" xfId="1011" xr:uid="{00000000-0005-0000-0000-000002410000}"/>
    <cellStyle name="Normal 5 8" xfId="1012" xr:uid="{00000000-0005-0000-0000-000003410000}"/>
    <cellStyle name="Normal 5 9" xfId="1013" xr:uid="{00000000-0005-0000-0000-000004410000}"/>
    <cellStyle name="Normal 50" xfId="1014" xr:uid="{00000000-0005-0000-0000-000005410000}"/>
    <cellStyle name="Normal 50 10" xfId="1015" xr:uid="{00000000-0005-0000-0000-000006410000}"/>
    <cellStyle name="Normal 50 11" xfId="1016" xr:uid="{00000000-0005-0000-0000-000007410000}"/>
    <cellStyle name="Normal 50 12" xfId="1017" xr:uid="{00000000-0005-0000-0000-000008410000}"/>
    <cellStyle name="Normal 50 13" xfId="1018" xr:uid="{00000000-0005-0000-0000-000009410000}"/>
    <cellStyle name="Normal 50 14" xfId="1019" xr:uid="{00000000-0005-0000-0000-00000A410000}"/>
    <cellStyle name="Normal 50 15" xfId="1020" xr:uid="{00000000-0005-0000-0000-00000B410000}"/>
    <cellStyle name="Normal 50 2" xfId="1021" xr:uid="{00000000-0005-0000-0000-00000C410000}"/>
    <cellStyle name="Normal 50 3" xfId="1022" xr:uid="{00000000-0005-0000-0000-00000D410000}"/>
    <cellStyle name="Normal 50 4" xfId="1023" xr:uid="{00000000-0005-0000-0000-00000E410000}"/>
    <cellStyle name="Normal 50 5" xfId="1024" xr:uid="{00000000-0005-0000-0000-00000F410000}"/>
    <cellStyle name="Normal 50 6" xfId="1025" xr:uid="{00000000-0005-0000-0000-000010410000}"/>
    <cellStyle name="Normal 50 7" xfId="1026" xr:uid="{00000000-0005-0000-0000-000011410000}"/>
    <cellStyle name="Normal 50 8" xfId="1027" xr:uid="{00000000-0005-0000-0000-000012410000}"/>
    <cellStyle name="Normal 50 9" xfId="1028" xr:uid="{00000000-0005-0000-0000-000013410000}"/>
    <cellStyle name="Normal 51" xfId="1029" xr:uid="{00000000-0005-0000-0000-000014410000}"/>
    <cellStyle name="Normal 51 10" xfId="1030" xr:uid="{00000000-0005-0000-0000-000015410000}"/>
    <cellStyle name="Normal 51 11" xfId="1031" xr:uid="{00000000-0005-0000-0000-000016410000}"/>
    <cellStyle name="Normal 51 12" xfId="1032" xr:uid="{00000000-0005-0000-0000-000017410000}"/>
    <cellStyle name="Normal 51 13" xfId="1033" xr:uid="{00000000-0005-0000-0000-000018410000}"/>
    <cellStyle name="Normal 51 14" xfId="1034" xr:uid="{00000000-0005-0000-0000-000019410000}"/>
    <cellStyle name="Normal 51 15" xfId="1035" xr:uid="{00000000-0005-0000-0000-00001A410000}"/>
    <cellStyle name="Normal 51 2" xfId="1036" xr:uid="{00000000-0005-0000-0000-00001B410000}"/>
    <cellStyle name="Normal 51 3" xfId="1037" xr:uid="{00000000-0005-0000-0000-00001C410000}"/>
    <cellStyle name="Normal 51 4" xfId="1038" xr:uid="{00000000-0005-0000-0000-00001D410000}"/>
    <cellStyle name="Normal 51 5" xfId="1039" xr:uid="{00000000-0005-0000-0000-00001E410000}"/>
    <cellStyle name="Normal 51 6" xfId="1040" xr:uid="{00000000-0005-0000-0000-00001F410000}"/>
    <cellStyle name="Normal 51 7" xfId="1041" xr:uid="{00000000-0005-0000-0000-000020410000}"/>
    <cellStyle name="Normal 51 8" xfId="1042" xr:uid="{00000000-0005-0000-0000-000021410000}"/>
    <cellStyle name="Normal 51 9" xfId="1043" xr:uid="{00000000-0005-0000-0000-000022410000}"/>
    <cellStyle name="Normal 52" xfId="1044" xr:uid="{00000000-0005-0000-0000-000023410000}"/>
    <cellStyle name="Normal 52 10" xfId="1045" xr:uid="{00000000-0005-0000-0000-000024410000}"/>
    <cellStyle name="Normal 52 11" xfId="1046" xr:uid="{00000000-0005-0000-0000-000025410000}"/>
    <cellStyle name="Normal 52 12" xfId="1047" xr:uid="{00000000-0005-0000-0000-000026410000}"/>
    <cellStyle name="Normal 52 13" xfId="1048" xr:uid="{00000000-0005-0000-0000-000027410000}"/>
    <cellStyle name="Normal 52 14" xfId="1049" xr:uid="{00000000-0005-0000-0000-000028410000}"/>
    <cellStyle name="Normal 52 15" xfId="1050" xr:uid="{00000000-0005-0000-0000-000029410000}"/>
    <cellStyle name="Normal 52 2" xfId="1051" xr:uid="{00000000-0005-0000-0000-00002A410000}"/>
    <cellStyle name="Normal 52 3" xfId="1052" xr:uid="{00000000-0005-0000-0000-00002B410000}"/>
    <cellStyle name="Normal 52 4" xfId="1053" xr:uid="{00000000-0005-0000-0000-00002C410000}"/>
    <cellStyle name="Normal 52 5" xfId="1054" xr:uid="{00000000-0005-0000-0000-00002D410000}"/>
    <cellStyle name="Normal 52 6" xfId="1055" xr:uid="{00000000-0005-0000-0000-00002E410000}"/>
    <cellStyle name="Normal 52 7" xfId="1056" xr:uid="{00000000-0005-0000-0000-00002F410000}"/>
    <cellStyle name="Normal 52 8" xfId="1057" xr:uid="{00000000-0005-0000-0000-000030410000}"/>
    <cellStyle name="Normal 52 9" xfId="1058" xr:uid="{00000000-0005-0000-0000-000031410000}"/>
    <cellStyle name="Normal 53" xfId="1059" xr:uid="{00000000-0005-0000-0000-000032410000}"/>
    <cellStyle name="Normal 53 10" xfId="1060" xr:uid="{00000000-0005-0000-0000-000033410000}"/>
    <cellStyle name="Normal 53 11" xfId="1061" xr:uid="{00000000-0005-0000-0000-000034410000}"/>
    <cellStyle name="Normal 53 12" xfId="1062" xr:uid="{00000000-0005-0000-0000-000035410000}"/>
    <cellStyle name="Normal 53 13" xfId="1063" xr:uid="{00000000-0005-0000-0000-000036410000}"/>
    <cellStyle name="Normal 53 14" xfId="1064" xr:uid="{00000000-0005-0000-0000-000037410000}"/>
    <cellStyle name="Normal 53 15" xfId="1065" xr:uid="{00000000-0005-0000-0000-000038410000}"/>
    <cellStyle name="Normal 53 2" xfId="1066" xr:uid="{00000000-0005-0000-0000-000039410000}"/>
    <cellStyle name="Normal 53 3" xfId="1067" xr:uid="{00000000-0005-0000-0000-00003A410000}"/>
    <cellStyle name="Normal 53 4" xfId="1068" xr:uid="{00000000-0005-0000-0000-00003B410000}"/>
    <cellStyle name="Normal 53 5" xfId="1069" xr:uid="{00000000-0005-0000-0000-00003C410000}"/>
    <cellStyle name="Normal 53 6" xfId="1070" xr:uid="{00000000-0005-0000-0000-00003D410000}"/>
    <cellStyle name="Normal 53 7" xfId="1071" xr:uid="{00000000-0005-0000-0000-00003E410000}"/>
    <cellStyle name="Normal 53 8" xfId="1072" xr:uid="{00000000-0005-0000-0000-00003F410000}"/>
    <cellStyle name="Normal 53 9" xfId="1073" xr:uid="{00000000-0005-0000-0000-000040410000}"/>
    <cellStyle name="Normal 54" xfId="1074" xr:uid="{00000000-0005-0000-0000-000041410000}"/>
    <cellStyle name="Normal 54 10" xfId="1075" xr:uid="{00000000-0005-0000-0000-000042410000}"/>
    <cellStyle name="Normal 54 11" xfId="1076" xr:uid="{00000000-0005-0000-0000-000043410000}"/>
    <cellStyle name="Normal 54 12" xfId="1077" xr:uid="{00000000-0005-0000-0000-000044410000}"/>
    <cellStyle name="Normal 54 13" xfId="1078" xr:uid="{00000000-0005-0000-0000-000045410000}"/>
    <cellStyle name="Normal 54 14" xfId="1079" xr:uid="{00000000-0005-0000-0000-000046410000}"/>
    <cellStyle name="Normal 54 15" xfId="1080" xr:uid="{00000000-0005-0000-0000-000047410000}"/>
    <cellStyle name="Normal 54 2" xfId="1081" xr:uid="{00000000-0005-0000-0000-000048410000}"/>
    <cellStyle name="Normal 54 3" xfId="1082" xr:uid="{00000000-0005-0000-0000-000049410000}"/>
    <cellStyle name="Normal 54 4" xfId="1083" xr:uid="{00000000-0005-0000-0000-00004A410000}"/>
    <cellStyle name="Normal 54 5" xfId="1084" xr:uid="{00000000-0005-0000-0000-00004B410000}"/>
    <cellStyle name="Normal 54 6" xfId="1085" xr:uid="{00000000-0005-0000-0000-00004C410000}"/>
    <cellStyle name="Normal 54 7" xfId="1086" xr:uid="{00000000-0005-0000-0000-00004D410000}"/>
    <cellStyle name="Normal 54 8" xfId="1087" xr:uid="{00000000-0005-0000-0000-00004E410000}"/>
    <cellStyle name="Normal 54 9" xfId="1088" xr:uid="{00000000-0005-0000-0000-00004F410000}"/>
    <cellStyle name="Normal 55" xfId="1089" xr:uid="{00000000-0005-0000-0000-000050410000}"/>
    <cellStyle name="Normal 55 10" xfId="1090" xr:uid="{00000000-0005-0000-0000-000051410000}"/>
    <cellStyle name="Normal 55 11" xfId="1091" xr:uid="{00000000-0005-0000-0000-000052410000}"/>
    <cellStyle name="Normal 55 12" xfId="1092" xr:uid="{00000000-0005-0000-0000-000053410000}"/>
    <cellStyle name="Normal 55 13" xfId="1093" xr:uid="{00000000-0005-0000-0000-000054410000}"/>
    <cellStyle name="Normal 55 14" xfId="1094" xr:uid="{00000000-0005-0000-0000-000055410000}"/>
    <cellStyle name="Normal 55 15" xfId="1095" xr:uid="{00000000-0005-0000-0000-000056410000}"/>
    <cellStyle name="Normal 55 2" xfId="1096" xr:uid="{00000000-0005-0000-0000-000057410000}"/>
    <cellStyle name="Normal 55 3" xfId="1097" xr:uid="{00000000-0005-0000-0000-000058410000}"/>
    <cellStyle name="Normal 55 4" xfId="1098" xr:uid="{00000000-0005-0000-0000-000059410000}"/>
    <cellStyle name="Normal 55 5" xfId="1099" xr:uid="{00000000-0005-0000-0000-00005A410000}"/>
    <cellStyle name="Normal 55 6" xfId="1100" xr:uid="{00000000-0005-0000-0000-00005B410000}"/>
    <cellStyle name="Normal 55 7" xfId="1101" xr:uid="{00000000-0005-0000-0000-00005C410000}"/>
    <cellStyle name="Normal 55 8" xfId="1102" xr:uid="{00000000-0005-0000-0000-00005D410000}"/>
    <cellStyle name="Normal 55 9" xfId="1103" xr:uid="{00000000-0005-0000-0000-00005E410000}"/>
    <cellStyle name="Normal 56" xfId="1104" xr:uid="{00000000-0005-0000-0000-00005F410000}"/>
    <cellStyle name="Normal 56 10" xfId="1105" xr:uid="{00000000-0005-0000-0000-000060410000}"/>
    <cellStyle name="Normal 56 11" xfId="1106" xr:uid="{00000000-0005-0000-0000-000061410000}"/>
    <cellStyle name="Normal 56 12" xfId="1107" xr:uid="{00000000-0005-0000-0000-000062410000}"/>
    <cellStyle name="Normal 56 13" xfId="1108" xr:uid="{00000000-0005-0000-0000-000063410000}"/>
    <cellStyle name="Normal 56 14" xfId="1109" xr:uid="{00000000-0005-0000-0000-000064410000}"/>
    <cellStyle name="Normal 56 15" xfId="1110" xr:uid="{00000000-0005-0000-0000-000065410000}"/>
    <cellStyle name="Normal 56 2" xfId="1111" xr:uid="{00000000-0005-0000-0000-000066410000}"/>
    <cellStyle name="Normal 56 3" xfId="1112" xr:uid="{00000000-0005-0000-0000-000067410000}"/>
    <cellStyle name="Normal 56 4" xfId="1113" xr:uid="{00000000-0005-0000-0000-000068410000}"/>
    <cellStyle name="Normal 56 5" xfId="1114" xr:uid="{00000000-0005-0000-0000-000069410000}"/>
    <cellStyle name="Normal 56 6" xfId="1115" xr:uid="{00000000-0005-0000-0000-00006A410000}"/>
    <cellStyle name="Normal 56 7" xfId="1116" xr:uid="{00000000-0005-0000-0000-00006B410000}"/>
    <cellStyle name="Normal 56 8" xfId="1117" xr:uid="{00000000-0005-0000-0000-00006C410000}"/>
    <cellStyle name="Normal 56 9" xfId="1118" xr:uid="{00000000-0005-0000-0000-00006D410000}"/>
    <cellStyle name="Normal 57" xfId="1119" xr:uid="{00000000-0005-0000-0000-00006E410000}"/>
    <cellStyle name="Normal 57 10" xfId="1120" xr:uid="{00000000-0005-0000-0000-00006F410000}"/>
    <cellStyle name="Normal 57 11" xfId="1121" xr:uid="{00000000-0005-0000-0000-000070410000}"/>
    <cellStyle name="Normal 57 12" xfId="1122" xr:uid="{00000000-0005-0000-0000-000071410000}"/>
    <cellStyle name="Normal 57 13" xfId="1123" xr:uid="{00000000-0005-0000-0000-000072410000}"/>
    <cellStyle name="Normal 57 14" xfId="1124" xr:uid="{00000000-0005-0000-0000-000073410000}"/>
    <cellStyle name="Normal 57 15" xfId="1125" xr:uid="{00000000-0005-0000-0000-000074410000}"/>
    <cellStyle name="Normal 57 2" xfId="1126" xr:uid="{00000000-0005-0000-0000-000075410000}"/>
    <cellStyle name="Normal 57 3" xfId="1127" xr:uid="{00000000-0005-0000-0000-000076410000}"/>
    <cellStyle name="Normal 57 4" xfId="1128" xr:uid="{00000000-0005-0000-0000-000077410000}"/>
    <cellStyle name="Normal 57 5" xfId="1129" xr:uid="{00000000-0005-0000-0000-000078410000}"/>
    <cellStyle name="Normal 57 6" xfId="1130" xr:uid="{00000000-0005-0000-0000-000079410000}"/>
    <cellStyle name="Normal 57 7" xfId="1131" xr:uid="{00000000-0005-0000-0000-00007A410000}"/>
    <cellStyle name="Normal 57 8" xfId="1132" xr:uid="{00000000-0005-0000-0000-00007B410000}"/>
    <cellStyle name="Normal 57 9" xfId="1133" xr:uid="{00000000-0005-0000-0000-00007C410000}"/>
    <cellStyle name="Normal 58" xfId="1134" xr:uid="{00000000-0005-0000-0000-00007D410000}"/>
    <cellStyle name="Normal 58 10" xfId="1135" xr:uid="{00000000-0005-0000-0000-00007E410000}"/>
    <cellStyle name="Normal 58 11" xfId="1136" xr:uid="{00000000-0005-0000-0000-00007F410000}"/>
    <cellStyle name="Normal 58 12" xfId="1137" xr:uid="{00000000-0005-0000-0000-000080410000}"/>
    <cellStyle name="Normal 58 13" xfId="1138" xr:uid="{00000000-0005-0000-0000-000081410000}"/>
    <cellStyle name="Normal 58 14" xfId="1139" xr:uid="{00000000-0005-0000-0000-000082410000}"/>
    <cellStyle name="Normal 58 15" xfId="1140" xr:uid="{00000000-0005-0000-0000-000083410000}"/>
    <cellStyle name="Normal 58 2" xfId="1141" xr:uid="{00000000-0005-0000-0000-000084410000}"/>
    <cellStyle name="Normal 58 3" xfId="1142" xr:uid="{00000000-0005-0000-0000-000085410000}"/>
    <cellStyle name="Normal 58 4" xfId="1143" xr:uid="{00000000-0005-0000-0000-000086410000}"/>
    <cellStyle name="Normal 58 5" xfId="1144" xr:uid="{00000000-0005-0000-0000-000087410000}"/>
    <cellStyle name="Normal 58 6" xfId="1145" xr:uid="{00000000-0005-0000-0000-000088410000}"/>
    <cellStyle name="Normal 58 7" xfId="1146" xr:uid="{00000000-0005-0000-0000-000089410000}"/>
    <cellStyle name="Normal 58 8" xfId="1147" xr:uid="{00000000-0005-0000-0000-00008A410000}"/>
    <cellStyle name="Normal 58 9" xfId="1148" xr:uid="{00000000-0005-0000-0000-00008B410000}"/>
    <cellStyle name="Normal 59" xfId="1149" xr:uid="{00000000-0005-0000-0000-00008C410000}"/>
    <cellStyle name="Normal 59 10" xfId="1150" xr:uid="{00000000-0005-0000-0000-00008D410000}"/>
    <cellStyle name="Normal 59 11" xfId="1151" xr:uid="{00000000-0005-0000-0000-00008E410000}"/>
    <cellStyle name="Normal 59 12" xfId="1152" xr:uid="{00000000-0005-0000-0000-00008F410000}"/>
    <cellStyle name="Normal 59 13" xfId="1153" xr:uid="{00000000-0005-0000-0000-000090410000}"/>
    <cellStyle name="Normal 59 14" xfId="1154" xr:uid="{00000000-0005-0000-0000-000091410000}"/>
    <cellStyle name="Normal 59 15" xfId="1155" xr:uid="{00000000-0005-0000-0000-000092410000}"/>
    <cellStyle name="Normal 59 2" xfId="1156" xr:uid="{00000000-0005-0000-0000-000093410000}"/>
    <cellStyle name="Normal 59 3" xfId="1157" xr:uid="{00000000-0005-0000-0000-000094410000}"/>
    <cellStyle name="Normal 59 4" xfId="1158" xr:uid="{00000000-0005-0000-0000-000095410000}"/>
    <cellStyle name="Normal 59 5" xfId="1159" xr:uid="{00000000-0005-0000-0000-000096410000}"/>
    <cellStyle name="Normal 59 6" xfId="1160" xr:uid="{00000000-0005-0000-0000-000097410000}"/>
    <cellStyle name="Normal 59 7" xfId="1161" xr:uid="{00000000-0005-0000-0000-000098410000}"/>
    <cellStyle name="Normal 59 8" xfId="1162" xr:uid="{00000000-0005-0000-0000-000099410000}"/>
    <cellStyle name="Normal 59 9" xfId="1163" xr:uid="{00000000-0005-0000-0000-00009A410000}"/>
    <cellStyle name="Normal 6" xfId="1164" xr:uid="{00000000-0005-0000-0000-00009B410000}"/>
    <cellStyle name="Normal 6 10" xfId="1165" xr:uid="{00000000-0005-0000-0000-00009C410000}"/>
    <cellStyle name="Normal 6 11" xfId="1166" xr:uid="{00000000-0005-0000-0000-00009D410000}"/>
    <cellStyle name="Normal 6 12" xfId="1167" xr:uid="{00000000-0005-0000-0000-00009E410000}"/>
    <cellStyle name="Normal 6 13" xfId="1168" xr:uid="{00000000-0005-0000-0000-00009F410000}"/>
    <cellStyle name="Normal 6 14" xfId="1169" xr:uid="{00000000-0005-0000-0000-0000A0410000}"/>
    <cellStyle name="Normal 6 15" xfId="1170" xr:uid="{00000000-0005-0000-0000-0000A1410000}"/>
    <cellStyle name="Normal 6 2" xfId="1171" xr:uid="{00000000-0005-0000-0000-0000A2410000}"/>
    <cellStyle name="Normal 6 3" xfId="1172" xr:uid="{00000000-0005-0000-0000-0000A3410000}"/>
    <cellStyle name="Normal 6 4" xfId="1173" xr:uid="{00000000-0005-0000-0000-0000A4410000}"/>
    <cellStyle name="Normal 6 5" xfId="1174" xr:uid="{00000000-0005-0000-0000-0000A5410000}"/>
    <cellStyle name="Normal 6 6" xfId="1175" xr:uid="{00000000-0005-0000-0000-0000A6410000}"/>
    <cellStyle name="Normal 6 7" xfId="1176" xr:uid="{00000000-0005-0000-0000-0000A7410000}"/>
    <cellStyle name="Normal 6 8" xfId="1177" xr:uid="{00000000-0005-0000-0000-0000A8410000}"/>
    <cellStyle name="Normal 6 9" xfId="1178" xr:uid="{00000000-0005-0000-0000-0000A9410000}"/>
    <cellStyle name="Normal 60" xfId="1179" xr:uid="{00000000-0005-0000-0000-0000AA410000}"/>
    <cellStyle name="Normal 60 10" xfId="1180" xr:uid="{00000000-0005-0000-0000-0000AB410000}"/>
    <cellStyle name="Normal 60 11" xfId="1181" xr:uid="{00000000-0005-0000-0000-0000AC410000}"/>
    <cellStyle name="Normal 60 12" xfId="1182" xr:uid="{00000000-0005-0000-0000-0000AD410000}"/>
    <cellStyle name="Normal 60 13" xfId="1183" xr:uid="{00000000-0005-0000-0000-0000AE410000}"/>
    <cellStyle name="Normal 60 14" xfId="1184" xr:uid="{00000000-0005-0000-0000-0000AF410000}"/>
    <cellStyle name="Normal 60 15" xfId="1185" xr:uid="{00000000-0005-0000-0000-0000B0410000}"/>
    <cellStyle name="Normal 60 2" xfId="1186" xr:uid="{00000000-0005-0000-0000-0000B1410000}"/>
    <cellStyle name="Normal 60 3" xfId="1187" xr:uid="{00000000-0005-0000-0000-0000B2410000}"/>
    <cellStyle name="Normal 60 4" xfId="1188" xr:uid="{00000000-0005-0000-0000-0000B3410000}"/>
    <cellStyle name="Normal 60 5" xfId="1189" xr:uid="{00000000-0005-0000-0000-0000B4410000}"/>
    <cellStyle name="Normal 60 6" xfId="1190" xr:uid="{00000000-0005-0000-0000-0000B5410000}"/>
    <cellStyle name="Normal 60 7" xfId="1191" xr:uid="{00000000-0005-0000-0000-0000B6410000}"/>
    <cellStyle name="Normal 60 8" xfId="1192" xr:uid="{00000000-0005-0000-0000-0000B7410000}"/>
    <cellStyle name="Normal 60 9" xfId="1193" xr:uid="{00000000-0005-0000-0000-0000B8410000}"/>
    <cellStyle name="Normal 61" xfId="1194" xr:uid="{00000000-0005-0000-0000-0000B9410000}"/>
    <cellStyle name="Normal 61 10" xfId="1195" xr:uid="{00000000-0005-0000-0000-0000BA410000}"/>
    <cellStyle name="Normal 61 11" xfId="1196" xr:uid="{00000000-0005-0000-0000-0000BB410000}"/>
    <cellStyle name="Normal 61 12" xfId="1197" xr:uid="{00000000-0005-0000-0000-0000BC410000}"/>
    <cellStyle name="Normal 61 13" xfId="1198" xr:uid="{00000000-0005-0000-0000-0000BD410000}"/>
    <cellStyle name="Normal 61 14" xfId="1199" xr:uid="{00000000-0005-0000-0000-0000BE410000}"/>
    <cellStyle name="Normal 61 15" xfId="1200" xr:uid="{00000000-0005-0000-0000-0000BF410000}"/>
    <cellStyle name="Normal 61 2" xfId="1201" xr:uid="{00000000-0005-0000-0000-0000C0410000}"/>
    <cellStyle name="Normal 61 3" xfId="1202" xr:uid="{00000000-0005-0000-0000-0000C1410000}"/>
    <cellStyle name="Normal 61 4" xfId="1203" xr:uid="{00000000-0005-0000-0000-0000C2410000}"/>
    <cellStyle name="Normal 61 5" xfId="1204" xr:uid="{00000000-0005-0000-0000-0000C3410000}"/>
    <cellStyle name="Normal 61 6" xfId="1205" xr:uid="{00000000-0005-0000-0000-0000C4410000}"/>
    <cellStyle name="Normal 61 7" xfId="1206" xr:uid="{00000000-0005-0000-0000-0000C5410000}"/>
    <cellStyle name="Normal 61 8" xfId="1207" xr:uid="{00000000-0005-0000-0000-0000C6410000}"/>
    <cellStyle name="Normal 61 9" xfId="1208" xr:uid="{00000000-0005-0000-0000-0000C7410000}"/>
    <cellStyle name="Normal 62" xfId="1209" xr:uid="{00000000-0005-0000-0000-0000C8410000}"/>
    <cellStyle name="Normal 62 10" xfId="1210" xr:uid="{00000000-0005-0000-0000-0000C9410000}"/>
    <cellStyle name="Normal 62 11" xfId="1211" xr:uid="{00000000-0005-0000-0000-0000CA410000}"/>
    <cellStyle name="Normal 62 12" xfId="1212" xr:uid="{00000000-0005-0000-0000-0000CB410000}"/>
    <cellStyle name="Normal 62 13" xfId="1213" xr:uid="{00000000-0005-0000-0000-0000CC410000}"/>
    <cellStyle name="Normal 62 14" xfId="1214" xr:uid="{00000000-0005-0000-0000-0000CD410000}"/>
    <cellStyle name="Normal 62 15" xfId="1215" xr:uid="{00000000-0005-0000-0000-0000CE410000}"/>
    <cellStyle name="Normal 62 2" xfId="1216" xr:uid="{00000000-0005-0000-0000-0000CF410000}"/>
    <cellStyle name="Normal 62 3" xfId="1217" xr:uid="{00000000-0005-0000-0000-0000D0410000}"/>
    <cellStyle name="Normal 62 4" xfId="1218" xr:uid="{00000000-0005-0000-0000-0000D1410000}"/>
    <cellStyle name="Normal 62 5" xfId="1219" xr:uid="{00000000-0005-0000-0000-0000D2410000}"/>
    <cellStyle name="Normal 62 6" xfId="1220" xr:uid="{00000000-0005-0000-0000-0000D3410000}"/>
    <cellStyle name="Normal 62 7" xfId="1221" xr:uid="{00000000-0005-0000-0000-0000D4410000}"/>
    <cellStyle name="Normal 62 8" xfId="1222" xr:uid="{00000000-0005-0000-0000-0000D5410000}"/>
    <cellStyle name="Normal 62 9" xfId="1223" xr:uid="{00000000-0005-0000-0000-0000D6410000}"/>
    <cellStyle name="Normal 63" xfId="1339" xr:uid="{00000000-0005-0000-0000-0000D7410000}"/>
    <cellStyle name="Normal 64" xfId="1356" xr:uid="{00000000-0005-0000-0000-0000D8410000}"/>
    <cellStyle name="Normal 7" xfId="1224" xr:uid="{00000000-0005-0000-0000-0000D9410000}"/>
    <cellStyle name="Normal 7 10" xfId="1225" xr:uid="{00000000-0005-0000-0000-0000DA410000}"/>
    <cellStyle name="Normal 7 11" xfId="1226" xr:uid="{00000000-0005-0000-0000-0000DB410000}"/>
    <cellStyle name="Normal 7 12" xfId="1227" xr:uid="{00000000-0005-0000-0000-0000DC410000}"/>
    <cellStyle name="Normal 7 13" xfId="1228" xr:uid="{00000000-0005-0000-0000-0000DD410000}"/>
    <cellStyle name="Normal 7 14" xfId="1229" xr:uid="{00000000-0005-0000-0000-0000DE410000}"/>
    <cellStyle name="Normal 7 15" xfId="1230" xr:uid="{00000000-0005-0000-0000-0000DF410000}"/>
    <cellStyle name="Normal 7 2" xfId="1231" xr:uid="{00000000-0005-0000-0000-0000E0410000}"/>
    <cellStyle name="Normal 7 3" xfId="1232" xr:uid="{00000000-0005-0000-0000-0000E1410000}"/>
    <cellStyle name="Normal 7 4" xfId="1233" xr:uid="{00000000-0005-0000-0000-0000E2410000}"/>
    <cellStyle name="Normal 7 5" xfId="1234" xr:uid="{00000000-0005-0000-0000-0000E3410000}"/>
    <cellStyle name="Normal 7 6" xfId="1235" xr:uid="{00000000-0005-0000-0000-0000E4410000}"/>
    <cellStyle name="Normal 7 7" xfId="1236" xr:uid="{00000000-0005-0000-0000-0000E5410000}"/>
    <cellStyle name="Normal 7 8" xfId="1237" xr:uid="{00000000-0005-0000-0000-0000E6410000}"/>
    <cellStyle name="Normal 7 9" xfId="1238" xr:uid="{00000000-0005-0000-0000-0000E7410000}"/>
    <cellStyle name="Normal 74" xfId="1239" xr:uid="{00000000-0005-0000-0000-0000E8410000}"/>
    <cellStyle name="Normal 8" xfId="1240" xr:uid="{00000000-0005-0000-0000-0000E9410000}"/>
    <cellStyle name="Normal 8 10" xfId="1241" xr:uid="{00000000-0005-0000-0000-0000EA410000}"/>
    <cellStyle name="Normal 8 11" xfId="1242" xr:uid="{00000000-0005-0000-0000-0000EB410000}"/>
    <cellStyle name="Normal 8 12" xfId="1243" xr:uid="{00000000-0005-0000-0000-0000EC410000}"/>
    <cellStyle name="Normal 8 13" xfId="1244" xr:uid="{00000000-0005-0000-0000-0000ED410000}"/>
    <cellStyle name="Normal 8 14" xfId="1245" xr:uid="{00000000-0005-0000-0000-0000EE410000}"/>
    <cellStyle name="Normal 8 15" xfId="1246" xr:uid="{00000000-0005-0000-0000-0000EF410000}"/>
    <cellStyle name="Normal 8 2" xfId="1247" xr:uid="{00000000-0005-0000-0000-0000F0410000}"/>
    <cellStyle name="Normal 8 3" xfId="1248" xr:uid="{00000000-0005-0000-0000-0000F1410000}"/>
    <cellStyle name="Normal 8 4" xfId="1249" xr:uid="{00000000-0005-0000-0000-0000F2410000}"/>
    <cellStyle name="Normal 8 5" xfId="1250" xr:uid="{00000000-0005-0000-0000-0000F3410000}"/>
    <cellStyle name="Normal 8 6" xfId="1251" xr:uid="{00000000-0005-0000-0000-0000F4410000}"/>
    <cellStyle name="Normal 8 7" xfId="1252" xr:uid="{00000000-0005-0000-0000-0000F5410000}"/>
    <cellStyle name="Normal 8 8" xfId="1253" xr:uid="{00000000-0005-0000-0000-0000F6410000}"/>
    <cellStyle name="Normal 8 9" xfId="1254" xr:uid="{00000000-0005-0000-0000-0000F7410000}"/>
    <cellStyle name="Normal 9" xfId="1255" xr:uid="{00000000-0005-0000-0000-0000F8410000}"/>
    <cellStyle name="Normal 9 10" xfId="1256" xr:uid="{00000000-0005-0000-0000-0000F9410000}"/>
    <cellStyle name="Normal 9 11" xfId="1257" xr:uid="{00000000-0005-0000-0000-0000FA410000}"/>
    <cellStyle name="Normal 9 12" xfId="1258" xr:uid="{00000000-0005-0000-0000-0000FB410000}"/>
    <cellStyle name="Normal 9 13" xfId="1259" xr:uid="{00000000-0005-0000-0000-0000FC410000}"/>
    <cellStyle name="Normal 9 14" xfId="1260" xr:uid="{00000000-0005-0000-0000-0000FD410000}"/>
    <cellStyle name="Normal 9 15" xfId="1261" xr:uid="{00000000-0005-0000-0000-0000FE410000}"/>
    <cellStyle name="Normal 9 2" xfId="1262" xr:uid="{00000000-0005-0000-0000-0000FF410000}"/>
    <cellStyle name="Normal 9 3" xfId="1263" xr:uid="{00000000-0005-0000-0000-000000420000}"/>
    <cellStyle name="Normal 9 4" xfId="1264" xr:uid="{00000000-0005-0000-0000-000001420000}"/>
    <cellStyle name="Normal 9 5" xfId="1265" xr:uid="{00000000-0005-0000-0000-000002420000}"/>
    <cellStyle name="Normal 9 6" xfId="1266" xr:uid="{00000000-0005-0000-0000-000003420000}"/>
    <cellStyle name="Normal 9 7" xfId="1267" xr:uid="{00000000-0005-0000-0000-000004420000}"/>
    <cellStyle name="Normal 9 8" xfId="1268" xr:uid="{00000000-0005-0000-0000-000005420000}"/>
    <cellStyle name="Normal 9 9" xfId="1269" xr:uid="{00000000-0005-0000-0000-000006420000}"/>
    <cellStyle name="Notas 10" xfId="1404" xr:uid="{00000000-0005-0000-0000-000007420000}"/>
    <cellStyle name="Notas 10 10" xfId="2900" xr:uid="{00000000-0005-0000-0000-000008420000}"/>
    <cellStyle name="Notas 10 10 2" xfId="1703" xr:uid="{00000000-0005-0000-0000-000009420000}"/>
    <cellStyle name="Notas 10 10 2 2" xfId="23508" xr:uid="{00000000-0005-0000-0000-00000A420000}"/>
    <cellStyle name="Notas 10 10 2 3" xfId="24002" xr:uid="{00000000-0005-0000-0000-00000B420000}"/>
    <cellStyle name="Notas 10 10 3" xfId="17249" xr:uid="{00000000-0005-0000-0000-00000C420000}"/>
    <cellStyle name="Notas 10 10 3 2" xfId="32300" xr:uid="{00000000-0005-0000-0000-00000D420000}"/>
    <cellStyle name="Notas 10 10 3 3" xfId="46649" xr:uid="{00000000-0005-0000-0000-00000E420000}"/>
    <cellStyle name="Notas 10 11" xfId="3110" xr:uid="{00000000-0005-0000-0000-00000F420000}"/>
    <cellStyle name="Notas 10 11 2" xfId="15752" xr:uid="{00000000-0005-0000-0000-000010420000}"/>
    <cellStyle name="Notas 10 11 2 2" xfId="30803" xr:uid="{00000000-0005-0000-0000-000011420000}"/>
    <cellStyle name="Notas 10 11 2 3" xfId="45152" xr:uid="{00000000-0005-0000-0000-000012420000}"/>
    <cellStyle name="Notas 10 11 3" xfId="17459" xr:uid="{00000000-0005-0000-0000-000013420000}"/>
    <cellStyle name="Notas 10 11 3 2" xfId="32510" xr:uid="{00000000-0005-0000-0000-000014420000}"/>
    <cellStyle name="Notas 10 11 3 3" xfId="46859" xr:uid="{00000000-0005-0000-0000-000015420000}"/>
    <cellStyle name="Notas 10 12" xfId="3320" xr:uid="{00000000-0005-0000-0000-000016420000}"/>
    <cellStyle name="Notas 10 12 2" xfId="11867" xr:uid="{00000000-0005-0000-0000-000017420000}"/>
    <cellStyle name="Notas 10 12 2 2" xfId="26918" xr:uid="{00000000-0005-0000-0000-000018420000}"/>
    <cellStyle name="Notas 10 12 2 3" xfId="41267" xr:uid="{00000000-0005-0000-0000-000019420000}"/>
    <cellStyle name="Notas 10 12 3" xfId="17669" xr:uid="{00000000-0005-0000-0000-00001A420000}"/>
    <cellStyle name="Notas 10 12 3 2" xfId="32720" xr:uid="{00000000-0005-0000-0000-00001B420000}"/>
    <cellStyle name="Notas 10 12 3 3" xfId="47069" xr:uid="{00000000-0005-0000-0000-00001C420000}"/>
    <cellStyle name="Notas 10 13" xfId="3530" xr:uid="{00000000-0005-0000-0000-00001D420000}"/>
    <cellStyle name="Notas 10 13 2" xfId="1653" xr:uid="{00000000-0005-0000-0000-00001E420000}"/>
    <cellStyle name="Notas 10 13 2 2" xfId="23458" xr:uid="{00000000-0005-0000-0000-00001F420000}"/>
    <cellStyle name="Notas 10 13 2 3" xfId="23808" xr:uid="{00000000-0005-0000-0000-000020420000}"/>
    <cellStyle name="Notas 10 13 3" xfId="17879" xr:uid="{00000000-0005-0000-0000-000021420000}"/>
    <cellStyle name="Notas 10 13 3 2" xfId="32930" xr:uid="{00000000-0005-0000-0000-000022420000}"/>
    <cellStyle name="Notas 10 13 3 3" xfId="47279" xr:uid="{00000000-0005-0000-0000-000023420000}"/>
    <cellStyle name="Notas 10 14" xfId="3740" xr:uid="{00000000-0005-0000-0000-000024420000}"/>
    <cellStyle name="Notas 10 14 2" xfId="10704" xr:uid="{00000000-0005-0000-0000-000025420000}"/>
    <cellStyle name="Notas 10 14 2 2" xfId="25755" xr:uid="{00000000-0005-0000-0000-000026420000}"/>
    <cellStyle name="Notas 10 14 2 3" xfId="40104" xr:uid="{00000000-0005-0000-0000-000027420000}"/>
    <cellStyle name="Notas 10 14 3" xfId="18089" xr:uid="{00000000-0005-0000-0000-000028420000}"/>
    <cellStyle name="Notas 10 14 3 2" xfId="33140" xr:uid="{00000000-0005-0000-0000-000029420000}"/>
    <cellStyle name="Notas 10 14 3 3" xfId="47489" xr:uid="{00000000-0005-0000-0000-00002A420000}"/>
    <cellStyle name="Notas 10 15" xfId="3950" xr:uid="{00000000-0005-0000-0000-00002B420000}"/>
    <cellStyle name="Notas 10 15 2" xfId="9697" xr:uid="{00000000-0005-0000-0000-00002C420000}"/>
    <cellStyle name="Notas 10 15 2 2" xfId="24748" xr:uid="{00000000-0005-0000-0000-00002D420000}"/>
    <cellStyle name="Notas 10 15 2 3" xfId="39097" xr:uid="{00000000-0005-0000-0000-00002E420000}"/>
    <cellStyle name="Notas 10 15 3" xfId="18299" xr:uid="{00000000-0005-0000-0000-00002F420000}"/>
    <cellStyle name="Notas 10 15 3 2" xfId="33350" xr:uid="{00000000-0005-0000-0000-000030420000}"/>
    <cellStyle name="Notas 10 15 3 3" xfId="47699" xr:uid="{00000000-0005-0000-0000-000031420000}"/>
    <cellStyle name="Notas 10 16" xfId="4160" xr:uid="{00000000-0005-0000-0000-000032420000}"/>
    <cellStyle name="Notas 10 16 2" xfId="9248" xr:uid="{00000000-0005-0000-0000-000033420000}"/>
    <cellStyle name="Notas 10 16 2 2" xfId="24299" xr:uid="{00000000-0005-0000-0000-000034420000}"/>
    <cellStyle name="Notas 10 16 2 3" xfId="38648" xr:uid="{00000000-0005-0000-0000-000035420000}"/>
    <cellStyle name="Notas 10 16 3" xfId="18509" xr:uid="{00000000-0005-0000-0000-000036420000}"/>
    <cellStyle name="Notas 10 16 3 2" xfId="33560" xr:uid="{00000000-0005-0000-0000-000037420000}"/>
    <cellStyle name="Notas 10 16 3 3" xfId="47909" xr:uid="{00000000-0005-0000-0000-000038420000}"/>
    <cellStyle name="Notas 10 17" xfId="4370" xr:uid="{00000000-0005-0000-0000-000039420000}"/>
    <cellStyle name="Notas 10 17 2" xfId="16082" xr:uid="{00000000-0005-0000-0000-00003A420000}"/>
    <cellStyle name="Notas 10 17 2 2" xfId="31133" xr:uid="{00000000-0005-0000-0000-00003B420000}"/>
    <cellStyle name="Notas 10 17 2 3" xfId="45482" xr:uid="{00000000-0005-0000-0000-00003C420000}"/>
    <cellStyle name="Notas 10 17 3" xfId="18719" xr:uid="{00000000-0005-0000-0000-00003D420000}"/>
    <cellStyle name="Notas 10 17 3 2" xfId="33770" xr:uid="{00000000-0005-0000-0000-00003E420000}"/>
    <cellStyle name="Notas 10 17 3 3" xfId="48119" xr:uid="{00000000-0005-0000-0000-00003F420000}"/>
    <cellStyle name="Notas 10 18" xfId="4580" xr:uid="{00000000-0005-0000-0000-000040420000}"/>
    <cellStyle name="Notas 10 18 2" xfId="14345" xr:uid="{00000000-0005-0000-0000-000041420000}"/>
    <cellStyle name="Notas 10 18 2 2" xfId="29396" xr:uid="{00000000-0005-0000-0000-000042420000}"/>
    <cellStyle name="Notas 10 18 2 3" xfId="43745" xr:uid="{00000000-0005-0000-0000-000043420000}"/>
    <cellStyle name="Notas 10 18 3" xfId="18929" xr:uid="{00000000-0005-0000-0000-000044420000}"/>
    <cellStyle name="Notas 10 18 3 2" xfId="33980" xr:uid="{00000000-0005-0000-0000-000045420000}"/>
    <cellStyle name="Notas 10 18 3 3" xfId="48329" xr:uid="{00000000-0005-0000-0000-000046420000}"/>
    <cellStyle name="Notas 10 19" xfId="4790" xr:uid="{00000000-0005-0000-0000-000047420000}"/>
    <cellStyle name="Notas 10 19 2" xfId="1757" xr:uid="{00000000-0005-0000-0000-000048420000}"/>
    <cellStyle name="Notas 10 19 2 2" xfId="23562" xr:uid="{00000000-0005-0000-0000-000049420000}"/>
    <cellStyle name="Notas 10 19 2 3" xfId="23814" xr:uid="{00000000-0005-0000-0000-00004A420000}"/>
    <cellStyle name="Notas 10 19 3" xfId="19139" xr:uid="{00000000-0005-0000-0000-00004B420000}"/>
    <cellStyle name="Notas 10 19 3 2" xfId="34190" xr:uid="{00000000-0005-0000-0000-00004C420000}"/>
    <cellStyle name="Notas 10 19 3 3" xfId="48539" xr:uid="{00000000-0005-0000-0000-00004D420000}"/>
    <cellStyle name="Notas 10 2" xfId="1487" xr:uid="{00000000-0005-0000-0000-00004E420000}"/>
    <cellStyle name="Notas 10 2 10" xfId="3840" xr:uid="{00000000-0005-0000-0000-00004F420000}"/>
    <cellStyle name="Notas 10 2 10 2" xfId="14325" xr:uid="{00000000-0005-0000-0000-000050420000}"/>
    <cellStyle name="Notas 10 2 10 2 2" xfId="29376" xr:uid="{00000000-0005-0000-0000-000051420000}"/>
    <cellStyle name="Notas 10 2 10 2 3" xfId="43725" xr:uid="{00000000-0005-0000-0000-000052420000}"/>
    <cellStyle name="Notas 10 2 10 3" xfId="18189" xr:uid="{00000000-0005-0000-0000-000053420000}"/>
    <cellStyle name="Notas 10 2 10 3 2" xfId="33240" xr:uid="{00000000-0005-0000-0000-000054420000}"/>
    <cellStyle name="Notas 10 2 10 3 3" xfId="47589" xr:uid="{00000000-0005-0000-0000-000055420000}"/>
    <cellStyle name="Notas 10 2 11" xfId="4050" xr:uid="{00000000-0005-0000-0000-000056420000}"/>
    <cellStyle name="Notas 10 2 11 2" xfId="13309" xr:uid="{00000000-0005-0000-0000-000057420000}"/>
    <cellStyle name="Notas 10 2 11 2 2" xfId="28360" xr:uid="{00000000-0005-0000-0000-000058420000}"/>
    <cellStyle name="Notas 10 2 11 2 3" xfId="42709" xr:uid="{00000000-0005-0000-0000-000059420000}"/>
    <cellStyle name="Notas 10 2 11 3" xfId="18399" xr:uid="{00000000-0005-0000-0000-00005A420000}"/>
    <cellStyle name="Notas 10 2 11 3 2" xfId="33450" xr:uid="{00000000-0005-0000-0000-00005B420000}"/>
    <cellStyle name="Notas 10 2 11 3 3" xfId="47799" xr:uid="{00000000-0005-0000-0000-00005C420000}"/>
    <cellStyle name="Notas 10 2 12" xfId="4260" xr:uid="{00000000-0005-0000-0000-00005D420000}"/>
    <cellStyle name="Notas 10 2 12 2" xfId="10320" xr:uid="{00000000-0005-0000-0000-00005E420000}"/>
    <cellStyle name="Notas 10 2 12 2 2" xfId="25371" xr:uid="{00000000-0005-0000-0000-00005F420000}"/>
    <cellStyle name="Notas 10 2 12 2 3" xfId="39720" xr:uid="{00000000-0005-0000-0000-000060420000}"/>
    <cellStyle name="Notas 10 2 12 3" xfId="18609" xr:uid="{00000000-0005-0000-0000-000061420000}"/>
    <cellStyle name="Notas 10 2 12 3 2" xfId="33660" xr:uid="{00000000-0005-0000-0000-000062420000}"/>
    <cellStyle name="Notas 10 2 12 3 3" xfId="48009" xr:uid="{00000000-0005-0000-0000-000063420000}"/>
    <cellStyle name="Notas 10 2 13" xfId="4470" xr:uid="{00000000-0005-0000-0000-000064420000}"/>
    <cellStyle name="Notas 10 2 13 2" xfId="13065" xr:uid="{00000000-0005-0000-0000-000065420000}"/>
    <cellStyle name="Notas 10 2 13 2 2" xfId="28116" xr:uid="{00000000-0005-0000-0000-000066420000}"/>
    <cellStyle name="Notas 10 2 13 2 3" xfId="42465" xr:uid="{00000000-0005-0000-0000-000067420000}"/>
    <cellStyle name="Notas 10 2 13 3" xfId="18819" xr:uid="{00000000-0005-0000-0000-000068420000}"/>
    <cellStyle name="Notas 10 2 13 3 2" xfId="33870" xr:uid="{00000000-0005-0000-0000-000069420000}"/>
    <cellStyle name="Notas 10 2 13 3 3" xfId="48219" xr:uid="{00000000-0005-0000-0000-00006A420000}"/>
    <cellStyle name="Notas 10 2 14" xfId="4680" xr:uid="{00000000-0005-0000-0000-00006B420000}"/>
    <cellStyle name="Notas 10 2 14 2" xfId="14646" xr:uid="{00000000-0005-0000-0000-00006C420000}"/>
    <cellStyle name="Notas 10 2 14 2 2" xfId="29697" xr:uid="{00000000-0005-0000-0000-00006D420000}"/>
    <cellStyle name="Notas 10 2 14 2 3" xfId="44046" xr:uid="{00000000-0005-0000-0000-00006E420000}"/>
    <cellStyle name="Notas 10 2 14 3" xfId="19029" xr:uid="{00000000-0005-0000-0000-00006F420000}"/>
    <cellStyle name="Notas 10 2 14 3 2" xfId="34080" xr:uid="{00000000-0005-0000-0000-000070420000}"/>
    <cellStyle name="Notas 10 2 14 3 3" xfId="48429" xr:uid="{00000000-0005-0000-0000-000071420000}"/>
    <cellStyle name="Notas 10 2 15" xfId="4890" xr:uid="{00000000-0005-0000-0000-000072420000}"/>
    <cellStyle name="Notas 10 2 15 2" xfId="13682" xr:uid="{00000000-0005-0000-0000-000073420000}"/>
    <cellStyle name="Notas 10 2 15 2 2" xfId="28733" xr:uid="{00000000-0005-0000-0000-000074420000}"/>
    <cellStyle name="Notas 10 2 15 2 3" xfId="43082" xr:uid="{00000000-0005-0000-0000-000075420000}"/>
    <cellStyle name="Notas 10 2 15 3" xfId="19239" xr:uid="{00000000-0005-0000-0000-000076420000}"/>
    <cellStyle name="Notas 10 2 15 3 2" xfId="34290" xr:uid="{00000000-0005-0000-0000-000077420000}"/>
    <cellStyle name="Notas 10 2 15 3 3" xfId="48639" xr:uid="{00000000-0005-0000-0000-000078420000}"/>
    <cellStyle name="Notas 10 2 16" xfId="5100" xr:uid="{00000000-0005-0000-0000-000079420000}"/>
    <cellStyle name="Notas 10 2 16 2" xfId="12519" xr:uid="{00000000-0005-0000-0000-00007A420000}"/>
    <cellStyle name="Notas 10 2 16 2 2" xfId="27570" xr:uid="{00000000-0005-0000-0000-00007B420000}"/>
    <cellStyle name="Notas 10 2 16 2 3" xfId="41919" xr:uid="{00000000-0005-0000-0000-00007C420000}"/>
    <cellStyle name="Notas 10 2 16 3" xfId="19449" xr:uid="{00000000-0005-0000-0000-00007D420000}"/>
    <cellStyle name="Notas 10 2 16 3 2" xfId="34500" xr:uid="{00000000-0005-0000-0000-00007E420000}"/>
    <cellStyle name="Notas 10 2 16 3 3" xfId="48849" xr:uid="{00000000-0005-0000-0000-00007F420000}"/>
    <cellStyle name="Notas 10 2 17" xfId="5310" xr:uid="{00000000-0005-0000-0000-000080420000}"/>
    <cellStyle name="Notas 10 2 17 2" xfId="13976" xr:uid="{00000000-0005-0000-0000-000081420000}"/>
    <cellStyle name="Notas 10 2 17 2 2" xfId="29027" xr:uid="{00000000-0005-0000-0000-000082420000}"/>
    <cellStyle name="Notas 10 2 17 2 3" xfId="43376" xr:uid="{00000000-0005-0000-0000-000083420000}"/>
    <cellStyle name="Notas 10 2 17 3" xfId="19659" xr:uid="{00000000-0005-0000-0000-000084420000}"/>
    <cellStyle name="Notas 10 2 17 3 2" xfId="34710" xr:uid="{00000000-0005-0000-0000-000085420000}"/>
    <cellStyle name="Notas 10 2 17 3 3" xfId="49059" xr:uid="{00000000-0005-0000-0000-000086420000}"/>
    <cellStyle name="Notas 10 2 18" xfId="5520" xr:uid="{00000000-0005-0000-0000-000087420000}"/>
    <cellStyle name="Notas 10 2 18 2" xfId="15119" xr:uid="{00000000-0005-0000-0000-000088420000}"/>
    <cellStyle name="Notas 10 2 18 2 2" xfId="30170" xr:uid="{00000000-0005-0000-0000-000089420000}"/>
    <cellStyle name="Notas 10 2 18 2 3" xfId="44519" xr:uid="{00000000-0005-0000-0000-00008A420000}"/>
    <cellStyle name="Notas 10 2 18 3" xfId="19869" xr:uid="{00000000-0005-0000-0000-00008B420000}"/>
    <cellStyle name="Notas 10 2 18 3 2" xfId="34920" xr:uid="{00000000-0005-0000-0000-00008C420000}"/>
    <cellStyle name="Notas 10 2 18 3 3" xfId="49269" xr:uid="{00000000-0005-0000-0000-00008D420000}"/>
    <cellStyle name="Notas 10 2 19" xfId="5730" xr:uid="{00000000-0005-0000-0000-00008E420000}"/>
    <cellStyle name="Notas 10 2 19 2" xfId="15708" xr:uid="{00000000-0005-0000-0000-00008F420000}"/>
    <cellStyle name="Notas 10 2 19 2 2" xfId="30759" xr:uid="{00000000-0005-0000-0000-000090420000}"/>
    <cellStyle name="Notas 10 2 19 2 3" xfId="45108" xr:uid="{00000000-0005-0000-0000-000091420000}"/>
    <cellStyle name="Notas 10 2 19 3" xfId="20079" xr:uid="{00000000-0005-0000-0000-000092420000}"/>
    <cellStyle name="Notas 10 2 19 3 2" xfId="35130" xr:uid="{00000000-0005-0000-0000-000093420000}"/>
    <cellStyle name="Notas 10 2 19 3 3" xfId="49479" xr:uid="{00000000-0005-0000-0000-000094420000}"/>
    <cellStyle name="Notas 10 2 2" xfId="2120" xr:uid="{00000000-0005-0000-0000-000095420000}"/>
    <cellStyle name="Notas 10 2 2 2" xfId="15895" xr:uid="{00000000-0005-0000-0000-000096420000}"/>
    <cellStyle name="Notas 10 2 2 2 2" xfId="30946" xr:uid="{00000000-0005-0000-0000-000097420000}"/>
    <cellStyle name="Notas 10 2 2 2 3" xfId="45295" xr:uid="{00000000-0005-0000-0000-000098420000}"/>
    <cellStyle name="Notas 10 2 2 3" xfId="16467" xr:uid="{00000000-0005-0000-0000-000099420000}"/>
    <cellStyle name="Notas 10 2 2 3 2" xfId="31518" xr:uid="{00000000-0005-0000-0000-00009A420000}"/>
    <cellStyle name="Notas 10 2 2 3 3" xfId="45867" xr:uid="{00000000-0005-0000-0000-00009B420000}"/>
    <cellStyle name="Notas 10 2 20" xfId="5940" xr:uid="{00000000-0005-0000-0000-00009C420000}"/>
    <cellStyle name="Notas 10 2 20 2" xfId="10658" xr:uid="{00000000-0005-0000-0000-00009D420000}"/>
    <cellStyle name="Notas 10 2 20 2 2" xfId="25709" xr:uid="{00000000-0005-0000-0000-00009E420000}"/>
    <cellStyle name="Notas 10 2 20 2 3" xfId="40058" xr:uid="{00000000-0005-0000-0000-00009F420000}"/>
    <cellStyle name="Notas 10 2 20 3" xfId="20289" xr:uid="{00000000-0005-0000-0000-0000A0420000}"/>
    <cellStyle name="Notas 10 2 20 3 2" xfId="35340" xr:uid="{00000000-0005-0000-0000-0000A1420000}"/>
    <cellStyle name="Notas 10 2 20 3 3" xfId="49689" xr:uid="{00000000-0005-0000-0000-0000A2420000}"/>
    <cellStyle name="Notas 10 2 21" xfId="6150" xr:uid="{00000000-0005-0000-0000-0000A3420000}"/>
    <cellStyle name="Notas 10 2 21 2" xfId="15100" xr:uid="{00000000-0005-0000-0000-0000A4420000}"/>
    <cellStyle name="Notas 10 2 21 2 2" xfId="30151" xr:uid="{00000000-0005-0000-0000-0000A5420000}"/>
    <cellStyle name="Notas 10 2 21 2 3" xfId="44500" xr:uid="{00000000-0005-0000-0000-0000A6420000}"/>
    <cellStyle name="Notas 10 2 21 3" xfId="20499" xr:uid="{00000000-0005-0000-0000-0000A7420000}"/>
    <cellStyle name="Notas 10 2 21 3 2" xfId="35550" xr:uid="{00000000-0005-0000-0000-0000A8420000}"/>
    <cellStyle name="Notas 10 2 21 3 3" xfId="49899" xr:uid="{00000000-0005-0000-0000-0000A9420000}"/>
    <cellStyle name="Notas 10 2 22" xfId="6360" xr:uid="{00000000-0005-0000-0000-0000AA420000}"/>
    <cellStyle name="Notas 10 2 22 2" xfId="10922" xr:uid="{00000000-0005-0000-0000-0000AB420000}"/>
    <cellStyle name="Notas 10 2 22 2 2" xfId="25973" xr:uid="{00000000-0005-0000-0000-0000AC420000}"/>
    <cellStyle name="Notas 10 2 22 2 3" xfId="40322" xr:uid="{00000000-0005-0000-0000-0000AD420000}"/>
    <cellStyle name="Notas 10 2 22 3" xfId="20709" xr:uid="{00000000-0005-0000-0000-0000AE420000}"/>
    <cellStyle name="Notas 10 2 22 3 2" xfId="35760" xr:uid="{00000000-0005-0000-0000-0000AF420000}"/>
    <cellStyle name="Notas 10 2 22 3 3" xfId="50109" xr:uid="{00000000-0005-0000-0000-0000B0420000}"/>
    <cellStyle name="Notas 10 2 23" xfId="6570" xr:uid="{00000000-0005-0000-0000-0000B1420000}"/>
    <cellStyle name="Notas 10 2 23 2" xfId="9580" xr:uid="{00000000-0005-0000-0000-0000B2420000}"/>
    <cellStyle name="Notas 10 2 23 2 2" xfId="24631" xr:uid="{00000000-0005-0000-0000-0000B3420000}"/>
    <cellStyle name="Notas 10 2 23 2 3" xfId="38980" xr:uid="{00000000-0005-0000-0000-0000B4420000}"/>
    <cellStyle name="Notas 10 2 23 3" xfId="20919" xr:uid="{00000000-0005-0000-0000-0000B5420000}"/>
    <cellStyle name="Notas 10 2 23 3 2" xfId="35970" xr:uid="{00000000-0005-0000-0000-0000B6420000}"/>
    <cellStyle name="Notas 10 2 23 3 3" xfId="50319" xr:uid="{00000000-0005-0000-0000-0000B7420000}"/>
    <cellStyle name="Notas 10 2 24" xfId="6780" xr:uid="{00000000-0005-0000-0000-0000B8420000}"/>
    <cellStyle name="Notas 10 2 24 2" xfId="14754" xr:uid="{00000000-0005-0000-0000-0000B9420000}"/>
    <cellStyle name="Notas 10 2 24 2 2" xfId="29805" xr:uid="{00000000-0005-0000-0000-0000BA420000}"/>
    <cellStyle name="Notas 10 2 24 2 3" xfId="44154" xr:uid="{00000000-0005-0000-0000-0000BB420000}"/>
    <cellStyle name="Notas 10 2 24 3" xfId="21129" xr:uid="{00000000-0005-0000-0000-0000BC420000}"/>
    <cellStyle name="Notas 10 2 24 3 2" xfId="36180" xr:uid="{00000000-0005-0000-0000-0000BD420000}"/>
    <cellStyle name="Notas 10 2 24 3 3" xfId="50529" xr:uid="{00000000-0005-0000-0000-0000BE420000}"/>
    <cellStyle name="Notas 10 2 25" xfId="6990" xr:uid="{00000000-0005-0000-0000-0000BF420000}"/>
    <cellStyle name="Notas 10 2 25 2" xfId="13055" xr:uid="{00000000-0005-0000-0000-0000C0420000}"/>
    <cellStyle name="Notas 10 2 25 2 2" xfId="28106" xr:uid="{00000000-0005-0000-0000-0000C1420000}"/>
    <cellStyle name="Notas 10 2 25 2 3" xfId="42455" xr:uid="{00000000-0005-0000-0000-0000C2420000}"/>
    <cellStyle name="Notas 10 2 25 3" xfId="21339" xr:uid="{00000000-0005-0000-0000-0000C3420000}"/>
    <cellStyle name="Notas 10 2 25 3 2" xfId="36390" xr:uid="{00000000-0005-0000-0000-0000C4420000}"/>
    <cellStyle name="Notas 10 2 25 3 3" xfId="50739" xr:uid="{00000000-0005-0000-0000-0000C5420000}"/>
    <cellStyle name="Notas 10 2 26" xfId="7200" xr:uid="{00000000-0005-0000-0000-0000C6420000}"/>
    <cellStyle name="Notas 10 2 26 2" xfId="10927" xr:uid="{00000000-0005-0000-0000-0000C7420000}"/>
    <cellStyle name="Notas 10 2 26 2 2" xfId="25978" xr:uid="{00000000-0005-0000-0000-0000C8420000}"/>
    <cellStyle name="Notas 10 2 26 2 3" xfId="40327" xr:uid="{00000000-0005-0000-0000-0000C9420000}"/>
    <cellStyle name="Notas 10 2 26 3" xfId="21549" xr:uid="{00000000-0005-0000-0000-0000CA420000}"/>
    <cellStyle name="Notas 10 2 26 3 2" xfId="36600" xr:uid="{00000000-0005-0000-0000-0000CB420000}"/>
    <cellStyle name="Notas 10 2 26 3 3" xfId="50949" xr:uid="{00000000-0005-0000-0000-0000CC420000}"/>
    <cellStyle name="Notas 10 2 27" xfId="7410" xr:uid="{00000000-0005-0000-0000-0000CD420000}"/>
    <cellStyle name="Notas 10 2 27 2" xfId="9631" xr:uid="{00000000-0005-0000-0000-0000CE420000}"/>
    <cellStyle name="Notas 10 2 27 2 2" xfId="24682" xr:uid="{00000000-0005-0000-0000-0000CF420000}"/>
    <cellStyle name="Notas 10 2 27 2 3" xfId="39031" xr:uid="{00000000-0005-0000-0000-0000D0420000}"/>
    <cellStyle name="Notas 10 2 27 3" xfId="21759" xr:uid="{00000000-0005-0000-0000-0000D1420000}"/>
    <cellStyle name="Notas 10 2 27 3 2" xfId="36810" xr:uid="{00000000-0005-0000-0000-0000D2420000}"/>
    <cellStyle name="Notas 10 2 27 3 3" xfId="51159" xr:uid="{00000000-0005-0000-0000-0000D3420000}"/>
    <cellStyle name="Notas 10 2 28" xfId="7620" xr:uid="{00000000-0005-0000-0000-0000D4420000}"/>
    <cellStyle name="Notas 10 2 28 2" xfId="14589" xr:uid="{00000000-0005-0000-0000-0000D5420000}"/>
    <cellStyle name="Notas 10 2 28 2 2" xfId="29640" xr:uid="{00000000-0005-0000-0000-0000D6420000}"/>
    <cellStyle name="Notas 10 2 28 2 3" xfId="43989" xr:uid="{00000000-0005-0000-0000-0000D7420000}"/>
    <cellStyle name="Notas 10 2 28 3" xfId="21969" xr:uid="{00000000-0005-0000-0000-0000D8420000}"/>
    <cellStyle name="Notas 10 2 28 3 2" xfId="37020" xr:uid="{00000000-0005-0000-0000-0000D9420000}"/>
    <cellStyle name="Notas 10 2 28 3 3" xfId="51369" xr:uid="{00000000-0005-0000-0000-0000DA420000}"/>
    <cellStyle name="Notas 10 2 29" xfId="7830" xr:uid="{00000000-0005-0000-0000-0000DB420000}"/>
    <cellStyle name="Notas 10 2 29 2" xfId="12033" xr:uid="{00000000-0005-0000-0000-0000DC420000}"/>
    <cellStyle name="Notas 10 2 29 2 2" xfId="27084" xr:uid="{00000000-0005-0000-0000-0000DD420000}"/>
    <cellStyle name="Notas 10 2 29 2 3" xfId="41433" xr:uid="{00000000-0005-0000-0000-0000DE420000}"/>
    <cellStyle name="Notas 10 2 29 3" xfId="22179" xr:uid="{00000000-0005-0000-0000-0000DF420000}"/>
    <cellStyle name="Notas 10 2 29 3 2" xfId="37230" xr:uid="{00000000-0005-0000-0000-0000E0420000}"/>
    <cellStyle name="Notas 10 2 29 3 3" xfId="51579" xr:uid="{00000000-0005-0000-0000-0000E1420000}"/>
    <cellStyle name="Notas 10 2 3" xfId="2370" xr:uid="{00000000-0005-0000-0000-0000E2420000}"/>
    <cellStyle name="Notas 10 2 3 2" xfId="9114" xr:uid="{00000000-0005-0000-0000-0000E3420000}"/>
    <cellStyle name="Notas 10 2 3 2 2" xfId="24165" xr:uid="{00000000-0005-0000-0000-0000E4420000}"/>
    <cellStyle name="Notas 10 2 3 2 3" xfId="38514" xr:uid="{00000000-0005-0000-0000-0000E5420000}"/>
    <cellStyle name="Notas 10 2 3 3" xfId="16719" xr:uid="{00000000-0005-0000-0000-0000E6420000}"/>
    <cellStyle name="Notas 10 2 3 3 2" xfId="31770" xr:uid="{00000000-0005-0000-0000-0000E7420000}"/>
    <cellStyle name="Notas 10 2 3 3 3" xfId="46119" xr:uid="{00000000-0005-0000-0000-0000E8420000}"/>
    <cellStyle name="Notas 10 2 30" xfId="8038" xr:uid="{00000000-0005-0000-0000-0000E9420000}"/>
    <cellStyle name="Notas 10 2 30 2" xfId="12132" xr:uid="{00000000-0005-0000-0000-0000EA420000}"/>
    <cellStyle name="Notas 10 2 30 2 2" xfId="27183" xr:uid="{00000000-0005-0000-0000-0000EB420000}"/>
    <cellStyle name="Notas 10 2 30 2 3" xfId="41532" xr:uid="{00000000-0005-0000-0000-0000EC420000}"/>
    <cellStyle name="Notas 10 2 30 3" xfId="22387" xr:uid="{00000000-0005-0000-0000-0000ED420000}"/>
    <cellStyle name="Notas 10 2 30 3 2" xfId="37438" xr:uid="{00000000-0005-0000-0000-0000EE420000}"/>
    <cellStyle name="Notas 10 2 30 3 3" xfId="51787" xr:uid="{00000000-0005-0000-0000-0000EF420000}"/>
    <cellStyle name="Notas 10 2 31" xfId="8245" xr:uid="{00000000-0005-0000-0000-0000F0420000}"/>
    <cellStyle name="Notas 10 2 31 2" xfId="9218" xr:uid="{00000000-0005-0000-0000-0000F1420000}"/>
    <cellStyle name="Notas 10 2 31 2 2" xfId="24269" xr:uid="{00000000-0005-0000-0000-0000F2420000}"/>
    <cellStyle name="Notas 10 2 31 2 3" xfId="38618" xr:uid="{00000000-0005-0000-0000-0000F3420000}"/>
    <cellStyle name="Notas 10 2 31 3" xfId="22594" xr:uid="{00000000-0005-0000-0000-0000F4420000}"/>
    <cellStyle name="Notas 10 2 31 3 2" xfId="37645" xr:uid="{00000000-0005-0000-0000-0000F5420000}"/>
    <cellStyle name="Notas 10 2 31 3 3" xfId="51994" xr:uid="{00000000-0005-0000-0000-0000F6420000}"/>
    <cellStyle name="Notas 10 2 32" xfId="8451" xr:uid="{00000000-0005-0000-0000-0000F7420000}"/>
    <cellStyle name="Notas 10 2 32 2" xfId="11210" xr:uid="{00000000-0005-0000-0000-0000F8420000}"/>
    <cellStyle name="Notas 10 2 32 2 2" xfId="26261" xr:uid="{00000000-0005-0000-0000-0000F9420000}"/>
    <cellStyle name="Notas 10 2 32 2 3" xfId="40610" xr:uid="{00000000-0005-0000-0000-0000FA420000}"/>
    <cellStyle name="Notas 10 2 32 3" xfId="22800" xr:uid="{00000000-0005-0000-0000-0000FB420000}"/>
    <cellStyle name="Notas 10 2 32 3 2" xfId="37851" xr:uid="{00000000-0005-0000-0000-0000FC420000}"/>
    <cellStyle name="Notas 10 2 32 3 3" xfId="52200" xr:uid="{00000000-0005-0000-0000-0000FD420000}"/>
    <cellStyle name="Notas 10 2 33" xfId="8649" xr:uid="{00000000-0005-0000-0000-0000FE420000}"/>
    <cellStyle name="Notas 10 2 33 2" xfId="15299" xr:uid="{00000000-0005-0000-0000-0000FF420000}"/>
    <cellStyle name="Notas 10 2 33 2 2" xfId="30350" xr:uid="{00000000-0005-0000-0000-000000430000}"/>
    <cellStyle name="Notas 10 2 33 2 3" xfId="44699" xr:uid="{00000000-0005-0000-0000-000001430000}"/>
    <cellStyle name="Notas 10 2 33 3" xfId="22998" xr:uid="{00000000-0005-0000-0000-000002430000}"/>
    <cellStyle name="Notas 10 2 33 3 2" xfId="38049" xr:uid="{00000000-0005-0000-0000-000003430000}"/>
    <cellStyle name="Notas 10 2 33 3 3" xfId="52398" xr:uid="{00000000-0005-0000-0000-000004430000}"/>
    <cellStyle name="Notas 10 2 34" xfId="8826" xr:uid="{00000000-0005-0000-0000-000005430000}"/>
    <cellStyle name="Notas 10 2 34 2" xfId="15493" xr:uid="{00000000-0005-0000-0000-000006430000}"/>
    <cellStyle name="Notas 10 2 34 2 2" xfId="30544" xr:uid="{00000000-0005-0000-0000-000007430000}"/>
    <cellStyle name="Notas 10 2 34 2 3" xfId="44893" xr:uid="{00000000-0005-0000-0000-000008430000}"/>
    <cellStyle name="Notas 10 2 34 3" xfId="23175" xr:uid="{00000000-0005-0000-0000-000009430000}"/>
    <cellStyle name="Notas 10 2 34 3 2" xfId="38226" xr:uid="{00000000-0005-0000-0000-00000A430000}"/>
    <cellStyle name="Notas 10 2 34 3 3" xfId="52575" xr:uid="{00000000-0005-0000-0000-00000B430000}"/>
    <cellStyle name="Notas 10 2 35" xfId="8974" xr:uid="{00000000-0005-0000-0000-00000C430000}"/>
    <cellStyle name="Notas 10 2 35 2" xfId="9746" xr:uid="{00000000-0005-0000-0000-00000D430000}"/>
    <cellStyle name="Notas 10 2 35 2 2" xfId="24797" xr:uid="{00000000-0005-0000-0000-00000E430000}"/>
    <cellStyle name="Notas 10 2 35 2 3" xfId="39146" xr:uid="{00000000-0005-0000-0000-00000F430000}"/>
    <cellStyle name="Notas 10 2 35 3" xfId="23323" xr:uid="{00000000-0005-0000-0000-000010430000}"/>
    <cellStyle name="Notas 10 2 35 3 2" xfId="38374" xr:uid="{00000000-0005-0000-0000-000011430000}"/>
    <cellStyle name="Notas 10 2 35 3 3" xfId="52723" xr:uid="{00000000-0005-0000-0000-000012430000}"/>
    <cellStyle name="Notas 10 2 36" xfId="9105" xr:uid="{00000000-0005-0000-0000-000013430000}"/>
    <cellStyle name="Notas 10 2 36 2" xfId="24156" xr:uid="{00000000-0005-0000-0000-000014430000}"/>
    <cellStyle name="Notas 10 2 36 3" xfId="38505" xr:uid="{00000000-0005-0000-0000-000015430000}"/>
    <cellStyle name="Notas 10 2 37" xfId="16223" xr:uid="{00000000-0005-0000-0000-000016430000}"/>
    <cellStyle name="Notas 10 2 37 2" xfId="31274" xr:uid="{00000000-0005-0000-0000-000017430000}"/>
    <cellStyle name="Notas 10 2 37 3" xfId="45623" xr:uid="{00000000-0005-0000-0000-000018430000}"/>
    <cellStyle name="Notas 10 2 4" xfId="2580" xr:uid="{00000000-0005-0000-0000-000019430000}"/>
    <cellStyle name="Notas 10 2 4 2" xfId="10556" xr:uid="{00000000-0005-0000-0000-00001A430000}"/>
    <cellStyle name="Notas 10 2 4 2 2" xfId="25607" xr:uid="{00000000-0005-0000-0000-00001B430000}"/>
    <cellStyle name="Notas 10 2 4 2 3" xfId="39956" xr:uid="{00000000-0005-0000-0000-00001C430000}"/>
    <cellStyle name="Notas 10 2 4 3" xfId="16929" xr:uid="{00000000-0005-0000-0000-00001D430000}"/>
    <cellStyle name="Notas 10 2 4 3 2" xfId="31980" xr:uid="{00000000-0005-0000-0000-00001E430000}"/>
    <cellStyle name="Notas 10 2 4 3 3" xfId="46329" xr:uid="{00000000-0005-0000-0000-00001F430000}"/>
    <cellStyle name="Notas 10 2 5" xfId="2790" xr:uid="{00000000-0005-0000-0000-000020430000}"/>
    <cellStyle name="Notas 10 2 5 2" xfId="11859" xr:uid="{00000000-0005-0000-0000-000021430000}"/>
    <cellStyle name="Notas 10 2 5 2 2" xfId="26910" xr:uid="{00000000-0005-0000-0000-000022430000}"/>
    <cellStyle name="Notas 10 2 5 2 3" xfId="41259" xr:uid="{00000000-0005-0000-0000-000023430000}"/>
    <cellStyle name="Notas 10 2 5 3" xfId="17139" xr:uid="{00000000-0005-0000-0000-000024430000}"/>
    <cellStyle name="Notas 10 2 5 3 2" xfId="32190" xr:uid="{00000000-0005-0000-0000-000025430000}"/>
    <cellStyle name="Notas 10 2 5 3 3" xfId="46539" xr:uid="{00000000-0005-0000-0000-000026430000}"/>
    <cellStyle name="Notas 10 2 6" xfId="3000" xr:uid="{00000000-0005-0000-0000-000027430000}"/>
    <cellStyle name="Notas 10 2 6 2" xfId="9921" xr:uid="{00000000-0005-0000-0000-000028430000}"/>
    <cellStyle name="Notas 10 2 6 2 2" xfId="24972" xr:uid="{00000000-0005-0000-0000-000029430000}"/>
    <cellStyle name="Notas 10 2 6 2 3" xfId="39321" xr:uid="{00000000-0005-0000-0000-00002A430000}"/>
    <cellStyle name="Notas 10 2 6 3" xfId="17349" xr:uid="{00000000-0005-0000-0000-00002B430000}"/>
    <cellStyle name="Notas 10 2 6 3 2" xfId="32400" xr:uid="{00000000-0005-0000-0000-00002C430000}"/>
    <cellStyle name="Notas 10 2 6 3 3" xfId="46749" xr:uid="{00000000-0005-0000-0000-00002D430000}"/>
    <cellStyle name="Notas 10 2 7" xfId="3210" xr:uid="{00000000-0005-0000-0000-00002E430000}"/>
    <cellStyle name="Notas 10 2 7 2" xfId="15315" xr:uid="{00000000-0005-0000-0000-00002F430000}"/>
    <cellStyle name="Notas 10 2 7 2 2" xfId="30366" xr:uid="{00000000-0005-0000-0000-000030430000}"/>
    <cellStyle name="Notas 10 2 7 2 3" xfId="44715" xr:uid="{00000000-0005-0000-0000-000031430000}"/>
    <cellStyle name="Notas 10 2 7 3" xfId="17559" xr:uid="{00000000-0005-0000-0000-000032430000}"/>
    <cellStyle name="Notas 10 2 7 3 2" xfId="32610" xr:uid="{00000000-0005-0000-0000-000033430000}"/>
    <cellStyle name="Notas 10 2 7 3 3" xfId="46959" xr:uid="{00000000-0005-0000-0000-000034430000}"/>
    <cellStyle name="Notas 10 2 8" xfId="3420" xr:uid="{00000000-0005-0000-0000-000035430000}"/>
    <cellStyle name="Notas 10 2 8 2" xfId="9281" xr:uid="{00000000-0005-0000-0000-000036430000}"/>
    <cellStyle name="Notas 10 2 8 2 2" xfId="24332" xr:uid="{00000000-0005-0000-0000-000037430000}"/>
    <cellStyle name="Notas 10 2 8 2 3" xfId="38681" xr:uid="{00000000-0005-0000-0000-000038430000}"/>
    <cellStyle name="Notas 10 2 8 3" xfId="17769" xr:uid="{00000000-0005-0000-0000-000039430000}"/>
    <cellStyle name="Notas 10 2 8 3 2" xfId="32820" xr:uid="{00000000-0005-0000-0000-00003A430000}"/>
    <cellStyle name="Notas 10 2 8 3 3" xfId="47169" xr:uid="{00000000-0005-0000-0000-00003B430000}"/>
    <cellStyle name="Notas 10 2 9" xfId="3630" xr:uid="{00000000-0005-0000-0000-00003C430000}"/>
    <cellStyle name="Notas 10 2 9 2" xfId="11163" xr:uid="{00000000-0005-0000-0000-00003D430000}"/>
    <cellStyle name="Notas 10 2 9 2 2" xfId="26214" xr:uid="{00000000-0005-0000-0000-00003E430000}"/>
    <cellStyle name="Notas 10 2 9 2 3" xfId="40563" xr:uid="{00000000-0005-0000-0000-00003F430000}"/>
    <cellStyle name="Notas 10 2 9 3" xfId="17979" xr:uid="{00000000-0005-0000-0000-000040430000}"/>
    <cellStyle name="Notas 10 2 9 3 2" xfId="33030" xr:uid="{00000000-0005-0000-0000-000041430000}"/>
    <cellStyle name="Notas 10 2 9 3 3" xfId="47379" xr:uid="{00000000-0005-0000-0000-000042430000}"/>
    <cellStyle name="Notas 10 20" xfId="5000" xr:uid="{00000000-0005-0000-0000-000043430000}"/>
    <cellStyle name="Notas 10 20 2" xfId="11043" xr:uid="{00000000-0005-0000-0000-000044430000}"/>
    <cellStyle name="Notas 10 20 2 2" xfId="26094" xr:uid="{00000000-0005-0000-0000-000045430000}"/>
    <cellStyle name="Notas 10 20 2 3" xfId="40443" xr:uid="{00000000-0005-0000-0000-000046430000}"/>
    <cellStyle name="Notas 10 20 3" xfId="19349" xr:uid="{00000000-0005-0000-0000-000047430000}"/>
    <cellStyle name="Notas 10 20 3 2" xfId="34400" xr:uid="{00000000-0005-0000-0000-000048430000}"/>
    <cellStyle name="Notas 10 20 3 3" xfId="48749" xr:uid="{00000000-0005-0000-0000-000049430000}"/>
    <cellStyle name="Notas 10 21" xfId="5210" xr:uid="{00000000-0005-0000-0000-00004A430000}"/>
    <cellStyle name="Notas 10 21 2" xfId="10709" xr:uid="{00000000-0005-0000-0000-00004B430000}"/>
    <cellStyle name="Notas 10 21 2 2" xfId="25760" xr:uid="{00000000-0005-0000-0000-00004C430000}"/>
    <cellStyle name="Notas 10 21 2 3" xfId="40109" xr:uid="{00000000-0005-0000-0000-00004D430000}"/>
    <cellStyle name="Notas 10 21 3" xfId="19559" xr:uid="{00000000-0005-0000-0000-00004E430000}"/>
    <cellStyle name="Notas 10 21 3 2" xfId="34610" xr:uid="{00000000-0005-0000-0000-00004F430000}"/>
    <cellStyle name="Notas 10 21 3 3" xfId="48959" xr:uid="{00000000-0005-0000-0000-000050430000}"/>
    <cellStyle name="Notas 10 22" xfId="5420" xr:uid="{00000000-0005-0000-0000-000051430000}"/>
    <cellStyle name="Notas 10 22 2" xfId="12930" xr:uid="{00000000-0005-0000-0000-000052430000}"/>
    <cellStyle name="Notas 10 22 2 2" xfId="27981" xr:uid="{00000000-0005-0000-0000-000053430000}"/>
    <cellStyle name="Notas 10 22 2 3" xfId="42330" xr:uid="{00000000-0005-0000-0000-000054430000}"/>
    <cellStyle name="Notas 10 22 3" xfId="19769" xr:uid="{00000000-0005-0000-0000-000055430000}"/>
    <cellStyle name="Notas 10 22 3 2" xfId="34820" xr:uid="{00000000-0005-0000-0000-000056430000}"/>
    <cellStyle name="Notas 10 22 3 3" xfId="49169" xr:uid="{00000000-0005-0000-0000-000057430000}"/>
    <cellStyle name="Notas 10 23" xfId="5630" xr:uid="{00000000-0005-0000-0000-000058430000}"/>
    <cellStyle name="Notas 10 23 2" xfId="1686" xr:uid="{00000000-0005-0000-0000-000059430000}"/>
    <cellStyle name="Notas 10 23 2 2" xfId="23491" xr:uid="{00000000-0005-0000-0000-00005A430000}"/>
    <cellStyle name="Notas 10 23 2 3" xfId="23826" xr:uid="{00000000-0005-0000-0000-00005B430000}"/>
    <cellStyle name="Notas 10 23 3" xfId="19979" xr:uid="{00000000-0005-0000-0000-00005C430000}"/>
    <cellStyle name="Notas 10 23 3 2" xfId="35030" xr:uid="{00000000-0005-0000-0000-00005D430000}"/>
    <cellStyle name="Notas 10 23 3 3" xfId="49379" xr:uid="{00000000-0005-0000-0000-00005E430000}"/>
    <cellStyle name="Notas 10 24" xfId="5840" xr:uid="{00000000-0005-0000-0000-00005F430000}"/>
    <cellStyle name="Notas 10 24 2" xfId="9488" xr:uid="{00000000-0005-0000-0000-000060430000}"/>
    <cellStyle name="Notas 10 24 2 2" xfId="24539" xr:uid="{00000000-0005-0000-0000-000061430000}"/>
    <cellStyle name="Notas 10 24 2 3" xfId="38888" xr:uid="{00000000-0005-0000-0000-000062430000}"/>
    <cellStyle name="Notas 10 24 3" xfId="20189" xr:uid="{00000000-0005-0000-0000-000063430000}"/>
    <cellStyle name="Notas 10 24 3 2" xfId="35240" xr:uid="{00000000-0005-0000-0000-000064430000}"/>
    <cellStyle name="Notas 10 24 3 3" xfId="49589" xr:uid="{00000000-0005-0000-0000-000065430000}"/>
    <cellStyle name="Notas 10 25" xfId="6050" xr:uid="{00000000-0005-0000-0000-000066430000}"/>
    <cellStyle name="Notas 10 25 2" xfId="10646" xr:uid="{00000000-0005-0000-0000-000067430000}"/>
    <cellStyle name="Notas 10 25 2 2" xfId="25697" xr:uid="{00000000-0005-0000-0000-000068430000}"/>
    <cellStyle name="Notas 10 25 2 3" xfId="40046" xr:uid="{00000000-0005-0000-0000-000069430000}"/>
    <cellStyle name="Notas 10 25 3" xfId="20399" xr:uid="{00000000-0005-0000-0000-00006A430000}"/>
    <cellStyle name="Notas 10 25 3 2" xfId="35450" xr:uid="{00000000-0005-0000-0000-00006B430000}"/>
    <cellStyle name="Notas 10 25 3 3" xfId="49799" xr:uid="{00000000-0005-0000-0000-00006C430000}"/>
    <cellStyle name="Notas 10 26" xfId="6260" xr:uid="{00000000-0005-0000-0000-00006D430000}"/>
    <cellStyle name="Notas 10 26 2" xfId="10319" xr:uid="{00000000-0005-0000-0000-00006E430000}"/>
    <cellStyle name="Notas 10 26 2 2" xfId="25370" xr:uid="{00000000-0005-0000-0000-00006F430000}"/>
    <cellStyle name="Notas 10 26 2 3" xfId="39719" xr:uid="{00000000-0005-0000-0000-000070430000}"/>
    <cellStyle name="Notas 10 26 3" xfId="20609" xr:uid="{00000000-0005-0000-0000-000071430000}"/>
    <cellStyle name="Notas 10 26 3 2" xfId="35660" xr:uid="{00000000-0005-0000-0000-000072430000}"/>
    <cellStyle name="Notas 10 26 3 3" xfId="50009" xr:uid="{00000000-0005-0000-0000-000073430000}"/>
    <cellStyle name="Notas 10 27" xfId="6470" xr:uid="{00000000-0005-0000-0000-000074430000}"/>
    <cellStyle name="Notas 10 27 2" xfId="1909" xr:uid="{00000000-0005-0000-0000-000075430000}"/>
    <cellStyle name="Notas 10 27 2 2" xfId="23714" xr:uid="{00000000-0005-0000-0000-000076430000}"/>
    <cellStyle name="Notas 10 27 2 3" xfId="23923" xr:uid="{00000000-0005-0000-0000-000077430000}"/>
    <cellStyle name="Notas 10 27 3" xfId="20819" xr:uid="{00000000-0005-0000-0000-000078430000}"/>
    <cellStyle name="Notas 10 27 3 2" xfId="35870" xr:uid="{00000000-0005-0000-0000-000079430000}"/>
    <cellStyle name="Notas 10 27 3 3" xfId="50219" xr:uid="{00000000-0005-0000-0000-00007A430000}"/>
    <cellStyle name="Notas 10 28" xfId="6680" xr:uid="{00000000-0005-0000-0000-00007B430000}"/>
    <cellStyle name="Notas 10 28 2" xfId="15338" xr:uid="{00000000-0005-0000-0000-00007C430000}"/>
    <cellStyle name="Notas 10 28 2 2" xfId="30389" xr:uid="{00000000-0005-0000-0000-00007D430000}"/>
    <cellStyle name="Notas 10 28 2 3" xfId="44738" xr:uid="{00000000-0005-0000-0000-00007E430000}"/>
    <cellStyle name="Notas 10 28 3" xfId="21029" xr:uid="{00000000-0005-0000-0000-00007F430000}"/>
    <cellStyle name="Notas 10 28 3 2" xfId="36080" xr:uid="{00000000-0005-0000-0000-000080430000}"/>
    <cellStyle name="Notas 10 28 3 3" xfId="50429" xr:uid="{00000000-0005-0000-0000-000081430000}"/>
    <cellStyle name="Notas 10 29" xfId="6890" xr:uid="{00000000-0005-0000-0000-000082430000}"/>
    <cellStyle name="Notas 10 29 2" xfId="13255" xr:uid="{00000000-0005-0000-0000-000083430000}"/>
    <cellStyle name="Notas 10 29 2 2" xfId="28306" xr:uid="{00000000-0005-0000-0000-000084430000}"/>
    <cellStyle name="Notas 10 29 2 3" xfId="42655" xr:uid="{00000000-0005-0000-0000-000085430000}"/>
    <cellStyle name="Notas 10 29 3" xfId="21239" xr:uid="{00000000-0005-0000-0000-000086430000}"/>
    <cellStyle name="Notas 10 29 3 2" xfId="36290" xr:uid="{00000000-0005-0000-0000-000087430000}"/>
    <cellStyle name="Notas 10 29 3 3" xfId="50639" xr:uid="{00000000-0005-0000-0000-000088430000}"/>
    <cellStyle name="Notas 10 3" xfId="1512" xr:uid="{00000000-0005-0000-0000-000089430000}"/>
    <cellStyle name="Notas 10 3 10" xfId="3891" xr:uid="{00000000-0005-0000-0000-00008A430000}"/>
    <cellStyle name="Notas 10 3 10 2" xfId="13917" xr:uid="{00000000-0005-0000-0000-00008B430000}"/>
    <cellStyle name="Notas 10 3 10 2 2" xfId="28968" xr:uid="{00000000-0005-0000-0000-00008C430000}"/>
    <cellStyle name="Notas 10 3 10 2 3" xfId="43317" xr:uid="{00000000-0005-0000-0000-00008D430000}"/>
    <cellStyle name="Notas 10 3 10 3" xfId="18240" xr:uid="{00000000-0005-0000-0000-00008E430000}"/>
    <cellStyle name="Notas 10 3 10 3 2" xfId="33291" xr:uid="{00000000-0005-0000-0000-00008F430000}"/>
    <cellStyle name="Notas 10 3 10 3 3" xfId="47640" xr:uid="{00000000-0005-0000-0000-000090430000}"/>
    <cellStyle name="Notas 10 3 11" xfId="4101" xr:uid="{00000000-0005-0000-0000-000091430000}"/>
    <cellStyle name="Notas 10 3 11 2" xfId="12570" xr:uid="{00000000-0005-0000-0000-000092430000}"/>
    <cellStyle name="Notas 10 3 11 2 2" xfId="27621" xr:uid="{00000000-0005-0000-0000-000093430000}"/>
    <cellStyle name="Notas 10 3 11 2 3" xfId="41970" xr:uid="{00000000-0005-0000-0000-000094430000}"/>
    <cellStyle name="Notas 10 3 11 3" xfId="18450" xr:uid="{00000000-0005-0000-0000-000095430000}"/>
    <cellStyle name="Notas 10 3 11 3 2" xfId="33501" xr:uid="{00000000-0005-0000-0000-000096430000}"/>
    <cellStyle name="Notas 10 3 11 3 3" xfId="47850" xr:uid="{00000000-0005-0000-0000-000097430000}"/>
    <cellStyle name="Notas 10 3 12" xfId="4311" xr:uid="{00000000-0005-0000-0000-000098430000}"/>
    <cellStyle name="Notas 10 3 12 2" xfId="1642" xr:uid="{00000000-0005-0000-0000-000099430000}"/>
    <cellStyle name="Notas 10 3 12 2 2" xfId="23447" xr:uid="{00000000-0005-0000-0000-00009A430000}"/>
    <cellStyle name="Notas 10 3 12 2 3" xfId="23906" xr:uid="{00000000-0005-0000-0000-00009B430000}"/>
    <cellStyle name="Notas 10 3 12 3" xfId="18660" xr:uid="{00000000-0005-0000-0000-00009C430000}"/>
    <cellStyle name="Notas 10 3 12 3 2" xfId="33711" xr:uid="{00000000-0005-0000-0000-00009D430000}"/>
    <cellStyle name="Notas 10 3 12 3 3" xfId="48060" xr:uid="{00000000-0005-0000-0000-00009E430000}"/>
    <cellStyle name="Notas 10 3 13" xfId="4521" xr:uid="{00000000-0005-0000-0000-00009F430000}"/>
    <cellStyle name="Notas 10 3 13 2" xfId="10609" xr:uid="{00000000-0005-0000-0000-0000A0430000}"/>
    <cellStyle name="Notas 10 3 13 2 2" xfId="25660" xr:uid="{00000000-0005-0000-0000-0000A1430000}"/>
    <cellStyle name="Notas 10 3 13 2 3" xfId="40009" xr:uid="{00000000-0005-0000-0000-0000A2430000}"/>
    <cellStyle name="Notas 10 3 13 3" xfId="18870" xr:uid="{00000000-0005-0000-0000-0000A3430000}"/>
    <cellStyle name="Notas 10 3 13 3 2" xfId="33921" xr:uid="{00000000-0005-0000-0000-0000A4430000}"/>
    <cellStyle name="Notas 10 3 13 3 3" xfId="48270" xr:uid="{00000000-0005-0000-0000-0000A5430000}"/>
    <cellStyle name="Notas 10 3 14" xfId="4731" xr:uid="{00000000-0005-0000-0000-0000A6430000}"/>
    <cellStyle name="Notas 10 3 14 2" xfId="14572" xr:uid="{00000000-0005-0000-0000-0000A7430000}"/>
    <cellStyle name="Notas 10 3 14 2 2" xfId="29623" xr:uid="{00000000-0005-0000-0000-0000A8430000}"/>
    <cellStyle name="Notas 10 3 14 2 3" xfId="43972" xr:uid="{00000000-0005-0000-0000-0000A9430000}"/>
    <cellStyle name="Notas 10 3 14 3" xfId="19080" xr:uid="{00000000-0005-0000-0000-0000AA430000}"/>
    <cellStyle name="Notas 10 3 14 3 2" xfId="34131" xr:uid="{00000000-0005-0000-0000-0000AB430000}"/>
    <cellStyle name="Notas 10 3 14 3 3" xfId="48480" xr:uid="{00000000-0005-0000-0000-0000AC430000}"/>
    <cellStyle name="Notas 10 3 15" xfId="4941" xr:uid="{00000000-0005-0000-0000-0000AD430000}"/>
    <cellStyle name="Notas 10 3 15 2" xfId="14195" xr:uid="{00000000-0005-0000-0000-0000AE430000}"/>
    <cellStyle name="Notas 10 3 15 2 2" xfId="29246" xr:uid="{00000000-0005-0000-0000-0000AF430000}"/>
    <cellStyle name="Notas 10 3 15 2 3" xfId="43595" xr:uid="{00000000-0005-0000-0000-0000B0430000}"/>
    <cellStyle name="Notas 10 3 15 3" xfId="19290" xr:uid="{00000000-0005-0000-0000-0000B1430000}"/>
    <cellStyle name="Notas 10 3 15 3 2" xfId="34341" xr:uid="{00000000-0005-0000-0000-0000B2430000}"/>
    <cellStyle name="Notas 10 3 15 3 3" xfId="48690" xr:uid="{00000000-0005-0000-0000-0000B3430000}"/>
    <cellStyle name="Notas 10 3 16" xfId="5151" xr:uid="{00000000-0005-0000-0000-0000B4430000}"/>
    <cellStyle name="Notas 10 3 16 2" xfId="11521" xr:uid="{00000000-0005-0000-0000-0000B5430000}"/>
    <cellStyle name="Notas 10 3 16 2 2" xfId="26572" xr:uid="{00000000-0005-0000-0000-0000B6430000}"/>
    <cellStyle name="Notas 10 3 16 2 3" xfId="40921" xr:uid="{00000000-0005-0000-0000-0000B7430000}"/>
    <cellStyle name="Notas 10 3 16 3" xfId="19500" xr:uid="{00000000-0005-0000-0000-0000B8430000}"/>
    <cellStyle name="Notas 10 3 16 3 2" xfId="34551" xr:uid="{00000000-0005-0000-0000-0000B9430000}"/>
    <cellStyle name="Notas 10 3 16 3 3" xfId="48900" xr:uid="{00000000-0005-0000-0000-0000BA430000}"/>
    <cellStyle name="Notas 10 3 17" xfId="5361" xr:uid="{00000000-0005-0000-0000-0000BB430000}"/>
    <cellStyle name="Notas 10 3 17 2" xfId="14210" xr:uid="{00000000-0005-0000-0000-0000BC430000}"/>
    <cellStyle name="Notas 10 3 17 2 2" xfId="29261" xr:uid="{00000000-0005-0000-0000-0000BD430000}"/>
    <cellStyle name="Notas 10 3 17 2 3" xfId="43610" xr:uid="{00000000-0005-0000-0000-0000BE430000}"/>
    <cellStyle name="Notas 10 3 17 3" xfId="19710" xr:uid="{00000000-0005-0000-0000-0000BF430000}"/>
    <cellStyle name="Notas 10 3 17 3 2" xfId="34761" xr:uid="{00000000-0005-0000-0000-0000C0430000}"/>
    <cellStyle name="Notas 10 3 17 3 3" xfId="49110" xr:uid="{00000000-0005-0000-0000-0000C1430000}"/>
    <cellStyle name="Notas 10 3 18" xfId="5571" xr:uid="{00000000-0005-0000-0000-0000C2430000}"/>
    <cellStyle name="Notas 10 3 18 2" xfId="11967" xr:uid="{00000000-0005-0000-0000-0000C3430000}"/>
    <cellStyle name="Notas 10 3 18 2 2" xfId="27018" xr:uid="{00000000-0005-0000-0000-0000C4430000}"/>
    <cellStyle name="Notas 10 3 18 2 3" xfId="41367" xr:uid="{00000000-0005-0000-0000-0000C5430000}"/>
    <cellStyle name="Notas 10 3 18 3" xfId="19920" xr:uid="{00000000-0005-0000-0000-0000C6430000}"/>
    <cellStyle name="Notas 10 3 18 3 2" xfId="34971" xr:uid="{00000000-0005-0000-0000-0000C7430000}"/>
    <cellStyle name="Notas 10 3 18 3 3" xfId="49320" xr:uid="{00000000-0005-0000-0000-0000C8430000}"/>
    <cellStyle name="Notas 10 3 19" xfId="5781" xr:uid="{00000000-0005-0000-0000-0000C9430000}"/>
    <cellStyle name="Notas 10 3 19 2" xfId="11843" xr:uid="{00000000-0005-0000-0000-0000CA430000}"/>
    <cellStyle name="Notas 10 3 19 2 2" xfId="26894" xr:uid="{00000000-0005-0000-0000-0000CB430000}"/>
    <cellStyle name="Notas 10 3 19 2 3" xfId="41243" xr:uid="{00000000-0005-0000-0000-0000CC430000}"/>
    <cellStyle name="Notas 10 3 19 3" xfId="20130" xr:uid="{00000000-0005-0000-0000-0000CD430000}"/>
    <cellStyle name="Notas 10 3 19 3 2" xfId="35181" xr:uid="{00000000-0005-0000-0000-0000CE430000}"/>
    <cellStyle name="Notas 10 3 19 3 3" xfId="49530" xr:uid="{00000000-0005-0000-0000-0000CF430000}"/>
    <cellStyle name="Notas 10 3 2" xfId="1587" xr:uid="{00000000-0005-0000-0000-0000D0430000}"/>
    <cellStyle name="Notas 10 3 2 2" xfId="12353" xr:uid="{00000000-0005-0000-0000-0000D1430000}"/>
    <cellStyle name="Notas 10 3 2 2 2" xfId="27404" xr:uid="{00000000-0005-0000-0000-0000D2430000}"/>
    <cellStyle name="Notas 10 3 2 2 3" xfId="41753" xr:uid="{00000000-0005-0000-0000-0000D3430000}"/>
    <cellStyle name="Notas 10 3 2 3" xfId="10931" xr:uid="{00000000-0005-0000-0000-0000D4430000}"/>
    <cellStyle name="Notas 10 3 2 3 2" xfId="25982" xr:uid="{00000000-0005-0000-0000-0000D5430000}"/>
    <cellStyle name="Notas 10 3 2 3 3" xfId="40331" xr:uid="{00000000-0005-0000-0000-0000D6430000}"/>
    <cellStyle name="Notas 10 3 20" xfId="5991" xr:uid="{00000000-0005-0000-0000-0000D7430000}"/>
    <cellStyle name="Notas 10 3 20 2" xfId="10929" xr:uid="{00000000-0005-0000-0000-0000D8430000}"/>
    <cellStyle name="Notas 10 3 20 2 2" xfId="25980" xr:uid="{00000000-0005-0000-0000-0000D9430000}"/>
    <cellStyle name="Notas 10 3 20 2 3" xfId="40329" xr:uid="{00000000-0005-0000-0000-0000DA430000}"/>
    <cellStyle name="Notas 10 3 20 3" xfId="20340" xr:uid="{00000000-0005-0000-0000-0000DB430000}"/>
    <cellStyle name="Notas 10 3 20 3 2" xfId="35391" xr:uid="{00000000-0005-0000-0000-0000DC430000}"/>
    <cellStyle name="Notas 10 3 20 3 3" xfId="49740" xr:uid="{00000000-0005-0000-0000-0000DD430000}"/>
    <cellStyle name="Notas 10 3 21" xfId="6201" xr:uid="{00000000-0005-0000-0000-0000DE430000}"/>
    <cellStyle name="Notas 10 3 21 2" xfId="11817" xr:uid="{00000000-0005-0000-0000-0000DF430000}"/>
    <cellStyle name="Notas 10 3 21 2 2" xfId="26868" xr:uid="{00000000-0005-0000-0000-0000E0430000}"/>
    <cellStyle name="Notas 10 3 21 2 3" xfId="41217" xr:uid="{00000000-0005-0000-0000-0000E1430000}"/>
    <cellStyle name="Notas 10 3 21 3" xfId="20550" xr:uid="{00000000-0005-0000-0000-0000E2430000}"/>
    <cellStyle name="Notas 10 3 21 3 2" xfId="35601" xr:uid="{00000000-0005-0000-0000-0000E3430000}"/>
    <cellStyle name="Notas 10 3 21 3 3" xfId="49950" xr:uid="{00000000-0005-0000-0000-0000E4430000}"/>
    <cellStyle name="Notas 10 3 22" xfId="6411" xr:uid="{00000000-0005-0000-0000-0000E5430000}"/>
    <cellStyle name="Notas 10 3 22 2" xfId="13870" xr:uid="{00000000-0005-0000-0000-0000E6430000}"/>
    <cellStyle name="Notas 10 3 22 2 2" xfId="28921" xr:uid="{00000000-0005-0000-0000-0000E7430000}"/>
    <cellStyle name="Notas 10 3 22 2 3" xfId="43270" xr:uid="{00000000-0005-0000-0000-0000E8430000}"/>
    <cellStyle name="Notas 10 3 22 3" xfId="20760" xr:uid="{00000000-0005-0000-0000-0000E9430000}"/>
    <cellStyle name="Notas 10 3 22 3 2" xfId="35811" xr:uid="{00000000-0005-0000-0000-0000EA430000}"/>
    <cellStyle name="Notas 10 3 22 3 3" xfId="50160" xr:uid="{00000000-0005-0000-0000-0000EB430000}"/>
    <cellStyle name="Notas 10 3 23" xfId="6621" xr:uid="{00000000-0005-0000-0000-0000EC430000}"/>
    <cellStyle name="Notas 10 3 23 2" xfId="12377" xr:uid="{00000000-0005-0000-0000-0000ED430000}"/>
    <cellStyle name="Notas 10 3 23 2 2" xfId="27428" xr:uid="{00000000-0005-0000-0000-0000EE430000}"/>
    <cellStyle name="Notas 10 3 23 2 3" xfId="41777" xr:uid="{00000000-0005-0000-0000-0000EF430000}"/>
    <cellStyle name="Notas 10 3 23 3" xfId="20970" xr:uid="{00000000-0005-0000-0000-0000F0430000}"/>
    <cellStyle name="Notas 10 3 23 3 2" xfId="36021" xr:uid="{00000000-0005-0000-0000-0000F1430000}"/>
    <cellStyle name="Notas 10 3 23 3 3" xfId="50370" xr:uid="{00000000-0005-0000-0000-0000F2430000}"/>
    <cellStyle name="Notas 10 3 24" xfId="6831" xr:uid="{00000000-0005-0000-0000-0000F3430000}"/>
    <cellStyle name="Notas 10 3 24 2" xfId="13656" xr:uid="{00000000-0005-0000-0000-0000F4430000}"/>
    <cellStyle name="Notas 10 3 24 2 2" xfId="28707" xr:uid="{00000000-0005-0000-0000-0000F5430000}"/>
    <cellStyle name="Notas 10 3 24 2 3" xfId="43056" xr:uid="{00000000-0005-0000-0000-0000F6430000}"/>
    <cellStyle name="Notas 10 3 24 3" xfId="21180" xr:uid="{00000000-0005-0000-0000-0000F7430000}"/>
    <cellStyle name="Notas 10 3 24 3 2" xfId="36231" xr:uid="{00000000-0005-0000-0000-0000F8430000}"/>
    <cellStyle name="Notas 10 3 24 3 3" xfId="50580" xr:uid="{00000000-0005-0000-0000-0000F9430000}"/>
    <cellStyle name="Notas 10 3 25" xfId="7041" xr:uid="{00000000-0005-0000-0000-0000FA430000}"/>
    <cellStyle name="Notas 10 3 25 2" xfId="11026" xr:uid="{00000000-0005-0000-0000-0000FB430000}"/>
    <cellStyle name="Notas 10 3 25 2 2" xfId="26077" xr:uid="{00000000-0005-0000-0000-0000FC430000}"/>
    <cellStyle name="Notas 10 3 25 2 3" xfId="40426" xr:uid="{00000000-0005-0000-0000-0000FD430000}"/>
    <cellStyle name="Notas 10 3 25 3" xfId="21390" xr:uid="{00000000-0005-0000-0000-0000FE430000}"/>
    <cellStyle name="Notas 10 3 25 3 2" xfId="36441" xr:uid="{00000000-0005-0000-0000-0000FF430000}"/>
    <cellStyle name="Notas 10 3 25 3 3" xfId="50790" xr:uid="{00000000-0005-0000-0000-000000440000}"/>
    <cellStyle name="Notas 10 3 26" xfId="7251" xr:uid="{00000000-0005-0000-0000-000001440000}"/>
    <cellStyle name="Notas 10 3 26 2" xfId="10799" xr:uid="{00000000-0005-0000-0000-000002440000}"/>
    <cellStyle name="Notas 10 3 26 2 2" xfId="25850" xr:uid="{00000000-0005-0000-0000-000003440000}"/>
    <cellStyle name="Notas 10 3 26 2 3" xfId="40199" xr:uid="{00000000-0005-0000-0000-000004440000}"/>
    <cellStyle name="Notas 10 3 26 3" xfId="21600" xr:uid="{00000000-0005-0000-0000-000005440000}"/>
    <cellStyle name="Notas 10 3 26 3 2" xfId="36651" xr:uid="{00000000-0005-0000-0000-000006440000}"/>
    <cellStyle name="Notas 10 3 26 3 3" xfId="51000" xr:uid="{00000000-0005-0000-0000-000007440000}"/>
    <cellStyle name="Notas 10 3 27" xfId="7461" xr:uid="{00000000-0005-0000-0000-000008440000}"/>
    <cellStyle name="Notas 10 3 27 2" xfId="12601" xr:uid="{00000000-0005-0000-0000-000009440000}"/>
    <cellStyle name="Notas 10 3 27 2 2" xfId="27652" xr:uid="{00000000-0005-0000-0000-00000A440000}"/>
    <cellStyle name="Notas 10 3 27 2 3" xfId="42001" xr:uid="{00000000-0005-0000-0000-00000B440000}"/>
    <cellStyle name="Notas 10 3 27 3" xfId="21810" xr:uid="{00000000-0005-0000-0000-00000C440000}"/>
    <cellStyle name="Notas 10 3 27 3 2" xfId="36861" xr:uid="{00000000-0005-0000-0000-00000D440000}"/>
    <cellStyle name="Notas 10 3 27 3 3" xfId="51210" xr:uid="{00000000-0005-0000-0000-00000E440000}"/>
    <cellStyle name="Notas 10 3 28" xfId="7671" xr:uid="{00000000-0005-0000-0000-00000F440000}"/>
    <cellStyle name="Notas 10 3 28 2" xfId="11850" xr:uid="{00000000-0005-0000-0000-000010440000}"/>
    <cellStyle name="Notas 10 3 28 2 2" xfId="26901" xr:uid="{00000000-0005-0000-0000-000011440000}"/>
    <cellStyle name="Notas 10 3 28 2 3" xfId="41250" xr:uid="{00000000-0005-0000-0000-000012440000}"/>
    <cellStyle name="Notas 10 3 28 3" xfId="22020" xr:uid="{00000000-0005-0000-0000-000013440000}"/>
    <cellStyle name="Notas 10 3 28 3 2" xfId="37071" xr:uid="{00000000-0005-0000-0000-000014440000}"/>
    <cellStyle name="Notas 10 3 28 3 3" xfId="51420" xr:uid="{00000000-0005-0000-0000-000015440000}"/>
    <cellStyle name="Notas 10 3 29" xfId="7881" xr:uid="{00000000-0005-0000-0000-000016440000}"/>
    <cellStyle name="Notas 10 3 29 2" xfId="15869" xr:uid="{00000000-0005-0000-0000-000017440000}"/>
    <cellStyle name="Notas 10 3 29 2 2" xfId="30920" xr:uid="{00000000-0005-0000-0000-000018440000}"/>
    <cellStyle name="Notas 10 3 29 2 3" xfId="45269" xr:uid="{00000000-0005-0000-0000-000019440000}"/>
    <cellStyle name="Notas 10 3 29 3" xfId="22230" xr:uid="{00000000-0005-0000-0000-00001A440000}"/>
    <cellStyle name="Notas 10 3 29 3 2" xfId="37281" xr:uid="{00000000-0005-0000-0000-00001B440000}"/>
    <cellStyle name="Notas 10 3 29 3 3" xfId="51630" xr:uid="{00000000-0005-0000-0000-00001C440000}"/>
    <cellStyle name="Notas 10 3 3" xfId="2421" xr:uid="{00000000-0005-0000-0000-00001D440000}"/>
    <cellStyle name="Notas 10 3 3 2" xfId="12938" xr:uid="{00000000-0005-0000-0000-00001E440000}"/>
    <cellStyle name="Notas 10 3 3 2 2" xfId="27989" xr:uid="{00000000-0005-0000-0000-00001F440000}"/>
    <cellStyle name="Notas 10 3 3 2 3" xfId="42338" xr:uid="{00000000-0005-0000-0000-000020440000}"/>
    <cellStyle name="Notas 10 3 3 3" xfId="16770" xr:uid="{00000000-0005-0000-0000-000021440000}"/>
    <cellStyle name="Notas 10 3 3 3 2" xfId="31821" xr:uid="{00000000-0005-0000-0000-000022440000}"/>
    <cellStyle name="Notas 10 3 3 3 3" xfId="46170" xr:uid="{00000000-0005-0000-0000-000023440000}"/>
    <cellStyle name="Notas 10 3 30" xfId="8088" xr:uid="{00000000-0005-0000-0000-000024440000}"/>
    <cellStyle name="Notas 10 3 30 2" xfId="11998" xr:uid="{00000000-0005-0000-0000-000025440000}"/>
    <cellStyle name="Notas 10 3 30 2 2" xfId="27049" xr:uid="{00000000-0005-0000-0000-000026440000}"/>
    <cellStyle name="Notas 10 3 30 2 3" xfId="41398" xr:uid="{00000000-0005-0000-0000-000027440000}"/>
    <cellStyle name="Notas 10 3 30 3" xfId="22437" xr:uid="{00000000-0005-0000-0000-000028440000}"/>
    <cellStyle name="Notas 10 3 30 3 2" xfId="37488" xr:uid="{00000000-0005-0000-0000-000029440000}"/>
    <cellStyle name="Notas 10 3 30 3 3" xfId="51837" xr:uid="{00000000-0005-0000-0000-00002A440000}"/>
    <cellStyle name="Notas 10 3 31" xfId="8295" xr:uid="{00000000-0005-0000-0000-00002B440000}"/>
    <cellStyle name="Notas 10 3 31 2" xfId="13676" xr:uid="{00000000-0005-0000-0000-00002C440000}"/>
    <cellStyle name="Notas 10 3 31 2 2" xfId="28727" xr:uid="{00000000-0005-0000-0000-00002D440000}"/>
    <cellStyle name="Notas 10 3 31 2 3" xfId="43076" xr:uid="{00000000-0005-0000-0000-00002E440000}"/>
    <cellStyle name="Notas 10 3 31 3" xfId="22644" xr:uid="{00000000-0005-0000-0000-00002F440000}"/>
    <cellStyle name="Notas 10 3 31 3 2" xfId="37695" xr:uid="{00000000-0005-0000-0000-000030440000}"/>
    <cellStyle name="Notas 10 3 31 3 3" xfId="52044" xr:uid="{00000000-0005-0000-0000-000031440000}"/>
    <cellStyle name="Notas 10 3 32" xfId="8500" xr:uid="{00000000-0005-0000-0000-000032440000}"/>
    <cellStyle name="Notas 10 3 32 2" xfId="11131" xr:uid="{00000000-0005-0000-0000-000033440000}"/>
    <cellStyle name="Notas 10 3 32 2 2" xfId="26182" xr:uid="{00000000-0005-0000-0000-000034440000}"/>
    <cellStyle name="Notas 10 3 32 2 3" xfId="40531" xr:uid="{00000000-0005-0000-0000-000035440000}"/>
    <cellStyle name="Notas 10 3 32 3" xfId="22849" xr:uid="{00000000-0005-0000-0000-000036440000}"/>
    <cellStyle name="Notas 10 3 32 3 2" xfId="37900" xr:uid="{00000000-0005-0000-0000-000037440000}"/>
    <cellStyle name="Notas 10 3 32 3 3" xfId="52249" xr:uid="{00000000-0005-0000-0000-000038440000}"/>
    <cellStyle name="Notas 10 3 33" xfId="8695" xr:uid="{00000000-0005-0000-0000-000039440000}"/>
    <cellStyle name="Notas 10 3 33 2" xfId="10795" xr:uid="{00000000-0005-0000-0000-00003A440000}"/>
    <cellStyle name="Notas 10 3 33 2 2" xfId="25846" xr:uid="{00000000-0005-0000-0000-00003B440000}"/>
    <cellStyle name="Notas 10 3 33 2 3" xfId="40195" xr:uid="{00000000-0005-0000-0000-00003C440000}"/>
    <cellStyle name="Notas 10 3 33 3" xfId="23044" xr:uid="{00000000-0005-0000-0000-00003D440000}"/>
    <cellStyle name="Notas 10 3 33 3 2" xfId="38095" xr:uid="{00000000-0005-0000-0000-00003E440000}"/>
    <cellStyle name="Notas 10 3 33 3 3" xfId="52444" xr:uid="{00000000-0005-0000-0000-00003F440000}"/>
    <cellStyle name="Notas 10 3 34" xfId="8865" xr:uid="{00000000-0005-0000-0000-000040440000}"/>
    <cellStyle name="Notas 10 3 34 2" xfId="15130" xr:uid="{00000000-0005-0000-0000-000041440000}"/>
    <cellStyle name="Notas 10 3 34 2 2" xfId="30181" xr:uid="{00000000-0005-0000-0000-000042440000}"/>
    <cellStyle name="Notas 10 3 34 2 3" xfId="44530" xr:uid="{00000000-0005-0000-0000-000043440000}"/>
    <cellStyle name="Notas 10 3 34 3" xfId="23214" xr:uid="{00000000-0005-0000-0000-000044440000}"/>
    <cellStyle name="Notas 10 3 34 3 2" xfId="38265" xr:uid="{00000000-0005-0000-0000-000045440000}"/>
    <cellStyle name="Notas 10 3 34 3 3" xfId="52614" xr:uid="{00000000-0005-0000-0000-000046440000}"/>
    <cellStyle name="Notas 10 3 35" xfId="8999" xr:uid="{00000000-0005-0000-0000-000047440000}"/>
    <cellStyle name="Notas 10 3 35 2" xfId="10283" xr:uid="{00000000-0005-0000-0000-000048440000}"/>
    <cellStyle name="Notas 10 3 35 2 2" xfId="25334" xr:uid="{00000000-0005-0000-0000-000049440000}"/>
    <cellStyle name="Notas 10 3 35 2 3" xfId="39683" xr:uid="{00000000-0005-0000-0000-00004A440000}"/>
    <cellStyle name="Notas 10 3 35 3" xfId="23348" xr:uid="{00000000-0005-0000-0000-00004B440000}"/>
    <cellStyle name="Notas 10 3 35 3 2" xfId="38399" xr:uid="{00000000-0005-0000-0000-00004C440000}"/>
    <cellStyle name="Notas 10 3 35 3 3" xfId="52748" xr:uid="{00000000-0005-0000-0000-00004D440000}"/>
    <cellStyle name="Notas 10 3 36" xfId="13907" xr:uid="{00000000-0005-0000-0000-00004E440000}"/>
    <cellStyle name="Notas 10 3 36 2" xfId="28958" xr:uid="{00000000-0005-0000-0000-00004F440000}"/>
    <cellStyle name="Notas 10 3 36 3" xfId="43307" xr:uid="{00000000-0005-0000-0000-000050440000}"/>
    <cellStyle name="Notas 10 3 37" xfId="16248" xr:uid="{00000000-0005-0000-0000-000051440000}"/>
    <cellStyle name="Notas 10 3 37 2" xfId="31299" xr:uid="{00000000-0005-0000-0000-000052440000}"/>
    <cellStyle name="Notas 10 3 37 3" xfId="45648" xr:uid="{00000000-0005-0000-0000-000053440000}"/>
    <cellStyle name="Notas 10 3 4" xfId="2631" xr:uid="{00000000-0005-0000-0000-000054440000}"/>
    <cellStyle name="Notas 10 3 4 2" xfId="15138" xr:uid="{00000000-0005-0000-0000-000055440000}"/>
    <cellStyle name="Notas 10 3 4 2 2" xfId="30189" xr:uid="{00000000-0005-0000-0000-000056440000}"/>
    <cellStyle name="Notas 10 3 4 2 3" xfId="44538" xr:uid="{00000000-0005-0000-0000-000057440000}"/>
    <cellStyle name="Notas 10 3 4 3" xfId="16980" xr:uid="{00000000-0005-0000-0000-000058440000}"/>
    <cellStyle name="Notas 10 3 4 3 2" xfId="32031" xr:uid="{00000000-0005-0000-0000-000059440000}"/>
    <cellStyle name="Notas 10 3 4 3 3" xfId="46380" xr:uid="{00000000-0005-0000-0000-00005A440000}"/>
    <cellStyle name="Notas 10 3 5" xfId="2841" xr:uid="{00000000-0005-0000-0000-00005B440000}"/>
    <cellStyle name="Notas 10 3 5 2" xfId="14271" xr:uid="{00000000-0005-0000-0000-00005C440000}"/>
    <cellStyle name="Notas 10 3 5 2 2" xfId="29322" xr:uid="{00000000-0005-0000-0000-00005D440000}"/>
    <cellStyle name="Notas 10 3 5 2 3" xfId="43671" xr:uid="{00000000-0005-0000-0000-00005E440000}"/>
    <cellStyle name="Notas 10 3 5 3" xfId="17190" xr:uid="{00000000-0005-0000-0000-00005F440000}"/>
    <cellStyle name="Notas 10 3 5 3 2" xfId="32241" xr:uid="{00000000-0005-0000-0000-000060440000}"/>
    <cellStyle name="Notas 10 3 5 3 3" xfId="46590" xr:uid="{00000000-0005-0000-0000-000061440000}"/>
    <cellStyle name="Notas 10 3 6" xfId="3051" xr:uid="{00000000-0005-0000-0000-000062440000}"/>
    <cellStyle name="Notas 10 3 6 2" xfId="13164" xr:uid="{00000000-0005-0000-0000-000063440000}"/>
    <cellStyle name="Notas 10 3 6 2 2" xfId="28215" xr:uid="{00000000-0005-0000-0000-000064440000}"/>
    <cellStyle name="Notas 10 3 6 2 3" xfId="42564" xr:uid="{00000000-0005-0000-0000-000065440000}"/>
    <cellStyle name="Notas 10 3 6 3" xfId="17400" xr:uid="{00000000-0005-0000-0000-000066440000}"/>
    <cellStyle name="Notas 10 3 6 3 2" xfId="32451" xr:uid="{00000000-0005-0000-0000-000067440000}"/>
    <cellStyle name="Notas 10 3 6 3 3" xfId="46800" xr:uid="{00000000-0005-0000-0000-000068440000}"/>
    <cellStyle name="Notas 10 3 7" xfId="3261" xr:uid="{00000000-0005-0000-0000-000069440000}"/>
    <cellStyle name="Notas 10 3 7 2" xfId="15567" xr:uid="{00000000-0005-0000-0000-00006A440000}"/>
    <cellStyle name="Notas 10 3 7 2 2" xfId="30618" xr:uid="{00000000-0005-0000-0000-00006B440000}"/>
    <cellStyle name="Notas 10 3 7 2 3" xfId="44967" xr:uid="{00000000-0005-0000-0000-00006C440000}"/>
    <cellStyle name="Notas 10 3 7 3" xfId="17610" xr:uid="{00000000-0005-0000-0000-00006D440000}"/>
    <cellStyle name="Notas 10 3 7 3 2" xfId="32661" xr:uid="{00000000-0005-0000-0000-00006E440000}"/>
    <cellStyle name="Notas 10 3 7 3 3" xfId="47010" xr:uid="{00000000-0005-0000-0000-00006F440000}"/>
    <cellStyle name="Notas 10 3 8" xfId="3471" xr:uid="{00000000-0005-0000-0000-000070440000}"/>
    <cellStyle name="Notas 10 3 8 2" xfId="15237" xr:uid="{00000000-0005-0000-0000-000071440000}"/>
    <cellStyle name="Notas 10 3 8 2 2" xfId="30288" xr:uid="{00000000-0005-0000-0000-000072440000}"/>
    <cellStyle name="Notas 10 3 8 2 3" xfId="44637" xr:uid="{00000000-0005-0000-0000-000073440000}"/>
    <cellStyle name="Notas 10 3 8 3" xfId="17820" xr:uid="{00000000-0005-0000-0000-000074440000}"/>
    <cellStyle name="Notas 10 3 8 3 2" xfId="32871" xr:uid="{00000000-0005-0000-0000-000075440000}"/>
    <cellStyle name="Notas 10 3 8 3 3" xfId="47220" xr:uid="{00000000-0005-0000-0000-000076440000}"/>
    <cellStyle name="Notas 10 3 9" xfId="3681" xr:uid="{00000000-0005-0000-0000-000077440000}"/>
    <cellStyle name="Notas 10 3 9 2" xfId="15993" xr:uid="{00000000-0005-0000-0000-000078440000}"/>
    <cellStyle name="Notas 10 3 9 2 2" xfId="31044" xr:uid="{00000000-0005-0000-0000-000079440000}"/>
    <cellStyle name="Notas 10 3 9 2 3" xfId="45393" xr:uid="{00000000-0005-0000-0000-00007A440000}"/>
    <cellStyle name="Notas 10 3 9 3" xfId="18030" xr:uid="{00000000-0005-0000-0000-00007B440000}"/>
    <cellStyle name="Notas 10 3 9 3 2" xfId="33081" xr:uid="{00000000-0005-0000-0000-00007C440000}"/>
    <cellStyle name="Notas 10 3 9 3 3" xfId="47430" xr:uid="{00000000-0005-0000-0000-00007D440000}"/>
    <cellStyle name="Notas 10 30" xfId="7100" xr:uid="{00000000-0005-0000-0000-00007E440000}"/>
    <cellStyle name="Notas 10 30 2" xfId="10681" xr:uid="{00000000-0005-0000-0000-00007F440000}"/>
    <cellStyle name="Notas 10 30 2 2" xfId="25732" xr:uid="{00000000-0005-0000-0000-000080440000}"/>
    <cellStyle name="Notas 10 30 2 3" xfId="40081" xr:uid="{00000000-0005-0000-0000-000081440000}"/>
    <cellStyle name="Notas 10 30 3" xfId="21449" xr:uid="{00000000-0005-0000-0000-000082440000}"/>
    <cellStyle name="Notas 10 30 3 2" xfId="36500" xr:uid="{00000000-0005-0000-0000-000083440000}"/>
    <cellStyle name="Notas 10 30 3 3" xfId="50849" xr:uid="{00000000-0005-0000-0000-000084440000}"/>
    <cellStyle name="Notas 10 31" xfId="7310" xr:uid="{00000000-0005-0000-0000-000085440000}"/>
    <cellStyle name="Notas 10 31 2" xfId="13197" xr:uid="{00000000-0005-0000-0000-000086440000}"/>
    <cellStyle name="Notas 10 31 2 2" xfId="28248" xr:uid="{00000000-0005-0000-0000-000087440000}"/>
    <cellStyle name="Notas 10 31 2 3" xfId="42597" xr:uid="{00000000-0005-0000-0000-000088440000}"/>
    <cellStyle name="Notas 10 31 3" xfId="21659" xr:uid="{00000000-0005-0000-0000-000089440000}"/>
    <cellStyle name="Notas 10 31 3 2" xfId="36710" xr:uid="{00000000-0005-0000-0000-00008A440000}"/>
    <cellStyle name="Notas 10 31 3 3" xfId="51059" xr:uid="{00000000-0005-0000-0000-00008B440000}"/>
    <cellStyle name="Notas 10 32" xfId="7520" xr:uid="{00000000-0005-0000-0000-00008C440000}"/>
    <cellStyle name="Notas 10 32 2" xfId="10149" xr:uid="{00000000-0005-0000-0000-00008D440000}"/>
    <cellStyle name="Notas 10 32 2 2" xfId="25200" xr:uid="{00000000-0005-0000-0000-00008E440000}"/>
    <cellStyle name="Notas 10 32 2 3" xfId="39549" xr:uid="{00000000-0005-0000-0000-00008F440000}"/>
    <cellStyle name="Notas 10 32 3" xfId="21869" xr:uid="{00000000-0005-0000-0000-000090440000}"/>
    <cellStyle name="Notas 10 32 3 2" xfId="36920" xr:uid="{00000000-0005-0000-0000-000091440000}"/>
    <cellStyle name="Notas 10 32 3 3" xfId="51269" xr:uid="{00000000-0005-0000-0000-000092440000}"/>
    <cellStyle name="Notas 10 33" xfId="7730" xr:uid="{00000000-0005-0000-0000-000093440000}"/>
    <cellStyle name="Notas 10 33 2" xfId="12241" xr:uid="{00000000-0005-0000-0000-000094440000}"/>
    <cellStyle name="Notas 10 33 2 2" xfId="27292" xr:uid="{00000000-0005-0000-0000-000095440000}"/>
    <cellStyle name="Notas 10 33 2 3" xfId="41641" xr:uid="{00000000-0005-0000-0000-000096440000}"/>
    <cellStyle name="Notas 10 33 3" xfId="22079" xr:uid="{00000000-0005-0000-0000-000097440000}"/>
    <cellStyle name="Notas 10 33 3 2" xfId="37130" xr:uid="{00000000-0005-0000-0000-000098440000}"/>
    <cellStyle name="Notas 10 33 3 3" xfId="51479" xr:uid="{00000000-0005-0000-0000-000099440000}"/>
    <cellStyle name="Notas 10 34" xfId="7940" xr:uid="{00000000-0005-0000-0000-00009A440000}"/>
    <cellStyle name="Notas 10 34 2" xfId="10560" xr:uid="{00000000-0005-0000-0000-00009B440000}"/>
    <cellStyle name="Notas 10 34 2 2" xfId="25611" xr:uid="{00000000-0005-0000-0000-00009C440000}"/>
    <cellStyle name="Notas 10 34 2 3" xfId="39960" xr:uid="{00000000-0005-0000-0000-00009D440000}"/>
    <cellStyle name="Notas 10 34 3" xfId="22289" xr:uid="{00000000-0005-0000-0000-00009E440000}"/>
    <cellStyle name="Notas 10 34 3 2" xfId="37340" xr:uid="{00000000-0005-0000-0000-00009F440000}"/>
    <cellStyle name="Notas 10 34 3 3" xfId="51689" xr:uid="{00000000-0005-0000-0000-0000A0440000}"/>
    <cellStyle name="Notas 10 35" xfId="8147" xr:uid="{00000000-0005-0000-0000-0000A1440000}"/>
    <cellStyle name="Notas 10 35 2" xfId="10001" xr:uid="{00000000-0005-0000-0000-0000A2440000}"/>
    <cellStyle name="Notas 10 35 2 2" xfId="25052" xr:uid="{00000000-0005-0000-0000-0000A3440000}"/>
    <cellStyle name="Notas 10 35 2 3" xfId="39401" xr:uid="{00000000-0005-0000-0000-0000A4440000}"/>
    <cellStyle name="Notas 10 35 3" xfId="22496" xr:uid="{00000000-0005-0000-0000-0000A5440000}"/>
    <cellStyle name="Notas 10 35 3 2" xfId="37547" xr:uid="{00000000-0005-0000-0000-0000A6440000}"/>
    <cellStyle name="Notas 10 35 3 3" xfId="51896" xr:uid="{00000000-0005-0000-0000-0000A7440000}"/>
    <cellStyle name="Notas 10 36" xfId="8354" xr:uid="{00000000-0005-0000-0000-0000A8440000}"/>
    <cellStyle name="Notas 10 36 2" xfId="9845" xr:uid="{00000000-0005-0000-0000-0000A9440000}"/>
    <cellStyle name="Notas 10 36 2 2" xfId="24896" xr:uid="{00000000-0005-0000-0000-0000AA440000}"/>
    <cellStyle name="Notas 10 36 2 3" xfId="39245" xr:uid="{00000000-0005-0000-0000-0000AB440000}"/>
    <cellStyle name="Notas 10 36 3" xfId="22703" xr:uid="{00000000-0005-0000-0000-0000AC440000}"/>
    <cellStyle name="Notas 10 36 3 2" xfId="37754" xr:uid="{00000000-0005-0000-0000-0000AD440000}"/>
    <cellStyle name="Notas 10 36 3 3" xfId="52103" xr:uid="{00000000-0005-0000-0000-0000AE440000}"/>
    <cellStyle name="Notas 10 37" xfId="8558" xr:uid="{00000000-0005-0000-0000-0000AF440000}"/>
    <cellStyle name="Notas 10 37 2" xfId="9187" xr:uid="{00000000-0005-0000-0000-0000B0440000}"/>
    <cellStyle name="Notas 10 37 2 2" xfId="24238" xr:uid="{00000000-0005-0000-0000-0000B1440000}"/>
    <cellStyle name="Notas 10 37 2 3" xfId="38587" xr:uid="{00000000-0005-0000-0000-0000B2440000}"/>
    <cellStyle name="Notas 10 37 3" xfId="22907" xr:uid="{00000000-0005-0000-0000-0000B3440000}"/>
    <cellStyle name="Notas 10 37 3 2" xfId="37958" xr:uid="{00000000-0005-0000-0000-0000B4440000}"/>
    <cellStyle name="Notas 10 37 3 3" xfId="52307" xr:uid="{00000000-0005-0000-0000-0000B5440000}"/>
    <cellStyle name="Notas 10 38" xfId="1566" xr:uid="{00000000-0005-0000-0000-0000B6440000}"/>
    <cellStyle name="Notas 10 38 2" xfId="23411" xr:uid="{00000000-0005-0000-0000-0000B7440000}"/>
    <cellStyle name="Notas 10 38 3" xfId="23973" xr:uid="{00000000-0005-0000-0000-0000B8440000}"/>
    <cellStyle name="Notas 10 39" xfId="16115" xr:uid="{00000000-0005-0000-0000-0000B9440000}"/>
    <cellStyle name="Notas 10 39 2" xfId="31166" xr:uid="{00000000-0005-0000-0000-0000BA440000}"/>
    <cellStyle name="Notas 10 39 3" xfId="45515" xr:uid="{00000000-0005-0000-0000-0000BB440000}"/>
    <cellStyle name="Notas 10 4" xfId="2012" xr:uid="{00000000-0005-0000-0000-0000BC440000}"/>
    <cellStyle name="Notas 10 4 2" xfId="14300" xr:uid="{00000000-0005-0000-0000-0000BD440000}"/>
    <cellStyle name="Notas 10 4 2 2" xfId="29351" xr:uid="{00000000-0005-0000-0000-0000BE440000}"/>
    <cellStyle name="Notas 10 4 2 3" xfId="43700" xr:uid="{00000000-0005-0000-0000-0000BF440000}"/>
    <cellStyle name="Notas 10 4 3" xfId="16359" xr:uid="{00000000-0005-0000-0000-0000C0440000}"/>
    <cellStyle name="Notas 10 4 3 2" xfId="31410" xr:uid="{00000000-0005-0000-0000-0000C1440000}"/>
    <cellStyle name="Notas 10 4 3 3" xfId="45759" xr:uid="{00000000-0005-0000-0000-0000C2440000}"/>
    <cellStyle name="Notas 10 5" xfId="1976" xr:uid="{00000000-0005-0000-0000-0000C3440000}"/>
    <cellStyle name="Notas 10 5 2" xfId="9531" xr:uid="{00000000-0005-0000-0000-0000C4440000}"/>
    <cellStyle name="Notas 10 5 2 2" xfId="24582" xr:uid="{00000000-0005-0000-0000-0000C5440000}"/>
    <cellStyle name="Notas 10 5 2 3" xfId="38931" xr:uid="{00000000-0005-0000-0000-0000C6440000}"/>
    <cellStyle name="Notas 10 5 3" xfId="16322" xr:uid="{00000000-0005-0000-0000-0000C7440000}"/>
    <cellStyle name="Notas 10 5 3 2" xfId="31373" xr:uid="{00000000-0005-0000-0000-0000C8440000}"/>
    <cellStyle name="Notas 10 5 3 3" xfId="45722" xr:uid="{00000000-0005-0000-0000-0000C9440000}"/>
    <cellStyle name="Notas 10 6" xfId="1945" xr:uid="{00000000-0005-0000-0000-0000CA440000}"/>
    <cellStyle name="Notas 10 6 2" xfId="11311" xr:uid="{00000000-0005-0000-0000-0000CB440000}"/>
    <cellStyle name="Notas 10 6 2 2" xfId="26362" xr:uid="{00000000-0005-0000-0000-0000CC440000}"/>
    <cellStyle name="Notas 10 6 2 3" xfId="40711" xr:uid="{00000000-0005-0000-0000-0000CD440000}"/>
    <cellStyle name="Notas 10 6 3" xfId="16290" xr:uid="{00000000-0005-0000-0000-0000CE440000}"/>
    <cellStyle name="Notas 10 6 3 2" xfId="31341" xr:uid="{00000000-0005-0000-0000-0000CF440000}"/>
    <cellStyle name="Notas 10 6 3 3" xfId="45690" xr:uid="{00000000-0005-0000-0000-0000D0440000}"/>
    <cellStyle name="Notas 10 7" xfId="2270" xr:uid="{00000000-0005-0000-0000-0000D1440000}"/>
    <cellStyle name="Notas 10 7 2" xfId="13433" xr:uid="{00000000-0005-0000-0000-0000D2440000}"/>
    <cellStyle name="Notas 10 7 2 2" xfId="28484" xr:uid="{00000000-0005-0000-0000-0000D3440000}"/>
    <cellStyle name="Notas 10 7 2 3" xfId="42833" xr:uid="{00000000-0005-0000-0000-0000D4440000}"/>
    <cellStyle name="Notas 10 7 3" xfId="16619" xr:uid="{00000000-0005-0000-0000-0000D5440000}"/>
    <cellStyle name="Notas 10 7 3 2" xfId="31670" xr:uid="{00000000-0005-0000-0000-0000D6440000}"/>
    <cellStyle name="Notas 10 7 3 3" xfId="46019" xr:uid="{00000000-0005-0000-0000-0000D7440000}"/>
    <cellStyle name="Notas 10 8" xfId="2480" xr:uid="{00000000-0005-0000-0000-0000D8440000}"/>
    <cellStyle name="Notas 10 8 2" xfId="12913" xr:uid="{00000000-0005-0000-0000-0000D9440000}"/>
    <cellStyle name="Notas 10 8 2 2" xfId="27964" xr:uid="{00000000-0005-0000-0000-0000DA440000}"/>
    <cellStyle name="Notas 10 8 2 3" xfId="42313" xr:uid="{00000000-0005-0000-0000-0000DB440000}"/>
    <cellStyle name="Notas 10 8 3" xfId="16829" xr:uid="{00000000-0005-0000-0000-0000DC440000}"/>
    <cellStyle name="Notas 10 8 3 2" xfId="31880" xr:uid="{00000000-0005-0000-0000-0000DD440000}"/>
    <cellStyle name="Notas 10 8 3 3" xfId="46229" xr:uid="{00000000-0005-0000-0000-0000DE440000}"/>
    <cellStyle name="Notas 10 9" xfId="2690" xr:uid="{00000000-0005-0000-0000-0000DF440000}"/>
    <cellStyle name="Notas 10 9 2" xfId="15927" xr:uid="{00000000-0005-0000-0000-0000E0440000}"/>
    <cellStyle name="Notas 10 9 2 2" xfId="30978" xr:uid="{00000000-0005-0000-0000-0000E1440000}"/>
    <cellStyle name="Notas 10 9 2 3" xfId="45327" xr:uid="{00000000-0005-0000-0000-0000E2440000}"/>
    <cellStyle name="Notas 10 9 3" xfId="17039" xr:uid="{00000000-0005-0000-0000-0000E3440000}"/>
    <cellStyle name="Notas 10 9 3 2" xfId="32090" xr:uid="{00000000-0005-0000-0000-0000E4440000}"/>
    <cellStyle name="Notas 10 9 3 3" xfId="46439" xr:uid="{00000000-0005-0000-0000-0000E5440000}"/>
    <cellStyle name="Notas 11" xfId="1405" xr:uid="{00000000-0005-0000-0000-0000E6440000}"/>
    <cellStyle name="Notas 11 10" xfId="3201" xr:uid="{00000000-0005-0000-0000-0000E7440000}"/>
    <cellStyle name="Notas 11 10 2" xfId="14523" xr:uid="{00000000-0005-0000-0000-0000E8440000}"/>
    <cellStyle name="Notas 11 10 2 2" xfId="29574" xr:uid="{00000000-0005-0000-0000-0000E9440000}"/>
    <cellStyle name="Notas 11 10 2 3" xfId="43923" xr:uid="{00000000-0005-0000-0000-0000EA440000}"/>
    <cellStyle name="Notas 11 10 3" xfId="17550" xr:uid="{00000000-0005-0000-0000-0000EB440000}"/>
    <cellStyle name="Notas 11 10 3 2" xfId="32601" xr:uid="{00000000-0005-0000-0000-0000EC440000}"/>
    <cellStyle name="Notas 11 10 3 3" xfId="46950" xr:uid="{00000000-0005-0000-0000-0000ED440000}"/>
    <cellStyle name="Notas 11 11" xfId="3411" xr:uid="{00000000-0005-0000-0000-0000EE440000}"/>
    <cellStyle name="Notas 11 11 2" xfId="10482" xr:uid="{00000000-0005-0000-0000-0000EF440000}"/>
    <cellStyle name="Notas 11 11 2 2" xfId="25533" xr:uid="{00000000-0005-0000-0000-0000F0440000}"/>
    <cellStyle name="Notas 11 11 2 3" xfId="39882" xr:uid="{00000000-0005-0000-0000-0000F1440000}"/>
    <cellStyle name="Notas 11 11 3" xfId="17760" xr:uid="{00000000-0005-0000-0000-0000F2440000}"/>
    <cellStyle name="Notas 11 11 3 2" xfId="32811" xr:uid="{00000000-0005-0000-0000-0000F3440000}"/>
    <cellStyle name="Notas 11 11 3 3" xfId="47160" xr:uid="{00000000-0005-0000-0000-0000F4440000}"/>
    <cellStyle name="Notas 11 12" xfId="3621" xr:uid="{00000000-0005-0000-0000-0000F5440000}"/>
    <cellStyle name="Notas 11 12 2" xfId="10396" xr:uid="{00000000-0005-0000-0000-0000F6440000}"/>
    <cellStyle name="Notas 11 12 2 2" xfId="25447" xr:uid="{00000000-0005-0000-0000-0000F7440000}"/>
    <cellStyle name="Notas 11 12 2 3" xfId="39796" xr:uid="{00000000-0005-0000-0000-0000F8440000}"/>
    <cellStyle name="Notas 11 12 3" xfId="17970" xr:uid="{00000000-0005-0000-0000-0000F9440000}"/>
    <cellStyle name="Notas 11 12 3 2" xfId="33021" xr:uid="{00000000-0005-0000-0000-0000FA440000}"/>
    <cellStyle name="Notas 11 12 3 3" xfId="47370" xr:uid="{00000000-0005-0000-0000-0000FB440000}"/>
    <cellStyle name="Notas 11 13" xfId="3831" xr:uid="{00000000-0005-0000-0000-0000FC440000}"/>
    <cellStyle name="Notas 11 13 2" xfId="13503" xr:uid="{00000000-0005-0000-0000-0000FD440000}"/>
    <cellStyle name="Notas 11 13 2 2" xfId="28554" xr:uid="{00000000-0005-0000-0000-0000FE440000}"/>
    <cellStyle name="Notas 11 13 2 3" xfId="42903" xr:uid="{00000000-0005-0000-0000-0000FF440000}"/>
    <cellStyle name="Notas 11 13 3" xfId="18180" xr:uid="{00000000-0005-0000-0000-000000450000}"/>
    <cellStyle name="Notas 11 13 3 2" xfId="33231" xr:uid="{00000000-0005-0000-0000-000001450000}"/>
    <cellStyle name="Notas 11 13 3 3" xfId="47580" xr:uid="{00000000-0005-0000-0000-000002450000}"/>
    <cellStyle name="Notas 11 14" xfId="4041" xr:uid="{00000000-0005-0000-0000-000003450000}"/>
    <cellStyle name="Notas 11 14 2" xfId="9436" xr:uid="{00000000-0005-0000-0000-000004450000}"/>
    <cellStyle name="Notas 11 14 2 2" xfId="24487" xr:uid="{00000000-0005-0000-0000-000005450000}"/>
    <cellStyle name="Notas 11 14 2 3" xfId="38836" xr:uid="{00000000-0005-0000-0000-000006450000}"/>
    <cellStyle name="Notas 11 14 3" xfId="18390" xr:uid="{00000000-0005-0000-0000-000007450000}"/>
    <cellStyle name="Notas 11 14 3 2" xfId="33441" xr:uid="{00000000-0005-0000-0000-000008450000}"/>
    <cellStyle name="Notas 11 14 3 3" xfId="47790" xr:uid="{00000000-0005-0000-0000-000009450000}"/>
    <cellStyle name="Notas 11 15" xfId="4251" xr:uid="{00000000-0005-0000-0000-00000A450000}"/>
    <cellStyle name="Notas 11 15 2" xfId="14445" xr:uid="{00000000-0005-0000-0000-00000B450000}"/>
    <cellStyle name="Notas 11 15 2 2" xfId="29496" xr:uid="{00000000-0005-0000-0000-00000C450000}"/>
    <cellStyle name="Notas 11 15 2 3" xfId="43845" xr:uid="{00000000-0005-0000-0000-00000D450000}"/>
    <cellStyle name="Notas 11 15 3" xfId="18600" xr:uid="{00000000-0005-0000-0000-00000E450000}"/>
    <cellStyle name="Notas 11 15 3 2" xfId="33651" xr:uid="{00000000-0005-0000-0000-00000F450000}"/>
    <cellStyle name="Notas 11 15 3 3" xfId="48000" xr:uid="{00000000-0005-0000-0000-000010450000}"/>
    <cellStyle name="Notas 11 16" xfId="4461" xr:uid="{00000000-0005-0000-0000-000011450000}"/>
    <cellStyle name="Notas 11 16 2" xfId="14513" xr:uid="{00000000-0005-0000-0000-000012450000}"/>
    <cellStyle name="Notas 11 16 2 2" xfId="29564" xr:uid="{00000000-0005-0000-0000-000013450000}"/>
    <cellStyle name="Notas 11 16 2 3" xfId="43913" xr:uid="{00000000-0005-0000-0000-000014450000}"/>
    <cellStyle name="Notas 11 16 3" xfId="18810" xr:uid="{00000000-0005-0000-0000-000015450000}"/>
    <cellStyle name="Notas 11 16 3 2" xfId="33861" xr:uid="{00000000-0005-0000-0000-000016450000}"/>
    <cellStyle name="Notas 11 16 3 3" xfId="48210" xr:uid="{00000000-0005-0000-0000-000017450000}"/>
    <cellStyle name="Notas 11 17" xfId="4671" xr:uid="{00000000-0005-0000-0000-000018450000}"/>
    <cellStyle name="Notas 11 17 2" xfId="10780" xr:uid="{00000000-0005-0000-0000-000019450000}"/>
    <cellStyle name="Notas 11 17 2 2" xfId="25831" xr:uid="{00000000-0005-0000-0000-00001A450000}"/>
    <cellStyle name="Notas 11 17 2 3" xfId="40180" xr:uid="{00000000-0005-0000-0000-00001B450000}"/>
    <cellStyle name="Notas 11 17 3" xfId="19020" xr:uid="{00000000-0005-0000-0000-00001C450000}"/>
    <cellStyle name="Notas 11 17 3 2" xfId="34071" xr:uid="{00000000-0005-0000-0000-00001D450000}"/>
    <cellStyle name="Notas 11 17 3 3" xfId="48420" xr:uid="{00000000-0005-0000-0000-00001E450000}"/>
    <cellStyle name="Notas 11 18" xfId="4881" xr:uid="{00000000-0005-0000-0000-00001F450000}"/>
    <cellStyle name="Notas 11 18 2" xfId="9318" xr:uid="{00000000-0005-0000-0000-000020450000}"/>
    <cellStyle name="Notas 11 18 2 2" xfId="24369" xr:uid="{00000000-0005-0000-0000-000021450000}"/>
    <cellStyle name="Notas 11 18 2 3" xfId="38718" xr:uid="{00000000-0005-0000-0000-000022450000}"/>
    <cellStyle name="Notas 11 18 3" xfId="19230" xr:uid="{00000000-0005-0000-0000-000023450000}"/>
    <cellStyle name="Notas 11 18 3 2" xfId="34281" xr:uid="{00000000-0005-0000-0000-000024450000}"/>
    <cellStyle name="Notas 11 18 3 3" xfId="48630" xr:uid="{00000000-0005-0000-0000-000025450000}"/>
    <cellStyle name="Notas 11 19" xfId="5091" xr:uid="{00000000-0005-0000-0000-000026450000}"/>
    <cellStyle name="Notas 11 19 2" xfId="11866" xr:uid="{00000000-0005-0000-0000-000027450000}"/>
    <cellStyle name="Notas 11 19 2 2" xfId="26917" xr:uid="{00000000-0005-0000-0000-000028450000}"/>
    <cellStyle name="Notas 11 19 2 3" xfId="41266" xr:uid="{00000000-0005-0000-0000-000029450000}"/>
    <cellStyle name="Notas 11 19 3" xfId="19440" xr:uid="{00000000-0005-0000-0000-00002A450000}"/>
    <cellStyle name="Notas 11 19 3 2" xfId="34491" xr:uid="{00000000-0005-0000-0000-00002B450000}"/>
    <cellStyle name="Notas 11 19 3 3" xfId="48840" xr:uid="{00000000-0005-0000-0000-00002C450000}"/>
    <cellStyle name="Notas 11 2" xfId="1488" xr:uid="{00000000-0005-0000-0000-00002D450000}"/>
    <cellStyle name="Notas 11 2 10" xfId="3843" xr:uid="{00000000-0005-0000-0000-00002E450000}"/>
    <cellStyle name="Notas 11 2 10 2" xfId="13295" xr:uid="{00000000-0005-0000-0000-00002F450000}"/>
    <cellStyle name="Notas 11 2 10 2 2" xfId="28346" xr:uid="{00000000-0005-0000-0000-000030450000}"/>
    <cellStyle name="Notas 11 2 10 2 3" xfId="42695" xr:uid="{00000000-0005-0000-0000-000031450000}"/>
    <cellStyle name="Notas 11 2 10 3" xfId="18192" xr:uid="{00000000-0005-0000-0000-000032450000}"/>
    <cellStyle name="Notas 11 2 10 3 2" xfId="33243" xr:uid="{00000000-0005-0000-0000-000033450000}"/>
    <cellStyle name="Notas 11 2 10 3 3" xfId="47592" xr:uid="{00000000-0005-0000-0000-000034450000}"/>
    <cellStyle name="Notas 11 2 11" xfId="4053" xr:uid="{00000000-0005-0000-0000-000035450000}"/>
    <cellStyle name="Notas 11 2 11 2" xfId="12266" xr:uid="{00000000-0005-0000-0000-000036450000}"/>
    <cellStyle name="Notas 11 2 11 2 2" xfId="27317" xr:uid="{00000000-0005-0000-0000-000037450000}"/>
    <cellStyle name="Notas 11 2 11 2 3" xfId="41666" xr:uid="{00000000-0005-0000-0000-000038450000}"/>
    <cellStyle name="Notas 11 2 11 3" xfId="18402" xr:uid="{00000000-0005-0000-0000-000039450000}"/>
    <cellStyle name="Notas 11 2 11 3 2" xfId="33453" xr:uid="{00000000-0005-0000-0000-00003A450000}"/>
    <cellStyle name="Notas 11 2 11 3 3" xfId="47802" xr:uid="{00000000-0005-0000-0000-00003B450000}"/>
    <cellStyle name="Notas 11 2 12" xfId="4263" xr:uid="{00000000-0005-0000-0000-00003C450000}"/>
    <cellStyle name="Notas 11 2 12 2" xfId="14670" xr:uid="{00000000-0005-0000-0000-00003D450000}"/>
    <cellStyle name="Notas 11 2 12 2 2" xfId="29721" xr:uid="{00000000-0005-0000-0000-00003E450000}"/>
    <cellStyle name="Notas 11 2 12 2 3" xfId="44070" xr:uid="{00000000-0005-0000-0000-00003F450000}"/>
    <cellStyle name="Notas 11 2 12 3" xfId="18612" xr:uid="{00000000-0005-0000-0000-000040450000}"/>
    <cellStyle name="Notas 11 2 12 3 2" xfId="33663" xr:uid="{00000000-0005-0000-0000-000041450000}"/>
    <cellStyle name="Notas 11 2 12 3 3" xfId="48012" xr:uid="{00000000-0005-0000-0000-000042450000}"/>
    <cellStyle name="Notas 11 2 13" xfId="4473" xr:uid="{00000000-0005-0000-0000-000043450000}"/>
    <cellStyle name="Notas 11 2 13 2" xfId="9133" xr:uid="{00000000-0005-0000-0000-000044450000}"/>
    <cellStyle name="Notas 11 2 13 2 2" xfId="24184" xr:uid="{00000000-0005-0000-0000-000045450000}"/>
    <cellStyle name="Notas 11 2 13 2 3" xfId="38533" xr:uid="{00000000-0005-0000-0000-000046450000}"/>
    <cellStyle name="Notas 11 2 13 3" xfId="18822" xr:uid="{00000000-0005-0000-0000-000047450000}"/>
    <cellStyle name="Notas 11 2 13 3 2" xfId="33873" xr:uid="{00000000-0005-0000-0000-000048450000}"/>
    <cellStyle name="Notas 11 2 13 3 3" xfId="48222" xr:uid="{00000000-0005-0000-0000-000049450000}"/>
    <cellStyle name="Notas 11 2 14" xfId="4683" xr:uid="{00000000-0005-0000-0000-00004A450000}"/>
    <cellStyle name="Notas 11 2 14 2" xfId="14435" xr:uid="{00000000-0005-0000-0000-00004B450000}"/>
    <cellStyle name="Notas 11 2 14 2 2" xfId="29486" xr:uid="{00000000-0005-0000-0000-00004C450000}"/>
    <cellStyle name="Notas 11 2 14 2 3" xfId="43835" xr:uid="{00000000-0005-0000-0000-00004D450000}"/>
    <cellStyle name="Notas 11 2 14 3" xfId="19032" xr:uid="{00000000-0005-0000-0000-00004E450000}"/>
    <cellStyle name="Notas 11 2 14 3 2" xfId="34083" xr:uid="{00000000-0005-0000-0000-00004F450000}"/>
    <cellStyle name="Notas 11 2 14 3 3" xfId="48432" xr:uid="{00000000-0005-0000-0000-000050450000}"/>
    <cellStyle name="Notas 11 2 15" xfId="4893" xr:uid="{00000000-0005-0000-0000-000051450000}"/>
    <cellStyle name="Notas 11 2 15 2" xfId="12228" xr:uid="{00000000-0005-0000-0000-000052450000}"/>
    <cellStyle name="Notas 11 2 15 2 2" xfId="27279" xr:uid="{00000000-0005-0000-0000-000053450000}"/>
    <cellStyle name="Notas 11 2 15 2 3" xfId="41628" xr:uid="{00000000-0005-0000-0000-000054450000}"/>
    <cellStyle name="Notas 11 2 15 3" xfId="19242" xr:uid="{00000000-0005-0000-0000-000055450000}"/>
    <cellStyle name="Notas 11 2 15 3 2" xfId="34293" xr:uid="{00000000-0005-0000-0000-000056450000}"/>
    <cellStyle name="Notas 11 2 15 3 3" xfId="48642" xr:uid="{00000000-0005-0000-0000-000057450000}"/>
    <cellStyle name="Notas 11 2 16" xfId="5103" xr:uid="{00000000-0005-0000-0000-000058450000}"/>
    <cellStyle name="Notas 11 2 16 2" xfId="10208" xr:uid="{00000000-0005-0000-0000-000059450000}"/>
    <cellStyle name="Notas 11 2 16 2 2" xfId="25259" xr:uid="{00000000-0005-0000-0000-00005A450000}"/>
    <cellStyle name="Notas 11 2 16 2 3" xfId="39608" xr:uid="{00000000-0005-0000-0000-00005B450000}"/>
    <cellStyle name="Notas 11 2 16 3" xfId="19452" xr:uid="{00000000-0005-0000-0000-00005C450000}"/>
    <cellStyle name="Notas 11 2 16 3 2" xfId="34503" xr:uid="{00000000-0005-0000-0000-00005D450000}"/>
    <cellStyle name="Notas 11 2 16 3 3" xfId="48852" xr:uid="{00000000-0005-0000-0000-00005E450000}"/>
    <cellStyle name="Notas 11 2 17" xfId="5313" xr:uid="{00000000-0005-0000-0000-00005F450000}"/>
    <cellStyle name="Notas 11 2 17 2" xfId="15879" xr:uid="{00000000-0005-0000-0000-000060450000}"/>
    <cellStyle name="Notas 11 2 17 2 2" xfId="30930" xr:uid="{00000000-0005-0000-0000-000061450000}"/>
    <cellStyle name="Notas 11 2 17 2 3" xfId="45279" xr:uid="{00000000-0005-0000-0000-000062450000}"/>
    <cellStyle name="Notas 11 2 17 3" xfId="19662" xr:uid="{00000000-0005-0000-0000-000063450000}"/>
    <cellStyle name="Notas 11 2 17 3 2" xfId="34713" xr:uid="{00000000-0005-0000-0000-000064450000}"/>
    <cellStyle name="Notas 11 2 17 3 3" xfId="49062" xr:uid="{00000000-0005-0000-0000-000065450000}"/>
    <cellStyle name="Notas 11 2 18" xfId="5523" xr:uid="{00000000-0005-0000-0000-000066450000}"/>
    <cellStyle name="Notas 11 2 18 2" xfId="15928" xr:uid="{00000000-0005-0000-0000-000067450000}"/>
    <cellStyle name="Notas 11 2 18 2 2" xfId="30979" xr:uid="{00000000-0005-0000-0000-000068450000}"/>
    <cellStyle name="Notas 11 2 18 2 3" xfId="45328" xr:uid="{00000000-0005-0000-0000-000069450000}"/>
    <cellStyle name="Notas 11 2 18 3" xfId="19872" xr:uid="{00000000-0005-0000-0000-00006A450000}"/>
    <cellStyle name="Notas 11 2 18 3 2" xfId="34923" xr:uid="{00000000-0005-0000-0000-00006B450000}"/>
    <cellStyle name="Notas 11 2 18 3 3" xfId="49272" xr:uid="{00000000-0005-0000-0000-00006C450000}"/>
    <cellStyle name="Notas 11 2 19" xfId="5733" xr:uid="{00000000-0005-0000-0000-00006D450000}"/>
    <cellStyle name="Notas 11 2 19 2" xfId="15819" xr:uid="{00000000-0005-0000-0000-00006E450000}"/>
    <cellStyle name="Notas 11 2 19 2 2" xfId="30870" xr:uid="{00000000-0005-0000-0000-00006F450000}"/>
    <cellStyle name="Notas 11 2 19 2 3" xfId="45219" xr:uid="{00000000-0005-0000-0000-000070450000}"/>
    <cellStyle name="Notas 11 2 19 3" xfId="20082" xr:uid="{00000000-0005-0000-0000-000071450000}"/>
    <cellStyle name="Notas 11 2 19 3 2" xfId="35133" xr:uid="{00000000-0005-0000-0000-000072450000}"/>
    <cellStyle name="Notas 11 2 19 3 3" xfId="49482" xr:uid="{00000000-0005-0000-0000-000073450000}"/>
    <cellStyle name="Notas 11 2 2" xfId="1590" xr:uid="{00000000-0005-0000-0000-000074450000}"/>
    <cellStyle name="Notas 11 2 2 2" xfId="10315" xr:uid="{00000000-0005-0000-0000-000075450000}"/>
    <cellStyle name="Notas 11 2 2 2 2" xfId="25366" xr:uid="{00000000-0005-0000-0000-000076450000}"/>
    <cellStyle name="Notas 11 2 2 2 3" xfId="39715" xr:uid="{00000000-0005-0000-0000-000077450000}"/>
    <cellStyle name="Notas 11 2 2 3" xfId="14127" xr:uid="{00000000-0005-0000-0000-000078450000}"/>
    <cellStyle name="Notas 11 2 2 3 2" xfId="29178" xr:uid="{00000000-0005-0000-0000-000079450000}"/>
    <cellStyle name="Notas 11 2 2 3 3" xfId="43527" xr:uid="{00000000-0005-0000-0000-00007A450000}"/>
    <cellStyle name="Notas 11 2 20" xfId="5943" xr:uid="{00000000-0005-0000-0000-00007B450000}"/>
    <cellStyle name="Notas 11 2 20 2" xfId="14198" xr:uid="{00000000-0005-0000-0000-00007C450000}"/>
    <cellStyle name="Notas 11 2 20 2 2" xfId="29249" xr:uid="{00000000-0005-0000-0000-00007D450000}"/>
    <cellStyle name="Notas 11 2 20 2 3" xfId="43598" xr:uid="{00000000-0005-0000-0000-00007E450000}"/>
    <cellStyle name="Notas 11 2 20 3" xfId="20292" xr:uid="{00000000-0005-0000-0000-00007F450000}"/>
    <cellStyle name="Notas 11 2 20 3 2" xfId="35343" xr:uid="{00000000-0005-0000-0000-000080450000}"/>
    <cellStyle name="Notas 11 2 20 3 3" xfId="49692" xr:uid="{00000000-0005-0000-0000-000081450000}"/>
    <cellStyle name="Notas 11 2 21" xfId="6153" xr:uid="{00000000-0005-0000-0000-000082450000}"/>
    <cellStyle name="Notas 11 2 21 2" xfId="13146" xr:uid="{00000000-0005-0000-0000-000083450000}"/>
    <cellStyle name="Notas 11 2 21 2 2" xfId="28197" xr:uid="{00000000-0005-0000-0000-000084450000}"/>
    <cellStyle name="Notas 11 2 21 2 3" xfId="42546" xr:uid="{00000000-0005-0000-0000-000085450000}"/>
    <cellStyle name="Notas 11 2 21 3" xfId="20502" xr:uid="{00000000-0005-0000-0000-000086450000}"/>
    <cellStyle name="Notas 11 2 21 3 2" xfId="35553" xr:uid="{00000000-0005-0000-0000-000087450000}"/>
    <cellStyle name="Notas 11 2 21 3 3" xfId="49902" xr:uid="{00000000-0005-0000-0000-000088450000}"/>
    <cellStyle name="Notas 11 2 22" xfId="6363" xr:uid="{00000000-0005-0000-0000-000089450000}"/>
    <cellStyle name="Notas 11 2 22 2" xfId="9345" xr:uid="{00000000-0005-0000-0000-00008A450000}"/>
    <cellStyle name="Notas 11 2 22 2 2" xfId="24396" xr:uid="{00000000-0005-0000-0000-00008B450000}"/>
    <cellStyle name="Notas 11 2 22 2 3" xfId="38745" xr:uid="{00000000-0005-0000-0000-00008C450000}"/>
    <cellStyle name="Notas 11 2 22 3" xfId="20712" xr:uid="{00000000-0005-0000-0000-00008D450000}"/>
    <cellStyle name="Notas 11 2 22 3 2" xfId="35763" xr:uid="{00000000-0005-0000-0000-00008E450000}"/>
    <cellStyle name="Notas 11 2 22 3 3" xfId="50112" xr:uid="{00000000-0005-0000-0000-00008F450000}"/>
    <cellStyle name="Notas 11 2 23" xfId="6573" xr:uid="{00000000-0005-0000-0000-000090450000}"/>
    <cellStyle name="Notas 11 2 23 2" xfId="11409" xr:uid="{00000000-0005-0000-0000-000091450000}"/>
    <cellStyle name="Notas 11 2 23 2 2" xfId="26460" xr:uid="{00000000-0005-0000-0000-000092450000}"/>
    <cellStyle name="Notas 11 2 23 2 3" xfId="40809" xr:uid="{00000000-0005-0000-0000-000093450000}"/>
    <cellStyle name="Notas 11 2 23 3" xfId="20922" xr:uid="{00000000-0005-0000-0000-000094450000}"/>
    <cellStyle name="Notas 11 2 23 3 2" xfId="35973" xr:uid="{00000000-0005-0000-0000-000095450000}"/>
    <cellStyle name="Notas 11 2 23 3 3" xfId="50322" xr:uid="{00000000-0005-0000-0000-000096450000}"/>
    <cellStyle name="Notas 11 2 24" xfId="6783" xr:uid="{00000000-0005-0000-0000-000097450000}"/>
    <cellStyle name="Notas 11 2 24 2" xfId="12765" xr:uid="{00000000-0005-0000-0000-000098450000}"/>
    <cellStyle name="Notas 11 2 24 2 2" xfId="27816" xr:uid="{00000000-0005-0000-0000-000099450000}"/>
    <cellStyle name="Notas 11 2 24 2 3" xfId="42165" xr:uid="{00000000-0005-0000-0000-00009A450000}"/>
    <cellStyle name="Notas 11 2 24 3" xfId="21132" xr:uid="{00000000-0005-0000-0000-00009B450000}"/>
    <cellStyle name="Notas 11 2 24 3 2" xfId="36183" xr:uid="{00000000-0005-0000-0000-00009C450000}"/>
    <cellStyle name="Notas 11 2 24 3 3" xfId="50532" xr:uid="{00000000-0005-0000-0000-00009D450000}"/>
    <cellStyle name="Notas 11 2 25" xfId="6993" xr:uid="{00000000-0005-0000-0000-00009E450000}"/>
    <cellStyle name="Notas 11 2 25 2" xfId="14851" xr:uid="{00000000-0005-0000-0000-00009F450000}"/>
    <cellStyle name="Notas 11 2 25 2 2" xfId="29902" xr:uid="{00000000-0005-0000-0000-0000A0450000}"/>
    <cellStyle name="Notas 11 2 25 2 3" xfId="44251" xr:uid="{00000000-0005-0000-0000-0000A1450000}"/>
    <cellStyle name="Notas 11 2 25 3" xfId="21342" xr:uid="{00000000-0005-0000-0000-0000A2450000}"/>
    <cellStyle name="Notas 11 2 25 3 2" xfId="36393" xr:uid="{00000000-0005-0000-0000-0000A3450000}"/>
    <cellStyle name="Notas 11 2 25 3 3" xfId="50742" xr:uid="{00000000-0005-0000-0000-0000A4450000}"/>
    <cellStyle name="Notas 11 2 26" xfId="7203" xr:uid="{00000000-0005-0000-0000-0000A5450000}"/>
    <cellStyle name="Notas 11 2 26 2" xfId="15189" xr:uid="{00000000-0005-0000-0000-0000A6450000}"/>
    <cellStyle name="Notas 11 2 26 2 2" xfId="30240" xr:uid="{00000000-0005-0000-0000-0000A7450000}"/>
    <cellStyle name="Notas 11 2 26 2 3" xfId="44589" xr:uid="{00000000-0005-0000-0000-0000A8450000}"/>
    <cellStyle name="Notas 11 2 26 3" xfId="21552" xr:uid="{00000000-0005-0000-0000-0000A9450000}"/>
    <cellStyle name="Notas 11 2 26 3 2" xfId="36603" xr:uid="{00000000-0005-0000-0000-0000AA450000}"/>
    <cellStyle name="Notas 11 2 26 3 3" xfId="50952" xr:uid="{00000000-0005-0000-0000-0000AB450000}"/>
    <cellStyle name="Notas 11 2 27" xfId="7413" xr:uid="{00000000-0005-0000-0000-0000AC450000}"/>
    <cellStyle name="Notas 11 2 27 2" xfId="15408" xr:uid="{00000000-0005-0000-0000-0000AD450000}"/>
    <cellStyle name="Notas 11 2 27 2 2" xfId="30459" xr:uid="{00000000-0005-0000-0000-0000AE450000}"/>
    <cellStyle name="Notas 11 2 27 2 3" xfId="44808" xr:uid="{00000000-0005-0000-0000-0000AF450000}"/>
    <cellStyle name="Notas 11 2 27 3" xfId="21762" xr:uid="{00000000-0005-0000-0000-0000B0450000}"/>
    <cellStyle name="Notas 11 2 27 3 2" xfId="36813" xr:uid="{00000000-0005-0000-0000-0000B1450000}"/>
    <cellStyle name="Notas 11 2 27 3 3" xfId="51162" xr:uid="{00000000-0005-0000-0000-0000B2450000}"/>
    <cellStyle name="Notas 11 2 28" xfId="7623" xr:uid="{00000000-0005-0000-0000-0000B3450000}"/>
    <cellStyle name="Notas 11 2 28 2" xfId="11257" xr:uid="{00000000-0005-0000-0000-0000B4450000}"/>
    <cellStyle name="Notas 11 2 28 2 2" xfId="26308" xr:uid="{00000000-0005-0000-0000-0000B5450000}"/>
    <cellStyle name="Notas 11 2 28 2 3" xfId="40657" xr:uid="{00000000-0005-0000-0000-0000B6450000}"/>
    <cellStyle name="Notas 11 2 28 3" xfId="21972" xr:uid="{00000000-0005-0000-0000-0000B7450000}"/>
    <cellStyle name="Notas 11 2 28 3 2" xfId="37023" xr:uid="{00000000-0005-0000-0000-0000B8450000}"/>
    <cellStyle name="Notas 11 2 28 3 3" xfId="51372" xr:uid="{00000000-0005-0000-0000-0000B9450000}"/>
    <cellStyle name="Notas 11 2 29" xfId="7833" xr:uid="{00000000-0005-0000-0000-0000BA450000}"/>
    <cellStyle name="Notas 11 2 29 2" xfId="13021" xr:uid="{00000000-0005-0000-0000-0000BB450000}"/>
    <cellStyle name="Notas 11 2 29 2 2" xfId="28072" xr:uid="{00000000-0005-0000-0000-0000BC450000}"/>
    <cellStyle name="Notas 11 2 29 2 3" xfId="42421" xr:uid="{00000000-0005-0000-0000-0000BD450000}"/>
    <cellStyle name="Notas 11 2 29 3" xfId="22182" xr:uid="{00000000-0005-0000-0000-0000BE450000}"/>
    <cellStyle name="Notas 11 2 29 3 2" xfId="37233" xr:uid="{00000000-0005-0000-0000-0000BF450000}"/>
    <cellStyle name="Notas 11 2 29 3 3" xfId="51582" xr:uid="{00000000-0005-0000-0000-0000C0450000}"/>
    <cellStyle name="Notas 11 2 3" xfId="2373" xr:uid="{00000000-0005-0000-0000-0000C1450000}"/>
    <cellStyle name="Notas 11 2 3 2" xfId="10211" xr:uid="{00000000-0005-0000-0000-0000C2450000}"/>
    <cellStyle name="Notas 11 2 3 2 2" xfId="25262" xr:uid="{00000000-0005-0000-0000-0000C3450000}"/>
    <cellStyle name="Notas 11 2 3 2 3" xfId="39611" xr:uid="{00000000-0005-0000-0000-0000C4450000}"/>
    <cellStyle name="Notas 11 2 3 3" xfId="16722" xr:uid="{00000000-0005-0000-0000-0000C5450000}"/>
    <cellStyle name="Notas 11 2 3 3 2" xfId="31773" xr:uid="{00000000-0005-0000-0000-0000C6450000}"/>
    <cellStyle name="Notas 11 2 3 3 3" xfId="46122" xr:uid="{00000000-0005-0000-0000-0000C7450000}"/>
    <cellStyle name="Notas 11 2 30" xfId="8041" xr:uid="{00000000-0005-0000-0000-0000C8450000}"/>
    <cellStyle name="Notas 11 2 30 2" xfId="10266" xr:uid="{00000000-0005-0000-0000-0000C9450000}"/>
    <cellStyle name="Notas 11 2 30 2 2" xfId="25317" xr:uid="{00000000-0005-0000-0000-0000CA450000}"/>
    <cellStyle name="Notas 11 2 30 2 3" xfId="39666" xr:uid="{00000000-0005-0000-0000-0000CB450000}"/>
    <cellStyle name="Notas 11 2 30 3" xfId="22390" xr:uid="{00000000-0005-0000-0000-0000CC450000}"/>
    <cellStyle name="Notas 11 2 30 3 2" xfId="37441" xr:uid="{00000000-0005-0000-0000-0000CD450000}"/>
    <cellStyle name="Notas 11 2 30 3 3" xfId="51790" xr:uid="{00000000-0005-0000-0000-0000CE450000}"/>
    <cellStyle name="Notas 11 2 31" xfId="8248" xr:uid="{00000000-0005-0000-0000-0000CF450000}"/>
    <cellStyle name="Notas 11 2 31 2" xfId="13046" xr:uid="{00000000-0005-0000-0000-0000D0450000}"/>
    <cellStyle name="Notas 11 2 31 2 2" xfId="28097" xr:uid="{00000000-0005-0000-0000-0000D1450000}"/>
    <cellStyle name="Notas 11 2 31 2 3" xfId="42446" xr:uid="{00000000-0005-0000-0000-0000D2450000}"/>
    <cellStyle name="Notas 11 2 31 3" xfId="22597" xr:uid="{00000000-0005-0000-0000-0000D3450000}"/>
    <cellStyle name="Notas 11 2 31 3 2" xfId="37648" xr:uid="{00000000-0005-0000-0000-0000D4450000}"/>
    <cellStyle name="Notas 11 2 31 3 3" xfId="51997" xr:uid="{00000000-0005-0000-0000-0000D5450000}"/>
    <cellStyle name="Notas 11 2 32" xfId="8454" xr:uid="{00000000-0005-0000-0000-0000D6450000}"/>
    <cellStyle name="Notas 11 2 32 2" xfId="11155" xr:uid="{00000000-0005-0000-0000-0000D7450000}"/>
    <cellStyle name="Notas 11 2 32 2 2" xfId="26206" xr:uid="{00000000-0005-0000-0000-0000D8450000}"/>
    <cellStyle name="Notas 11 2 32 2 3" xfId="40555" xr:uid="{00000000-0005-0000-0000-0000D9450000}"/>
    <cellStyle name="Notas 11 2 32 3" xfId="22803" xr:uid="{00000000-0005-0000-0000-0000DA450000}"/>
    <cellStyle name="Notas 11 2 32 3 2" xfId="37854" xr:uid="{00000000-0005-0000-0000-0000DB450000}"/>
    <cellStyle name="Notas 11 2 32 3 3" xfId="52203" xr:uid="{00000000-0005-0000-0000-0000DC450000}"/>
    <cellStyle name="Notas 11 2 33" xfId="8652" xr:uid="{00000000-0005-0000-0000-0000DD450000}"/>
    <cellStyle name="Notas 11 2 33 2" xfId="12093" xr:uid="{00000000-0005-0000-0000-0000DE450000}"/>
    <cellStyle name="Notas 11 2 33 2 2" xfId="27144" xr:uid="{00000000-0005-0000-0000-0000DF450000}"/>
    <cellStyle name="Notas 11 2 33 2 3" xfId="41493" xr:uid="{00000000-0005-0000-0000-0000E0450000}"/>
    <cellStyle name="Notas 11 2 33 3" xfId="23001" xr:uid="{00000000-0005-0000-0000-0000E1450000}"/>
    <cellStyle name="Notas 11 2 33 3 2" xfId="38052" xr:uid="{00000000-0005-0000-0000-0000E2450000}"/>
    <cellStyle name="Notas 11 2 33 3 3" xfId="52401" xr:uid="{00000000-0005-0000-0000-0000E3450000}"/>
    <cellStyle name="Notas 11 2 34" xfId="8828" xr:uid="{00000000-0005-0000-0000-0000E4450000}"/>
    <cellStyle name="Notas 11 2 34 2" xfId="11128" xr:uid="{00000000-0005-0000-0000-0000E5450000}"/>
    <cellStyle name="Notas 11 2 34 2 2" xfId="26179" xr:uid="{00000000-0005-0000-0000-0000E6450000}"/>
    <cellStyle name="Notas 11 2 34 2 3" xfId="40528" xr:uid="{00000000-0005-0000-0000-0000E7450000}"/>
    <cellStyle name="Notas 11 2 34 3" xfId="23177" xr:uid="{00000000-0005-0000-0000-0000E8450000}"/>
    <cellStyle name="Notas 11 2 34 3 2" xfId="38228" xr:uid="{00000000-0005-0000-0000-0000E9450000}"/>
    <cellStyle name="Notas 11 2 34 3 3" xfId="52577" xr:uid="{00000000-0005-0000-0000-0000EA450000}"/>
    <cellStyle name="Notas 11 2 35" xfId="8975" xr:uid="{00000000-0005-0000-0000-0000EB450000}"/>
    <cellStyle name="Notas 11 2 35 2" xfId="11283" xr:uid="{00000000-0005-0000-0000-0000EC450000}"/>
    <cellStyle name="Notas 11 2 35 2 2" xfId="26334" xr:uid="{00000000-0005-0000-0000-0000ED450000}"/>
    <cellStyle name="Notas 11 2 35 2 3" xfId="40683" xr:uid="{00000000-0005-0000-0000-0000EE450000}"/>
    <cellStyle name="Notas 11 2 35 3" xfId="23324" xr:uid="{00000000-0005-0000-0000-0000EF450000}"/>
    <cellStyle name="Notas 11 2 35 3 2" xfId="38375" xr:uid="{00000000-0005-0000-0000-0000F0450000}"/>
    <cellStyle name="Notas 11 2 35 3 3" xfId="52724" xr:uid="{00000000-0005-0000-0000-0000F1450000}"/>
    <cellStyle name="Notas 11 2 36" xfId="10383" xr:uid="{00000000-0005-0000-0000-0000F2450000}"/>
    <cellStyle name="Notas 11 2 36 2" xfId="25434" xr:uid="{00000000-0005-0000-0000-0000F3450000}"/>
    <cellStyle name="Notas 11 2 36 3" xfId="39783" xr:uid="{00000000-0005-0000-0000-0000F4450000}"/>
    <cellStyle name="Notas 11 2 37" xfId="16224" xr:uid="{00000000-0005-0000-0000-0000F5450000}"/>
    <cellStyle name="Notas 11 2 37 2" xfId="31275" xr:uid="{00000000-0005-0000-0000-0000F6450000}"/>
    <cellStyle name="Notas 11 2 37 3" xfId="45624" xr:uid="{00000000-0005-0000-0000-0000F7450000}"/>
    <cellStyle name="Notas 11 2 4" xfId="2583" xr:uid="{00000000-0005-0000-0000-0000F8450000}"/>
    <cellStyle name="Notas 11 2 4 2" xfId="9707" xr:uid="{00000000-0005-0000-0000-0000F9450000}"/>
    <cellStyle name="Notas 11 2 4 2 2" xfId="24758" xr:uid="{00000000-0005-0000-0000-0000FA450000}"/>
    <cellStyle name="Notas 11 2 4 2 3" xfId="39107" xr:uid="{00000000-0005-0000-0000-0000FB450000}"/>
    <cellStyle name="Notas 11 2 4 3" xfId="16932" xr:uid="{00000000-0005-0000-0000-0000FC450000}"/>
    <cellStyle name="Notas 11 2 4 3 2" xfId="31983" xr:uid="{00000000-0005-0000-0000-0000FD450000}"/>
    <cellStyle name="Notas 11 2 4 3 3" xfId="46332" xr:uid="{00000000-0005-0000-0000-0000FE450000}"/>
    <cellStyle name="Notas 11 2 5" xfId="2793" xr:uid="{00000000-0005-0000-0000-0000FF450000}"/>
    <cellStyle name="Notas 11 2 5 2" xfId="13047" xr:uid="{00000000-0005-0000-0000-000000460000}"/>
    <cellStyle name="Notas 11 2 5 2 2" xfId="28098" xr:uid="{00000000-0005-0000-0000-000001460000}"/>
    <cellStyle name="Notas 11 2 5 2 3" xfId="42447" xr:uid="{00000000-0005-0000-0000-000002460000}"/>
    <cellStyle name="Notas 11 2 5 3" xfId="17142" xr:uid="{00000000-0005-0000-0000-000003460000}"/>
    <cellStyle name="Notas 11 2 5 3 2" xfId="32193" xr:uid="{00000000-0005-0000-0000-000004460000}"/>
    <cellStyle name="Notas 11 2 5 3 3" xfId="46542" xr:uid="{00000000-0005-0000-0000-000005460000}"/>
    <cellStyle name="Notas 11 2 6" xfId="3003" xr:uid="{00000000-0005-0000-0000-000006460000}"/>
    <cellStyle name="Notas 11 2 6 2" xfId="9490" xr:uid="{00000000-0005-0000-0000-000007460000}"/>
    <cellStyle name="Notas 11 2 6 2 2" xfId="24541" xr:uid="{00000000-0005-0000-0000-000008460000}"/>
    <cellStyle name="Notas 11 2 6 2 3" xfId="38890" xr:uid="{00000000-0005-0000-0000-000009460000}"/>
    <cellStyle name="Notas 11 2 6 3" xfId="17352" xr:uid="{00000000-0005-0000-0000-00000A460000}"/>
    <cellStyle name="Notas 11 2 6 3 2" xfId="32403" xr:uid="{00000000-0005-0000-0000-00000B460000}"/>
    <cellStyle name="Notas 11 2 6 3 3" xfId="46752" xr:uid="{00000000-0005-0000-0000-00000C460000}"/>
    <cellStyle name="Notas 11 2 7" xfId="3213" xr:uid="{00000000-0005-0000-0000-00000D460000}"/>
    <cellStyle name="Notas 11 2 7 2" xfId="10752" xr:uid="{00000000-0005-0000-0000-00000E460000}"/>
    <cellStyle name="Notas 11 2 7 2 2" xfId="25803" xr:uid="{00000000-0005-0000-0000-00000F460000}"/>
    <cellStyle name="Notas 11 2 7 2 3" xfId="40152" xr:uid="{00000000-0005-0000-0000-000010460000}"/>
    <cellStyle name="Notas 11 2 7 3" xfId="17562" xr:uid="{00000000-0005-0000-0000-000011460000}"/>
    <cellStyle name="Notas 11 2 7 3 2" xfId="32613" xr:uid="{00000000-0005-0000-0000-000012460000}"/>
    <cellStyle name="Notas 11 2 7 3 3" xfId="46962" xr:uid="{00000000-0005-0000-0000-000013460000}"/>
    <cellStyle name="Notas 11 2 8" xfId="3423" xr:uid="{00000000-0005-0000-0000-000014460000}"/>
    <cellStyle name="Notas 11 2 8 2" xfId="13780" xr:uid="{00000000-0005-0000-0000-000015460000}"/>
    <cellStyle name="Notas 11 2 8 2 2" xfId="28831" xr:uid="{00000000-0005-0000-0000-000016460000}"/>
    <cellStyle name="Notas 11 2 8 2 3" xfId="43180" xr:uid="{00000000-0005-0000-0000-000017460000}"/>
    <cellStyle name="Notas 11 2 8 3" xfId="17772" xr:uid="{00000000-0005-0000-0000-000018460000}"/>
    <cellStyle name="Notas 11 2 8 3 2" xfId="32823" xr:uid="{00000000-0005-0000-0000-000019460000}"/>
    <cellStyle name="Notas 11 2 8 3 3" xfId="47172" xr:uid="{00000000-0005-0000-0000-00001A460000}"/>
    <cellStyle name="Notas 11 2 9" xfId="3633" xr:uid="{00000000-0005-0000-0000-00001B460000}"/>
    <cellStyle name="Notas 11 2 9 2" xfId="12249" xr:uid="{00000000-0005-0000-0000-00001C460000}"/>
    <cellStyle name="Notas 11 2 9 2 2" xfId="27300" xr:uid="{00000000-0005-0000-0000-00001D460000}"/>
    <cellStyle name="Notas 11 2 9 2 3" xfId="41649" xr:uid="{00000000-0005-0000-0000-00001E460000}"/>
    <cellStyle name="Notas 11 2 9 3" xfId="17982" xr:uid="{00000000-0005-0000-0000-00001F460000}"/>
    <cellStyle name="Notas 11 2 9 3 2" xfId="33033" xr:uid="{00000000-0005-0000-0000-000020460000}"/>
    <cellStyle name="Notas 11 2 9 3 3" xfId="47382" xr:uid="{00000000-0005-0000-0000-000021460000}"/>
    <cellStyle name="Notas 11 20" xfId="5301" xr:uid="{00000000-0005-0000-0000-000022460000}"/>
    <cellStyle name="Notas 11 20 2" xfId="1707" xr:uid="{00000000-0005-0000-0000-000023460000}"/>
    <cellStyle name="Notas 11 20 2 2" xfId="23512" xr:uid="{00000000-0005-0000-0000-000024460000}"/>
    <cellStyle name="Notas 11 20 2 3" xfId="23959" xr:uid="{00000000-0005-0000-0000-000025460000}"/>
    <cellStyle name="Notas 11 20 3" xfId="19650" xr:uid="{00000000-0005-0000-0000-000026460000}"/>
    <cellStyle name="Notas 11 20 3 2" xfId="34701" xr:uid="{00000000-0005-0000-0000-000027460000}"/>
    <cellStyle name="Notas 11 20 3 3" xfId="49050" xr:uid="{00000000-0005-0000-0000-000028460000}"/>
    <cellStyle name="Notas 11 21" xfId="5511" xr:uid="{00000000-0005-0000-0000-000029460000}"/>
    <cellStyle name="Notas 11 21 2" xfId="13725" xr:uid="{00000000-0005-0000-0000-00002A460000}"/>
    <cellStyle name="Notas 11 21 2 2" xfId="28776" xr:uid="{00000000-0005-0000-0000-00002B460000}"/>
    <cellStyle name="Notas 11 21 2 3" xfId="43125" xr:uid="{00000000-0005-0000-0000-00002C460000}"/>
    <cellStyle name="Notas 11 21 3" xfId="19860" xr:uid="{00000000-0005-0000-0000-00002D460000}"/>
    <cellStyle name="Notas 11 21 3 2" xfId="34911" xr:uid="{00000000-0005-0000-0000-00002E460000}"/>
    <cellStyle name="Notas 11 21 3 3" xfId="49260" xr:uid="{00000000-0005-0000-0000-00002F460000}"/>
    <cellStyle name="Notas 11 22" xfId="5721" xr:uid="{00000000-0005-0000-0000-000030460000}"/>
    <cellStyle name="Notas 11 22 2" xfId="15791" xr:uid="{00000000-0005-0000-0000-000031460000}"/>
    <cellStyle name="Notas 11 22 2 2" xfId="30842" xr:uid="{00000000-0005-0000-0000-000032460000}"/>
    <cellStyle name="Notas 11 22 2 3" xfId="45191" xr:uid="{00000000-0005-0000-0000-000033460000}"/>
    <cellStyle name="Notas 11 22 3" xfId="20070" xr:uid="{00000000-0005-0000-0000-000034460000}"/>
    <cellStyle name="Notas 11 22 3 2" xfId="35121" xr:uid="{00000000-0005-0000-0000-000035460000}"/>
    <cellStyle name="Notas 11 22 3 3" xfId="49470" xr:uid="{00000000-0005-0000-0000-000036460000}"/>
    <cellStyle name="Notas 11 23" xfId="5931" xr:uid="{00000000-0005-0000-0000-000037460000}"/>
    <cellStyle name="Notas 11 23 2" xfId="14856" xr:uid="{00000000-0005-0000-0000-000038460000}"/>
    <cellStyle name="Notas 11 23 2 2" xfId="29907" xr:uid="{00000000-0005-0000-0000-000039460000}"/>
    <cellStyle name="Notas 11 23 2 3" xfId="44256" xr:uid="{00000000-0005-0000-0000-00003A460000}"/>
    <cellStyle name="Notas 11 23 3" xfId="20280" xr:uid="{00000000-0005-0000-0000-00003B460000}"/>
    <cellStyle name="Notas 11 23 3 2" xfId="35331" xr:uid="{00000000-0005-0000-0000-00003C460000}"/>
    <cellStyle name="Notas 11 23 3 3" xfId="49680" xr:uid="{00000000-0005-0000-0000-00003D460000}"/>
    <cellStyle name="Notas 11 24" xfId="6141" xr:uid="{00000000-0005-0000-0000-00003E460000}"/>
    <cellStyle name="Notas 11 24 2" xfId="15619" xr:uid="{00000000-0005-0000-0000-00003F460000}"/>
    <cellStyle name="Notas 11 24 2 2" xfId="30670" xr:uid="{00000000-0005-0000-0000-000040460000}"/>
    <cellStyle name="Notas 11 24 2 3" xfId="45019" xr:uid="{00000000-0005-0000-0000-000041460000}"/>
    <cellStyle name="Notas 11 24 3" xfId="20490" xr:uid="{00000000-0005-0000-0000-000042460000}"/>
    <cellStyle name="Notas 11 24 3 2" xfId="35541" xr:uid="{00000000-0005-0000-0000-000043460000}"/>
    <cellStyle name="Notas 11 24 3 3" xfId="49890" xr:uid="{00000000-0005-0000-0000-000044460000}"/>
    <cellStyle name="Notas 11 25" xfId="6351" xr:uid="{00000000-0005-0000-0000-000045460000}"/>
    <cellStyle name="Notas 11 25 2" xfId="9374" xr:uid="{00000000-0005-0000-0000-000046460000}"/>
    <cellStyle name="Notas 11 25 2 2" xfId="24425" xr:uid="{00000000-0005-0000-0000-000047460000}"/>
    <cellStyle name="Notas 11 25 2 3" xfId="38774" xr:uid="{00000000-0005-0000-0000-000048460000}"/>
    <cellStyle name="Notas 11 25 3" xfId="20700" xr:uid="{00000000-0005-0000-0000-000049460000}"/>
    <cellStyle name="Notas 11 25 3 2" xfId="35751" xr:uid="{00000000-0005-0000-0000-00004A460000}"/>
    <cellStyle name="Notas 11 25 3 3" xfId="50100" xr:uid="{00000000-0005-0000-0000-00004B460000}"/>
    <cellStyle name="Notas 11 26" xfId="6561" xr:uid="{00000000-0005-0000-0000-00004C460000}"/>
    <cellStyle name="Notas 11 26 2" xfId="1766" xr:uid="{00000000-0005-0000-0000-00004D460000}"/>
    <cellStyle name="Notas 11 26 2 2" xfId="23571" xr:uid="{00000000-0005-0000-0000-00004E460000}"/>
    <cellStyle name="Notas 11 26 2 3" xfId="24060" xr:uid="{00000000-0005-0000-0000-00004F460000}"/>
    <cellStyle name="Notas 11 26 3" xfId="20910" xr:uid="{00000000-0005-0000-0000-000050460000}"/>
    <cellStyle name="Notas 11 26 3 2" xfId="35961" xr:uid="{00000000-0005-0000-0000-000051460000}"/>
    <cellStyle name="Notas 11 26 3 3" xfId="50310" xr:uid="{00000000-0005-0000-0000-000052460000}"/>
    <cellStyle name="Notas 11 27" xfId="6771" xr:uid="{00000000-0005-0000-0000-000053460000}"/>
    <cellStyle name="Notas 11 27 2" xfId="11483" xr:uid="{00000000-0005-0000-0000-000054460000}"/>
    <cellStyle name="Notas 11 27 2 2" xfId="26534" xr:uid="{00000000-0005-0000-0000-000055460000}"/>
    <cellStyle name="Notas 11 27 2 3" xfId="40883" xr:uid="{00000000-0005-0000-0000-000056460000}"/>
    <cellStyle name="Notas 11 27 3" xfId="21120" xr:uid="{00000000-0005-0000-0000-000057460000}"/>
    <cellStyle name="Notas 11 27 3 2" xfId="36171" xr:uid="{00000000-0005-0000-0000-000058460000}"/>
    <cellStyle name="Notas 11 27 3 3" xfId="50520" xr:uid="{00000000-0005-0000-0000-000059460000}"/>
    <cellStyle name="Notas 11 28" xfId="6981" xr:uid="{00000000-0005-0000-0000-00005A460000}"/>
    <cellStyle name="Notas 11 28 2" xfId="10099" xr:uid="{00000000-0005-0000-0000-00005B460000}"/>
    <cellStyle name="Notas 11 28 2 2" xfId="25150" xr:uid="{00000000-0005-0000-0000-00005C460000}"/>
    <cellStyle name="Notas 11 28 2 3" xfId="39499" xr:uid="{00000000-0005-0000-0000-00005D460000}"/>
    <cellStyle name="Notas 11 28 3" xfId="21330" xr:uid="{00000000-0005-0000-0000-00005E460000}"/>
    <cellStyle name="Notas 11 28 3 2" xfId="36381" xr:uid="{00000000-0005-0000-0000-00005F460000}"/>
    <cellStyle name="Notas 11 28 3 3" xfId="50730" xr:uid="{00000000-0005-0000-0000-000060460000}"/>
    <cellStyle name="Notas 11 29" xfId="7191" xr:uid="{00000000-0005-0000-0000-000061460000}"/>
    <cellStyle name="Notas 11 29 2" xfId="14879" xr:uid="{00000000-0005-0000-0000-000062460000}"/>
    <cellStyle name="Notas 11 29 2 2" xfId="29930" xr:uid="{00000000-0005-0000-0000-000063460000}"/>
    <cellStyle name="Notas 11 29 2 3" xfId="44279" xr:uid="{00000000-0005-0000-0000-000064460000}"/>
    <cellStyle name="Notas 11 29 3" xfId="21540" xr:uid="{00000000-0005-0000-0000-000065460000}"/>
    <cellStyle name="Notas 11 29 3 2" xfId="36591" xr:uid="{00000000-0005-0000-0000-000066460000}"/>
    <cellStyle name="Notas 11 29 3 3" xfId="50940" xr:uid="{00000000-0005-0000-0000-000067460000}"/>
    <cellStyle name="Notas 11 3" xfId="1513" xr:uid="{00000000-0005-0000-0000-000068460000}"/>
    <cellStyle name="Notas 11 3 10" xfId="3892" xr:uid="{00000000-0005-0000-0000-000069460000}"/>
    <cellStyle name="Notas 11 3 10 2" xfId="13624" xr:uid="{00000000-0005-0000-0000-00006A460000}"/>
    <cellStyle name="Notas 11 3 10 2 2" xfId="28675" xr:uid="{00000000-0005-0000-0000-00006B460000}"/>
    <cellStyle name="Notas 11 3 10 2 3" xfId="43024" xr:uid="{00000000-0005-0000-0000-00006C460000}"/>
    <cellStyle name="Notas 11 3 10 3" xfId="18241" xr:uid="{00000000-0005-0000-0000-00006D460000}"/>
    <cellStyle name="Notas 11 3 10 3 2" xfId="33292" xr:uid="{00000000-0005-0000-0000-00006E460000}"/>
    <cellStyle name="Notas 11 3 10 3 3" xfId="47641" xr:uid="{00000000-0005-0000-0000-00006F460000}"/>
    <cellStyle name="Notas 11 3 11" xfId="4102" xr:uid="{00000000-0005-0000-0000-000070460000}"/>
    <cellStyle name="Notas 11 3 11 2" xfId="14304" xr:uid="{00000000-0005-0000-0000-000071460000}"/>
    <cellStyle name="Notas 11 3 11 2 2" xfId="29355" xr:uid="{00000000-0005-0000-0000-000072460000}"/>
    <cellStyle name="Notas 11 3 11 2 3" xfId="43704" xr:uid="{00000000-0005-0000-0000-000073460000}"/>
    <cellStyle name="Notas 11 3 11 3" xfId="18451" xr:uid="{00000000-0005-0000-0000-000074460000}"/>
    <cellStyle name="Notas 11 3 11 3 2" xfId="33502" xr:uid="{00000000-0005-0000-0000-000075460000}"/>
    <cellStyle name="Notas 11 3 11 3 3" xfId="47851" xr:uid="{00000000-0005-0000-0000-000076460000}"/>
    <cellStyle name="Notas 11 3 12" xfId="4312" xr:uid="{00000000-0005-0000-0000-000077460000}"/>
    <cellStyle name="Notas 11 3 12 2" xfId="12973" xr:uid="{00000000-0005-0000-0000-000078460000}"/>
    <cellStyle name="Notas 11 3 12 2 2" xfId="28024" xr:uid="{00000000-0005-0000-0000-000079460000}"/>
    <cellStyle name="Notas 11 3 12 2 3" xfId="42373" xr:uid="{00000000-0005-0000-0000-00007A460000}"/>
    <cellStyle name="Notas 11 3 12 3" xfId="18661" xr:uid="{00000000-0005-0000-0000-00007B460000}"/>
    <cellStyle name="Notas 11 3 12 3 2" xfId="33712" xr:uid="{00000000-0005-0000-0000-00007C460000}"/>
    <cellStyle name="Notas 11 3 12 3 3" xfId="48061" xr:uid="{00000000-0005-0000-0000-00007D460000}"/>
    <cellStyle name="Notas 11 3 13" xfId="4522" xr:uid="{00000000-0005-0000-0000-00007E460000}"/>
    <cellStyle name="Notas 11 3 13 2" xfId="11260" xr:uid="{00000000-0005-0000-0000-00007F460000}"/>
    <cellStyle name="Notas 11 3 13 2 2" xfId="26311" xr:uid="{00000000-0005-0000-0000-000080460000}"/>
    <cellStyle name="Notas 11 3 13 2 3" xfId="40660" xr:uid="{00000000-0005-0000-0000-000081460000}"/>
    <cellStyle name="Notas 11 3 13 3" xfId="18871" xr:uid="{00000000-0005-0000-0000-000082460000}"/>
    <cellStyle name="Notas 11 3 13 3 2" xfId="33922" xr:uid="{00000000-0005-0000-0000-000083460000}"/>
    <cellStyle name="Notas 11 3 13 3 3" xfId="48271" xr:uid="{00000000-0005-0000-0000-000084460000}"/>
    <cellStyle name="Notas 11 3 14" xfId="4732" xr:uid="{00000000-0005-0000-0000-000085460000}"/>
    <cellStyle name="Notas 11 3 14 2" xfId="11926" xr:uid="{00000000-0005-0000-0000-000086460000}"/>
    <cellStyle name="Notas 11 3 14 2 2" xfId="26977" xr:uid="{00000000-0005-0000-0000-000087460000}"/>
    <cellStyle name="Notas 11 3 14 2 3" xfId="41326" xr:uid="{00000000-0005-0000-0000-000088460000}"/>
    <cellStyle name="Notas 11 3 14 3" xfId="19081" xr:uid="{00000000-0005-0000-0000-000089460000}"/>
    <cellStyle name="Notas 11 3 14 3 2" xfId="34132" xr:uid="{00000000-0005-0000-0000-00008A460000}"/>
    <cellStyle name="Notas 11 3 14 3 3" xfId="48481" xr:uid="{00000000-0005-0000-0000-00008B460000}"/>
    <cellStyle name="Notas 11 3 15" xfId="4942" xr:uid="{00000000-0005-0000-0000-00008C460000}"/>
    <cellStyle name="Notas 11 3 15 2" xfId="11630" xr:uid="{00000000-0005-0000-0000-00008D460000}"/>
    <cellStyle name="Notas 11 3 15 2 2" xfId="26681" xr:uid="{00000000-0005-0000-0000-00008E460000}"/>
    <cellStyle name="Notas 11 3 15 2 3" xfId="41030" xr:uid="{00000000-0005-0000-0000-00008F460000}"/>
    <cellStyle name="Notas 11 3 15 3" xfId="19291" xr:uid="{00000000-0005-0000-0000-000090460000}"/>
    <cellStyle name="Notas 11 3 15 3 2" xfId="34342" xr:uid="{00000000-0005-0000-0000-000091460000}"/>
    <cellStyle name="Notas 11 3 15 3 3" xfId="48691" xr:uid="{00000000-0005-0000-0000-000092460000}"/>
    <cellStyle name="Notas 11 3 16" xfId="5152" xr:uid="{00000000-0005-0000-0000-000093460000}"/>
    <cellStyle name="Notas 11 3 16 2" xfId="10845" xr:uid="{00000000-0005-0000-0000-000094460000}"/>
    <cellStyle name="Notas 11 3 16 2 2" xfId="25896" xr:uid="{00000000-0005-0000-0000-000095460000}"/>
    <cellStyle name="Notas 11 3 16 2 3" xfId="40245" xr:uid="{00000000-0005-0000-0000-000096460000}"/>
    <cellStyle name="Notas 11 3 16 3" xfId="19501" xr:uid="{00000000-0005-0000-0000-000097460000}"/>
    <cellStyle name="Notas 11 3 16 3 2" xfId="34552" xr:uid="{00000000-0005-0000-0000-000098460000}"/>
    <cellStyle name="Notas 11 3 16 3 3" xfId="48901" xr:uid="{00000000-0005-0000-0000-000099460000}"/>
    <cellStyle name="Notas 11 3 17" xfId="5362" xr:uid="{00000000-0005-0000-0000-00009A460000}"/>
    <cellStyle name="Notas 11 3 17 2" xfId="15113" xr:uid="{00000000-0005-0000-0000-00009B460000}"/>
    <cellStyle name="Notas 11 3 17 2 2" xfId="30164" xr:uid="{00000000-0005-0000-0000-00009C460000}"/>
    <cellStyle name="Notas 11 3 17 2 3" xfId="44513" xr:uid="{00000000-0005-0000-0000-00009D460000}"/>
    <cellStyle name="Notas 11 3 17 3" xfId="19711" xr:uid="{00000000-0005-0000-0000-00009E460000}"/>
    <cellStyle name="Notas 11 3 17 3 2" xfId="34762" xr:uid="{00000000-0005-0000-0000-00009F460000}"/>
    <cellStyle name="Notas 11 3 17 3 3" xfId="49111" xr:uid="{00000000-0005-0000-0000-0000A0460000}"/>
    <cellStyle name="Notas 11 3 18" xfId="5572" xr:uid="{00000000-0005-0000-0000-0000A1460000}"/>
    <cellStyle name="Notas 11 3 18 2" xfId="14988" xr:uid="{00000000-0005-0000-0000-0000A2460000}"/>
    <cellStyle name="Notas 11 3 18 2 2" xfId="30039" xr:uid="{00000000-0005-0000-0000-0000A3460000}"/>
    <cellStyle name="Notas 11 3 18 2 3" xfId="44388" xr:uid="{00000000-0005-0000-0000-0000A4460000}"/>
    <cellStyle name="Notas 11 3 18 3" xfId="19921" xr:uid="{00000000-0005-0000-0000-0000A5460000}"/>
    <cellStyle name="Notas 11 3 18 3 2" xfId="34972" xr:uid="{00000000-0005-0000-0000-0000A6460000}"/>
    <cellStyle name="Notas 11 3 18 3 3" xfId="49321" xr:uid="{00000000-0005-0000-0000-0000A7460000}"/>
    <cellStyle name="Notas 11 3 19" xfId="5782" xr:uid="{00000000-0005-0000-0000-0000A8460000}"/>
    <cellStyle name="Notas 11 3 19 2" xfId="11490" xr:uid="{00000000-0005-0000-0000-0000A9460000}"/>
    <cellStyle name="Notas 11 3 19 2 2" xfId="26541" xr:uid="{00000000-0005-0000-0000-0000AA460000}"/>
    <cellStyle name="Notas 11 3 19 2 3" xfId="40890" xr:uid="{00000000-0005-0000-0000-0000AB460000}"/>
    <cellStyle name="Notas 11 3 19 3" xfId="20131" xr:uid="{00000000-0005-0000-0000-0000AC460000}"/>
    <cellStyle name="Notas 11 3 19 3 2" xfId="35182" xr:uid="{00000000-0005-0000-0000-0000AD460000}"/>
    <cellStyle name="Notas 11 3 19 3 3" xfId="49531" xr:uid="{00000000-0005-0000-0000-0000AE460000}"/>
    <cellStyle name="Notas 11 3 2" xfId="1576" xr:uid="{00000000-0005-0000-0000-0000AF460000}"/>
    <cellStyle name="Notas 11 3 2 2" xfId="15939" xr:uid="{00000000-0005-0000-0000-0000B0460000}"/>
    <cellStyle name="Notas 11 3 2 2 2" xfId="30990" xr:uid="{00000000-0005-0000-0000-0000B1460000}"/>
    <cellStyle name="Notas 11 3 2 2 3" xfId="45339" xr:uid="{00000000-0005-0000-0000-0000B2460000}"/>
    <cellStyle name="Notas 11 3 2 3" xfId="11953" xr:uid="{00000000-0005-0000-0000-0000B3460000}"/>
    <cellStyle name="Notas 11 3 2 3 2" xfId="27004" xr:uid="{00000000-0005-0000-0000-0000B4460000}"/>
    <cellStyle name="Notas 11 3 2 3 3" xfId="41353" xr:uid="{00000000-0005-0000-0000-0000B5460000}"/>
    <cellStyle name="Notas 11 3 20" xfId="5992" xr:uid="{00000000-0005-0000-0000-0000B6460000}"/>
    <cellStyle name="Notas 11 3 20 2" xfId="15246" xr:uid="{00000000-0005-0000-0000-0000B7460000}"/>
    <cellStyle name="Notas 11 3 20 2 2" xfId="30297" xr:uid="{00000000-0005-0000-0000-0000B8460000}"/>
    <cellStyle name="Notas 11 3 20 2 3" xfId="44646" xr:uid="{00000000-0005-0000-0000-0000B9460000}"/>
    <cellStyle name="Notas 11 3 20 3" xfId="20341" xr:uid="{00000000-0005-0000-0000-0000BA460000}"/>
    <cellStyle name="Notas 11 3 20 3 2" xfId="35392" xr:uid="{00000000-0005-0000-0000-0000BB460000}"/>
    <cellStyle name="Notas 11 3 20 3 3" xfId="49741" xr:uid="{00000000-0005-0000-0000-0000BC460000}"/>
    <cellStyle name="Notas 11 3 21" xfId="6202" xr:uid="{00000000-0005-0000-0000-0000BD460000}"/>
    <cellStyle name="Notas 11 3 21 2" xfId="1826" xr:uid="{00000000-0005-0000-0000-0000BE460000}"/>
    <cellStyle name="Notas 11 3 21 2 2" xfId="23631" xr:uid="{00000000-0005-0000-0000-0000BF460000}"/>
    <cellStyle name="Notas 11 3 21 2 3" xfId="23877" xr:uid="{00000000-0005-0000-0000-0000C0460000}"/>
    <cellStyle name="Notas 11 3 21 3" xfId="20551" xr:uid="{00000000-0005-0000-0000-0000C1460000}"/>
    <cellStyle name="Notas 11 3 21 3 2" xfId="35602" xr:uid="{00000000-0005-0000-0000-0000C2460000}"/>
    <cellStyle name="Notas 11 3 21 3 3" xfId="49951" xr:uid="{00000000-0005-0000-0000-0000C3460000}"/>
    <cellStyle name="Notas 11 3 22" xfId="6412" xr:uid="{00000000-0005-0000-0000-0000C4460000}"/>
    <cellStyle name="Notas 11 3 22 2" xfId="13806" xr:uid="{00000000-0005-0000-0000-0000C5460000}"/>
    <cellStyle name="Notas 11 3 22 2 2" xfId="28857" xr:uid="{00000000-0005-0000-0000-0000C6460000}"/>
    <cellStyle name="Notas 11 3 22 2 3" xfId="43206" xr:uid="{00000000-0005-0000-0000-0000C7460000}"/>
    <cellStyle name="Notas 11 3 22 3" xfId="20761" xr:uid="{00000000-0005-0000-0000-0000C8460000}"/>
    <cellStyle name="Notas 11 3 22 3 2" xfId="35812" xr:uid="{00000000-0005-0000-0000-0000C9460000}"/>
    <cellStyle name="Notas 11 3 22 3 3" xfId="50161" xr:uid="{00000000-0005-0000-0000-0000CA460000}"/>
    <cellStyle name="Notas 11 3 23" xfId="6622" xr:uid="{00000000-0005-0000-0000-0000CB460000}"/>
    <cellStyle name="Notas 11 3 23 2" xfId="11108" xr:uid="{00000000-0005-0000-0000-0000CC460000}"/>
    <cellStyle name="Notas 11 3 23 2 2" xfId="26159" xr:uid="{00000000-0005-0000-0000-0000CD460000}"/>
    <cellStyle name="Notas 11 3 23 2 3" xfId="40508" xr:uid="{00000000-0005-0000-0000-0000CE460000}"/>
    <cellStyle name="Notas 11 3 23 3" xfId="20971" xr:uid="{00000000-0005-0000-0000-0000CF460000}"/>
    <cellStyle name="Notas 11 3 23 3 2" xfId="36022" xr:uid="{00000000-0005-0000-0000-0000D0460000}"/>
    <cellStyle name="Notas 11 3 23 3 3" xfId="50371" xr:uid="{00000000-0005-0000-0000-0000D1460000}"/>
    <cellStyle name="Notas 11 3 24" xfId="6832" xr:uid="{00000000-0005-0000-0000-0000D2460000}"/>
    <cellStyle name="Notas 11 3 24 2" xfId="10807" xr:uid="{00000000-0005-0000-0000-0000D3460000}"/>
    <cellStyle name="Notas 11 3 24 2 2" xfId="25858" xr:uid="{00000000-0005-0000-0000-0000D4460000}"/>
    <cellStyle name="Notas 11 3 24 2 3" xfId="40207" xr:uid="{00000000-0005-0000-0000-0000D5460000}"/>
    <cellStyle name="Notas 11 3 24 3" xfId="21181" xr:uid="{00000000-0005-0000-0000-0000D6460000}"/>
    <cellStyle name="Notas 11 3 24 3 2" xfId="36232" xr:uid="{00000000-0005-0000-0000-0000D7460000}"/>
    <cellStyle name="Notas 11 3 24 3 3" xfId="50581" xr:uid="{00000000-0005-0000-0000-0000D8460000}"/>
    <cellStyle name="Notas 11 3 25" xfId="7042" xr:uid="{00000000-0005-0000-0000-0000D9460000}"/>
    <cellStyle name="Notas 11 3 25 2" xfId="13549" xr:uid="{00000000-0005-0000-0000-0000DA460000}"/>
    <cellStyle name="Notas 11 3 25 2 2" xfId="28600" xr:uid="{00000000-0005-0000-0000-0000DB460000}"/>
    <cellStyle name="Notas 11 3 25 2 3" xfId="42949" xr:uid="{00000000-0005-0000-0000-0000DC460000}"/>
    <cellStyle name="Notas 11 3 25 3" xfId="21391" xr:uid="{00000000-0005-0000-0000-0000DD460000}"/>
    <cellStyle name="Notas 11 3 25 3 2" xfId="36442" xr:uid="{00000000-0005-0000-0000-0000DE460000}"/>
    <cellStyle name="Notas 11 3 25 3 3" xfId="50791" xr:uid="{00000000-0005-0000-0000-0000DF460000}"/>
    <cellStyle name="Notas 11 3 26" xfId="7252" xr:uid="{00000000-0005-0000-0000-0000E0460000}"/>
    <cellStyle name="Notas 11 3 26 2" xfId="14685" xr:uid="{00000000-0005-0000-0000-0000E1460000}"/>
    <cellStyle name="Notas 11 3 26 2 2" xfId="29736" xr:uid="{00000000-0005-0000-0000-0000E2460000}"/>
    <cellStyle name="Notas 11 3 26 2 3" xfId="44085" xr:uid="{00000000-0005-0000-0000-0000E3460000}"/>
    <cellStyle name="Notas 11 3 26 3" xfId="21601" xr:uid="{00000000-0005-0000-0000-0000E4460000}"/>
    <cellStyle name="Notas 11 3 26 3 2" xfId="36652" xr:uid="{00000000-0005-0000-0000-0000E5460000}"/>
    <cellStyle name="Notas 11 3 26 3 3" xfId="51001" xr:uid="{00000000-0005-0000-0000-0000E6460000}"/>
    <cellStyle name="Notas 11 3 27" xfId="7462" xr:uid="{00000000-0005-0000-0000-0000E7460000}"/>
    <cellStyle name="Notas 11 3 27 2" xfId="12827" xr:uid="{00000000-0005-0000-0000-0000E8460000}"/>
    <cellStyle name="Notas 11 3 27 2 2" xfId="27878" xr:uid="{00000000-0005-0000-0000-0000E9460000}"/>
    <cellStyle name="Notas 11 3 27 2 3" xfId="42227" xr:uid="{00000000-0005-0000-0000-0000EA460000}"/>
    <cellStyle name="Notas 11 3 27 3" xfId="21811" xr:uid="{00000000-0005-0000-0000-0000EB460000}"/>
    <cellStyle name="Notas 11 3 27 3 2" xfId="36862" xr:uid="{00000000-0005-0000-0000-0000EC460000}"/>
    <cellStyle name="Notas 11 3 27 3 3" xfId="51211" xr:uid="{00000000-0005-0000-0000-0000ED460000}"/>
    <cellStyle name="Notas 11 3 28" xfId="7672" xr:uid="{00000000-0005-0000-0000-0000EE460000}"/>
    <cellStyle name="Notas 11 3 28 2" xfId="15474" xr:uid="{00000000-0005-0000-0000-0000EF460000}"/>
    <cellStyle name="Notas 11 3 28 2 2" xfId="30525" xr:uid="{00000000-0005-0000-0000-0000F0460000}"/>
    <cellStyle name="Notas 11 3 28 2 3" xfId="44874" xr:uid="{00000000-0005-0000-0000-0000F1460000}"/>
    <cellStyle name="Notas 11 3 28 3" xfId="22021" xr:uid="{00000000-0005-0000-0000-0000F2460000}"/>
    <cellStyle name="Notas 11 3 28 3 2" xfId="37072" xr:uid="{00000000-0005-0000-0000-0000F3460000}"/>
    <cellStyle name="Notas 11 3 28 3 3" xfId="51421" xr:uid="{00000000-0005-0000-0000-0000F4460000}"/>
    <cellStyle name="Notas 11 3 29" xfId="7882" xr:uid="{00000000-0005-0000-0000-0000F5460000}"/>
    <cellStyle name="Notas 11 3 29 2" xfId="12031" xr:uid="{00000000-0005-0000-0000-0000F6460000}"/>
    <cellStyle name="Notas 11 3 29 2 2" xfId="27082" xr:uid="{00000000-0005-0000-0000-0000F7460000}"/>
    <cellStyle name="Notas 11 3 29 2 3" xfId="41431" xr:uid="{00000000-0005-0000-0000-0000F8460000}"/>
    <cellStyle name="Notas 11 3 29 3" xfId="22231" xr:uid="{00000000-0005-0000-0000-0000F9460000}"/>
    <cellStyle name="Notas 11 3 29 3 2" xfId="37282" xr:uid="{00000000-0005-0000-0000-0000FA460000}"/>
    <cellStyle name="Notas 11 3 29 3 3" xfId="51631" xr:uid="{00000000-0005-0000-0000-0000FB460000}"/>
    <cellStyle name="Notas 11 3 3" xfId="2422" xr:uid="{00000000-0005-0000-0000-0000FC460000}"/>
    <cellStyle name="Notas 11 3 3 2" xfId="14857" xr:uid="{00000000-0005-0000-0000-0000FD460000}"/>
    <cellStyle name="Notas 11 3 3 2 2" xfId="29908" xr:uid="{00000000-0005-0000-0000-0000FE460000}"/>
    <cellStyle name="Notas 11 3 3 2 3" xfId="44257" xr:uid="{00000000-0005-0000-0000-0000FF460000}"/>
    <cellStyle name="Notas 11 3 3 3" xfId="16771" xr:uid="{00000000-0005-0000-0000-000000470000}"/>
    <cellStyle name="Notas 11 3 3 3 2" xfId="31822" xr:uid="{00000000-0005-0000-0000-000001470000}"/>
    <cellStyle name="Notas 11 3 3 3 3" xfId="46171" xr:uid="{00000000-0005-0000-0000-000002470000}"/>
    <cellStyle name="Notas 11 3 30" xfId="8089" xr:uid="{00000000-0005-0000-0000-000003470000}"/>
    <cellStyle name="Notas 11 3 30 2" xfId="1916" xr:uid="{00000000-0005-0000-0000-000004470000}"/>
    <cellStyle name="Notas 11 3 30 2 2" xfId="23721" xr:uid="{00000000-0005-0000-0000-000005470000}"/>
    <cellStyle name="Notas 11 3 30 2 3" xfId="23860" xr:uid="{00000000-0005-0000-0000-000006470000}"/>
    <cellStyle name="Notas 11 3 30 3" xfId="22438" xr:uid="{00000000-0005-0000-0000-000007470000}"/>
    <cellStyle name="Notas 11 3 30 3 2" xfId="37489" xr:uid="{00000000-0005-0000-0000-000008470000}"/>
    <cellStyle name="Notas 11 3 30 3 3" xfId="51838" xr:uid="{00000000-0005-0000-0000-000009470000}"/>
    <cellStyle name="Notas 11 3 31" xfId="8296" xr:uid="{00000000-0005-0000-0000-00000A470000}"/>
    <cellStyle name="Notas 11 3 31 2" xfId="9604" xr:uid="{00000000-0005-0000-0000-00000B470000}"/>
    <cellStyle name="Notas 11 3 31 2 2" xfId="24655" xr:uid="{00000000-0005-0000-0000-00000C470000}"/>
    <cellStyle name="Notas 11 3 31 2 3" xfId="39004" xr:uid="{00000000-0005-0000-0000-00000D470000}"/>
    <cellStyle name="Notas 11 3 31 3" xfId="22645" xr:uid="{00000000-0005-0000-0000-00000E470000}"/>
    <cellStyle name="Notas 11 3 31 3 2" xfId="37696" xr:uid="{00000000-0005-0000-0000-00000F470000}"/>
    <cellStyle name="Notas 11 3 31 3 3" xfId="52045" xr:uid="{00000000-0005-0000-0000-000010470000}"/>
    <cellStyle name="Notas 11 3 32" xfId="8501" xr:uid="{00000000-0005-0000-0000-000011470000}"/>
    <cellStyle name="Notas 11 3 32 2" xfId="14027" xr:uid="{00000000-0005-0000-0000-000012470000}"/>
    <cellStyle name="Notas 11 3 32 2 2" xfId="29078" xr:uid="{00000000-0005-0000-0000-000013470000}"/>
    <cellStyle name="Notas 11 3 32 2 3" xfId="43427" xr:uid="{00000000-0005-0000-0000-000014470000}"/>
    <cellStyle name="Notas 11 3 32 3" xfId="22850" xr:uid="{00000000-0005-0000-0000-000015470000}"/>
    <cellStyle name="Notas 11 3 32 3 2" xfId="37901" xr:uid="{00000000-0005-0000-0000-000016470000}"/>
    <cellStyle name="Notas 11 3 32 3 3" xfId="52250" xr:uid="{00000000-0005-0000-0000-000017470000}"/>
    <cellStyle name="Notas 11 3 33" xfId="8696" xr:uid="{00000000-0005-0000-0000-000018470000}"/>
    <cellStyle name="Notas 11 3 33 2" xfId="12820" xr:uid="{00000000-0005-0000-0000-000019470000}"/>
    <cellStyle name="Notas 11 3 33 2 2" xfId="27871" xr:uid="{00000000-0005-0000-0000-00001A470000}"/>
    <cellStyle name="Notas 11 3 33 2 3" xfId="42220" xr:uid="{00000000-0005-0000-0000-00001B470000}"/>
    <cellStyle name="Notas 11 3 33 3" xfId="23045" xr:uid="{00000000-0005-0000-0000-00001C470000}"/>
    <cellStyle name="Notas 11 3 33 3 2" xfId="38096" xr:uid="{00000000-0005-0000-0000-00001D470000}"/>
    <cellStyle name="Notas 11 3 33 3 3" xfId="52445" xr:uid="{00000000-0005-0000-0000-00001E470000}"/>
    <cellStyle name="Notas 11 3 34" xfId="8866" xr:uid="{00000000-0005-0000-0000-00001F470000}"/>
    <cellStyle name="Notas 11 3 34 2" xfId="9962" xr:uid="{00000000-0005-0000-0000-000020470000}"/>
    <cellStyle name="Notas 11 3 34 2 2" xfId="25013" xr:uid="{00000000-0005-0000-0000-000021470000}"/>
    <cellStyle name="Notas 11 3 34 2 3" xfId="39362" xr:uid="{00000000-0005-0000-0000-000022470000}"/>
    <cellStyle name="Notas 11 3 34 3" xfId="23215" xr:uid="{00000000-0005-0000-0000-000023470000}"/>
    <cellStyle name="Notas 11 3 34 3 2" xfId="38266" xr:uid="{00000000-0005-0000-0000-000024470000}"/>
    <cellStyle name="Notas 11 3 34 3 3" xfId="52615" xr:uid="{00000000-0005-0000-0000-000025470000}"/>
    <cellStyle name="Notas 11 3 35" xfId="9000" xr:uid="{00000000-0005-0000-0000-000026470000}"/>
    <cellStyle name="Notas 11 3 35 2" xfId="9704" xr:uid="{00000000-0005-0000-0000-000027470000}"/>
    <cellStyle name="Notas 11 3 35 2 2" xfId="24755" xr:uid="{00000000-0005-0000-0000-000028470000}"/>
    <cellStyle name="Notas 11 3 35 2 3" xfId="39104" xr:uid="{00000000-0005-0000-0000-000029470000}"/>
    <cellStyle name="Notas 11 3 35 3" xfId="23349" xr:uid="{00000000-0005-0000-0000-00002A470000}"/>
    <cellStyle name="Notas 11 3 35 3 2" xfId="38400" xr:uid="{00000000-0005-0000-0000-00002B470000}"/>
    <cellStyle name="Notas 11 3 35 3 3" xfId="52749" xr:uid="{00000000-0005-0000-0000-00002C470000}"/>
    <cellStyle name="Notas 11 3 36" xfId="11952" xr:uid="{00000000-0005-0000-0000-00002D470000}"/>
    <cellStyle name="Notas 11 3 36 2" xfId="27003" xr:uid="{00000000-0005-0000-0000-00002E470000}"/>
    <cellStyle name="Notas 11 3 36 3" xfId="41352" xr:uid="{00000000-0005-0000-0000-00002F470000}"/>
    <cellStyle name="Notas 11 3 37" xfId="16249" xr:uid="{00000000-0005-0000-0000-000030470000}"/>
    <cellStyle name="Notas 11 3 37 2" xfId="31300" xr:uid="{00000000-0005-0000-0000-000031470000}"/>
    <cellStyle name="Notas 11 3 37 3" xfId="45649" xr:uid="{00000000-0005-0000-0000-000032470000}"/>
    <cellStyle name="Notas 11 3 4" xfId="2632" xr:uid="{00000000-0005-0000-0000-000033470000}"/>
    <cellStyle name="Notas 11 3 4 2" xfId="14992" xr:uid="{00000000-0005-0000-0000-000034470000}"/>
    <cellStyle name="Notas 11 3 4 2 2" xfId="30043" xr:uid="{00000000-0005-0000-0000-000035470000}"/>
    <cellStyle name="Notas 11 3 4 2 3" xfId="44392" xr:uid="{00000000-0005-0000-0000-000036470000}"/>
    <cellStyle name="Notas 11 3 4 3" xfId="16981" xr:uid="{00000000-0005-0000-0000-000037470000}"/>
    <cellStyle name="Notas 11 3 4 3 2" xfId="32032" xr:uid="{00000000-0005-0000-0000-000038470000}"/>
    <cellStyle name="Notas 11 3 4 3 3" xfId="46381" xr:uid="{00000000-0005-0000-0000-000039470000}"/>
    <cellStyle name="Notas 11 3 5" xfId="2842" xr:uid="{00000000-0005-0000-0000-00003A470000}"/>
    <cellStyle name="Notas 11 3 5 2" xfId="9788" xr:uid="{00000000-0005-0000-0000-00003B470000}"/>
    <cellStyle name="Notas 11 3 5 2 2" xfId="24839" xr:uid="{00000000-0005-0000-0000-00003C470000}"/>
    <cellStyle name="Notas 11 3 5 2 3" xfId="39188" xr:uid="{00000000-0005-0000-0000-00003D470000}"/>
    <cellStyle name="Notas 11 3 5 3" xfId="17191" xr:uid="{00000000-0005-0000-0000-00003E470000}"/>
    <cellStyle name="Notas 11 3 5 3 2" xfId="32242" xr:uid="{00000000-0005-0000-0000-00003F470000}"/>
    <cellStyle name="Notas 11 3 5 3 3" xfId="46591" xr:uid="{00000000-0005-0000-0000-000040470000}"/>
    <cellStyle name="Notas 11 3 6" xfId="3052" xr:uid="{00000000-0005-0000-0000-000041470000}"/>
    <cellStyle name="Notas 11 3 6 2" xfId="9972" xr:uid="{00000000-0005-0000-0000-000042470000}"/>
    <cellStyle name="Notas 11 3 6 2 2" xfId="25023" xr:uid="{00000000-0005-0000-0000-000043470000}"/>
    <cellStyle name="Notas 11 3 6 2 3" xfId="39372" xr:uid="{00000000-0005-0000-0000-000044470000}"/>
    <cellStyle name="Notas 11 3 6 3" xfId="17401" xr:uid="{00000000-0005-0000-0000-000045470000}"/>
    <cellStyle name="Notas 11 3 6 3 2" xfId="32452" xr:uid="{00000000-0005-0000-0000-000046470000}"/>
    <cellStyle name="Notas 11 3 6 3 3" xfId="46801" xr:uid="{00000000-0005-0000-0000-000047470000}"/>
    <cellStyle name="Notas 11 3 7" xfId="3262" xr:uid="{00000000-0005-0000-0000-000048470000}"/>
    <cellStyle name="Notas 11 3 7 2" xfId="13721" xr:uid="{00000000-0005-0000-0000-000049470000}"/>
    <cellStyle name="Notas 11 3 7 2 2" xfId="28772" xr:uid="{00000000-0005-0000-0000-00004A470000}"/>
    <cellStyle name="Notas 11 3 7 2 3" xfId="43121" xr:uid="{00000000-0005-0000-0000-00004B470000}"/>
    <cellStyle name="Notas 11 3 7 3" xfId="17611" xr:uid="{00000000-0005-0000-0000-00004C470000}"/>
    <cellStyle name="Notas 11 3 7 3 2" xfId="32662" xr:uid="{00000000-0005-0000-0000-00004D470000}"/>
    <cellStyle name="Notas 11 3 7 3 3" xfId="47011" xr:uid="{00000000-0005-0000-0000-00004E470000}"/>
    <cellStyle name="Notas 11 3 8" xfId="3472" xr:uid="{00000000-0005-0000-0000-00004F470000}"/>
    <cellStyle name="Notas 11 3 8 2" xfId="15813" xr:uid="{00000000-0005-0000-0000-000050470000}"/>
    <cellStyle name="Notas 11 3 8 2 2" xfId="30864" xr:uid="{00000000-0005-0000-0000-000051470000}"/>
    <cellStyle name="Notas 11 3 8 2 3" xfId="45213" xr:uid="{00000000-0005-0000-0000-000052470000}"/>
    <cellStyle name="Notas 11 3 8 3" xfId="17821" xr:uid="{00000000-0005-0000-0000-000053470000}"/>
    <cellStyle name="Notas 11 3 8 3 2" xfId="32872" xr:uid="{00000000-0005-0000-0000-000054470000}"/>
    <cellStyle name="Notas 11 3 8 3 3" xfId="47221" xr:uid="{00000000-0005-0000-0000-000055470000}"/>
    <cellStyle name="Notas 11 3 9" xfId="3682" xr:uid="{00000000-0005-0000-0000-000056470000}"/>
    <cellStyle name="Notas 11 3 9 2" xfId="1634" xr:uid="{00000000-0005-0000-0000-000057470000}"/>
    <cellStyle name="Notas 11 3 9 2 2" xfId="23439" xr:uid="{00000000-0005-0000-0000-000058470000}"/>
    <cellStyle name="Notas 11 3 9 2 3" xfId="23994" xr:uid="{00000000-0005-0000-0000-000059470000}"/>
    <cellStyle name="Notas 11 3 9 3" xfId="18031" xr:uid="{00000000-0005-0000-0000-00005A470000}"/>
    <cellStyle name="Notas 11 3 9 3 2" xfId="33082" xr:uid="{00000000-0005-0000-0000-00005B470000}"/>
    <cellStyle name="Notas 11 3 9 3 3" xfId="47431" xr:uid="{00000000-0005-0000-0000-00005C470000}"/>
    <cellStyle name="Notas 11 30" xfId="7401" xr:uid="{00000000-0005-0000-0000-00005D470000}"/>
    <cellStyle name="Notas 11 30 2" xfId="12338" xr:uid="{00000000-0005-0000-0000-00005E470000}"/>
    <cellStyle name="Notas 11 30 2 2" xfId="27389" xr:uid="{00000000-0005-0000-0000-00005F470000}"/>
    <cellStyle name="Notas 11 30 2 3" xfId="41738" xr:uid="{00000000-0005-0000-0000-000060470000}"/>
    <cellStyle name="Notas 11 30 3" xfId="21750" xr:uid="{00000000-0005-0000-0000-000061470000}"/>
    <cellStyle name="Notas 11 30 3 2" xfId="36801" xr:uid="{00000000-0005-0000-0000-000062470000}"/>
    <cellStyle name="Notas 11 30 3 3" xfId="51150" xr:uid="{00000000-0005-0000-0000-000063470000}"/>
    <cellStyle name="Notas 11 31" xfId="7611" xr:uid="{00000000-0005-0000-0000-000064470000}"/>
    <cellStyle name="Notas 11 31 2" xfId="11831" xr:uid="{00000000-0005-0000-0000-000065470000}"/>
    <cellStyle name="Notas 11 31 2 2" xfId="26882" xr:uid="{00000000-0005-0000-0000-000066470000}"/>
    <cellStyle name="Notas 11 31 2 3" xfId="41231" xr:uid="{00000000-0005-0000-0000-000067470000}"/>
    <cellStyle name="Notas 11 31 3" xfId="21960" xr:uid="{00000000-0005-0000-0000-000068470000}"/>
    <cellStyle name="Notas 11 31 3 2" xfId="37011" xr:uid="{00000000-0005-0000-0000-000069470000}"/>
    <cellStyle name="Notas 11 31 3 3" xfId="51360" xr:uid="{00000000-0005-0000-0000-00006A470000}"/>
    <cellStyle name="Notas 11 32" xfId="7821" xr:uid="{00000000-0005-0000-0000-00006B470000}"/>
    <cellStyle name="Notas 11 32 2" xfId="12733" xr:uid="{00000000-0005-0000-0000-00006C470000}"/>
    <cellStyle name="Notas 11 32 2 2" xfId="27784" xr:uid="{00000000-0005-0000-0000-00006D470000}"/>
    <cellStyle name="Notas 11 32 2 3" xfId="42133" xr:uid="{00000000-0005-0000-0000-00006E470000}"/>
    <cellStyle name="Notas 11 32 3" xfId="22170" xr:uid="{00000000-0005-0000-0000-00006F470000}"/>
    <cellStyle name="Notas 11 32 3 2" xfId="37221" xr:uid="{00000000-0005-0000-0000-000070470000}"/>
    <cellStyle name="Notas 11 32 3 3" xfId="51570" xr:uid="{00000000-0005-0000-0000-000071470000}"/>
    <cellStyle name="Notas 11 33" xfId="8029" xr:uid="{00000000-0005-0000-0000-000072470000}"/>
    <cellStyle name="Notas 11 33 2" xfId="14483" xr:uid="{00000000-0005-0000-0000-000073470000}"/>
    <cellStyle name="Notas 11 33 2 2" xfId="29534" xr:uid="{00000000-0005-0000-0000-000074470000}"/>
    <cellStyle name="Notas 11 33 2 3" xfId="43883" xr:uid="{00000000-0005-0000-0000-000075470000}"/>
    <cellStyle name="Notas 11 33 3" xfId="22378" xr:uid="{00000000-0005-0000-0000-000076470000}"/>
    <cellStyle name="Notas 11 33 3 2" xfId="37429" xr:uid="{00000000-0005-0000-0000-000077470000}"/>
    <cellStyle name="Notas 11 33 3 3" xfId="51778" xr:uid="{00000000-0005-0000-0000-000078470000}"/>
    <cellStyle name="Notas 11 34" xfId="8236" xr:uid="{00000000-0005-0000-0000-000079470000}"/>
    <cellStyle name="Notas 11 34 2" xfId="14965" xr:uid="{00000000-0005-0000-0000-00007A470000}"/>
    <cellStyle name="Notas 11 34 2 2" xfId="30016" xr:uid="{00000000-0005-0000-0000-00007B470000}"/>
    <cellStyle name="Notas 11 34 2 3" xfId="44365" xr:uid="{00000000-0005-0000-0000-00007C470000}"/>
    <cellStyle name="Notas 11 34 3" xfId="22585" xr:uid="{00000000-0005-0000-0000-00007D470000}"/>
    <cellStyle name="Notas 11 34 3 2" xfId="37636" xr:uid="{00000000-0005-0000-0000-00007E470000}"/>
    <cellStyle name="Notas 11 34 3 3" xfId="51985" xr:uid="{00000000-0005-0000-0000-00007F470000}"/>
    <cellStyle name="Notas 11 35" xfId="8443" xr:uid="{00000000-0005-0000-0000-000080470000}"/>
    <cellStyle name="Notas 11 35 2" xfId="10338" xr:uid="{00000000-0005-0000-0000-000081470000}"/>
    <cellStyle name="Notas 11 35 2 2" xfId="25389" xr:uid="{00000000-0005-0000-0000-000082470000}"/>
    <cellStyle name="Notas 11 35 2 3" xfId="39738" xr:uid="{00000000-0005-0000-0000-000083470000}"/>
    <cellStyle name="Notas 11 35 3" xfId="22792" xr:uid="{00000000-0005-0000-0000-000084470000}"/>
    <cellStyle name="Notas 11 35 3 2" xfId="37843" xr:uid="{00000000-0005-0000-0000-000085470000}"/>
    <cellStyle name="Notas 11 35 3 3" xfId="52192" xr:uid="{00000000-0005-0000-0000-000086470000}"/>
    <cellStyle name="Notas 11 36" xfId="8642" xr:uid="{00000000-0005-0000-0000-000087470000}"/>
    <cellStyle name="Notas 11 36 2" xfId="13591" xr:uid="{00000000-0005-0000-0000-000088470000}"/>
    <cellStyle name="Notas 11 36 2 2" xfId="28642" xr:uid="{00000000-0005-0000-0000-000089470000}"/>
    <cellStyle name="Notas 11 36 2 3" xfId="42991" xr:uid="{00000000-0005-0000-0000-00008A470000}"/>
    <cellStyle name="Notas 11 36 3" xfId="22991" xr:uid="{00000000-0005-0000-0000-00008B470000}"/>
    <cellStyle name="Notas 11 36 3 2" xfId="38042" xr:uid="{00000000-0005-0000-0000-00008C470000}"/>
    <cellStyle name="Notas 11 36 3 3" xfId="52391" xr:uid="{00000000-0005-0000-0000-00008D470000}"/>
    <cellStyle name="Notas 11 37" xfId="8820" xr:uid="{00000000-0005-0000-0000-00008E470000}"/>
    <cellStyle name="Notas 11 37 2" xfId="14284" xr:uid="{00000000-0005-0000-0000-00008F470000}"/>
    <cellStyle name="Notas 11 37 2 2" xfId="29335" xr:uid="{00000000-0005-0000-0000-000090470000}"/>
    <cellStyle name="Notas 11 37 2 3" xfId="43684" xr:uid="{00000000-0005-0000-0000-000091470000}"/>
    <cellStyle name="Notas 11 37 3" xfId="23169" xr:uid="{00000000-0005-0000-0000-000092470000}"/>
    <cellStyle name="Notas 11 37 3 2" xfId="38220" xr:uid="{00000000-0005-0000-0000-000093470000}"/>
    <cellStyle name="Notas 11 37 3 3" xfId="52569" xr:uid="{00000000-0005-0000-0000-000094470000}"/>
    <cellStyle name="Notas 11 38" xfId="11009" xr:uid="{00000000-0005-0000-0000-000095470000}"/>
    <cellStyle name="Notas 11 38 2" xfId="26060" xr:uid="{00000000-0005-0000-0000-000096470000}"/>
    <cellStyle name="Notas 11 38 3" xfId="40409" xr:uid="{00000000-0005-0000-0000-000097470000}"/>
    <cellStyle name="Notas 11 39" xfId="16116" xr:uid="{00000000-0005-0000-0000-000098470000}"/>
    <cellStyle name="Notas 11 39 2" xfId="31167" xr:uid="{00000000-0005-0000-0000-000099470000}"/>
    <cellStyle name="Notas 11 39 3" xfId="45516" xr:uid="{00000000-0005-0000-0000-00009A470000}"/>
    <cellStyle name="Notas 11 4" xfId="1612" xr:uid="{00000000-0005-0000-0000-00009B470000}"/>
    <cellStyle name="Notas 11 4 2" xfId="13211" xr:uid="{00000000-0005-0000-0000-00009C470000}"/>
    <cellStyle name="Notas 11 4 2 2" xfId="28262" xr:uid="{00000000-0005-0000-0000-00009D470000}"/>
    <cellStyle name="Notas 11 4 2 3" xfId="42611" xr:uid="{00000000-0005-0000-0000-00009E470000}"/>
    <cellStyle name="Notas 11 4 3" xfId="11080" xr:uid="{00000000-0005-0000-0000-00009F470000}"/>
    <cellStyle name="Notas 11 4 3 2" xfId="26131" xr:uid="{00000000-0005-0000-0000-0000A0470000}"/>
    <cellStyle name="Notas 11 4 3 3" xfId="40480" xr:uid="{00000000-0005-0000-0000-0000A1470000}"/>
    <cellStyle name="Notas 11 5" xfId="1970" xr:uid="{00000000-0005-0000-0000-0000A2470000}"/>
    <cellStyle name="Notas 11 5 2" xfId="1540" xr:uid="{00000000-0005-0000-0000-0000A3470000}"/>
    <cellStyle name="Notas 11 5 2 2" xfId="23385" xr:uid="{00000000-0005-0000-0000-0000A4470000}"/>
    <cellStyle name="Notas 11 5 2 3" xfId="23897" xr:uid="{00000000-0005-0000-0000-0000A5470000}"/>
    <cellStyle name="Notas 11 5 3" xfId="16316" xr:uid="{00000000-0005-0000-0000-0000A6470000}"/>
    <cellStyle name="Notas 11 5 3 2" xfId="31367" xr:uid="{00000000-0005-0000-0000-0000A7470000}"/>
    <cellStyle name="Notas 11 5 3 3" xfId="45716" xr:uid="{00000000-0005-0000-0000-0000A8470000}"/>
    <cellStyle name="Notas 11 6" xfId="2361" xr:uid="{00000000-0005-0000-0000-0000A9470000}"/>
    <cellStyle name="Notas 11 6 2" xfId="9530" xr:uid="{00000000-0005-0000-0000-0000AA470000}"/>
    <cellStyle name="Notas 11 6 2 2" xfId="24581" xr:uid="{00000000-0005-0000-0000-0000AB470000}"/>
    <cellStyle name="Notas 11 6 2 3" xfId="38930" xr:uid="{00000000-0005-0000-0000-0000AC470000}"/>
    <cellStyle name="Notas 11 6 3" xfId="16710" xr:uid="{00000000-0005-0000-0000-0000AD470000}"/>
    <cellStyle name="Notas 11 6 3 2" xfId="31761" xr:uid="{00000000-0005-0000-0000-0000AE470000}"/>
    <cellStyle name="Notas 11 6 3 3" xfId="46110" xr:uid="{00000000-0005-0000-0000-0000AF470000}"/>
    <cellStyle name="Notas 11 7" xfId="2571" xr:uid="{00000000-0005-0000-0000-0000B0470000}"/>
    <cellStyle name="Notas 11 7 2" xfId="10015" xr:uid="{00000000-0005-0000-0000-0000B1470000}"/>
    <cellStyle name="Notas 11 7 2 2" xfId="25066" xr:uid="{00000000-0005-0000-0000-0000B2470000}"/>
    <cellStyle name="Notas 11 7 2 3" xfId="39415" xr:uid="{00000000-0005-0000-0000-0000B3470000}"/>
    <cellStyle name="Notas 11 7 3" xfId="16920" xr:uid="{00000000-0005-0000-0000-0000B4470000}"/>
    <cellStyle name="Notas 11 7 3 2" xfId="31971" xr:uid="{00000000-0005-0000-0000-0000B5470000}"/>
    <cellStyle name="Notas 11 7 3 3" xfId="46320" xr:uid="{00000000-0005-0000-0000-0000B6470000}"/>
    <cellStyle name="Notas 11 8" xfId="2781" xr:uid="{00000000-0005-0000-0000-0000B7470000}"/>
    <cellStyle name="Notas 11 8 2" xfId="13541" xr:uid="{00000000-0005-0000-0000-0000B8470000}"/>
    <cellStyle name="Notas 11 8 2 2" xfId="28592" xr:uid="{00000000-0005-0000-0000-0000B9470000}"/>
    <cellStyle name="Notas 11 8 2 3" xfId="42941" xr:uid="{00000000-0005-0000-0000-0000BA470000}"/>
    <cellStyle name="Notas 11 8 3" xfId="17130" xr:uid="{00000000-0005-0000-0000-0000BB470000}"/>
    <cellStyle name="Notas 11 8 3 2" xfId="32181" xr:uid="{00000000-0005-0000-0000-0000BC470000}"/>
    <cellStyle name="Notas 11 8 3 3" xfId="46530" xr:uid="{00000000-0005-0000-0000-0000BD470000}"/>
    <cellStyle name="Notas 11 9" xfId="2991" xr:uid="{00000000-0005-0000-0000-0000BE470000}"/>
    <cellStyle name="Notas 11 9 2" xfId="11366" xr:uid="{00000000-0005-0000-0000-0000BF470000}"/>
    <cellStyle name="Notas 11 9 2 2" xfId="26417" xr:uid="{00000000-0005-0000-0000-0000C0470000}"/>
    <cellStyle name="Notas 11 9 2 3" xfId="40766" xr:uid="{00000000-0005-0000-0000-0000C1470000}"/>
    <cellStyle name="Notas 11 9 3" xfId="17340" xr:uid="{00000000-0005-0000-0000-0000C2470000}"/>
    <cellStyle name="Notas 11 9 3 2" xfId="32391" xr:uid="{00000000-0005-0000-0000-0000C3470000}"/>
    <cellStyle name="Notas 11 9 3 3" xfId="46740" xr:uid="{00000000-0005-0000-0000-0000C4470000}"/>
    <cellStyle name="Notas 12" xfId="1406" xr:uid="{00000000-0005-0000-0000-0000C5470000}"/>
    <cellStyle name="Notas 12 10" xfId="3142" xr:uid="{00000000-0005-0000-0000-0000C6470000}"/>
    <cellStyle name="Notas 12 10 2" xfId="14636" xr:uid="{00000000-0005-0000-0000-0000C7470000}"/>
    <cellStyle name="Notas 12 10 2 2" xfId="29687" xr:uid="{00000000-0005-0000-0000-0000C8470000}"/>
    <cellStyle name="Notas 12 10 2 3" xfId="44036" xr:uid="{00000000-0005-0000-0000-0000C9470000}"/>
    <cellStyle name="Notas 12 10 3" xfId="17491" xr:uid="{00000000-0005-0000-0000-0000CA470000}"/>
    <cellStyle name="Notas 12 10 3 2" xfId="32542" xr:uid="{00000000-0005-0000-0000-0000CB470000}"/>
    <cellStyle name="Notas 12 10 3 3" xfId="46891" xr:uid="{00000000-0005-0000-0000-0000CC470000}"/>
    <cellStyle name="Notas 12 11" xfId="3352" xr:uid="{00000000-0005-0000-0000-0000CD470000}"/>
    <cellStyle name="Notas 12 11 2" xfId="11595" xr:uid="{00000000-0005-0000-0000-0000CE470000}"/>
    <cellStyle name="Notas 12 11 2 2" xfId="26646" xr:uid="{00000000-0005-0000-0000-0000CF470000}"/>
    <cellStyle name="Notas 12 11 2 3" xfId="40995" xr:uid="{00000000-0005-0000-0000-0000D0470000}"/>
    <cellStyle name="Notas 12 11 3" xfId="17701" xr:uid="{00000000-0005-0000-0000-0000D1470000}"/>
    <cellStyle name="Notas 12 11 3 2" xfId="32752" xr:uid="{00000000-0005-0000-0000-0000D2470000}"/>
    <cellStyle name="Notas 12 11 3 3" xfId="47101" xr:uid="{00000000-0005-0000-0000-0000D3470000}"/>
    <cellStyle name="Notas 12 12" xfId="3562" xr:uid="{00000000-0005-0000-0000-0000D4470000}"/>
    <cellStyle name="Notas 12 12 2" xfId="15286" xr:uid="{00000000-0005-0000-0000-0000D5470000}"/>
    <cellStyle name="Notas 12 12 2 2" xfId="30337" xr:uid="{00000000-0005-0000-0000-0000D6470000}"/>
    <cellStyle name="Notas 12 12 2 3" xfId="44686" xr:uid="{00000000-0005-0000-0000-0000D7470000}"/>
    <cellStyle name="Notas 12 12 3" xfId="17911" xr:uid="{00000000-0005-0000-0000-0000D8470000}"/>
    <cellStyle name="Notas 12 12 3 2" xfId="32962" xr:uid="{00000000-0005-0000-0000-0000D9470000}"/>
    <cellStyle name="Notas 12 12 3 3" xfId="47311" xr:uid="{00000000-0005-0000-0000-0000DA470000}"/>
    <cellStyle name="Notas 12 13" xfId="3772" xr:uid="{00000000-0005-0000-0000-0000DB470000}"/>
    <cellStyle name="Notas 12 13 2" xfId="13686" xr:uid="{00000000-0005-0000-0000-0000DC470000}"/>
    <cellStyle name="Notas 12 13 2 2" xfId="28737" xr:uid="{00000000-0005-0000-0000-0000DD470000}"/>
    <cellStyle name="Notas 12 13 2 3" xfId="43086" xr:uid="{00000000-0005-0000-0000-0000DE470000}"/>
    <cellStyle name="Notas 12 13 3" xfId="18121" xr:uid="{00000000-0005-0000-0000-0000DF470000}"/>
    <cellStyle name="Notas 12 13 3 2" xfId="33172" xr:uid="{00000000-0005-0000-0000-0000E0470000}"/>
    <cellStyle name="Notas 12 13 3 3" xfId="47521" xr:uid="{00000000-0005-0000-0000-0000E1470000}"/>
    <cellStyle name="Notas 12 14" xfId="3982" xr:uid="{00000000-0005-0000-0000-0000E2470000}"/>
    <cellStyle name="Notas 12 14 2" xfId="12190" xr:uid="{00000000-0005-0000-0000-0000E3470000}"/>
    <cellStyle name="Notas 12 14 2 2" xfId="27241" xr:uid="{00000000-0005-0000-0000-0000E4470000}"/>
    <cellStyle name="Notas 12 14 2 3" xfId="41590" xr:uid="{00000000-0005-0000-0000-0000E5470000}"/>
    <cellStyle name="Notas 12 14 3" xfId="18331" xr:uid="{00000000-0005-0000-0000-0000E6470000}"/>
    <cellStyle name="Notas 12 14 3 2" xfId="33382" xr:uid="{00000000-0005-0000-0000-0000E7470000}"/>
    <cellStyle name="Notas 12 14 3 3" xfId="47731" xr:uid="{00000000-0005-0000-0000-0000E8470000}"/>
    <cellStyle name="Notas 12 15" xfId="4192" xr:uid="{00000000-0005-0000-0000-0000E9470000}"/>
    <cellStyle name="Notas 12 15 2" xfId="14288" xr:uid="{00000000-0005-0000-0000-0000EA470000}"/>
    <cellStyle name="Notas 12 15 2 2" xfId="29339" xr:uid="{00000000-0005-0000-0000-0000EB470000}"/>
    <cellStyle name="Notas 12 15 2 3" xfId="43688" xr:uid="{00000000-0005-0000-0000-0000EC470000}"/>
    <cellStyle name="Notas 12 15 3" xfId="18541" xr:uid="{00000000-0005-0000-0000-0000ED470000}"/>
    <cellStyle name="Notas 12 15 3 2" xfId="33592" xr:uid="{00000000-0005-0000-0000-0000EE470000}"/>
    <cellStyle name="Notas 12 15 3 3" xfId="47941" xr:uid="{00000000-0005-0000-0000-0000EF470000}"/>
    <cellStyle name="Notas 12 16" xfId="4402" xr:uid="{00000000-0005-0000-0000-0000F0470000}"/>
    <cellStyle name="Notas 12 16 2" xfId="10132" xr:uid="{00000000-0005-0000-0000-0000F1470000}"/>
    <cellStyle name="Notas 12 16 2 2" xfId="25183" xr:uid="{00000000-0005-0000-0000-0000F2470000}"/>
    <cellStyle name="Notas 12 16 2 3" xfId="39532" xr:uid="{00000000-0005-0000-0000-0000F3470000}"/>
    <cellStyle name="Notas 12 16 3" xfId="18751" xr:uid="{00000000-0005-0000-0000-0000F4470000}"/>
    <cellStyle name="Notas 12 16 3 2" xfId="33802" xr:uid="{00000000-0005-0000-0000-0000F5470000}"/>
    <cellStyle name="Notas 12 16 3 3" xfId="48151" xr:uid="{00000000-0005-0000-0000-0000F6470000}"/>
    <cellStyle name="Notas 12 17" xfId="4612" xr:uid="{00000000-0005-0000-0000-0000F7470000}"/>
    <cellStyle name="Notas 12 17 2" xfId="16084" xr:uid="{00000000-0005-0000-0000-0000F8470000}"/>
    <cellStyle name="Notas 12 17 2 2" xfId="31135" xr:uid="{00000000-0005-0000-0000-0000F9470000}"/>
    <cellStyle name="Notas 12 17 2 3" xfId="45484" xr:uid="{00000000-0005-0000-0000-0000FA470000}"/>
    <cellStyle name="Notas 12 17 3" xfId="18961" xr:uid="{00000000-0005-0000-0000-0000FB470000}"/>
    <cellStyle name="Notas 12 17 3 2" xfId="34012" xr:uid="{00000000-0005-0000-0000-0000FC470000}"/>
    <cellStyle name="Notas 12 17 3 3" xfId="48361" xr:uid="{00000000-0005-0000-0000-0000FD470000}"/>
    <cellStyle name="Notas 12 18" xfId="4822" xr:uid="{00000000-0005-0000-0000-0000FE470000}"/>
    <cellStyle name="Notas 12 18 2" xfId="14698" xr:uid="{00000000-0005-0000-0000-0000FF470000}"/>
    <cellStyle name="Notas 12 18 2 2" xfId="29749" xr:uid="{00000000-0005-0000-0000-000000480000}"/>
    <cellStyle name="Notas 12 18 2 3" xfId="44098" xr:uid="{00000000-0005-0000-0000-000001480000}"/>
    <cellStyle name="Notas 12 18 3" xfId="19171" xr:uid="{00000000-0005-0000-0000-000002480000}"/>
    <cellStyle name="Notas 12 18 3 2" xfId="34222" xr:uid="{00000000-0005-0000-0000-000003480000}"/>
    <cellStyle name="Notas 12 18 3 3" xfId="48571" xr:uid="{00000000-0005-0000-0000-000004480000}"/>
    <cellStyle name="Notas 12 19" xfId="5032" xr:uid="{00000000-0005-0000-0000-000005480000}"/>
    <cellStyle name="Notas 12 19 2" xfId="14020" xr:uid="{00000000-0005-0000-0000-000006480000}"/>
    <cellStyle name="Notas 12 19 2 2" xfId="29071" xr:uid="{00000000-0005-0000-0000-000007480000}"/>
    <cellStyle name="Notas 12 19 2 3" xfId="43420" xr:uid="{00000000-0005-0000-0000-000008480000}"/>
    <cellStyle name="Notas 12 19 3" xfId="19381" xr:uid="{00000000-0005-0000-0000-000009480000}"/>
    <cellStyle name="Notas 12 19 3 2" xfId="34432" xr:uid="{00000000-0005-0000-0000-00000A480000}"/>
    <cellStyle name="Notas 12 19 3 3" xfId="48781" xr:uid="{00000000-0005-0000-0000-00000B480000}"/>
    <cellStyle name="Notas 12 2" xfId="1489" xr:uid="{00000000-0005-0000-0000-00000C480000}"/>
    <cellStyle name="Notas 12 2 10" xfId="3844" xr:uid="{00000000-0005-0000-0000-00000D480000}"/>
    <cellStyle name="Notas 12 2 10 2" xfId="11892" xr:uid="{00000000-0005-0000-0000-00000E480000}"/>
    <cellStyle name="Notas 12 2 10 2 2" xfId="26943" xr:uid="{00000000-0005-0000-0000-00000F480000}"/>
    <cellStyle name="Notas 12 2 10 2 3" xfId="41292" xr:uid="{00000000-0005-0000-0000-000010480000}"/>
    <cellStyle name="Notas 12 2 10 3" xfId="18193" xr:uid="{00000000-0005-0000-0000-000011480000}"/>
    <cellStyle name="Notas 12 2 10 3 2" xfId="33244" xr:uid="{00000000-0005-0000-0000-000012480000}"/>
    <cellStyle name="Notas 12 2 10 3 3" xfId="47593" xr:uid="{00000000-0005-0000-0000-000013480000}"/>
    <cellStyle name="Notas 12 2 11" xfId="4054" xr:uid="{00000000-0005-0000-0000-000014480000}"/>
    <cellStyle name="Notas 12 2 11 2" xfId="9563" xr:uid="{00000000-0005-0000-0000-000015480000}"/>
    <cellStyle name="Notas 12 2 11 2 2" xfId="24614" xr:uid="{00000000-0005-0000-0000-000016480000}"/>
    <cellStyle name="Notas 12 2 11 2 3" xfId="38963" xr:uid="{00000000-0005-0000-0000-000017480000}"/>
    <cellStyle name="Notas 12 2 11 3" xfId="18403" xr:uid="{00000000-0005-0000-0000-000018480000}"/>
    <cellStyle name="Notas 12 2 11 3 2" xfId="33454" xr:uid="{00000000-0005-0000-0000-000019480000}"/>
    <cellStyle name="Notas 12 2 11 3 3" xfId="47803" xr:uid="{00000000-0005-0000-0000-00001A480000}"/>
    <cellStyle name="Notas 12 2 12" xfId="4264" xr:uid="{00000000-0005-0000-0000-00001B480000}"/>
    <cellStyle name="Notas 12 2 12 2" xfId="12297" xr:uid="{00000000-0005-0000-0000-00001C480000}"/>
    <cellStyle name="Notas 12 2 12 2 2" xfId="27348" xr:uid="{00000000-0005-0000-0000-00001D480000}"/>
    <cellStyle name="Notas 12 2 12 2 3" xfId="41697" xr:uid="{00000000-0005-0000-0000-00001E480000}"/>
    <cellStyle name="Notas 12 2 12 3" xfId="18613" xr:uid="{00000000-0005-0000-0000-00001F480000}"/>
    <cellStyle name="Notas 12 2 12 3 2" xfId="33664" xr:uid="{00000000-0005-0000-0000-000020480000}"/>
    <cellStyle name="Notas 12 2 12 3 3" xfId="48013" xr:uid="{00000000-0005-0000-0000-000021480000}"/>
    <cellStyle name="Notas 12 2 13" xfId="4474" xr:uid="{00000000-0005-0000-0000-000022480000}"/>
    <cellStyle name="Notas 12 2 13 2" xfId="9073" xr:uid="{00000000-0005-0000-0000-000023480000}"/>
    <cellStyle name="Notas 12 2 13 2 2" xfId="24124" xr:uid="{00000000-0005-0000-0000-000024480000}"/>
    <cellStyle name="Notas 12 2 13 2 3" xfId="38473" xr:uid="{00000000-0005-0000-0000-000025480000}"/>
    <cellStyle name="Notas 12 2 13 3" xfId="18823" xr:uid="{00000000-0005-0000-0000-000026480000}"/>
    <cellStyle name="Notas 12 2 13 3 2" xfId="33874" xr:uid="{00000000-0005-0000-0000-000027480000}"/>
    <cellStyle name="Notas 12 2 13 3 3" xfId="48223" xr:uid="{00000000-0005-0000-0000-000028480000}"/>
    <cellStyle name="Notas 12 2 14" xfId="4684" xr:uid="{00000000-0005-0000-0000-000029480000}"/>
    <cellStyle name="Notas 12 2 14 2" xfId="13105" xr:uid="{00000000-0005-0000-0000-00002A480000}"/>
    <cellStyle name="Notas 12 2 14 2 2" xfId="28156" xr:uid="{00000000-0005-0000-0000-00002B480000}"/>
    <cellStyle name="Notas 12 2 14 2 3" xfId="42505" xr:uid="{00000000-0005-0000-0000-00002C480000}"/>
    <cellStyle name="Notas 12 2 14 3" xfId="19033" xr:uid="{00000000-0005-0000-0000-00002D480000}"/>
    <cellStyle name="Notas 12 2 14 3 2" xfId="34084" xr:uid="{00000000-0005-0000-0000-00002E480000}"/>
    <cellStyle name="Notas 12 2 14 3 3" xfId="48433" xr:uid="{00000000-0005-0000-0000-00002F480000}"/>
    <cellStyle name="Notas 12 2 15" xfId="4894" xr:uid="{00000000-0005-0000-0000-000030480000}"/>
    <cellStyle name="Notas 12 2 15 2" xfId="15287" xr:uid="{00000000-0005-0000-0000-000031480000}"/>
    <cellStyle name="Notas 12 2 15 2 2" xfId="30338" xr:uid="{00000000-0005-0000-0000-000032480000}"/>
    <cellStyle name="Notas 12 2 15 2 3" xfId="44687" xr:uid="{00000000-0005-0000-0000-000033480000}"/>
    <cellStyle name="Notas 12 2 15 3" xfId="19243" xr:uid="{00000000-0005-0000-0000-000034480000}"/>
    <cellStyle name="Notas 12 2 15 3 2" xfId="34294" xr:uid="{00000000-0005-0000-0000-000035480000}"/>
    <cellStyle name="Notas 12 2 15 3 3" xfId="48643" xr:uid="{00000000-0005-0000-0000-000036480000}"/>
    <cellStyle name="Notas 12 2 16" xfId="5104" xr:uid="{00000000-0005-0000-0000-000037480000}"/>
    <cellStyle name="Notas 12 2 16 2" xfId="10233" xr:uid="{00000000-0005-0000-0000-000038480000}"/>
    <cellStyle name="Notas 12 2 16 2 2" xfId="25284" xr:uid="{00000000-0005-0000-0000-000039480000}"/>
    <cellStyle name="Notas 12 2 16 2 3" xfId="39633" xr:uid="{00000000-0005-0000-0000-00003A480000}"/>
    <cellStyle name="Notas 12 2 16 3" xfId="19453" xr:uid="{00000000-0005-0000-0000-00003B480000}"/>
    <cellStyle name="Notas 12 2 16 3 2" xfId="34504" xr:uid="{00000000-0005-0000-0000-00003C480000}"/>
    <cellStyle name="Notas 12 2 16 3 3" xfId="48853" xr:uid="{00000000-0005-0000-0000-00003D480000}"/>
    <cellStyle name="Notas 12 2 17" xfId="5314" xr:uid="{00000000-0005-0000-0000-00003E480000}"/>
    <cellStyle name="Notas 12 2 17 2" xfId="9987" xr:uid="{00000000-0005-0000-0000-00003F480000}"/>
    <cellStyle name="Notas 12 2 17 2 2" xfId="25038" xr:uid="{00000000-0005-0000-0000-000040480000}"/>
    <cellStyle name="Notas 12 2 17 2 3" xfId="39387" xr:uid="{00000000-0005-0000-0000-000041480000}"/>
    <cellStyle name="Notas 12 2 17 3" xfId="19663" xr:uid="{00000000-0005-0000-0000-000042480000}"/>
    <cellStyle name="Notas 12 2 17 3 2" xfId="34714" xr:uid="{00000000-0005-0000-0000-000043480000}"/>
    <cellStyle name="Notas 12 2 17 3 3" xfId="49063" xr:uid="{00000000-0005-0000-0000-000044480000}"/>
    <cellStyle name="Notas 12 2 18" xfId="5524" xr:uid="{00000000-0005-0000-0000-000045480000}"/>
    <cellStyle name="Notas 12 2 18 2" xfId="13430" xr:uid="{00000000-0005-0000-0000-000046480000}"/>
    <cellStyle name="Notas 12 2 18 2 2" xfId="28481" xr:uid="{00000000-0005-0000-0000-000047480000}"/>
    <cellStyle name="Notas 12 2 18 2 3" xfId="42830" xr:uid="{00000000-0005-0000-0000-000048480000}"/>
    <cellStyle name="Notas 12 2 18 3" xfId="19873" xr:uid="{00000000-0005-0000-0000-000049480000}"/>
    <cellStyle name="Notas 12 2 18 3 2" xfId="34924" xr:uid="{00000000-0005-0000-0000-00004A480000}"/>
    <cellStyle name="Notas 12 2 18 3 3" xfId="49273" xr:uid="{00000000-0005-0000-0000-00004B480000}"/>
    <cellStyle name="Notas 12 2 19" xfId="5734" xr:uid="{00000000-0005-0000-0000-00004C480000}"/>
    <cellStyle name="Notas 12 2 19 2" xfId="15617" xr:uid="{00000000-0005-0000-0000-00004D480000}"/>
    <cellStyle name="Notas 12 2 19 2 2" xfId="30668" xr:uid="{00000000-0005-0000-0000-00004E480000}"/>
    <cellStyle name="Notas 12 2 19 2 3" xfId="45017" xr:uid="{00000000-0005-0000-0000-00004F480000}"/>
    <cellStyle name="Notas 12 2 19 3" xfId="20083" xr:uid="{00000000-0005-0000-0000-000050480000}"/>
    <cellStyle name="Notas 12 2 19 3 2" xfId="35134" xr:uid="{00000000-0005-0000-0000-000051480000}"/>
    <cellStyle name="Notas 12 2 19 3 3" xfId="49483" xr:uid="{00000000-0005-0000-0000-000052480000}"/>
    <cellStyle name="Notas 12 2 2" xfId="2185" xr:uid="{00000000-0005-0000-0000-000053480000}"/>
    <cellStyle name="Notas 12 2 2 2" xfId="13691" xr:uid="{00000000-0005-0000-0000-000054480000}"/>
    <cellStyle name="Notas 12 2 2 2 2" xfId="28742" xr:uid="{00000000-0005-0000-0000-000055480000}"/>
    <cellStyle name="Notas 12 2 2 2 3" xfId="43091" xr:uid="{00000000-0005-0000-0000-000056480000}"/>
    <cellStyle name="Notas 12 2 2 3" xfId="16534" xr:uid="{00000000-0005-0000-0000-000057480000}"/>
    <cellStyle name="Notas 12 2 2 3 2" xfId="31585" xr:uid="{00000000-0005-0000-0000-000058480000}"/>
    <cellStyle name="Notas 12 2 2 3 3" xfId="45934" xr:uid="{00000000-0005-0000-0000-000059480000}"/>
    <cellStyle name="Notas 12 2 20" xfId="5944" xr:uid="{00000000-0005-0000-0000-00005A480000}"/>
    <cellStyle name="Notas 12 2 20 2" xfId="12222" xr:uid="{00000000-0005-0000-0000-00005B480000}"/>
    <cellStyle name="Notas 12 2 20 2 2" xfId="27273" xr:uid="{00000000-0005-0000-0000-00005C480000}"/>
    <cellStyle name="Notas 12 2 20 2 3" xfId="41622" xr:uid="{00000000-0005-0000-0000-00005D480000}"/>
    <cellStyle name="Notas 12 2 20 3" xfId="20293" xr:uid="{00000000-0005-0000-0000-00005E480000}"/>
    <cellStyle name="Notas 12 2 20 3 2" xfId="35344" xr:uid="{00000000-0005-0000-0000-00005F480000}"/>
    <cellStyle name="Notas 12 2 20 3 3" xfId="49693" xr:uid="{00000000-0005-0000-0000-000060480000}"/>
    <cellStyle name="Notas 12 2 21" xfId="6154" xr:uid="{00000000-0005-0000-0000-000061480000}"/>
    <cellStyle name="Notas 12 2 21 2" xfId="1723" xr:uid="{00000000-0005-0000-0000-000062480000}"/>
    <cellStyle name="Notas 12 2 21 2 2" xfId="23528" xr:uid="{00000000-0005-0000-0000-000063480000}"/>
    <cellStyle name="Notas 12 2 21 2 3" xfId="23806" xr:uid="{00000000-0005-0000-0000-000064480000}"/>
    <cellStyle name="Notas 12 2 21 3" xfId="20503" xr:uid="{00000000-0005-0000-0000-000065480000}"/>
    <cellStyle name="Notas 12 2 21 3 2" xfId="35554" xr:uid="{00000000-0005-0000-0000-000066480000}"/>
    <cellStyle name="Notas 12 2 21 3 3" xfId="49903" xr:uid="{00000000-0005-0000-0000-000067480000}"/>
    <cellStyle name="Notas 12 2 22" xfId="6364" xr:uid="{00000000-0005-0000-0000-000068480000}"/>
    <cellStyle name="Notas 12 2 22 2" xfId="12855" xr:uid="{00000000-0005-0000-0000-000069480000}"/>
    <cellStyle name="Notas 12 2 22 2 2" xfId="27906" xr:uid="{00000000-0005-0000-0000-00006A480000}"/>
    <cellStyle name="Notas 12 2 22 2 3" xfId="42255" xr:uid="{00000000-0005-0000-0000-00006B480000}"/>
    <cellStyle name="Notas 12 2 22 3" xfId="20713" xr:uid="{00000000-0005-0000-0000-00006C480000}"/>
    <cellStyle name="Notas 12 2 22 3 2" xfId="35764" xr:uid="{00000000-0005-0000-0000-00006D480000}"/>
    <cellStyle name="Notas 12 2 22 3 3" xfId="50113" xr:uid="{00000000-0005-0000-0000-00006E480000}"/>
    <cellStyle name="Notas 12 2 23" xfId="6574" xr:uid="{00000000-0005-0000-0000-00006F480000}"/>
    <cellStyle name="Notas 12 2 23 2" xfId="10910" xr:uid="{00000000-0005-0000-0000-000070480000}"/>
    <cellStyle name="Notas 12 2 23 2 2" xfId="25961" xr:uid="{00000000-0005-0000-0000-000071480000}"/>
    <cellStyle name="Notas 12 2 23 2 3" xfId="40310" xr:uid="{00000000-0005-0000-0000-000072480000}"/>
    <cellStyle name="Notas 12 2 23 3" xfId="20923" xr:uid="{00000000-0005-0000-0000-000073480000}"/>
    <cellStyle name="Notas 12 2 23 3 2" xfId="35974" xr:uid="{00000000-0005-0000-0000-000074480000}"/>
    <cellStyle name="Notas 12 2 23 3 3" xfId="50323" xr:uid="{00000000-0005-0000-0000-000075480000}"/>
    <cellStyle name="Notas 12 2 24" xfId="6784" xr:uid="{00000000-0005-0000-0000-000076480000}"/>
    <cellStyle name="Notas 12 2 24 2" xfId="13170" xr:uid="{00000000-0005-0000-0000-000077480000}"/>
    <cellStyle name="Notas 12 2 24 2 2" xfId="28221" xr:uid="{00000000-0005-0000-0000-000078480000}"/>
    <cellStyle name="Notas 12 2 24 2 3" xfId="42570" xr:uid="{00000000-0005-0000-0000-000079480000}"/>
    <cellStyle name="Notas 12 2 24 3" xfId="21133" xr:uid="{00000000-0005-0000-0000-00007A480000}"/>
    <cellStyle name="Notas 12 2 24 3 2" xfId="36184" xr:uid="{00000000-0005-0000-0000-00007B480000}"/>
    <cellStyle name="Notas 12 2 24 3 3" xfId="50533" xr:uid="{00000000-0005-0000-0000-00007C480000}"/>
    <cellStyle name="Notas 12 2 25" xfId="6994" xr:uid="{00000000-0005-0000-0000-00007D480000}"/>
    <cellStyle name="Notas 12 2 25 2" xfId="12605" xr:uid="{00000000-0005-0000-0000-00007E480000}"/>
    <cellStyle name="Notas 12 2 25 2 2" xfId="27656" xr:uid="{00000000-0005-0000-0000-00007F480000}"/>
    <cellStyle name="Notas 12 2 25 2 3" xfId="42005" xr:uid="{00000000-0005-0000-0000-000080480000}"/>
    <cellStyle name="Notas 12 2 25 3" xfId="21343" xr:uid="{00000000-0005-0000-0000-000081480000}"/>
    <cellStyle name="Notas 12 2 25 3 2" xfId="36394" xr:uid="{00000000-0005-0000-0000-000082480000}"/>
    <cellStyle name="Notas 12 2 25 3 3" xfId="50743" xr:uid="{00000000-0005-0000-0000-000083480000}"/>
    <cellStyle name="Notas 12 2 26" xfId="7204" xr:uid="{00000000-0005-0000-0000-000084480000}"/>
    <cellStyle name="Notas 12 2 26 2" xfId="9115" xr:uid="{00000000-0005-0000-0000-000085480000}"/>
    <cellStyle name="Notas 12 2 26 2 2" xfId="24166" xr:uid="{00000000-0005-0000-0000-000086480000}"/>
    <cellStyle name="Notas 12 2 26 2 3" xfId="38515" xr:uid="{00000000-0005-0000-0000-000087480000}"/>
    <cellStyle name="Notas 12 2 26 3" xfId="21553" xr:uid="{00000000-0005-0000-0000-000088480000}"/>
    <cellStyle name="Notas 12 2 26 3 2" xfId="36604" xr:uid="{00000000-0005-0000-0000-000089480000}"/>
    <cellStyle name="Notas 12 2 26 3 3" xfId="50953" xr:uid="{00000000-0005-0000-0000-00008A480000}"/>
    <cellStyle name="Notas 12 2 27" xfId="7414" xr:uid="{00000000-0005-0000-0000-00008B480000}"/>
    <cellStyle name="Notas 12 2 27 2" xfId="12240" xr:uid="{00000000-0005-0000-0000-00008C480000}"/>
    <cellStyle name="Notas 12 2 27 2 2" xfId="27291" xr:uid="{00000000-0005-0000-0000-00008D480000}"/>
    <cellStyle name="Notas 12 2 27 2 3" xfId="41640" xr:uid="{00000000-0005-0000-0000-00008E480000}"/>
    <cellStyle name="Notas 12 2 27 3" xfId="21763" xr:uid="{00000000-0005-0000-0000-00008F480000}"/>
    <cellStyle name="Notas 12 2 27 3 2" xfId="36814" xr:uid="{00000000-0005-0000-0000-000090480000}"/>
    <cellStyle name="Notas 12 2 27 3 3" xfId="51163" xr:uid="{00000000-0005-0000-0000-000091480000}"/>
    <cellStyle name="Notas 12 2 28" xfId="7624" xr:uid="{00000000-0005-0000-0000-000092480000}"/>
    <cellStyle name="Notas 12 2 28 2" xfId="10281" xr:uid="{00000000-0005-0000-0000-000093480000}"/>
    <cellStyle name="Notas 12 2 28 2 2" xfId="25332" xr:uid="{00000000-0005-0000-0000-000094480000}"/>
    <cellStyle name="Notas 12 2 28 2 3" xfId="39681" xr:uid="{00000000-0005-0000-0000-000095480000}"/>
    <cellStyle name="Notas 12 2 28 3" xfId="21973" xr:uid="{00000000-0005-0000-0000-000096480000}"/>
    <cellStyle name="Notas 12 2 28 3 2" xfId="37024" xr:uid="{00000000-0005-0000-0000-000097480000}"/>
    <cellStyle name="Notas 12 2 28 3 3" xfId="51373" xr:uid="{00000000-0005-0000-0000-000098480000}"/>
    <cellStyle name="Notas 12 2 29" xfId="7834" xr:uid="{00000000-0005-0000-0000-000099480000}"/>
    <cellStyle name="Notas 12 2 29 2" xfId="12444" xr:uid="{00000000-0005-0000-0000-00009A480000}"/>
    <cellStyle name="Notas 12 2 29 2 2" xfId="27495" xr:uid="{00000000-0005-0000-0000-00009B480000}"/>
    <cellStyle name="Notas 12 2 29 2 3" xfId="41844" xr:uid="{00000000-0005-0000-0000-00009C480000}"/>
    <cellStyle name="Notas 12 2 29 3" xfId="22183" xr:uid="{00000000-0005-0000-0000-00009D480000}"/>
    <cellStyle name="Notas 12 2 29 3 2" xfId="37234" xr:uid="{00000000-0005-0000-0000-00009E480000}"/>
    <cellStyle name="Notas 12 2 29 3 3" xfId="51583" xr:uid="{00000000-0005-0000-0000-00009F480000}"/>
    <cellStyle name="Notas 12 2 3" xfId="2374" xr:uid="{00000000-0005-0000-0000-0000A0480000}"/>
    <cellStyle name="Notas 12 2 3 2" xfId="10816" xr:uid="{00000000-0005-0000-0000-0000A1480000}"/>
    <cellStyle name="Notas 12 2 3 2 2" xfId="25867" xr:uid="{00000000-0005-0000-0000-0000A2480000}"/>
    <cellStyle name="Notas 12 2 3 2 3" xfId="40216" xr:uid="{00000000-0005-0000-0000-0000A3480000}"/>
    <cellStyle name="Notas 12 2 3 3" xfId="16723" xr:uid="{00000000-0005-0000-0000-0000A4480000}"/>
    <cellStyle name="Notas 12 2 3 3 2" xfId="31774" xr:uid="{00000000-0005-0000-0000-0000A5480000}"/>
    <cellStyle name="Notas 12 2 3 3 3" xfId="46123" xr:uid="{00000000-0005-0000-0000-0000A6480000}"/>
    <cellStyle name="Notas 12 2 30" xfId="8042" xr:uid="{00000000-0005-0000-0000-0000A7480000}"/>
    <cellStyle name="Notas 12 2 30 2" xfId="13537" xr:uid="{00000000-0005-0000-0000-0000A8480000}"/>
    <cellStyle name="Notas 12 2 30 2 2" xfId="28588" xr:uid="{00000000-0005-0000-0000-0000A9480000}"/>
    <cellStyle name="Notas 12 2 30 2 3" xfId="42937" xr:uid="{00000000-0005-0000-0000-0000AA480000}"/>
    <cellStyle name="Notas 12 2 30 3" xfId="22391" xr:uid="{00000000-0005-0000-0000-0000AB480000}"/>
    <cellStyle name="Notas 12 2 30 3 2" xfId="37442" xr:uid="{00000000-0005-0000-0000-0000AC480000}"/>
    <cellStyle name="Notas 12 2 30 3 3" xfId="51791" xr:uid="{00000000-0005-0000-0000-0000AD480000}"/>
    <cellStyle name="Notas 12 2 31" xfId="8249" xr:uid="{00000000-0005-0000-0000-0000AE480000}"/>
    <cellStyle name="Notas 12 2 31 2" xfId="15941" xr:uid="{00000000-0005-0000-0000-0000AF480000}"/>
    <cellStyle name="Notas 12 2 31 2 2" xfId="30992" xr:uid="{00000000-0005-0000-0000-0000B0480000}"/>
    <cellStyle name="Notas 12 2 31 2 3" xfId="45341" xr:uid="{00000000-0005-0000-0000-0000B1480000}"/>
    <cellStyle name="Notas 12 2 31 3" xfId="22598" xr:uid="{00000000-0005-0000-0000-0000B2480000}"/>
    <cellStyle name="Notas 12 2 31 3 2" xfId="37649" xr:uid="{00000000-0005-0000-0000-0000B3480000}"/>
    <cellStyle name="Notas 12 2 31 3 3" xfId="51998" xr:uid="{00000000-0005-0000-0000-0000B4480000}"/>
    <cellStyle name="Notas 12 2 32" xfId="8455" xr:uid="{00000000-0005-0000-0000-0000B5480000}"/>
    <cellStyle name="Notas 12 2 32 2" xfId="14310" xr:uid="{00000000-0005-0000-0000-0000B6480000}"/>
    <cellStyle name="Notas 12 2 32 2 2" xfId="29361" xr:uid="{00000000-0005-0000-0000-0000B7480000}"/>
    <cellStyle name="Notas 12 2 32 2 3" xfId="43710" xr:uid="{00000000-0005-0000-0000-0000B8480000}"/>
    <cellStyle name="Notas 12 2 32 3" xfId="22804" xr:uid="{00000000-0005-0000-0000-0000B9480000}"/>
    <cellStyle name="Notas 12 2 32 3 2" xfId="37855" xr:uid="{00000000-0005-0000-0000-0000BA480000}"/>
    <cellStyle name="Notas 12 2 32 3 3" xfId="52204" xr:uid="{00000000-0005-0000-0000-0000BB480000}"/>
    <cellStyle name="Notas 12 2 33" xfId="8653" xr:uid="{00000000-0005-0000-0000-0000BC480000}"/>
    <cellStyle name="Notas 12 2 33 2" xfId="11036" xr:uid="{00000000-0005-0000-0000-0000BD480000}"/>
    <cellStyle name="Notas 12 2 33 2 2" xfId="26087" xr:uid="{00000000-0005-0000-0000-0000BE480000}"/>
    <cellStyle name="Notas 12 2 33 2 3" xfId="40436" xr:uid="{00000000-0005-0000-0000-0000BF480000}"/>
    <cellStyle name="Notas 12 2 33 3" xfId="23002" xr:uid="{00000000-0005-0000-0000-0000C0480000}"/>
    <cellStyle name="Notas 12 2 33 3 2" xfId="38053" xr:uid="{00000000-0005-0000-0000-0000C1480000}"/>
    <cellStyle name="Notas 12 2 33 3 3" xfId="52402" xr:uid="{00000000-0005-0000-0000-0000C2480000}"/>
    <cellStyle name="Notas 12 2 34" xfId="8829" xr:uid="{00000000-0005-0000-0000-0000C3480000}"/>
    <cellStyle name="Notas 12 2 34 2" xfId="11354" xr:uid="{00000000-0005-0000-0000-0000C4480000}"/>
    <cellStyle name="Notas 12 2 34 2 2" xfId="26405" xr:uid="{00000000-0005-0000-0000-0000C5480000}"/>
    <cellStyle name="Notas 12 2 34 2 3" xfId="40754" xr:uid="{00000000-0005-0000-0000-0000C6480000}"/>
    <cellStyle name="Notas 12 2 34 3" xfId="23178" xr:uid="{00000000-0005-0000-0000-0000C7480000}"/>
    <cellStyle name="Notas 12 2 34 3 2" xfId="38229" xr:uid="{00000000-0005-0000-0000-0000C8480000}"/>
    <cellStyle name="Notas 12 2 34 3 3" xfId="52578" xr:uid="{00000000-0005-0000-0000-0000C9480000}"/>
    <cellStyle name="Notas 12 2 35" xfId="8976" xr:uid="{00000000-0005-0000-0000-0000CA480000}"/>
    <cellStyle name="Notas 12 2 35 2" xfId="13127" xr:uid="{00000000-0005-0000-0000-0000CB480000}"/>
    <cellStyle name="Notas 12 2 35 2 2" xfId="28178" xr:uid="{00000000-0005-0000-0000-0000CC480000}"/>
    <cellStyle name="Notas 12 2 35 2 3" xfId="42527" xr:uid="{00000000-0005-0000-0000-0000CD480000}"/>
    <cellStyle name="Notas 12 2 35 3" xfId="23325" xr:uid="{00000000-0005-0000-0000-0000CE480000}"/>
    <cellStyle name="Notas 12 2 35 3 2" xfId="38376" xr:uid="{00000000-0005-0000-0000-0000CF480000}"/>
    <cellStyle name="Notas 12 2 35 3 3" xfId="52725" xr:uid="{00000000-0005-0000-0000-0000D0480000}"/>
    <cellStyle name="Notas 12 2 36" xfId="12424" xr:uid="{00000000-0005-0000-0000-0000D1480000}"/>
    <cellStyle name="Notas 12 2 36 2" xfId="27475" xr:uid="{00000000-0005-0000-0000-0000D2480000}"/>
    <cellStyle name="Notas 12 2 36 3" xfId="41824" xr:uid="{00000000-0005-0000-0000-0000D3480000}"/>
    <cellStyle name="Notas 12 2 37" xfId="16225" xr:uid="{00000000-0005-0000-0000-0000D4480000}"/>
    <cellStyle name="Notas 12 2 37 2" xfId="31276" xr:uid="{00000000-0005-0000-0000-0000D5480000}"/>
    <cellStyle name="Notas 12 2 37 3" xfId="45625" xr:uid="{00000000-0005-0000-0000-0000D6480000}"/>
    <cellStyle name="Notas 12 2 4" xfId="2584" xr:uid="{00000000-0005-0000-0000-0000D7480000}"/>
    <cellStyle name="Notas 12 2 4 2" xfId="10052" xr:uid="{00000000-0005-0000-0000-0000D8480000}"/>
    <cellStyle name="Notas 12 2 4 2 2" xfId="25103" xr:uid="{00000000-0005-0000-0000-0000D9480000}"/>
    <cellStyle name="Notas 12 2 4 2 3" xfId="39452" xr:uid="{00000000-0005-0000-0000-0000DA480000}"/>
    <cellStyle name="Notas 12 2 4 3" xfId="16933" xr:uid="{00000000-0005-0000-0000-0000DB480000}"/>
    <cellStyle name="Notas 12 2 4 3 2" xfId="31984" xr:uid="{00000000-0005-0000-0000-0000DC480000}"/>
    <cellStyle name="Notas 12 2 4 3 3" xfId="46333" xr:uid="{00000000-0005-0000-0000-0000DD480000}"/>
    <cellStyle name="Notas 12 2 5" xfId="2794" xr:uid="{00000000-0005-0000-0000-0000DE480000}"/>
    <cellStyle name="Notas 12 2 5 2" xfId="15018" xr:uid="{00000000-0005-0000-0000-0000DF480000}"/>
    <cellStyle name="Notas 12 2 5 2 2" xfId="30069" xr:uid="{00000000-0005-0000-0000-0000E0480000}"/>
    <cellStyle name="Notas 12 2 5 2 3" xfId="44418" xr:uid="{00000000-0005-0000-0000-0000E1480000}"/>
    <cellStyle name="Notas 12 2 5 3" xfId="17143" xr:uid="{00000000-0005-0000-0000-0000E2480000}"/>
    <cellStyle name="Notas 12 2 5 3 2" xfId="32194" xr:uid="{00000000-0005-0000-0000-0000E3480000}"/>
    <cellStyle name="Notas 12 2 5 3 3" xfId="46543" xr:uid="{00000000-0005-0000-0000-0000E4480000}"/>
    <cellStyle name="Notas 12 2 6" xfId="3004" xr:uid="{00000000-0005-0000-0000-0000E5480000}"/>
    <cellStyle name="Notas 12 2 6 2" xfId="15004" xr:uid="{00000000-0005-0000-0000-0000E6480000}"/>
    <cellStyle name="Notas 12 2 6 2 2" xfId="30055" xr:uid="{00000000-0005-0000-0000-0000E7480000}"/>
    <cellStyle name="Notas 12 2 6 2 3" xfId="44404" xr:uid="{00000000-0005-0000-0000-0000E8480000}"/>
    <cellStyle name="Notas 12 2 6 3" xfId="17353" xr:uid="{00000000-0005-0000-0000-0000E9480000}"/>
    <cellStyle name="Notas 12 2 6 3 2" xfId="32404" xr:uid="{00000000-0005-0000-0000-0000EA480000}"/>
    <cellStyle name="Notas 12 2 6 3 3" xfId="46753" xr:uid="{00000000-0005-0000-0000-0000EB480000}"/>
    <cellStyle name="Notas 12 2 7" xfId="3214" xr:uid="{00000000-0005-0000-0000-0000EC480000}"/>
    <cellStyle name="Notas 12 2 7 2" xfId="9260" xr:uid="{00000000-0005-0000-0000-0000ED480000}"/>
    <cellStyle name="Notas 12 2 7 2 2" xfId="24311" xr:uid="{00000000-0005-0000-0000-0000EE480000}"/>
    <cellStyle name="Notas 12 2 7 2 3" xfId="38660" xr:uid="{00000000-0005-0000-0000-0000EF480000}"/>
    <cellStyle name="Notas 12 2 7 3" xfId="17563" xr:uid="{00000000-0005-0000-0000-0000F0480000}"/>
    <cellStyle name="Notas 12 2 7 3 2" xfId="32614" xr:uid="{00000000-0005-0000-0000-0000F1480000}"/>
    <cellStyle name="Notas 12 2 7 3 3" xfId="46963" xr:uid="{00000000-0005-0000-0000-0000F2480000}"/>
    <cellStyle name="Notas 12 2 8" xfId="3424" xr:uid="{00000000-0005-0000-0000-0000F3480000}"/>
    <cellStyle name="Notas 12 2 8 2" xfId="13923" xr:uid="{00000000-0005-0000-0000-0000F4480000}"/>
    <cellStyle name="Notas 12 2 8 2 2" xfId="28974" xr:uid="{00000000-0005-0000-0000-0000F5480000}"/>
    <cellStyle name="Notas 12 2 8 2 3" xfId="43323" xr:uid="{00000000-0005-0000-0000-0000F6480000}"/>
    <cellStyle name="Notas 12 2 8 3" xfId="17773" xr:uid="{00000000-0005-0000-0000-0000F7480000}"/>
    <cellStyle name="Notas 12 2 8 3 2" xfId="32824" xr:uid="{00000000-0005-0000-0000-0000F8480000}"/>
    <cellStyle name="Notas 12 2 8 3 3" xfId="47173" xr:uid="{00000000-0005-0000-0000-0000F9480000}"/>
    <cellStyle name="Notas 12 2 9" xfId="3634" xr:uid="{00000000-0005-0000-0000-0000FA480000}"/>
    <cellStyle name="Notas 12 2 9 2" xfId="15768" xr:uid="{00000000-0005-0000-0000-0000FB480000}"/>
    <cellStyle name="Notas 12 2 9 2 2" xfId="30819" xr:uid="{00000000-0005-0000-0000-0000FC480000}"/>
    <cellStyle name="Notas 12 2 9 2 3" xfId="45168" xr:uid="{00000000-0005-0000-0000-0000FD480000}"/>
    <cellStyle name="Notas 12 2 9 3" xfId="17983" xr:uid="{00000000-0005-0000-0000-0000FE480000}"/>
    <cellStyle name="Notas 12 2 9 3 2" xfId="33034" xr:uid="{00000000-0005-0000-0000-0000FF480000}"/>
    <cellStyle name="Notas 12 2 9 3 3" xfId="47383" xr:uid="{00000000-0005-0000-0000-000000490000}"/>
    <cellStyle name="Notas 12 20" xfId="5242" xr:uid="{00000000-0005-0000-0000-000001490000}"/>
    <cellStyle name="Notas 12 20 2" xfId="10342" xr:uid="{00000000-0005-0000-0000-000002490000}"/>
    <cellStyle name="Notas 12 20 2 2" xfId="25393" xr:uid="{00000000-0005-0000-0000-000003490000}"/>
    <cellStyle name="Notas 12 20 2 3" xfId="39742" xr:uid="{00000000-0005-0000-0000-000004490000}"/>
    <cellStyle name="Notas 12 20 3" xfId="19591" xr:uid="{00000000-0005-0000-0000-000005490000}"/>
    <cellStyle name="Notas 12 20 3 2" xfId="34642" xr:uid="{00000000-0005-0000-0000-000006490000}"/>
    <cellStyle name="Notas 12 20 3 3" xfId="48991" xr:uid="{00000000-0005-0000-0000-000007490000}"/>
    <cellStyle name="Notas 12 21" xfId="5452" xr:uid="{00000000-0005-0000-0000-000008490000}"/>
    <cellStyle name="Notas 12 21 2" xfId="11821" xr:uid="{00000000-0005-0000-0000-000009490000}"/>
    <cellStyle name="Notas 12 21 2 2" xfId="26872" xr:uid="{00000000-0005-0000-0000-00000A490000}"/>
    <cellStyle name="Notas 12 21 2 3" xfId="41221" xr:uid="{00000000-0005-0000-0000-00000B490000}"/>
    <cellStyle name="Notas 12 21 3" xfId="19801" xr:uid="{00000000-0005-0000-0000-00000C490000}"/>
    <cellStyle name="Notas 12 21 3 2" xfId="34852" xr:uid="{00000000-0005-0000-0000-00000D490000}"/>
    <cellStyle name="Notas 12 21 3 3" xfId="49201" xr:uid="{00000000-0005-0000-0000-00000E490000}"/>
    <cellStyle name="Notas 12 22" xfId="5662" xr:uid="{00000000-0005-0000-0000-00000F490000}"/>
    <cellStyle name="Notas 12 22 2" xfId="13937" xr:uid="{00000000-0005-0000-0000-000010490000}"/>
    <cellStyle name="Notas 12 22 2 2" xfId="28988" xr:uid="{00000000-0005-0000-0000-000011490000}"/>
    <cellStyle name="Notas 12 22 2 3" xfId="43337" xr:uid="{00000000-0005-0000-0000-000012490000}"/>
    <cellStyle name="Notas 12 22 3" xfId="20011" xr:uid="{00000000-0005-0000-0000-000013490000}"/>
    <cellStyle name="Notas 12 22 3 2" xfId="35062" xr:uid="{00000000-0005-0000-0000-000014490000}"/>
    <cellStyle name="Notas 12 22 3 3" xfId="49411" xr:uid="{00000000-0005-0000-0000-000015490000}"/>
    <cellStyle name="Notas 12 23" xfId="5872" xr:uid="{00000000-0005-0000-0000-000016490000}"/>
    <cellStyle name="Notas 12 23 2" xfId="13507" xr:uid="{00000000-0005-0000-0000-000017490000}"/>
    <cellStyle name="Notas 12 23 2 2" xfId="28558" xr:uid="{00000000-0005-0000-0000-000018490000}"/>
    <cellStyle name="Notas 12 23 2 3" xfId="42907" xr:uid="{00000000-0005-0000-0000-000019490000}"/>
    <cellStyle name="Notas 12 23 3" xfId="20221" xr:uid="{00000000-0005-0000-0000-00001A490000}"/>
    <cellStyle name="Notas 12 23 3 2" xfId="35272" xr:uid="{00000000-0005-0000-0000-00001B490000}"/>
    <cellStyle name="Notas 12 23 3 3" xfId="49621" xr:uid="{00000000-0005-0000-0000-00001C490000}"/>
    <cellStyle name="Notas 12 24" xfId="6082" xr:uid="{00000000-0005-0000-0000-00001D490000}"/>
    <cellStyle name="Notas 12 24 2" xfId="11364" xr:uid="{00000000-0005-0000-0000-00001E490000}"/>
    <cellStyle name="Notas 12 24 2 2" xfId="26415" xr:uid="{00000000-0005-0000-0000-00001F490000}"/>
    <cellStyle name="Notas 12 24 2 3" xfId="40764" xr:uid="{00000000-0005-0000-0000-000020490000}"/>
    <cellStyle name="Notas 12 24 3" xfId="20431" xr:uid="{00000000-0005-0000-0000-000021490000}"/>
    <cellStyle name="Notas 12 24 3 2" xfId="35482" xr:uid="{00000000-0005-0000-0000-000022490000}"/>
    <cellStyle name="Notas 12 24 3 3" xfId="49831" xr:uid="{00000000-0005-0000-0000-000023490000}"/>
    <cellStyle name="Notas 12 25" xfId="6292" xr:uid="{00000000-0005-0000-0000-000024490000}"/>
    <cellStyle name="Notas 12 25 2" xfId="11541" xr:uid="{00000000-0005-0000-0000-000025490000}"/>
    <cellStyle name="Notas 12 25 2 2" xfId="26592" xr:uid="{00000000-0005-0000-0000-000026490000}"/>
    <cellStyle name="Notas 12 25 2 3" xfId="40941" xr:uid="{00000000-0005-0000-0000-000027490000}"/>
    <cellStyle name="Notas 12 25 3" xfId="20641" xr:uid="{00000000-0005-0000-0000-000028490000}"/>
    <cellStyle name="Notas 12 25 3 2" xfId="35692" xr:uid="{00000000-0005-0000-0000-000029490000}"/>
    <cellStyle name="Notas 12 25 3 3" xfId="50041" xr:uid="{00000000-0005-0000-0000-00002A490000}"/>
    <cellStyle name="Notas 12 26" xfId="6502" xr:uid="{00000000-0005-0000-0000-00002B490000}"/>
    <cellStyle name="Notas 12 26 2" xfId="15773" xr:uid="{00000000-0005-0000-0000-00002C490000}"/>
    <cellStyle name="Notas 12 26 2 2" xfId="30824" xr:uid="{00000000-0005-0000-0000-00002D490000}"/>
    <cellStyle name="Notas 12 26 2 3" xfId="45173" xr:uid="{00000000-0005-0000-0000-00002E490000}"/>
    <cellStyle name="Notas 12 26 3" xfId="20851" xr:uid="{00000000-0005-0000-0000-00002F490000}"/>
    <cellStyle name="Notas 12 26 3 2" xfId="35902" xr:uid="{00000000-0005-0000-0000-000030490000}"/>
    <cellStyle name="Notas 12 26 3 3" xfId="50251" xr:uid="{00000000-0005-0000-0000-000031490000}"/>
    <cellStyle name="Notas 12 27" xfId="6712" xr:uid="{00000000-0005-0000-0000-000032490000}"/>
    <cellStyle name="Notas 12 27 2" xfId="1872" xr:uid="{00000000-0005-0000-0000-000033490000}"/>
    <cellStyle name="Notas 12 27 2 2" xfId="23677" xr:uid="{00000000-0005-0000-0000-000034490000}"/>
    <cellStyle name="Notas 12 27 2 3" xfId="23859" xr:uid="{00000000-0005-0000-0000-000035490000}"/>
    <cellStyle name="Notas 12 27 3" xfId="21061" xr:uid="{00000000-0005-0000-0000-000036490000}"/>
    <cellStyle name="Notas 12 27 3 2" xfId="36112" xr:uid="{00000000-0005-0000-0000-000037490000}"/>
    <cellStyle name="Notas 12 27 3 3" xfId="50461" xr:uid="{00000000-0005-0000-0000-000038490000}"/>
    <cellStyle name="Notas 12 28" xfId="6922" xr:uid="{00000000-0005-0000-0000-000039490000}"/>
    <cellStyle name="Notas 12 28 2" xfId="9151" xr:uid="{00000000-0005-0000-0000-00003A490000}"/>
    <cellStyle name="Notas 12 28 2 2" xfId="24202" xr:uid="{00000000-0005-0000-0000-00003B490000}"/>
    <cellStyle name="Notas 12 28 2 3" xfId="38551" xr:uid="{00000000-0005-0000-0000-00003C490000}"/>
    <cellStyle name="Notas 12 28 3" xfId="21271" xr:uid="{00000000-0005-0000-0000-00003D490000}"/>
    <cellStyle name="Notas 12 28 3 2" xfId="36322" xr:uid="{00000000-0005-0000-0000-00003E490000}"/>
    <cellStyle name="Notas 12 28 3 3" xfId="50671" xr:uid="{00000000-0005-0000-0000-00003F490000}"/>
    <cellStyle name="Notas 12 29" xfId="7132" xr:uid="{00000000-0005-0000-0000-000040490000}"/>
    <cellStyle name="Notas 12 29 2" xfId="14224" xr:uid="{00000000-0005-0000-0000-000041490000}"/>
    <cellStyle name="Notas 12 29 2 2" xfId="29275" xr:uid="{00000000-0005-0000-0000-000042490000}"/>
    <cellStyle name="Notas 12 29 2 3" xfId="43624" xr:uid="{00000000-0005-0000-0000-000043490000}"/>
    <cellStyle name="Notas 12 29 3" xfId="21481" xr:uid="{00000000-0005-0000-0000-000044490000}"/>
    <cellStyle name="Notas 12 29 3 2" xfId="36532" xr:uid="{00000000-0005-0000-0000-000045490000}"/>
    <cellStyle name="Notas 12 29 3 3" xfId="50881" xr:uid="{00000000-0005-0000-0000-000046490000}"/>
    <cellStyle name="Notas 12 3" xfId="1514" xr:uid="{00000000-0005-0000-0000-000047490000}"/>
    <cellStyle name="Notas 12 3 10" xfId="3893" xr:uid="{00000000-0005-0000-0000-000048490000}"/>
    <cellStyle name="Notas 12 3 10 2" xfId="9691" xr:uid="{00000000-0005-0000-0000-000049490000}"/>
    <cellStyle name="Notas 12 3 10 2 2" xfId="24742" xr:uid="{00000000-0005-0000-0000-00004A490000}"/>
    <cellStyle name="Notas 12 3 10 2 3" xfId="39091" xr:uid="{00000000-0005-0000-0000-00004B490000}"/>
    <cellStyle name="Notas 12 3 10 3" xfId="18242" xr:uid="{00000000-0005-0000-0000-00004C490000}"/>
    <cellStyle name="Notas 12 3 10 3 2" xfId="33293" xr:uid="{00000000-0005-0000-0000-00004D490000}"/>
    <cellStyle name="Notas 12 3 10 3 3" xfId="47642" xr:uid="{00000000-0005-0000-0000-00004E490000}"/>
    <cellStyle name="Notas 12 3 11" xfId="4103" xr:uid="{00000000-0005-0000-0000-00004F490000}"/>
    <cellStyle name="Notas 12 3 11 2" xfId="14690" xr:uid="{00000000-0005-0000-0000-000050490000}"/>
    <cellStyle name="Notas 12 3 11 2 2" xfId="29741" xr:uid="{00000000-0005-0000-0000-000051490000}"/>
    <cellStyle name="Notas 12 3 11 2 3" xfId="44090" xr:uid="{00000000-0005-0000-0000-000052490000}"/>
    <cellStyle name="Notas 12 3 11 3" xfId="18452" xr:uid="{00000000-0005-0000-0000-000053490000}"/>
    <cellStyle name="Notas 12 3 11 3 2" xfId="33503" xr:uid="{00000000-0005-0000-0000-000054490000}"/>
    <cellStyle name="Notas 12 3 11 3 3" xfId="47852" xr:uid="{00000000-0005-0000-0000-000055490000}"/>
    <cellStyle name="Notas 12 3 12" xfId="4313" xr:uid="{00000000-0005-0000-0000-000056490000}"/>
    <cellStyle name="Notas 12 3 12 2" xfId="10254" xr:uid="{00000000-0005-0000-0000-000057490000}"/>
    <cellStyle name="Notas 12 3 12 2 2" xfId="25305" xr:uid="{00000000-0005-0000-0000-000058490000}"/>
    <cellStyle name="Notas 12 3 12 2 3" xfId="39654" xr:uid="{00000000-0005-0000-0000-000059490000}"/>
    <cellStyle name="Notas 12 3 12 3" xfId="18662" xr:uid="{00000000-0005-0000-0000-00005A490000}"/>
    <cellStyle name="Notas 12 3 12 3 2" xfId="33713" xr:uid="{00000000-0005-0000-0000-00005B490000}"/>
    <cellStyle name="Notas 12 3 12 3 3" xfId="48062" xr:uid="{00000000-0005-0000-0000-00005C490000}"/>
    <cellStyle name="Notas 12 3 13" xfId="4523" xr:uid="{00000000-0005-0000-0000-00005D490000}"/>
    <cellStyle name="Notas 12 3 13 2" xfId="10542" xr:uid="{00000000-0005-0000-0000-00005E490000}"/>
    <cellStyle name="Notas 12 3 13 2 2" xfId="25593" xr:uid="{00000000-0005-0000-0000-00005F490000}"/>
    <cellStyle name="Notas 12 3 13 2 3" xfId="39942" xr:uid="{00000000-0005-0000-0000-000060490000}"/>
    <cellStyle name="Notas 12 3 13 3" xfId="18872" xr:uid="{00000000-0005-0000-0000-000061490000}"/>
    <cellStyle name="Notas 12 3 13 3 2" xfId="33923" xr:uid="{00000000-0005-0000-0000-000062490000}"/>
    <cellStyle name="Notas 12 3 13 3 3" xfId="48272" xr:uid="{00000000-0005-0000-0000-000063490000}"/>
    <cellStyle name="Notas 12 3 14" xfId="4733" xr:uid="{00000000-0005-0000-0000-000064490000}"/>
    <cellStyle name="Notas 12 3 14 2" xfId="13085" xr:uid="{00000000-0005-0000-0000-000065490000}"/>
    <cellStyle name="Notas 12 3 14 2 2" xfId="28136" xr:uid="{00000000-0005-0000-0000-000066490000}"/>
    <cellStyle name="Notas 12 3 14 2 3" xfId="42485" xr:uid="{00000000-0005-0000-0000-000067490000}"/>
    <cellStyle name="Notas 12 3 14 3" xfId="19082" xr:uid="{00000000-0005-0000-0000-000068490000}"/>
    <cellStyle name="Notas 12 3 14 3 2" xfId="34133" xr:uid="{00000000-0005-0000-0000-000069490000}"/>
    <cellStyle name="Notas 12 3 14 3 3" xfId="48482" xr:uid="{00000000-0005-0000-0000-00006A490000}"/>
    <cellStyle name="Notas 12 3 15" xfId="4943" xr:uid="{00000000-0005-0000-0000-00006B490000}"/>
    <cellStyle name="Notas 12 3 15 2" xfId="12939" xr:uid="{00000000-0005-0000-0000-00006C490000}"/>
    <cellStyle name="Notas 12 3 15 2 2" xfId="27990" xr:uid="{00000000-0005-0000-0000-00006D490000}"/>
    <cellStyle name="Notas 12 3 15 2 3" xfId="42339" xr:uid="{00000000-0005-0000-0000-00006E490000}"/>
    <cellStyle name="Notas 12 3 15 3" xfId="19292" xr:uid="{00000000-0005-0000-0000-00006F490000}"/>
    <cellStyle name="Notas 12 3 15 3 2" xfId="34343" xr:uid="{00000000-0005-0000-0000-000070490000}"/>
    <cellStyle name="Notas 12 3 15 3 3" xfId="48692" xr:uid="{00000000-0005-0000-0000-000071490000}"/>
    <cellStyle name="Notas 12 3 16" xfId="5153" xr:uid="{00000000-0005-0000-0000-000072490000}"/>
    <cellStyle name="Notas 12 3 16 2" xfId="11841" xr:uid="{00000000-0005-0000-0000-000073490000}"/>
    <cellStyle name="Notas 12 3 16 2 2" xfId="26892" xr:uid="{00000000-0005-0000-0000-000074490000}"/>
    <cellStyle name="Notas 12 3 16 2 3" xfId="41241" xr:uid="{00000000-0005-0000-0000-000075490000}"/>
    <cellStyle name="Notas 12 3 16 3" xfId="19502" xr:uid="{00000000-0005-0000-0000-000076490000}"/>
    <cellStyle name="Notas 12 3 16 3 2" xfId="34553" xr:uid="{00000000-0005-0000-0000-000077490000}"/>
    <cellStyle name="Notas 12 3 16 3 3" xfId="48902" xr:uid="{00000000-0005-0000-0000-000078490000}"/>
    <cellStyle name="Notas 12 3 17" xfId="5363" xr:uid="{00000000-0005-0000-0000-000079490000}"/>
    <cellStyle name="Notas 12 3 17 2" xfId="13794" xr:uid="{00000000-0005-0000-0000-00007A490000}"/>
    <cellStyle name="Notas 12 3 17 2 2" xfId="28845" xr:uid="{00000000-0005-0000-0000-00007B490000}"/>
    <cellStyle name="Notas 12 3 17 2 3" xfId="43194" xr:uid="{00000000-0005-0000-0000-00007C490000}"/>
    <cellStyle name="Notas 12 3 17 3" xfId="19712" xr:uid="{00000000-0005-0000-0000-00007D490000}"/>
    <cellStyle name="Notas 12 3 17 3 2" xfId="34763" xr:uid="{00000000-0005-0000-0000-00007E490000}"/>
    <cellStyle name="Notas 12 3 17 3 3" xfId="49112" xr:uid="{00000000-0005-0000-0000-00007F490000}"/>
    <cellStyle name="Notas 12 3 18" xfId="5573" xr:uid="{00000000-0005-0000-0000-000080490000}"/>
    <cellStyle name="Notas 12 3 18 2" xfId="11990" xr:uid="{00000000-0005-0000-0000-000081490000}"/>
    <cellStyle name="Notas 12 3 18 2 2" xfId="27041" xr:uid="{00000000-0005-0000-0000-000082490000}"/>
    <cellStyle name="Notas 12 3 18 2 3" xfId="41390" xr:uid="{00000000-0005-0000-0000-000083490000}"/>
    <cellStyle name="Notas 12 3 18 3" xfId="19922" xr:uid="{00000000-0005-0000-0000-000084490000}"/>
    <cellStyle name="Notas 12 3 18 3 2" xfId="34973" xr:uid="{00000000-0005-0000-0000-000085490000}"/>
    <cellStyle name="Notas 12 3 18 3 3" xfId="49322" xr:uid="{00000000-0005-0000-0000-000086490000}"/>
    <cellStyle name="Notas 12 3 19" xfId="5783" xr:uid="{00000000-0005-0000-0000-000087490000}"/>
    <cellStyle name="Notas 12 3 19 2" xfId="11835" xr:uid="{00000000-0005-0000-0000-000088490000}"/>
    <cellStyle name="Notas 12 3 19 2 2" xfId="26886" xr:uid="{00000000-0005-0000-0000-000089490000}"/>
    <cellStyle name="Notas 12 3 19 2 3" xfId="41235" xr:uid="{00000000-0005-0000-0000-00008A490000}"/>
    <cellStyle name="Notas 12 3 19 3" xfId="20132" xr:uid="{00000000-0005-0000-0000-00008B490000}"/>
    <cellStyle name="Notas 12 3 19 3 2" xfId="35183" xr:uid="{00000000-0005-0000-0000-00008C490000}"/>
    <cellStyle name="Notas 12 3 19 3 3" xfId="49532" xr:uid="{00000000-0005-0000-0000-00008D490000}"/>
    <cellStyle name="Notas 12 3 2" xfId="2083" xr:uid="{00000000-0005-0000-0000-00008E490000}"/>
    <cellStyle name="Notas 12 3 2 2" xfId="1787" xr:uid="{00000000-0005-0000-0000-00008F490000}"/>
    <cellStyle name="Notas 12 3 2 2 2" xfId="23592" xr:uid="{00000000-0005-0000-0000-000090490000}"/>
    <cellStyle name="Notas 12 3 2 2 3" xfId="23861" xr:uid="{00000000-0005-0000-0000-000091490000}"/>
    <cellStyle name="Notas 12 3 2 3" xfId="16430" xr:uid="{00000000-0005-0000-0000-000092490000}"/>
    <cellStyle name="Notas 12 3 2 3 2" xfId="31481" xr:uid="{00000000-0005-0000-0000-000093490000}"/>
    <cellStyle name="Notas 12 3 2 3 3" xfId="45830" xr:uid="{00000000-0005-0000-0000-000094490000}"/>
    <cellStyle name="Notas 12 3 20" xfId="5993" xr:uid="{00000000-0005-0000-0000-000095490000}"/>
    <cellStyle name="Notas 12 3 20 2" xfId="14661" xr:uid="{00000000-0005-0000-0000-000096490000}"/>
    <cellStyle name="Notas 12 3 20 2 2" xfId="29712" xr:uid="{00000000-0005-0000-0000-000097490000}"/>
    <cellStyle name="Notas 12 3 20 2 3" xfId="44061" xr:uid="{00000000-0005-0000-0000-000098490000}"/>
    <cellStyle name="Notas 12 3 20 3" xfId="20342" xr:uid="{00000000-0005-0000-0000-000099490000}"/>
    <cellStyle name="Notas 12 3 20 3 2" xfId="35393" xr:uid="{00000000-0005-0000-0000-00009A490000}"/>
    <cellStyle name="Notas 12 3 20 3 3" xfId="49742" xr:uid="{00000000-0005-0000-0000-00009B490000}"/>
    <cellStyle name="Notas 12 3 21" xfId="6203" xr:uid="{00000000-0005-0000-0000-00009C490000}"/>
    <cellStyle name="Notas 12 3 21 2" xfId="13288" xr:uid="{00000000-0005-0000-0000-00009D490000}"/>
    <cellStyle name="Notas 12 3 21 2 2" xfId="28339" xr:uid="{00000000-0005-0000-0000-00009E490000}"/>
    <cellStyle name="Notas 12 3 21 2 3" xfId="42688" xr:uid="{00000000-0005-0000-0000-00009F490000}"/>
    <cellStyle name="Notas 12 3 21 3" xfId="20552" xr:uid="{00000000-0005-0000-0000-0000A0490000}"/>
    <cellStyle name="Notas 12 3 21 3 2" xfId="35603" xr:uid="{00000000-0005-0000-0000-0000A1490000}"/>
    <cellStyle name="Notas 12 3 21 3 3" xfId="49952" xr:uid="{00000000-0005-0000-0000-0000A2490000}"/>
    <cellStyle name="Notas 12 3 22" xfId="6413" xr:uid="{00000000-0005-0000-0000-0000A3490000}"/>
    <cellStyle name="Notas 12 3 22 2" xfId="12328" xr:uid="{00000000-0005-0000-0000-0000A4490000}"/>
    <cellStyle name="Notas 12 3 22 2 2" xfId="27379" xr:uid="{00000000-0005-0000-0000-0000A5490000}"/>
    <cellStyle name="Notas 12 3 22 2 3" xfId="41728" xr:uid="{00000000-0005-0000-0000-0000A6490000}"/>
    <cellStyle name="Notas 12 3 22 3" xfId="20762" xr:uid="{00000000-0005-0000-0000-0000A7490000}"/>
    <cellStyle name="Notas 12 3 22 3 2" xfId="35813" xr:uid="{00000000-0005-0000-0000-0000A8490000}"/>
    <cellStyle name="Notas 12 3 22 3 3" xfId="50162" xr:uid="{00000000-0005-0000-0000-0000A9490000}"/>
    <cellStyle name="Notas 12 3 23" xfId="6623" xr:uid="{00000000-0005-0000-0000-0000AA490000}"/>
    <cellStyle name="Notas 12 3 23 2" xfId="13307" xr:uid="{00000000-0005-0000-0000-0000AB490000}"/>
    <cellStyle name="Notas 12 3 23 2 2" xfId="28358" xr:uid="{00000000-0005-0000-0000-0000AC490000}"/>
    <cellStyle name="Notas 12 3 23 2 3" xfId="42707" xr:uid="{00000000-0005-0000-0000-0000AD490000}"/>
    <cellStyle name="Notas 12 3 23 3" xfId="20972" xr:uid="{00000000-0005-0000-0000-0000AE490000}"/>
    <cellStyle name="Notas 12 3 23 3 2" xfId="36023" xr:uid="{00000000-0005-0000-0000-0000AF490000}"/>
    <cellStyle name="Notas 12 3 23 3 3" xfId="50372" xr:uid="{00000000-0005-0000-0000-0000B0490000}"/>
    <cellStyle name="Notas 12 3 24" xfId="6833" xr:uid="{00000000-0005-0000-0000-0000B1490000}"/>
    <cellStyle name="Notas 12 3 24 2" xfId="11517" xr:uid="{00000000-0005-0000-0000-0000B2490000}"/>
    <cellStyle name="Notas 12 3 24 2 2" xfId="26568" xr:uid="{00000000-0005-0000-0000-0000B3490000}"/>
    <cellStyle name="Notas 12 3 24 2 3" xfId="40917" xr:uid="{00000000-0005-0000-0000-0000B4490000}"/>
    <cellStyle name="Notas 12 3 24 3" xfId="21182" xr:uid="{00000000-0005-0000-0000-0000B5490000}"/>
    <cellStyle name="Notas 12 3 24 3 2" xfId="36233" xr:uid="{00000000-0005-0000-0000-0000B6490000}"/>
    <cellStyle name="Notas 12 3 24 3 3" xfId="50582" xr:uid="{00000000-0005-0000-0000-0000B7490000}"/>
    <cellStyle name="Notas 12 3 25" xfId="7043" xr:uid="{00000000-0005-0000-0000-0000B8490000}"/>
    <cellStyle name="Notas 12 3 25 2" xfId="14692" xr:uid="{00000000-0005-0000-0000-0000B9490000}"/>
    <cellStyle name="Notas 12 3 25 2 2" xfId="29743" xr:uid="{00000000-0005-0000-0000-0000BA490000}"/>
    <cellStyle name="Notas 12 3 25 2 3" xfId="44092" xr:uid="{00000000-0005-0000-0000-0000BB490000}"/>
    <cellStyle name="Notas 12 3 25 3" xfId="21392" xr:uid="{00000000-0005-0000-0000-0000BC490000}"/>
    <cellStyle name="Notas 12 3 25 3 2" xfId="36443" xr:uid="{00000000-0005-0000-0000-0000BD490000}"/>
    <cellStyle name="Notas 12 3 25 3 3" xfId="50792" xr:uid="{00000000-0005-0000-0000-0000BE490000}"/>
    <cellStyle name="Notas 12 3 26" xfId="7253" xr:uid="{00000000-0005-0000-0000-0000BF490000}"/>
    <cellStyle name="Notas 12 3 26 2" xfId="10772" xr:uid="{00000000-0005-0000-0000-0000C0490000}"/>
    <cellStyle name="Notas 12 3 26 2 2" xfId="25823" xr:uid="{00000000-0005-0000-0000-0000C1490000}"/>
    <cellStyle name="Notas 12 3 26 2 3" xfId="40172" xr:uid="{00000000-0005-0000-0000-0000C2490000}"/>
    <cellStyle name="Notas 12 3 26 3" xfId="21602" xr:uid="{00000000-0005-0000-0000-0000C3490000}"/>
    <cellStyle name="Notas 12 3 26 3 2" xfId="36653" xr:uid="{00000000-0005-0000-0000-0000C4490000}"/>
    <cellStyle name="Notas 12 3 26 3 3" xfId="51002" xr:uid="{00000000-0005-0000-0000-0000C5490000}"/>
    <cellStyle name="Notas 12 3 27" xfId="7463" xr:uid="{00000000-0005-0000-0000-0000C6490000}"/>
    <cellStyle name="Notas 12 3 27 2" xfId="14885" xr:uid="{00000000-0005-0000-0000-0000C7490000}"/>
    <cellStyle name="Notas 12 3 27 2 2" xfId="29936" xr:uid="{00000000-0005-0000-0000-0000C8490000}"/>
    <cellStyle name="Notas 12 3 27 2 3" xfId="44285" xr:uid="{00000000-0005-0000-0000-0000C9490000}"/>
    <cellStyle name="Notas 12 3 27 3" xfId="21812" xr:uid="{00000000-0005-0000-0000-0000CA490000}"/>
    <cellStyle name="Notas 12 3 27 3 2" xfId="36863" xr:uid="{00000000-0005-0000-0000-0000CB490000}"/>
    <cellStyle name="Notas 12 3 27 3 3" xfId="51212" xr:uid="{00000000-0005-0000-0000-0000CC490000}"/>
    <cellStyle name="Notas 12 3 28" xfId="7673" xr:uid="{00000000-0005-0000-0000-0000CD490000}"/>
    <cellStyle name="Notas 12 3 28 2" xfId="1851" xr:uid="{00000000-0005-0000-0000-0000CE490000}"/>
    <cellStyle name="Notas 12 3 28 2 2" xfId="23656" xr:uid="{00000000-0005-0000-0000-0000CF490000}"/>
    <cellStyle name="Notas 12 3 28 2 3" xfId="24057" xr:uid="{00000000-0005-0000-0000-0000D0490000}"/>
    <cellStyle name="Notas 12 3 28 3" xfId="22022" xr:uid="{00000000-0005-0000-0000-0000D1490000}"/>
    <cellStyle name="Notas 12 3 28 3 2" xfId="37073" xr:uid="{00000000-0005-0000-0000-0000D2490000}"/>
    <cellStyle name="Notas 12 3 28 3 3" xfId="51422" xr:uid="{00000000-0005-0000-0000-0000D3490000}"/>
    <cellStyle name="Notas 12 3 29" xfId="7883" xr:uid="{00000000-0005-0000-0000-0000D4490000}"/>
    <cellStyle name="Notas 12 3 29 2" xfId="1879" xr:uid="{00000000-0005-0000-0000-0000D5490000}"/>
    <cellStyle name="Notas 12 3 29 2 2" xfId="23684" xr:uid="{00000000-0005-0000-0000-0000D6490000}"/>
    <cellStyle name="Notas 12 3 29 2 3" xfId="23966" xr:uid="{00000000-0005-0000-0000-0000D7490000}"/>
    <cellStyle name="Notas 12 3 29 3" xfId="22232" xr:uid="{00000000-0005-0000-0000-0000D8490000}"/>
    <cellStyle name="Notas 12 3 29 3 2" xfId="37283" xr:uid="{00000000-0005-0000-0000-0000D9490000}"/>
    <cellStyle name="Notas 12 3 29 3 3" xfId="51632" xr:uid="{00000000-0005-0000-0000-0000DA490000}"/>
    <cellStyle name="Notas 12 3 3" xfId="2423" xr:uid="{00000000-0005-0000-0000-0000DB490000}"/>
    <cellStyle name="Notas 12 3 3 2" xfId="9554" xr:uid="{00000000-0005-0000-0000-0000DC490000}"/>
    <cellStyle name="Notas 12 3 3 2 2" xfId="24605" xr:uid="{00000000-0005-0000-0000-0000DD490000}"/>
    <cellStyle name="Notas 12 3 3 2 3" xfId="38954" xr:uid="{00000000-0005-0000-0000-0000DE490000}"/>
    <cellStyle name="Notas 12 3 3 3" xfId="16772" xr:uid="{00000000-0005-0000-0000-0000DF490000}"/>
    <cellStyle name="Notas 12 3 3 3 2" xfId="31823" xr:uid="{00000000-0005-0000-0000-0000E0490000}"/>
    <cellStyle name="Notas 12 3 3 3 3" xfId="46172" xr:uid="{00000000-0005-0000-0000-0000E1490000}"/>
    <cellStyle name="Notas 12 3 30" xfId="8090" xr:uid="{00000000-0005-0000-0000-0000E2490000}"/>
    <cellStyle name="Notas 12 3 30 2" xfId="14660" xr:uid="{00000000-0005-0000-0000-0000E3490000}"/>
    <cellStyle name="Notas 12 3 30 2 2" xfId="29711" xr:uid="{00000000-0005-0000-0000-0000E4490000}"/>
    <cellStyle name="Notas 12 3 30 2 3" xfId="44060" xr:uid="{00000000-0005-0000-0000-0000E5490000}"/>
    <cellStyle name="Notas 12 3 30 3" xfId="22439" xr:uid="{00000000-0005-0000-0000-0000E6490000}"/>
    <cellStyle name="Notas 12 3 30 3 2" xfId="37490" xr:uid="{00000000-0005-0000-0000-0000E7490000}"/>
    <cellStyle name="Notas 12 3 30 3 3" xfId="51839" xr:uid="{00000000-0005-0000-0000-0000E8490000}"/>
    <cellStyle name="Notas 12 3 31" xfId="8297" xr:uid="{00000000-0005-0000-0000-0000E9490000}"/>
    <cellStyle name="Notas 12 3 31 2" xfId="13849" xr:uid="{00000000-0005-0000-0000-0000EA490000}"/>
    <cellStyle name="Notas 12 3 31 2 2" xfId="28900" xr:uid="{00000000-0005-0000-0000-0000EB490000}"/>
    <cellStyle name="Notas 12 3 31 2 3" xfId="43249" xr:uid="{00000000-0005-0000-0000-0000EC490000}"/>
    <cellStyle name="Notas 12 3 31 3" xfId="22646" xr:uid="{00000000-0005-0000-0000-0000ED490000}"/>
    <cellStyle name="Notas 12 3 31 3 2" xfId="37697" xr:uid="{00000000-0005-0000-0000-0000EE490000}"/>
    <cellStyle name="Notas 12 3 31 3 3" xfId="52046" xr:uid="{00000000-0005-0000-0000-0000EF490000}"/>
    <cellStyle name="Notas 12 3 32" xfId="8502" xr:uid="{00000000-0005-0000-0000-0000F0490000}"/>
    <cellStyle name="Notas 12 3 32 2" xfId="12642" xr:uid="{00000000-0005-0000-0000-0000F1490000}"/>
    <cellStyle name="Notas 12 3 32 2 2" xfId="27693" xr:uid="{00000000-0005-0000-0000-0000F2490000}"/>
    <cellStyle name="Notas 12 3 32 2 3" xfId="42042" xr:uid="{00000000-0005-0000-0000-0000F3490000}"/>
    <cellStyle name="Notas 12 3 32 3" xfId="22851" xr:uid="{00000000-0005-0000-0000-0000F4490000}"/>
    <cellStyle name="Notas 12 3 32 3 2" xfId="37902" xr:uid="{00000000-0005-0000-0000-0000F5490000}"/>
    <cellStyle name="Notas 12 3 32 3 3" xfId="52251" xr:uid="{00000000-0005-0000-0000-0000F6490000}"/>
    <cellStyle name="Notas 12 3 33" xfId="8697" xr:uid="{00000000-0005-0000-0000-0000F7490000}"/>
    <cellStyle name="Notas 12 3 33 2" xfId="11799" xr:uid="{00000000-0005-0000-0000-0000F8490000}"/>
    <cellStyle name="Notas 12 3 33 2 2" xfId="26850" xr:uid="{00000000-0005-0000-0000-0000F9490000}"/>
    <cellStyle name="Notas 12 3 33 2 3" xfId="41199" xr:uid="{00000000-0005-0000-0000-0000FA490000}"/>
    <cellStyle name="Notas 12 3 33 3" xfId="23046" xr:uid="{00000000-0005-0000-0000-0000FB490000}"/>
    <cellStyle name="Notas 12 3 33 3 2" xfId="38097" xr:uid="{00000000-0005-0000-0000-0000FC490000}"/>
    <cellStyle name="Notas 12 3 33 3 3" xfId="52446" xr:uid="{00000000-0005-0000-0000-0000FD490000}"/>
    <cellStyle name="Notas 12 3 34" xfId="8867" xr:uid="{00000000-0005-0000-0000-0000FE490000}"/>
    <cellStyle name="Notas 12 3 34 2" xfId="11852" xr:uid="{00000000-0005-0000-0000-0000FF490000}"/>
    <cellStyle name="Notas 12 3 34 2 2" xfId="26903" xr:uid="{00000000-0005-0000-0000-0000004A0000}"/>
    <cellStyle name="Notas 12 3 34 2 3" xfId="41252" xr:uid="{00000000-0005-0000-0000-0000014A0000}"/>
    <cellStyle name="Notas 12 3 34 3" xfId="23216" xr:uid="{00000000-0005-0000-0000-0000024A0000}"/>
    <cellStyle name="Notas 12 3 34 3 2" xfId="38267" xr:uid="{00000000-0005-0000-0000-0000034A0000}"/>
    <cellStyle name="Notas 12 3 34 3 3" xfId="52616" xr:uid="{00000000-0005-0000-0000-0000044A0000}"/>
    <cellStyle name="Notas 12 3 35" xfId="9001" xr:uid="{00000000-0005-0000-0000-0000054A0000}"/>
    <cellStyle name="Notas 12 3 35 2" xfId="15593" xr:uid="{00000000-0005-0000-0000-0000064A0000}"/>
    <cellStyle name="Notas 12 3 35 2 2" xfId="30644" xr:uid="{00000000-0005-0000-0000-0000074A0000}"/>
    <cellStyle name="Notas 12 3 35 2 3" xfId="44993" xr:uid="{00000000-0005-0000-0000-0000084A0000}"/>
    <cellStyle name="Notas 12 3 35 3" xfId="23350" xr:uid="{00000000-0005-0000-0000-0000094A0000}"/>
    <cellStyle name="Notas 12 3 35 3 2" xfId="38401" xr:uid="{00000000-0005-0000-0000-00000A4A0000}"/>
    <cellStyle name="Notas 12 3 35 3 3" xfId="52750" xr:uid="{00000000-0005-0000-0000-00000B4A0000}"/>
    <cellStyle name="Notas 12 3 36" xfId="14184" xr:uid="{00000000-0005-0000-0000-00000C4A0000}"/>
    <cellStyle name="Notas 12 3 36 2" xfId="29235" xr:uid="{00000000-0005-0000-0000-00000D4A0000}"/>
    <cellStyle name="Notas 12 3 36 3" xfId="43584" xr:uid="{00000000-0005-0000-0000-00000E4A0000}"/>
    <cellStyle name="Notas 12 3 37" xfId="16250" xr:uid="{00000000-0005-0000-0000-00000F4A0000}"/>
    <cellStyle name="Notas 12 3 37 2" xfId="31301" xr:uid="{00000000-0005-0000-0000-0000104A0000}"/>
    <cellStyle name="Notas 12 3 37 3" xfId="45650" xr:uid="{00000000-0005-0000-0000-0000114A0000}"/>
    <cellStyle name="Notas 12 3 4" xfId="2633" xr:uid="{00000000-0005-0000-0000-0000124A0000}"/>
    <cellStyle name="Notas 12 3 4 2" xfId="15013" xr:uid="{00000000-0005-0000-0000-0000134A0000}"/>
    <cellStyle name="Notas 12 3 4 2 2" xfId="30064" xr:uid="{00000000-0005-0000-0000-0000144A0000}"/>
    <cellStyle name="Notas 12 3 4 2 3" xfId="44413" xr:uid="{00000000-0005-0000-0000-0000154A0000}"/>
    <cellStyle name="Notas 12 3 4 3" xfId="16982" xr:uid="{00000000-0005-0000-0000-0000164A0000}"/>
    <cellStyle name="Notas 12 3 4 3 2" xfId="32033" xr:uid="{00000000-0005-0000-0000-0000174A0000}"/>
    <cellStyle name="Notas 12 3 4 3 3" xfId="46382" xr:uid="{00000000-0005-0000-0000-0000184A0000}"/>
    <cellStyle name="Notas 12 3 5" xfId="2843" xr:uid="{00000000-0005-0000-0000-0000194A0000}"/>
    <cellStyle name="Notas 12 3 5 2" xfId="15500" xr:uid="{00000000-0005-0000-0000-00001A4A0000}"/>
    <cellStyle name="Notas 12 3 5 2 2" xfId="30551" xr:uid="{00000000-0005-0000-0000-00001B4A0000}"/>
    <cellStyle name="Notas 12 3 5 2 3" xfId="44900" xr:uid="{00000000-0005-0000-0000-00001C4A0000}"/>
    <cellStyle name="Notas 12 3 5 3" xfId="17192" xr:uid="{00000000-0005-0000-0000-00001D4A0000}"/>
    <cellStyle name="Notas 12 3 5 3 2" xfId="32243" xr:uid="{00000000-0005-0000-0000-00001E4A0000}"/>
    <cellStyle name="Notas 12 3 5 3 3" xfId="46592" xr:uid="{00000000-0005-0000-0000-00001F4A0000}"/>
    <cellStyle name="Notas 12 3 6" xfId="3053" xr:uid="{00000000-0005-0000-0000-0000204A0000}"/>
    <cellStyle name="Notas 12 3 6 2" xfId="12529" xr:uid="{00000000-0005-0000-0000-0000214A0000}"/>
    <cellStyle name="Notas 12 3 6 2 2" xfId="27580" xr:uid="{00000000-0005-0000-0000-0000224A0000}"/>
    <cellStyle name="Notas 12 3 6 2 3" xfId="41929" xr:uid="{00000000-0005-0000-0000-0000234A0000}"/>
    <cellStyle name="Notas 12 3 6 3" xfId="17402" xr:uid="{00000000-0005-0000-0000-0000244A0000}"/>
    <cellStyle name="Notas 12 3 6 3 2" xfId="32453" xr:uid="{00000000-0005-0000-0000-0000254A0000}"/>
    <cellStyle name="Notas 12 3 6 3 3" xfId="46802" xr:uid="{00000000-0005-0000-0000-0000264A0000}"/>
    <cellStyle name="Notas 12 3 7" xfId="3263" xr:uid="{00000000-0005-0000-0000-0000274A0000}"/>
    <cellStyle name="Notas 12 3 7 2" xfId="9026" xr:uid="{00000000-0005-0000-0000-0000284A0000}"/>
    <cellStyle name="Notas 12 3 7 2 2" xfId="24077" xr:uid="{00000000-0005-0000-0000-0000294A0000}"/>
    <cellStyle name="Notas 12 3 7 2 3" xfId="38426" xr:uid="{00000000-0005-0000-0000-00002A4A0000}"/>
    <cellStyle name="Notas 12 3 7 3" xfId="17612" xr:uid="{00000000-0005-0000-0000-00002B4A0000}"/>
    <cellStyle name="Notas 12 3 7 3 2" xfId="32663" xr:uid="{00000000-0005-0000-0000-00002C4A0000}"/>
    <cellStyle name="Notas 12 3 7 3 3" xfId="47012" xr:uid="{00000000-0005-0000-0000-00002D4A0000}"/>
    <cellStyle name="Notas 12 3 8" xfId="3473" xr:uid="{00000000-0005-0000-0000-00002E4A0000}"/>
    <cellStyle name="Notas 12 3 8 2" xfId="15979" xr:uid="{00000000-0005-0000-0000-00002F4A0000}"/>
    <cellStyle name="Notas 12 3 8 2 2" xfId="31030" xr:uid="{00000000-0005-0000-0000-0000304A0000}"/>
    <cellStyle name="Notas 12 3 8 2 3" xfId="45379" xr:uid="{00000000-0005-0000-0000-0000314A0000}"/>
    <cellStyle name="Notas 12 3 8 3" xfId="17822" xr:uid="{00000000-0005-0000-0000-0000324A0000}"/>
    <cellStyle name="Notas 12 3 8 3 2" xfId="32873" xr:uid="{00000000-0005-0000-0000-0000334A0000}"/>
    <cellStyle name="Notas 12 3 8 3 3" xfId="47222" xr:uid="{00000000-0005-0000-0000-0000344A0000}"/>
    <cellStyle name="Notas 12 3 9" xfId="3683" xr:uid="{00000000-0005-0000-0000-0000354A0000}"/>
    <cellStyle name="Notas 12 3 9 2" xfId="15637" xr:uid="{00000000-0005-0000-0000-0000364A0000}"/>
    <cellStyle name="Notas 12 3 9 2 2" xfId="30688" xr:uid="{00000000-0005-0000-0000-0000374A0000}"/>
    <cellStyle name="Notas 12 3 9 2 3" xfId="45037" xr:uid="{00000000-0005-0000-0000-0000384A0000}"/>
    <cellStyle name="Notas 12 3 9 3" xfId="18032" xr:uid="{00000000-0005-0000-0000-0000394A0000}"/>
    <cellStyle name="Notas 12 3 9 3 2" xfId="33083" xr:uid="{00000000-0005-0000-0000-00003A4A0000}"/>
    <cellStyle name="Notas 12 3 9 3 3" xfId="47432" xr:uid="{00000000-0005-0000-0000-00003B4A0000}"/>
    <cellStyle name="Notas 12 30" xfId="7342" xr:uid="{00000000-0005-0000-0000-00003C4A0000}"/>
    <cellStyle name="Notas 12 30 2" xfId="13596" xr:uid="{00000000-0005-0000-0000-00003D4A0000}"/>
    <cellStyle name="Notas 12 30 2 2" xfId="28647" xr:uid="{00000000-0005-0000-0000-00003E4A0000}"/>
    <cellStyle name="Notas 12 30 2 3" xfId="42996" xr:uid="{00000000-0005-0000-0000-00003F4A0000}"/>
    <cellStyle name="Notas 12 30 3" xfId="21691" xr:uid="{00000000-0005-0000-0000-0000404A0000}"/>
    <cellStyle name="Notas 12 30 3 2" xfId="36742" xr:uid="{00000000-0005-0000-0000-0000414A0000}"/>
    <cellStyle name="Notas 12 30 3 3" xfId="51091" xr:uid="{00000000-0005-0000-0000-0000424A0000}"/>
    <cellStyle name="Notas 12 31" xfId="7552" xr:uid="{00000000-0005-0000-0000-0000434A0000}"/>
    <cellStyle name="Notas 12 31 2" xfId="9635" xr:uid="{00000000-0005-0000-0000-0000444A0000}"/>
    <cellStyle name="Notas 12 31 2 2" xfId="24686" xr:uid="{00000000-0005-0000-0000-0000454A0000}"/>
    <cellStyle name="Notas 12 31 2 3" xfId="39035" xr:uid="{00000000-0005-0000-0000-0000464A0000}"/>
    <cellStyle name="Notas 12 31 3" xfId="21901" xr:uid="{00000000-0005-0000-0000-0000474A0000}"/>
    <cellStyle name="Notas 12 31 3 2" xfId="36952" xr:uid="{00000000-0005-0000-0000-0000484A0000}"/>
    <cellStyle name="Notas 12 31 3 3" xfId="51301" xr:uid="{00000000-0005-0000-0000-0000494A0000}"/>
    <cellStyle name="Notas 12 32" xfId="7762" xr:uid="{00000000-0005-0000-0000-00004A4A0000}"/>
    <cellStyle name="Notas 12 32 2" xfId="14215" xr:uid="{00000000-0005-0000-0000-00004B4A0000}"/>
    <cellStyle name="Notas 12 32 2 2" xfId="29266" xr:uid="{00000000-0005-0000-0000-00004C4A0000}"/>
    <cellStyle name="Notas 12 32 2 3" xfId="43615" xr:uid="{00000000-0005-0000-0000-00004D4A0000}"/>
    <cellStyle name="Notas 12 32 3" xfId="22111" xr:uid="{00000000-0005-0000-0000-00004E4A0000}"/>
    <cellStyle name="Notas 12 32 3 2" xfId="37162" xr:uid="{00000000-0005-0000-0000-00004F4A0000}"/>
    <cellStyle name="Notas 12 32 3 3" xfId="51511" xr:uid="{00000000-0005-0000-0000-0000504A0000}"/>
    <cellStyle name="Notas 12 33" xfId="7972" xr:uid="{00000000-0005-0000-0000-0000514A0000}"/>
    <cellStyle name="Notas 12 33 2" xfId="11861" xr:uid="{00000000-0005-0000-0000-0000524A0000}"/>
    <cellStyle name="Notas 12 33 2 2" xfId="26912" xr:uid="{00000000-0005-0000-0000-0000534A0000}"/>
    <cellStyle name="Notas 12 33 2 3" xfId="41261" xr:uid="{00000000-0005-0000-0000-0000544A0000}"/>
    <cellStyle name="Notas 12 33 3" xfId="22321" xr:uid="{00000000-0005-0000-0000-0000554A0000}"/>
    <cellStyle name="Notas 12 33 3 2" xfId="37372" xr:uid="{00000000-0005-0000-0000-0000564A0000}"/>
    <cellStyle name="Notas 12 33 3 3" xfId="51721" xr:uid="{00000000-0005-0000-0000-0000574A0000}"/>
    <cellStyle name="Notas 12 34" xfId="8179" xr:uid="{00000000-0005-0000-0000-0000584A0000}"/>
    <cellStyle name="Notas 12 34 2" xfId="11886" xr:uid="{00000000-0005-0000-0000-0000594A0000}"/>
    <cellStyle name="Notas 12 34 2 2" xfId="26937" xr:uid="{00000000-0005-0000-0000-00005A4A0000}"/>
    <cellStyle name="Notas 12 34 2 3" xfId="41286" xr:uid="{00000000-0005-0000-0000-00005B4A0000}"/>
    <cellStyle name="Notas 12 34 3" xfId="22528" xr:uid="{00000000-0005-0000-0000-00005C4A0000}"/>
    <cellStyle name="Notas 12 34 3 2" xfId="37579" xr:uid="{00000000-0005-0000-0000-00005D4A0000}"/>
    <cellStyle name="Notas 12 34 3 3" xfId="51928" xr:uid="{00000000-0005-0000-0000-00005E4A0000}"/>
    <cellStyle name="Notas 12 35" xfId="8386" xr:uid="{00000000-0005-0000-0000-00005F4A0000}"/>
    <cellStyle name="Notas 12 35 2" xfId="14298" xr:uid="{00000000-0005-0000-0000-0000604A0000}"/>
    <cellStyle name="Notas 12 35 2 2" xfId="29349" xr:uid="{00000000-0005-0000-0000-0000614A0000}"/>
    <cellStyle name="Notas 12 35 2 3" xfId="43698" xr:uid="{00000000-0005-0000-0000-0000624A0000}"/>
    <cellStyle name="Notas 12 35 3" xfId="22735" xr:uid="{00000000-0005-0000-0000-0000634A0000}"/>
    <cellStyle name="Notas 12 35 3 2" xfId="37786" xr:uid="{00000000-0005-0000-0000-0000644A0000}"/>
    <cellStyle name="Notas 12 35 3 3" xfId="52135" xr:uid="{00000000-0005-0000-0000-0000654A0000}"/>
    <cellStyle name="Notas 12 36" xfId="8590" xr:uid="{00000000-0005-0000-0000-0000664A0000}"/>
    <cellStyle name="Notas 12 36 2" xfId="9709" xr:uid="{00000000-0005-0000-0000-0000674A0000}"/>
    <cellStyle name="Notas 12 36 2 2" xfId="24760" xr:uid="{00000000-0005-0000-0000-0000684A0000}"/>
    <cellStyle name="Notas 12 36 2 3" xfId="39109" xr:uid="{00000000-0005-0000-0000-0000694A0000}"/>
    <cellStyle name="Notas 12 36 3" xfId="22939" xr:uid="{00000000-0005-0000-0000-00006A4A0000}"/>
    <cellStyle name="Notas 12 36 3 2" xfId="37990" xr:uid="{00000000-0005-0000-0000-00006B4A0000}"/>
    <cellStyle name="Notas 12 36 3 3" xfId="52339" xr:uid="{00000000-0005-0000-0000-00006C4A0000}"/>
    <cellStyle name="Notas 12 37" xfId="8780" xr:uid="{00000000-0005-0000-0000-00006D4A0000}"/>
    <cellStyle name="Notas 12 37 2" xfId="16024" xr:uid="{00000000-0005-0000-0000-00006E4A0000}"/>
    <cellStyle name="Notas 12 37 2 2" xfId="31075" xr:uid="{00000000-0005-0000-0000-00006F4A0000}"/>
    <cellStyle name="Notas 12 37 2 3" xfId="45424" xr:uid="{00000000-0005-0000-0000-0000704A0000}"/>
    <cellStyle name="Notas 12 37 3" xfId="23129" xr:uid="{00000000-0005-0000-0000-0000714A0000}"/>
    <cellStyle name="Notas 12 37 3 2" xfId="38180" xr:uid="{00000000-0005-0000-0000-0000724A0000}"/>
    <cellStyle name="Notas 12 37 3 3" xfId="52529" xr:uid="{00000000-0005-0000-0000-0000734A0000}"/>
    <cellStyle name="Notas 12 38" xfId="13484" xr:uid="{00000000-0005-0000-0000-0000744A0000}"/>
    <cellStyle name="Notas 12 38 2" xfId="28535" xr:uid="{00000000-0005-0000-0000-0000754A0000}"/>
    <cellStyle name="Notas 12 38 3" xfId="42884" xr:uid="{00000000-0005-0000-0000-0000764A0000}"/>
    <cellStyle name="Notas 12 39" xfId="16117" xr:uid="{00000000-0005-0000-0000-0000774A0000}"/>
    <cellStyle name="Notas 12 39 2" xfId="31168" xr:uid="{00000000-0005-0000-0000-0000784A0000}"/>
    <cellStyle name="Notas 12 39 3" xfId="45517" xr:uid="{00000000-0005-0000-0000-0000794A0000}"/>
    <cellStyle name="Notas 12 4" xfId="1934" xr:uid="{00000000-0005-0000-0000-00007A4A0000}"/>
    <cellStyle name="Notas 12 4 2" xfId="1908" xr:uid="{00000000-0005-0000-0000-00007B4A0000}"/>
    <cellStyle name="Notas 12 4 2 2" xfId="23713" xr:uid="{00000000-0005-0000-0000-00007C4A0000}"/>
    <cellStyle name="Notas 12 4 2 3" xfId="23934" xr:uid="{00000000-0005-0000-0000-00007D4A0000}"/>
    <cellStyle name="Notas 12 4 3" xfId="16279" xr:uid="{00000000-0005-0000-0000-00007E4A0000}"/>
    <cellStyle name="Notas 12 4 3 2" xfId="31330" xr:uid="{00000000-0005-0000-0000-00007F4A0000}"/>
    <cellStyle name="Notas 12 4 3 3" xfId="45679" xr:uid="{00000000-0005-0000-0000-0000804A0000}"/>
    <cellStyle name="Notas 12 5" xfId="2064" xr:uid="{00000000-0005-0000-0000-0000814A0000}"/>
    <cellStyle name="Notas 12 5 2" xfId="14825" xr:uid="{00000000-0005-0000-0000-0000824A0000}"/>
    <cellStyle name="Notas 12 5 2 2" xfId="29876" xr:uid="{00000000-0005-0000-0000-0000834A0000}"/>
    <cellStyle name="Notas 12 5 2 3" xfId="44225" xr:uid="{00000000-0005-0000-0000-0000844A0000}"/>
    <cellStyle name="Notas 12 5 3" xfId="16411" xr:uid="{00000000-0005-0000-0000-0000854A0000}"/>
    <cellStyle name="Notas 12 5 3 2" xfId="31462" xr:uid="{00000000-0005-0000-0000-0000864A0000}"/>
    <cellStyle name="Notas 12 5 3 3" xfId="45811" xr:uid="{00000000-0005-0000-0000-0000874A0000}"/>
    <cellStyle name="Notas 12 6" xfId="2302" xr:uid="{00000000-0005-0000-0000-0000884A0000}"/>
    <cellStyle name="Notas 12 6 2" xfId="1768" xr:uid="{00000000-0005-0000-0000-0000894A0000}"/>
    <cellStyle name="Notas 12 6 2 2" xfId="23573" xr:uid="{00000000-0005-0000-0000-00008A4A0000}"/>
    <cellStyle name="Notas 12 6 2 3" xfId="24040" xr:uid="{00000000-0005-0000-0000-00008B4A0000}"/>
    <cellStyle name="Notas 12 6 3" xfId="16651" xr:uid="{00000000-0005-0000-0000-00008C4A0000}"/>
    <cellStyle name="Notas 12 6 3 2" xfId="31702" xr:uid="{00000000-0005-0000-0000-00008D4A0000}"/>
    <cellStyle name="Notas 12 6 3 3" xfId="46051" xr:uid="{00000000-0005-0000-0000-00008E4A0000}"/>
    <cellStyle name="Notas 12 7" xfId="2512" xr:uid="{00000000-0005-0000-0000-00008F4A0000}"/>
    <cellStyle name="Notas 12 7 2" xfId="12246" xr:uid="{00000000-0005-0000-0000-0000904A0000}"/>
    <cellStyle name="Notas 12 7 2 2" xfId="27297" xr:uid="{00000000-0005-0000-0000-0000914A0000}"/>
    <cellStyle name="Notas 12 7 2 3" xfId="41646" xr:uid="{00000000-0005-0000-0000-0000924A0000}"/>
    <cellStyle name="Notas 12 7 3" xfId="16861" xr:uid="{00000000-0005-0000-0000-0000934A0000}"/>
    <cellStyle name="Notas 12 7 3 2" xfId="31912" xr:uid="{00000000-0005-0000-0000-0000944A0000}"/>
    <cellStyle name="Notas 12 7 3 3" xfId="46261" xr:uid="{00000000-0005-0000-0000-0000954A0000}"/>
    <cellStyle name="Notas 12 8" xfId="2722" xr:uid="{00000000-0005-0000-0000-0000964A0000}"/>
    <cellStyle name="Notas 12 8 2" xfId="10668" xr:uid="{00000000-0005-0000-0000-0000974A0000}"/>
    <cellStyle name="Notas 12 8 2 2" xfId="25719" xr:uid="{00000000-0005-0000-0000-0000984A0000}"/>
    <cellStyle name="Notas 12 8 2 3" xfId="40068" xr:uid="{00000000-0005-0000-0000-0000994A0000}"/>
    <cellStyle name="Notas 12 8 3" xfId="17071" xr:uid="{00000000-0005-0000-0000-00009A4A0000}"/>
    <cellStyle name="Notas 12 8 3 2" xfId="32122" xr:uid="{00000000-0005-0000-0000-00009B4A0000}"/>
    <cellStyle name="Notas 12 8 3 3" xfId="46471" xr:uid="{00000000-0005-0000-0000-00009C4A0000}"/>
    <cellStyle name="Notas 12 9" xfId="2932" xr:uid="{00000000-0005-0000-0000-00009D4A0000}"/>
    <cellStyle name="Notas 12 9 2" xfId="11927" xr:uid="{00000000-0005-0000-0000-00009E4A0000}"/>
    <cellStyle name="Notas 12 9 2 2" xfId="26978" xr:uid="{00000000-0005-0000-0000-00009F4A0000}"/>
    <cellStyle name="Notas 12 9 2 3" xfId="41327" xr:uid="{00000000-0005-0000-0000-0000A04A0000}"/>
    <cellStyle name="Notas 12 9 3" xfId="17281" xr:uid="{00000000-0005-0000-0000-0000A14A0000}"/>
    <cellStyle name="Notas 12 9 3 2" xfId="32332" xr:uid="{00000000-0005-0000-0000-0000A24A0000}"/>
    <cellStyle name="Notas 12 9 3 3" xfId="46681" xr:uid="{00000000-0005-0000-0000-0000A34A0000}"/>
    <cellStyle name="Notas 13" xfId="1407" xr:uid="{00000000-0005-0000-0000-0000A44A0000}"/>
    <cellStyle name="Notas 13 10" xfId="1601" xr:uid="{00000000-0005-0000-0000-0000A54A0000}"/>
    <cellStyle name="Notas 13 10 2" xfId="10399" xr:uid="{00000000-0005-0000-0000-0000A64A0000}"/>
    <cellStyle name="Notas 13 10 2 2" xfId="25450" xr:uid="{00000000-0005-0000-0000-0000A74A0000}"/>
    <cellStyle name="Notas 13 10 2 3" xfId="39799" xr:uid="{00000000-0005-0000-0000-0000A84A0000}"/>
    <cellStyle name="Notas 13 10 3" xfId="11443" xr:uid="{00000000-0005-0000-0000-0000A94A0000}"/>
    <cellStyle name="Notas 13 10 3 2" xfId="26494" xr:uid="{00000000-0005-0000-0000-0000AA4A0000}"/>
    <cellStyle name="Notas 13 10 3 3" xfId="40843" xr:uid="{00000000-0005-0000-0000-0000AB4A0000}"/>
    <cellStyle name="Notas 13 11" xfId="2326" xr:uid="{00000000-0005-0000-0000-0000AC4A0000}"/>
    <cellStyle name="Notas 13 11 2" xfId="14643" xr:uid="{00000000-0005-0000-0000-0000AD4A0000}"/>
    <cellStyle name="Notas 13 11 2 2" xfId="29694" xr:uid="{00000000-0005-0000-0000-0000AE4A0000}"/>
    <cellStyle name="Notas 13 11 2 3" xfId="44043" xr:uid="{00000000-0005-0000-0000-0000AF4A0000}"/>
    <cellStyle name="Notas 13 11 3" xfId="16675" xr:uid="{00000000-0005-0000-0000-0000B04A0000}"/>
    <cellStyle name="Notas 13 11 3 2" xfId="31726" xr:uid="{00000000-0005-0000-0000-0000B14A0000}"/>
    <cellStyle name="Notas 13 11 3 3" xfId="46075" xr:uid="{00000000-0005-0000-0000-0000B24A0000}"/>
    <cellStyle name="Notas 13 12" xfId="2536" xr:uid="{00000000-0005-0000-0000-0000B34A0000}"/>
    <cellStyle name="Notas 13 12 2" xfId="10177" xr:uid="{00000000-0005-0000-0000-0000B44A0000}"/>
    <cellStyle name="Notas 13 12 2 2" xfId="25228" xr:uid="{00000000-0005-0000-0000-0000B54A0000}"/>
    <cellStyle name="Notas 13 12 2 3" xfId="39577" xr:uid="{00000000-0005-0000-0000-0000B64A0000}"/>
    <cellStyle name="Notas 13 12 3" xfId="16885" xr:uid="{00000000-0005-0000-0000-0000B74A0000}"/>
    <cellStyle name="Notas 13 12 3 2" xfId="31936" xr:uid="{00000000-0005-0000-0000-0000B84A0000}"/>
    <cellStyle name="Notas 13 12 3 3" xfId="46285" xr:uid="{00000000-0005-0000-0000-0000B94A0000}"/>
    <cellStyle name="Notas 13 13" xfId="2746" xr:uid="{00000000-0005-0000-0000-0000BA4A0000}"/>
    <cellStyle name="Notas 13 13 2" xfId="12867" xr:uid="{00000000-0005-0000-0000-0000BB4A0000}"/>
    <cellStyle name="Notas 13 13 2 2" xfId="27918" xr:uid="{00000000-0005-0000-0000-0000BC4A0000}"/>
    <cellStyle name="Notas 13 13 2 3" xfId="42267" xr:uid="{00000000-0005-0000-0000-0000BD4A0000}"/>
    <cellStyle name="Notas 13 13 3" xfId="17095" xr:uid="{00000000-0005-0000-0000-0000BE4A0000}"/>
    <cellStyle name="Notas 13 13 3 2" xfId="32146" xr:uid="{00000000-0005-0000-0000-0000BF4A0000}"/>
    <cellStyle name="Notas 13 13 3 3" xfId="46495" xr:uid="{00000000-0005-0000-0000-0000C04A0000}"/>
    <cellStyle name="Notas 13 14" xfId="2956" xr:uid="{00000000-0005-0000-0000-0000C14A0000}"/>
    <cellStyle name="Notas 13 14 2" xfId="9410" xr:uid="{00000000-0005-0000-0000-0000C24A0000}"/>
    <cellStyle name="Notas 13 14 2 2" xfId="24461" xr:uid="{00000000-0005-0000-0000-0000C34A0000}"/>
    <cellStyle name="Notas 13 14 2 3" xfId="38810" xr:uid="{00000000-0005-0000-0000-0000C44A0000}"/>
    <cellStyle name="Notas 13 14 3" xfId="17305" xr:uid="{00000000-0005-0000-0000-0000C54A0000}"/>
    <cellStyle name="Notas 13 14 3 2" xfId="32356" xr:uid="{00000000-0005-0000-0000-0000C64A0000}"/>
    <cellStyle name="Notas 13 14 3 3" xfId="46705" xr:uid="{00000000-0005-0000-0000-0000C74A0000}"/>
    <cellStyle name="Notas 13 15" xfId="3166" xr:uid="{00000000-0005-0000-0000-0000C84A0000}"/>
    <cellStyle name="Notas 13 15 2" xfId="1882" xr:uid="{00000000-0005-0000-0000-0000C94A0000}"/>
    <cellStyle name="Notas 13 15 2 2" xfId="23687" xr:uid="{00000000-0005-0000-0000-0000CA4A0000}"/>
    <cellStyle name="Notas 13 15 2 3" xfId="23933" xr:uid="{00000000-0005-0000-0000-0000CB4A0000}"/>
    <cellStyle name="Notas 13 15 3" xfId="17515" xr:uid="{00000000-0005-0000-0000-0000CC4A0000}"/>
    <cellStyle name="Notas 13 15 3 2" xfId="32566" xr:uid="{00000000-0005-0000-0000-0000CD4A0000}"/>
    <cellStyle name="Notas 13 15 3 3" xfId="46915" xr:uid="{00000000-0005-0000-0000-0000CE4A0000}"/>
    <cellStyle name="Notas 13 16" xfId="3376" xr:uid="{00000000-0005-0000-0000-0000CF4A0000}"/>
    <cellStyle name="Notas 13 16 2" xfId="13945" xr:uid="{00000000-0005-0000-0000-0000D04A0000}"/>
    <cellStyle name="Notas 13 16 2 2" xfId="28996" xr:uid="{00000000-0005-0000-0000-0000D14A0000}"/>
    <cellStyle name="Notas 13 16 2 3" xfId="43345" xr:uid="{00000000-0005-0000-0000-0000D24A0000}"/>
    <cellStyle name="Notas 13 16 3" xfId="17725" xr:uid="{00000000-0005-0000-0000-0000D34A0000}"/>
    <cellStyle name="Notas 13 16 3 2" xfId="32776" xr:uid="{00000000-0005-0000-0000-0000D44A0000}"/>
    <cellStyle name="Notas 13 16 3 3" xfId="47125" xr:uid="{00000000-0005-0000-0000-0000D54A0000}"/>
    <cellStyle name="Notas 13 17" xfId="3586" xr:uid="{00000000-0005-0000-0000-0000D64A0000}"/>
    <cellStyle name="Notas 13 17 2" xfId="13784" xr:uid="{00000000-0005-0000-0000-0000D74A0000}"/>
    <cellStyle name="Notas 13 17 2 2" xfId="28835" xr:uid="{00000000-0005-0000-0000-0000D84A0000}"/>
    <cellStyle name="Notas 13 17 2 3" xfId="43184" xr:uid="{00000000-0005-0000-0000-0000D94A0000}"/>
    <cellStyle name="Notas 13 17 3" xfId="17935" xr:uid="{00000000-0005-0000-0000-0000DA4A0000}"/>
    <cellStyle name="Notas 13 17 3 2" xfId="32986" xr:uid="{00000000-0005-0000-0000-0000DB4A0000}"/>
    <cellStyle name="Notas 13 17 3 3" xfId="47335" xr:uid="{00000000-0005-0000-0000-0000DC4A0000}"/>
    <cellStyle name="Notas 13 18" xfId="3796" xr:uid="{00000000-0005-0000-0000-0000DD4A0000}"/>
    <cellStyle name="Notas 13 18 2" xfId="14016" xr:uid="{00000000-0005-0000-0000-0000DE4A0000}"/>
    <cellStyle name="Notas 13 18 2 2" xfId="29067" xr:uid="{00000000-0005-0000-0000-0000DF4A0000}"/>
    <cellStyle name="Notas 13 18 2 3" xfId="43416" xr:uid="{00000000-0005-0000-0000-0000E04A0000}"/>
    <cellStyle name="Notas 13 18 3" xfId="18145" xr:uid="{00000000-0005-0000-0000-0000E14A0000}"/>
    <cellStyle name="Notas 13 18 3 2" xfId="33196" xr:uid="{00000000-0005-0000-0000-0000E24A0000}"/>
    <cellStyle name="Notas 13 18 3 3" xfId="47545" xr:uid="{00000000-0005-0000-0000-0000E34A0000}"/>
    <cellStyle name="Notas 13 19" xfId="4006" xr:uid="{00000000-0005-0000-0000-0000E44A0000}"/>
    <cellStyle name="Notas 13 19 2" xfId="14859" xr:uid="{00000000-0005-0000-0000-0000E54A0000}"/>
    <cellStyle name="Notas 13 19 2 2" xfId="29910" xr:uid="{00000000-0005-0000-0000-0000E64A0000}"/>
    <cellStyle name="Notas 13 19 2 3" xfId="44259" xr:uid="{00000000-0005-0000-0000-0000E74A0000}"/>
    <cellStyle name="Notas 13 19 3" xfId="18355" xr:uid="{00000000-0005-0000-0000-0000E84A0000}"/>
    <cellStyle name="Notas 13 19 3 2" xfId="33406" xr:uid="{00000000-0005-0000-0000-0000E94A0000}"/>
    <cellStyle name="Notas 13 19 3 3" xfId="47755" xr:uid="{00000000-0005-0000-0000-0000EA4A0000}"/>
    <cellStyle name="Notas 13 2" xfId="1490" xr:uid="{00000000-0005-0000-0000-0000EB4A0000}"/>
    <cellStyle name="Notas 13 2 10" xfId="3846" xr:uid="{00000000-0005-0000-0000-0000EC4A0000}"/>
    <cellStyle name="Notas 13 2 10 2" xfId="9784" xr:uid="{00000000-0005-0000-0000-0000ED4A0000}"/>
    <cellStyle name="Notas 13 2 10 2 2" xfId="24835" xr:uid="{00000000-0005-0000-0000-0000EE4A0000}"/>
    <cellStyle name="Notas 13 2 10 2 3" xfId="39184" xr:uid="{00000000-0005-0000-0000-0000EF4A0000}"/>
    <cellStyle name="Notas 13 2 10 3" xfId="18195" xr:uid="{00000000-0005-0000-0000-0000F04A0000}"/>
    <cellStyle name="Notas 13 2 10 3 2" xfId="33246" xr:uid="{00000000-0005-0000-0000-0000F14A0000}"/>
    <cellStyle name="Notas 13 2 10 3 3" xfId="47595" xr:uid="{00000000-0005-0000-0000-0000F24A0000}"/>
    <cellStyle name="Notas 13 2 11" xfId="4056" xr:uid="{00000000-0005-0000-0000-0000F34A0000}"/>
    <cellStyle name="Notas 13 2 11 2" xfId="9922" xr:uid="{00000000-0005-0000-0000-0000F44A0000}"/>
    <cellStyle name="Notas 13 2 11 2 2" xfId="24973" xr:uid="{00000000-0005-0000-0000-0000F54A0000}"/>
    <cellStyle name="Notas 13 2 11 2 3" xfId="39322" xr:uid="{00000000-0005-0000-0000-0000F64A0000}"/>
    <cellStyle name="Notas 13 2 11 3" xfId="18405" xr:uid="{00000000-0005-0000-0000-0000F74A0000}"/>
    <cellStyle name="Notas 13 2 11 3 2" xfId="33456" xr:uid="{00000000-0005-0000-0000-0000F84A0000}"/>
    <cellStyle name="Notas 13 2 11 3 3" xfId="47805" xr:uid="{00000000-0005-0000-0000-0000F94A0000}"/>
    <cellStyle name="Notas 13 2 12" xfId="4266" xr:uid="{00000000-0005-0000-0000-0000FA4A0000}"/>
    <cellStyle name="Notas 13 2 12 2" xfId="16011" xr:uid="{00000000-0005-0000-0000-0000FB4A0000}"/>
    <cellStyle name="Notas 13 2 12 2 2" xfId="31062" xr:uid="{00000000-0005-0000-0000-0000FC4A0000}"/>
    <cellStyle name="Notas 13 2 12 2 3" xfId="45411" xr:uid="{00000000-0005-0000-0000-0000FD4A0000}"/>
    <cellStyle name="Notas 13 2 12 3" xfId="18615" xr:uid="{00000000-0005-0000-0000-0000FE4A0000}"/>
    <cellStyle name="Notas 13 2 12 3 2" xfId="33666" xr:uid="{00000000-0005-0000-0000-0000FF4A0000}"/>
    <cellStyle name="Notas 13 2 12 3 3" xfId="48015" xr:uid="{00000000-0005-0000-0000-0000004B0000}"/>
    <cellStyle name="Notas 13 2 13" xfId="4476" xr:uid="{00000000-0005-0000-0000-0000014B0000}"/>
    <cellStyle name="Notas 13 2 13 2" xfId="14565" xr:uid="{00000000-0005-0000-0000-0000024B0000}"/>
    <cellStyle name="Notas 13 2 13 2 2" xfId="29616" xr:uid="{00000000-0005-0000-0000-0000034B0000}"/>
    <cellStyle name="Notas 13 2 13 2 3" xfId="43965" xr:uid="{00000000-0005-0000-0000-0000044B0000}"/>
    <cellStyle name="Notas 13 2 13 3" xfId="18825" xr:uid="{00000000-0005-0000-0000-0000054B0000}"/>
    <cellStyle name="Notas 13 2 13 3 2" xfId="33876" xr:uid="{00000000-0005-0000-0000-0000064B0000}"/>
    <cellStyle name="Notas 13 2 13 3 3" xfId="48225" xr:uid="{00000000-0005-0000-0000-0000074B0000}"/>
    <cellStyle name="Notas 13 2 14" xfId="4686" xr:uid="{00000000-0005-0000-0000-0000084B0000}"/>
    <cellStyle name="Notas 13 2 14 2" xfId="11469" xr:uid="{00000000-0005-0000-0000-0000094B0000}"/>
    <cellStyle name="Notas 13 2 14 2 2" xfId="26520" xr:uid="{00000000-0005-0000-0000-00000A4B0000}"/>
    <cellStyle name="Notas 13 2 14 2 3" xfId="40869" xr:uid="{00000000-0005-0000-0000-00000B4B0000}"/>
    <cellStyle name="Notas 13 2 14 3" xfId="19035" xr:uid="{00000000-0005-0000-0000-00000C4B0000}"/>
    <cellStyle name="Notas 13 2 14 3 2" xfId="34086" xr:uid="{00000000-0005-0000-0000-00000D4B0000}"/>
    <cellStyle name="Notas 13 2 14 3 3" xfId="48435" xr:uid="{00000000-0005-0000-0000-00000E4B0000}"/>
    <cellStyle name="Notas 13 2 15" xfId="4896" xr:uid="{00000000-0005-0000-0000-00000F4B0000}"/>
    <cellStyle name="Notas 13 2 15 2" xfId="9665" xr:uid="{00000000-0005-0000-0000-0000104B0000}"/>
    <cellStyle name="Notas 13 2 15 2 2" xfId="24716" xr:uid="{00000000-0005-0000-0000-0000114B0000}"/>
    <cellStyle name="Notas 13 2 15 2 3" xfId="39065" xr:uid="{00000000-0005-0000-0000-0000124B0000}"/>
    <cellStyle name="Notas 13 2 15 3" xfId="19245" xr:uid="{00000000-0005-0000-0000-0000134B0000}"/>
    <cellStyle name="Notas 13 2 15 3 2" xfId="34296" xr:uid="{00000000-0005-0000-0000-0000144B0000}"/>
    <cellStyle name="Notas 13 2 15 3 3" xfId="48645" xr:uid="{00000000-0005-0000-0000-0000154B0000}"/>
    <cellStyle name="Notas 13 2 16" xfId="5106" xr:uid="{00000000-0005-0000-0000-0000164B0000}"/>
    <cellStyle name="Notas 13 2 16 2" xfId="14881" xr:uid="{00000000-0005-0000-0000-0000174B0000}"/>
    <cellStyle name="Notas 13 2 16 2 2" xfId="29932" xr:uid="{00000000-0005-0000-0000-0000184B0000}"/>
    <cellStyle name="Notas 13 2 16 2 3" xfId="44281" xr:uid="{00000000-0005-0000-0000-0000194B0000}"/>
    <cellStyle name="Notas 13 2 16 3" xfId="19455" xr:uid="{00000000-0005-0000-0000-00001A4B0000}"/>
    <cellStyle name="Notas 13 2 16 3 2" xfId="34506" xr:uid="{00000000-0005-0000-0000-00001B4B0000}"/>
    <cellStyle name="Notas 13 2 16 3 3" xfId="48855" xr:uid="{00000000-0005-0000-0000-00001C4B0000}"/>
    <cellStyle name="Notas 13 2 17" xfId="5316" xr:uid="{00000000-0005-0000-0000-00001D4B0000}"/>
    <cellStyle name="Notas 13 2 17 2" xfId="15152" xr:uid="{00000000-0005-0000-0000-00001E4B0000}"/>
    <cellStyle name="Notas 13 2 17 2 2" xfId="30203" xr:uid="{00000000-0005-0000-0000-00001F4B0000}"/>
    <cellStyle name="Notas 13 2 17 2 3" xfId="44552" xr:uid="{00000000-0005-0000-0000-0000204B0000}"/>
    <cellStyle name="Notas 13 2 17 3" xfId="19665" xr:uid="{00000000-0005-0000-0000-0000214B0000}"/>
    <cellStyle name="Notas 13 2 17 3 2" xfId="34716" xr:uid="{00000000-0005-0000-0000-0000224B0000}"/>
    <cellStyle name="Notas 13 2 17 3 3" xfId="49065" xr:uid="{00000000-0005-0000-0000-0000234B0000}"/>
    <cellStyle name="Notas 13 2 18" xfId="5526" xr:uid="{00000000-0005-0000-0000-0000244B0000}"/>
    <cellStyle name="Notas 13 2 18 2" xfId="16025" xr:uid="{00000000-0005-0000-0000-0000254B0000}"/>
    <cellStyle name="Notas 13 2 18 2 2" xfId="31076" xr:uid="{00000000-0005-0000-0000-0000264B0000}"/>
    <cellStyle name="Notas 13 2 18 2 3" xfId="45425" xr:uid="{00000000-0005-0000-0000-0000274B0000}"/>
    <cellStyle name="Notas 13 2 18 3" xfId="19875" xr:uid="{00000000-0005-0000-0000-0000284B0000}"/>
    <cellStyle name="Notas 13 2 18 3 2" xfId="34926" xr:uid="{00000000-0005-0000-0000-0000294B0000}"/>
    <cellStyle name="Notas 13 2 18 3 3" xfId="49275" xr:uid="{00000000-0005-0000-0000-00002A4B0000}"/>
    <cellStyle name="Notas 13 2 19" xfId="5736" xr:uid="{00000000-0005-0000-0000-00002B4B0000}"/>
    <cellStyle name="Notas 13 2 19 2" xfId="13144" xr:uid="{00000000-0005-0000-0000-00002C4B0000}"/>
    <cellStyle name="Notas 13 2 19 2 2" xfId="28195" xr:uid="{00000000-0005-0000-0000-00002D4B0000}"/>
    <cellStyle name="Notas 13 2 19 2 3" xfId="42544" xr:uid="{00000000-0005-0000-0000-00002E4B0000}"/>
    <cellStyle name="Notas 13 2 19 3" xfId="20085" xr:uid="{00000000-0005-0000-0000-00002F4B0000}"/>
    <cellStyle name="Notas 13 2 19 3 2" xfId="35136" xr:uid="{00000000-0005-0000-0000-0000304B0000}"/>
    <cellStyle name="Notas 13 2 19 3 3" xfId="49485" xr:uid="{00000000-0005-0000-0000-0000314B0000}"/>
    <cellStyle name="Notas 13 2 2" xfId="1933" xr:uid="{00000000-0005-0000-0000-0000324B0000}"/>
    <cellStyle name="Notas 13 2 2 2" xfId="14653" xr:uid="{00000000-0005-0000-0000-0000334B0000}"/>
    <cellStyle name="Notas 13 2 2 2 2" xfId="29704" xr:uid="{00000000-0005-0000-0000-0000344B0000}"/>
    <cellStyle name="Notas 13 2 2 2 3" xfId="44053" xr:uid="{00000000-0005-0000-0000-0000354B0000}"/>
    <cellStyle name="Notas 13 2 2 3" xfId="16278" xr:uid="{00000000-0005-0000-0000-0000364B0000}"/>
    <cellStyle name="Notas 13 2 2 3 2" xfId="31329" xr:uid="{00000000-0005-0000-0000-0000374B0000}"/>
    <cellStyle name="Notas 13 2 2 3 3" xfId="45678" xr:uid="{00000000-0005-0000-0000-0000384B0000}"/>
    <cellStyle name="Notas 13 2 20" xfId="5946" xr:uid="{00000000-0005-0000-0000-0000394B0000}"/>
    <cellStyle name="Notas 13 2 20 2" xfId="9198" xr:uid="{00000000-0005-0000-0000-00003A4B0000}"/>
    <cellStyle name="Notas 13 2 20 2 2" xfId="24249" xr:uid="{00000000-0005-0000-0000-00003B4B0000}"/>
    <cellStyle name="Notas 13 2 20 2 3" xfId="38598" xr:uid="{00000000-0005-0000-0000-00003C4B0000}"/>
    <cellStyle name="Notas 13 2 20 3" xfId="20295" xr:uid="{00000000-0005-0000-0000-00003D4B0000}"/>
    <cellStyle name="Notas 13 2 20 3 2" xfId="35346" xr:uid="{00000000-0005-0000-0000-00003E4B0000}"/>
    <cellStyle name="Notas 13 2 20 3 3" xfId="49695" xr:uid="{00000000-0005-0000-0000-00003F4B0000}"/>
    <cellStyle name="Notas 13 2 21" xfId="6156" xr:uid="{00000000-0005-0000-0000-0000404B0000}"/>
    <cellStyle name="Notas 13 2 21 2" xfId="12163" xr:uid="{00000000-0005-0000-0000-0000414B0000}"/>
    <cellStyle name="Notas 13 2 21 2 2" xfId="27214" xr:uid="{00000000-0005-0000-0000-0000424B0000}"/>
    <cellStyle name="Notas 13 2 21 2 3" xfId="41563" xr:uid="{00000000-0005-0000-0000-0000434B0000}"/>
    <cellStyle name="Notas 13 2 21 3" xfId="20505" xr:uid="{00000000-0005-0000-0000-0000444B0000}"/>
    <cellStyle name="Notas 13 2 21 3 2" xfId="35556" xr:uid="{00000000-0005-0000-0000-0000454B0000}"/>
    <cellStyle name="Notas 13 2 21 3 3" xfId="49905" xr:uid="{00000000-0005-0000-0000-0000464B0000}"/>
    <cellStyle name="Notas 13 2 22" xfId="6366" xr:uid="{00000000-0005-0000-0000-0000474B0000}"/>
    <cellStyle name="Notas 13 2 22 2" xfId="14257" xr:uid="{00000000-0005-0000-0000-0000484B0000}"/>
    <cellStyle name="Notas 13 2 22 2 2" xfId="29308" xr:uid="{00000000-0005-0000-0000-0000494B0000}"/>
    <cellStyle name="Notas 13 2 22 2 3" xfId="43657" xr:uid="{00000000-0005-0000-0000-00004A4B0000}"/>
    <cellStyle name="Notas 13 2 22 3" xfId="20715" xr:uid="{00000000-0005-0000-0000-00004B4B0000}"/>
    <cellStyle name="Notas 13 2 22 3 2" xfId="35766" xr:uid="{00000000-0005-0000-0000-00004C4B0000}"/>
    <cellStyle name="Notas 13 2 22 3 3" xfId="50115" xr:uid="{00000000-0005-0000-0000-00004D4B0000}"/>
    <cellStyle name="Notas 13 2 23" xfId="6576" xr:uid="{00000000-0005-0000-0000-00004E4B0000}"/>
    <cellStyle name="Notas 13 2 23 2" xfId="13389" xr:uid="{00000000-0005-0000-0000-00004F4B0000}"/>
    <cellStyle name="Notas 13 2 23 2 2" xfId="28440" xr:uid="{00000000-0005-0000-0000-0000504B0000}"/>
    <cellStyle name="Notas 13 2 23 2 3" xfId="42789" xr:uid="{00000000-0005-0000-0000-0000514B0000}"/>
    <cellStyle name="Notas 13 2 23 3" xfId="20925" xr:uid="{00000000-0005-0000-0000-0000524B0000}"/>
    <cellStyle name="Notas 13 2 23 3 2" xfId="35976" xr:uid="{00000000-0005-0000-0000-0000534B0000}"/>
    <cellStyle name="Notas 13 2 23 3 3" xfId="50325" xr:uid="{00000000-0005-0000-0000-0000544B0000}"/>
    <cellStyle name="Notas 13 2 24" xfId="6786" xr:uid="{00000000-0005-0000-0000-0000554B0000}"/>
    <cellStyle name="Notas 13 2 24 2" xfId="12516" xr:uid="{00000000-0005-0000-0000-0000564B0000}"/>
    <cellStyle name="Notas 13 2 24 2 2" xfId="27567" xr:uid="{00000000-0005-0000-0000-0000574B0000}"/>
    <cellStyle name="Notas 13 2 24 2 3" xfId="41916" xr:uid="{00000000-0005-0000-0000-0000584B0000}"/>
    <cellStyle name="Notas 13 2 24 3" xfId="21135" xr:uid="{00000000-0005-0000-0000-0000594B0000}"/>
    <cellStyle name="Notas 13 2 24 3 2" xfId="36186" xr:uid="{00000000-0005-0000-0000-00005A4B0000}"/>
    <cellStyle name="Notas 13 2 24 3 3" xfId="50535" xr:uid="{00000000-0005-0000-0000-00005B4B0000}"/>
    <cellStyle name="Notas 13 2 25" xfId="6996" xr:uid="{00000000-0005-0000-0000-00005C4B0000}"/>
    <cellStyle name="Notas 13 2 25 2" xfId="12102" xr:uid="{00000000-0005-0000-0000-00005D4B0000}"/>
    <cellStyle name="Notas 13 2 25 2 2" xfId="27153" xr:uid="{00000000-0005-0000-0000-00005E4B0000}"/>
    <cellStyle name="Notas 13 2 25 2 3" xfId="41502" xr:uid="{00000000-0005-0000-0000-00005F4B0000}"/>
    <cellStyle name="Notas 13 2 25 3" xfId="21345" xr:uid="{00000000-0005-0000-0000-0000604B0000}"/>
    <cellStyle name="Notas 13 2 25 3 2" xfId="36396" xr:uid="{00000000-0005-0000-0000-0000614B0000}"/>
    <cellStyle name="Notas 13 2 25 3 3" xfId="50745" xr:uid="{00000000-0005-0000-0000-0000624B0000}"/>
    <cellStyle name="Notas 13 2 26" xfId="7206" xr:uid="{00000000-0005-0000-0000-0000634B0000}"/>
    <cellStyle name="Notas 13 2 26 2" xfId="9670" xr:uid="{00000000-0005-0000-0000-0000644B0000}"/>
    <cellStyle name="Notas 13 2 26 2 2" xfId="24721" xr:uid="{00000000-0005-0000-0000-0000654B0000}"/>
    <cellStyle name="Notas 13 2 26 2 3" xfId="39070" xr:uid="{00000000-0005-0000-0000-0000664B0000}"/>
    <cellStyle name="Notas 13 2 26 3" xfId="21555" xr:uid="{00000000-0005-0000-0000-0000674B0000}"/>
    <cellStyle name="Notas 13 2 26 3 2" xfId="36606" xr:uid="{00000000-0005-0000-0000-0000684B0000}"/>
    <cellStyle name="Notas 13 2 26 3 3" xfId="50955" xr:uid="{00000000-0005-0000-0000-0000694B0000}"/>
    <cellStyle name="Notas 13 2 27" xfId="7416" xr:uid="{00000000-0005-0000-0000-00006A4B0000}"/>
    <cellStyle name="Notas 13 2 27 2" xfId="11676" xr:uid="{00000000-0005-0000-0000-00006B4B0000}"/>
    <cellStyle name="Notas 13 2 27 2 2" xfId="26727" xr:uid="{00000000-0005-0000-0000-00006C4B0000}"/>
    <cellStyle name="Notas 13 2 27 2 3" xfId="41076" xr:uid="{00000000-0005-0000-0000-00006D4B0000}"/>
    <cellStyle name="Notas 13 2 27 3" xfId="21765" xr:uid="{00000000-0005-0000-0000-00006E4B0000}"/>
    <cellStyle name="Notas 13 2 27 3 2" xfId="36816" xr:uid="{00000000-0005-0000-0000-00006F4B0000}"/>
    <cellStyle name="Notas 13 2 27 3 3" xfId="51165" xr:uid="{00000000-0005-0000-0000-0000704B0000}"/>
    <cellStyle name="Notas 13 2 28" xfId="7626" xr:uid="{00000000-0005-0000-0000-0000714B0000}"/>
    <cellStyle name="Notas 13 2 28 2" xfId="11548" xr:uid="{00000000-0005-0000-0000-0000724B0000}"/>
    <cellStyle name="Notas 13 2 28 2 2" xfId="26599" xr:uid="{00000000-0005-0000-0000-0000734B0000}"/>
    <cellStyle name="Notas 13 2 28 2 3" xfId="40948" xr:uid="{00000000-0005-0000-0000-0000744B0000}"/>
    <cellStyle name="Notas 13 2 28 3" xfId="21975" xr:uid="{00000000-0005-0000-0000-0000754B0000}"/>
    <cellStyle name="Notas 13 2 28 3 2" xfId="37026" xr:uid="{00000000-0005-0000-0000-0000764B0000}"/>
    <cellStyle name="Notas 13 2 28 3 3" xfId="51375" xr:uid="{00000000-0005-0000-0000-0000774B0000}"/>
    <cellStyle name="Notas 13 2 29" xfId="7836" xr:uid="{00000000-0005-0000-0000-0000784B0000}"/>
    <cellStyle name="Notas 13 2 29 2" xfId="14830" xr:uid="{00000000-0005-0000-0000-0000794B0000}"/>
    <cellStyle name="Notas 13 2 29 2 2" xfId="29881" xr:uid="{00000000-0005-0000-0000-00007A4B0000}"/>
    <cellStyle name="Notas 13 2 29 2 3" xfId="44230" xr:uid="{00000000-0005-0000-0000-00007B4B0000}"/>
    <cellStyle name="Notas 13 2 29 3" xfId="22185" xr:uid="{00000000-0005-0000-0000-00007C4B0000}"/>
    <cellStyle name="Notas 13 2 29 3 2" xfId="37236" xr:uid="{00000000-0005-0000-0000-00007D4B0000}"/>
    <cellStyle name="Notas 13 2 29 3 3" xfId="51585" xr:uid="{00000000-0005-0000-0000-00007E4B0000}"/>
    <cellStyle name="Notas 13 2 3" xfId="2376" xr:uid="{00000000-0005-0000-0000-00007F4B0000}"/>
    <cellStyle name="Notas 13 2 3 2" xfId="10679" xr:uid="{00000000-0005-0000-0000-0000804B0000}"/>
    <cellStyle name="Notas 13 2 3 2 2" xfId="25730" xr:uid="{00000000-0005-0000-0000-0000814B0000}"/>
    <cellStyle name="Notas 13 2 3 2 3" xfId="40079" xr:uid="{00000000-0005-0000-0000-0000824B0000}"/>
    <cellStyle name="Notas 13 2 3 3" xfId="16725" xr:uid="{00000000-0005-0000-0000-0000834B0000}"/>
    <cellStyle name="Notas 13 2 3 3 2" xfId="31776" xr:uid="{00000000-0005-0000-0000-0000844B0000}"/>
    <cellStyle name="Notas 13 2 3 3 3" xfId="46125" xr:uid="{00000000-0005-0000-0000-0000854B0000}"/>
    <cellStyle name="Notas 13 2 30" xfId="8044" xr:uid="{00000000-0005-0000-0000-0000864B0000}"/>
    <cellStyle name="Notas 13 2 30 2" xfId="11134" xr:uid="{00000000-0005-0000-0000-0000874B0000}"/>
    <cellStyle name="Notas 13 2 30 2 2" xfId="26185" xr:uid="{00000000-0005-0000-0000-0000884B0000}"/>
    <cellStyle name="Notas 13 2 30 2 3" xfId="40534" xr:uid="{00000000-0005-0000-0000-0000894B0000}"/>
    <cellStyle name="Notas 13 2 30 3" xfId="22393" xr:uid="{00000000-0005-0000-0000-00008A4B0000}"/>
    <cellStyle name="Notas 13 2 30 3 2" xfId="37444" xr:uid="{00000000-0005-0000-0000-00008B4B0000}"/>
    <cellStyle name="Notas 13 2 30 3 3" xfId="51793" xr:uid="{00000000-0005-0000-0000-00008C4B0000}"/>
    <cellStyle name="Notas 13 2 31" xfId="8251" xr:uid="{00000000-0005-0000-0000-00008D4B0000}"/>
    <cellStyle name="Notas 13 2 31 2" xfId="15655" xr:uid="{00000000-0005-0000-0000-00008E4B0000}"/>
    <cellStyle name="Notas 13 2 31 2 2" xfId="30706" xr:uid="{00000000-0005-0000-0000-00008F4B0000}"/>
    <cellStyle name="Notas 13 2 31 2 3" xfId="45055" xr:uid="{00000000-0005-0000-0000-0000904B0000}"/>
    <cellStyle name="Notas 13 2 31 3" xfId="22600" xr:uid="{00000000-0005-0000-0000-0000914B0000}"/>
    <cellStyle name="Notas 13 2 31 3 2" xfId="37651" xr:uid="{00000000-0005-0000-0000-0000924B0000}"/>
    <cellStyle name="Notas 13 2 31 3 3" xfId="52000" xr:uid="{00000000-0005-0000-0000-0000934B0000}"/>
    <cellStyle name="Notas 13 2 32" xfId="8457" xr:uid="{00000000-0005-0000-0000-0000944B0000}"/>
    <cellStyle name="Notas 13 2 32 2" xfId="10855" xr:uid="{00000000-0005-0000-0000-0000954B0000}"/>
    <cellStyle name="Notas 13 2 32 2 2" xfId="25906" xr:uid="{00000000-0005-0000-0000-0000964B0000}"/>
    <cellStyle name="Notas 13 2 32 2 3" xfId="40255" xr:uid="{00000000-0005-0000-0000-0000974B0000}"/>
    <cellStyle name="Notas 13 2 32 3" xfId="22806" xr:uid="{00000000-0005-0000-0000-0000984B0000}"/>
    <cellStyle name="Notas 13 2 32 3 2" xfId="37857" xr:uid="{00000000-0005-0000-0000-0000994B0000}"/>
    <cellStyle name="Notas 13 2 32 3 3" xfId="52206" xr:uid="{00000000-0005-0000-0000-00009A4B0000}"/>
    <cellStyle name="Notas 13 2 33" xfId="8655" xr:uid="{00000000-0005-0000-0000-00009B4B0000}"/>
    <cellStyle name="Notas 13 2 33 2" xfId="11438" xr:uid="{00000000-0005-0000-0000-00009C4B0000}"/>
    <cellStyle name="Notas 13 2 33 2 2" xfId="26489" xr:uid="{00000000-0005-0000-0000-00009D4B0000}"/>
    <cellStyle name="Notas 13 2 33 2 3" xfId="40838" xr:uid="{00000000-0005-0000-0000-00009E4B0000}"/>
    <cellStyle name="Notas 13 2 33 3" xfId="23004" xr:uid="{00000000-0005-0000-0000-00009F4B0000}"/>
    <cellStyle name="Notas 13 2 33 3 2" xfId="38055" xr:uid="{00000000-0005-0000-0000-0000A04B0000}"/>
    <cellStyle name="Notas 13 2 33 3 3" xfId="52404" xr:uid="{00000000-0005-0000-0000-0000A14B0000}"/>
    <cellStyle name="Notas 13 2 34" xfId="8830" xr:uid="{00000000-0005-0000-0000-0000A24B0000}"/>
    <cellStyle name="Notas 13 2 34 2" xfId="12908" xr:uid="{00000000-0005-0000-0000-0000A34B0000}"/>
    <cellStyle name="Notas 13 2 34 2 2" xfId="27959" xr:uid="{00000000-0005-0000-0000-0000A44B0000}"/>
    <cellStyle name="Notas 13 2 34 2 3" xfId="42308" xr:uid="{00000000-0005-0000-0000-0000A54B0000}"/>
    <cellStyle name="Notas 13 2 34 3" xfId="23179" xr:uid="{00000000-0005-0000-0000-0000A64B0000}"/>
    <cellStyle name="Notas 13 2 34 3 2" xfId="38230" xr:uid="{00000000-0005-0000-0000-0000A74B0000}"/>
    <cellStyle name="Notas 13 2 34 3 3" xfId="52579" xr:uid="{00000000-0005-0000-0000-0000A84B0000}"/>
    <cellStyle name="Notas 13 2 35" xfId="8977" xr:uid="{00000000-0005-0000-0000-0000A94B0000}"/>
    <cellStyle name="Notas 13 2 35 2" xfId="10168" xr:uid="{00000000-0005-0000-0000-0000AA4B0000}"/>
    <cellStyle name="Notas 13 2 35 2 2" xfId="25219" xr:uid="{00000000-0005-0000-0000-0000AB4B0000}"/>
    <cellStyle name="Notas 13 2 35 2 3" xfId="39568" xr:uid="{00000000-0005-0000-0000-0000AC4B0000}"/>
    <cellStyle name="Notas 13 2 35 3" xfId="23326" xr:uid="{00000000-0005-0000-0000-0000AD4B0000}"/>
    <cellStyle name="Notas 13 2 35 3 2" xfId="38377" xr:uid="{00000000-0005-0000-0000-0000AE4B0000}"/>
    <cellStyle name="Notas 13 2 35 3 3" xfId="52726" xr:uid="{00000000-0005-0000-0000-0000AF4B0000}"/>
    <cellStyle name="Notas 13 2 36" xfId="13200" xr:uid="{00000000-0005-0000-0000-0000B04B0000}"/>
    <cellStyle name="Notas 13 2 36 2" xfId="28251" xr:uid="{00000000-0005-0000-0000-0000B14B0000}"/>
    <cellStyle name="Notas 13 2 36 3" xfId="42600" xr:uid="{00000000-0005-0000-0000-0000B24B0000}"/>
    <cellStyle name="Notas 13 2 37" xfId="16226" xr:uid="{00000000-0005-0000-0000-0000B34B0000}"/>
    <cellStyle name="Notas 13 2 37 2" xfId="31277" xr:uid="{00000000-0005-0000-0000-0000B44B0000}"/>
    <cellStyle name="Notas 13 2 37 3" xfId="45626" xr:uid="{00000000-0005-0000-0000-0000B54B0000}"/>
    <cellStyle name="Notas 13 2 4" xfId="2586" xr:uid="{00000000-0005-0000-0000-0000B64B0000}"/>
    <cellStyle name="Notas 13 2 4 2" xfId="10299" xr:uid="{00000000-0005-0000-0000-0000B74B0000}"/>
    <cellStyle name="Notas 13 2 4 2 2" xfId="25350" xr:uid="{00000000-0005-0000-0000-0000B84B0000}"/>
    <cellStyle name="Notas 13 2 4 2 3" xfId="39699" xr:uid="{00000000-0005-0000-0000-0000B94B0000}"/>
    <cellStyle name="Notas 13 2 4 3" xfId="16935" xr:uid="{00000000-0005-0000-0000-0000BA4B0000}"/>
    <cellStyle name="Notas 13 2 4 3 2" xfId="31986" xr:uid="{00000000-0005-0000-0000-0000BB4B0000}"/>
    <cellStyle name="Notas 13 2 4 3 3" xfId="46335" xr:uid="{00000000-0005-0000-0000-0000BC4B0000}"/>
    <cellStyle name="Notas 13 2 5" xfId="2796" xr:uid="{00000000-0005-0000-0000-0000BD4B0000}"/>
    <cellStyle name="Notas 13 2 5 2" xfId="10615" xr:uid="{00000000-0005-0000-0000-0000BE4B0000}"/>
    <cellStyle name="Notas 13 2 5 2 2" xfId="25666" xr:uid="{00000000-0005-0000-0000-0000BF4B0000}"/>
    <cellStyle name="Notas 13 2 5 2 3" xfId="40015" xr:uid="{00000000-0005-0000-0000-0000C04B0000}"/>
    <cellStyle name="Notas 13 2 5 3" xfId="17145" xr:uid="{00000000-0005-0000-0000-0000C14B0000}"/>
    <cellStyle name="Notas 13 2 5 3 2" xfId="32196" xr:uid="{00000000-0005-0000-0000-0000C24B0000}"/>
    <cellStyle name="Notas 13 2 5 3 3" xfId="46545" xr:uid="{00000000-0005-0000-0000-0000C34B0000}"/>
    <cellStyle name="Notas 13 2 6" xfId="3006" xr:uid="{00000000-0005-0000-0000-0000C44B0000}"/>
    <cellStyle name="Notas 13 2 6 2" xfId="9122" xr:uid="{00000000-0005-0000-0000-0000C54B0000}"/>
    <cellStyle name="Notas 13 2 6 2 2" xfId="24173" xr:uid="{00000000-0005-0000-0000-0000C64B0000}"/>
    <cellStyle name="Notas 13 2 6 2 3" xfId="38522" xr:uid="{00000000-0005-0000-0000-0000C74B0000}"/>
    <cellStyle name="Notas 13 2 6 3" xfId="17355" xr:uid="{00000000-0005-0000-0000-0000C84B0000}"/>
    <cellStyle name="Notas 13 2 6 3 2" xfId="32406" xr:uid="{00000000-0005-0000-0000-0000C94B0000}"/>
    <cellStyle name="Notas 13 2 6 3 3" xfId="46755" xr:uid="{00000000-0005-0000-0000-0000CA4B0000}"/>
    <cellStyle name="Notas 13 2 7" xfId="3216" xr:uid="{00000000-0005-0000-0000-0000CB4B0000}"/>
    <cellStyle name="Notas 13 2 7 2" xfId="14448" xr:uid="{00000000-0005-0000-0000-0000CC4B0000}"/>
    <cellStyle name="Notas 13 2 7 2 2" xfId="29499" xr:uid="{00000000-0005-0000-0000-0000CD4B0000}"/>
    <cellStyle name="Notas 13 2 7 2 3" xfId="43848" xr:uid="{00000000-0005-0000-0000-0000CE4B0000}"/>
    <cellStyle name="Notas 13 2 7 3" xfId="17565" xr:uid="{00000000-0005-0000-0000-0000CF4B0000}"/>
    <cellStyle name="Notas 13 2 7 3 2" xfId="32616" xr:uid="{00000000-0005-0000-0000-0000D04B0000}"/>
    <cellStyle name="Notas 13 2 7 3 3" xfId="46965" xr:uid="{00000000-0005-0000-0000-0000D14B0000}"/>
    <cellStyle name="Notas 13 2 8" xfId="3426" xr:uid="{00000000-0005-0000-0000-0000D24B0000}"/>
    <cellStyle name="Notas 13 2 8 2" xfId="14842" xr:uid="{00000000-0005-0000-0000-0000D34B0000}"/>
    <cellStyle name="Notas 13 2 8 2 2" xfId="29893" xr:uid="{00000000-0005-0000-0000-0000D44B0000}"/>
    <cellStyle name="Notas 13 2 8 2 3" xfId="44242" xr:uid="{00000000-0005-0000-0000-0000D54B0000}"/>
    <cellStyle name="Notas 13 2 8 3" xfId="17775" xr:uid="{00000000-0005-0000-0000-0000D64B0000}"/>
    <cellStyle name="Notas 13 2 8 3 2" xfId="32826" xr:uid="{00000000-0005-0000-0000-0000D74B0000}"/>
    <cellStyle name="Notas 13 2 8 3 3" xfId="47175" xr:uid="{00000000-0005-0000-0000-0000D84B0000}"/>
    <cellStyle name="Notas 13 2 9" xfId="3636" xr:uid="{00000000-0005-0000-0000-0000D94B0000}"/>
    <cellStyle name="Notas 13 2 9 2" xfId="10040" xr:uid="{00000000-0005-0000-0000-0000DA4B0000}"/>
    <cellStyle name="Notas 13 2 9 2 2" xfId="25091" xr:uid="{00000000-0005-0000-0000-0000DB4B0000}"/>
    <cellStyle name="Notas 13 2 9 2 3" xfId="39440" xr:uid="{00000000-0005-0000-0000-0000DC4B0000}"/>
    <cellStyle name="Notas 13 2 9 3" xfId="17985" xr:uid="{00000000-0005-0000-0000-0000DD4B0000}"/>
    <cellStyle name="Notas 13 2 9 3 2" xfId="33036" xr:uid="{00000000-0005-0000-0000-0000DE4B0000}"/>
    <cellStyle name="Notas 13 2 9 3 3" xfId="47385" xr:uid="{00000000-0005-0000-0000-0000DF4B0000}"/>
    <cellStyle name="Notas 13 20" xfId="4216" xr:uid="{00000000-0005-0000-0000-0000E04B0000}"/>
    <cellStyle name="Notas 13 20 2" xfId="11607" xr:uid="{00000000-0005-0000-0000-0000E14B0000}"/>
    <cellStyle name="Notas 13 20 2 2" xfId="26658" xr:uid="{00000000-0005-0000-0000-0000E24B0000}"/>
    <cellStyle name="Notas 13 20 2 3" xfId="41007" xr:uid="{00000000-0005-0000-0000-0000E34B0000}"/>
    <cellStyle name="Notas 13 20 3" xfId="18565" xr:uid="{00000000-0005-0000-0000-0000E44B0000}"/>
    <cellStyle name="Notas 13 20 3 2" xfId="33616" xr:uid="{00000000-0005-0000-0000-0000E54B0000}"/>
    <cellStyle name="Notas 13 20 3 3" xfId="47965" xr:uid="{00000000-0005-0000-0000-0000E64B0000}"/>
    <cellStyle name="Notas 13 21" xfId="4426" xr:uid="{00000000-0005-0000-0000-0000E74B0000}"/>
    <cellStyle name="Notas 13 21 2" xfId="10564" xr:uid="{00000000-0005-0000-0000-0000E84B0000}"/>
    <cellStyle name="Notas 13 21 2 2" xfId="25615" xr:uid="{00000000-0005-0000-0000-0000E94B0000}"/>
    <cellStyle name="Notas 13 21 2 3" xfId="39964" xr:uid="{00000000-0005-0000-0000-0000EA4B0000}"/>
    <cellStyle name="Notas 13 21 3" xfId="18775" xr:uid="{00000000-0005-0000-0000-0000EB4B0000}"/>
    <cellStyle name="Notas 13 21 3 2" xfId="33826" xr:uid="{00000000-0005-0000-0000-0000EC4B0000}"/>
    <cellStyle name="Notas 13 21 3 3" xfId="48175" xr:uid="{00000000-0005-0000-0000-0000ED4B0000}"/>
    <cellStyle name="Notas 13 22" xfId="4636" xr:uid="{00000000-0005-0000-0000-0000EE4B0000}"/>
    <cellStyle name="Notas 13 22 2" xfId="14658" xr:uid="{00000000-0005-0000-0000-0000EF4B0000}"/>
    <cellStyle name="Notas 13 22 2 2" xfId="29709" xr:uid="{00000000-0005-0000-0000-0000F04B0000}"/>
    <cellStyle name="Notas 13 22 2 3" xfId="44058" xr:uid="{00000000-0005-0000-0000-0000F14B0000}"/>
    <cellStyle name="Notas 13 22 3" xfId="18985" xr:uid="{00000000-0005-0000-0000-0000F24B0000}"/>
    <cellStyle name="Notas 13 22 3 2" xfId="34036" xr:uid="{00000000-0005-0000-0000-0000F34B0000}"/>
    <cellStyle name="Notas 13 22 3 3" xfId="48385" xr:uid="{00000000-0005-0000-0000-0000F44B0000}"/>
    <cellStyle name="Notas 13 23" xfId="4846" xr:uid="{00000000-0005-0000-0000-0000F54B0000}"/>
    <cellStyle name="Notas 13 23 2" xfId="14430" xr:uid="{00000000-0005-0000-0000-0000F64B0000}"/>
    <cellStyle name="Notas 13 23 2 2" xfId="29481" xr:uid="{00000000-0005-0000-0000-0000F74B0000}"/>
    <cellStyle name="Notas 13 23 2 3" xfId="43830" xr:uid="{00000000-0005-0000-0000-0000F84B0000}"/>
    <cellStyle name="Notas 13 23 3" xfId="19195" xr:uid="{00000000-0005-0000-0000-0000F94B0000}"/>
    <cellStyle name="Notas 13 23 3 2" xfId="34246" xr:uid="{00000000-0005-0000-0000-0000FA4B0000}"/>
    <cellStyle name="Notas 13 23 3 3" xfId="48595" xr:uid="{00000000-0005-0000-0000-0000FB4B0000}"/>
    <cellStyle name="Notas 13 24" xfId="5056" xr:uid="{00000000-0005-0000-0000-0000FC4B0000}"/>
    <cellStyle name="Notas 13 24 2" xfId="15228" xr:uid="{00000000-0005-0000-0000-0000FD4B0000}"/>
    <cellStyle name="Notas 13 24 2 2" xfId="30279" xr:uid="{00000000-0005-0000-0000-0000FE4B0000}"/>
    <cellStyle name="Notas 13 24 2 3" xfId="44628" xr:uid="{00000000-0005-0000-0000-0000FF4B0000}"/>
    <cellStyle name="Notas 13 24 3" xfId="19405" xr:uid="{00000000-0005-0000-0000-0000004C0000}"/>
    <cellStyle name="Notas 13 24 3 2" xfId="34456" xr:uid="{00000000-0005-0000-0000-0000014C0000}"/>
    <cellStyle name="Notas 13 24 3 3" xfId="48805" xr:uid="{00000000-0005-0000-0000-0000024C0000}"/>
    <cellStyle name="Notas 13 25" xfId="5266" xr:uid="{00000000-0005-0000-0000-0000034C0000}"/>
    <cellStyle name="Notas 13 25 2" xfId="9935" xr:uid="{00000000-0005-0000-0000-0000044C0000}"/>
    <cellStyle name="Notas 13 25 2 2" xfId="24986" xr:uid="{00000000-0005-0000-0000-0000054C0000}"/>
    <cellStyle name="Notas 13 25 2 3" xfId="39335" xr:uid="{00000000-0005-0000-0000-0000064C0000}"/>
    <cellStyle name="Notas 13 25 3" xfId="19615" xr:uid="{00000000-0005-0000-0000-0000074C0000}"/>
    <cellStyle name="Notas 13 25 3 2" xfId="34666" xr:uid="{00000000-0005-0000-0000-0000084C0000}"/>
    <cellStyle name="Notas 13 25 3 3" xfId="49015" xr:uid="{00000000-0005-0000-0000-0000094C0000}"/>
    <cellStyle name="Notas 13 26" xfId="5476" xr:uid="{00000000-0005-0000-0000-00000A4C0000}"/>
    <cellStyle name="Notas 13 26 2" xfId="9047" xr:uid="{00000000-0005-0000-0000-00000B4C0000}"/>
    <cellStyle name="Notas 13 26 2 2" xfId="24098" xr:uid="{00000000-0005-0000-0000-00000C4C0000}"/>
    <cellStyle name="Notas 13 26 2 3" xfId="38447" xr:uid="{00000000-0005-0000-0000-00000D4C0000}"/>
    <cellStyle name="Notas 13 26 3" xfId="19825" xr:uid="{00000000-0005-0000-0000-00000E4C0000}"/>
    <cellStyle name="Notas 13 26 3 2" xfId="34876" xr:uid="{00000000-0005-0000-0000-00000F4C0000}"/>
    <cellStyle name="Notas 13 26 3 3" xfId="49225" xr:uid="{00000000-0005-0000-0000-0000104C0000}"/>
    <cellStyle name="Notas 13 27" xfId="5686" xr:uid="{00000000-0005-0000-0000-0000114C0000}"/>
    <cellStyle name="Notas 13 27 2" xfId="15748" xr:uid="{00000000-0005-0000-0000-0000124C0000}"/>
    <cellStyle name="Notas 13 27 2 2" xfId="30799" xr:uid="{00000000-0005-0000-0000-0000134C0000}"/>
    <cellStyle name="Notas 13 27 2 3" xfId="45148" xr:uid="{00000000-0005-0000-0000-0000144C0000}"/>
    <cellStyle name="Notas 13 27 3" xfId="20035" xr:uid="{00000000-0005-0000-0000-0000154C0000}"/>
    <cellStyle name="Notas 13 27 3 2" xfId="35086" xr:uid="{00000000-0005-0000-0000-0000164C0000}"/>
    <cellStyle name="Notas 13 27 3 3" xfId="49435" xr:uid="{00000000-0005-0000-0000-0000174C0000}"/>
    <cellStyle name="Notas 13 28" xfId="5896" xr:uid="{00000000-0005-0000-0000-0000184C0000}"/>
    <cellStyle name="Notas 13 28 2" xfId="11345" xr:uid="{00000000-0005-0000-0000-0000194C0000}"/>
    <cellStyle name="Notas 13 28 2 2" xfId="26396" xr:uid="{00000000-0005-0000-0000-00001A4C0000}"/>
    <cellStyle name="Notas 13 28 2 3" xfId="40745" xr:uid="{00000000-0005-0000-0000-00001B4C0000}"/>
    <cellStyle name="Notas 13 28 3" xfId="20245" xr:uid="{00000000-0005-0000-0000-00001C4C0000}"/>
    <cellStyle name="Notas 13 28 3 2" xfId="35296" xr:uid="{00000000-0005-0000-0000-00001D4C0000}"/>
    <cellStyle name="Notas 13 28 3 3" xfId="49645" xr:uid="{00000000-0005-0000-0000-00001E4C0000}"/>
    <cellStyle name="Notas 13 29" xfId="6106" xr:uid="{00000000-0005-0000-0000-00001F4C0000}"/>
    <cellStyle name="Notas 13 29 2" xfId="12454" xr:uid="{00000000-0005-0000-0000-0000204C0000}"/>
    <cellStyle name="Notas 13 29 2 2" xfId="27505" xr:uid="{00000000-0005-0000-0000-0000214C0000}"/>
    <cellStyle name="Notas 13 29 2 3" xfId="41854" xr:uid="{00000000-0005-0000-0000-0000224C0000}"/>
    <cellStyle name="Notas 13 29 3" xfId="20455" xr:uid="{00000000-0005-0000-0000-0000234C0000}"/>
    <cellStyle name="Notas 13 29 3 2" xfId="35506" xr:uid="{00000000-0005-0000-0000-0000244C0000}"/>
    <cellStyle name="Notas 13 29 3 3" xfId="49855" xr:uid="{00000000-0005-0000-0000-0000254C0000}"/>
    <cellStyle name="Notas 13 3" xfId="1515" xr:uid="{00000000-0005-0000-0000-0000264C0000}"/>
    <cellStyle name="Notas 13 3 10" xfId="3894" xr:uid="{00000000-0005-0000-0000-0000274C0000}"/>
    <cellStyle name="Notas 13 3 10 2" xfId="10336" xr:uid="{00000000-0005-0000-0000-0000284C0000}"/>
    <cellStyle name="Notas 13 3 10 2 2" xfId="25387" xr:uid="{00000000-0005-0000-0000-0000294C0000}"/>
    <cellStyle name="Notas 13 3 10 2 3" xfId="39736" xr:uid="{00000000-0005-0000-0000-00002A4C0000}"/>
    <cellStyle name="Notas 13 3 10 3" xfId="18243" xr:uid="{00000000-0005-0000-0000-00002B4C0000}"/>
    <cellStyle name="Notas 13 3 10 3 2" xfId="33294" xr:uid="{00000000-0005-0000-0000-00002C4C0000}"/>
    <cellStyle name="Notas 13 3 10 3 3" xfId="47643" xr:uid="{00000000-0005-0000-0000-00002D4C0000}"/>
    <cellStyle name="Notas 13 3 11" xfId="4104" xr:uid="{00000000-0005-0000-0000-00002E4C0000}"/>
    <cellStyle name="Notas 13 3 11 2" xfId="10341" xr:uid="{00000000-0005-0000-0000-00002F4C0000}"/>
    <cellStyle name="Notas 13 3 11 2 2" xfId="25392" xr:uid="{00000000-0005-0000-0000-0000304C0000}"/>
    <cellStyle name="Notas 13 3 11 2 3" xfId="39741" xr:uid="{00000000-0005-0000-0000-0000314C0000}"/>
    <cellStyle name="Notas 13 3 11 3" xfId="18453" xr:uid="{00000000-0005-0000-0000-0000324C0000}"/>
    <cellStyle name="Notas 13 3 11 3 2" xfId="33504" xr:uid="{00000000-0005-0000-0000-0000334C0000}"/>
    <cellStyle name="Notas 13 3 11 3 3" xfId="47853" xr:uid="{00000000-0005-0000-0000-0000344C0000}"/>
    <cellStyle name="Notas 13 3 12" xfId="4314" xr:uid="{00000000-0005-0000-0000-0000354C0000}"/>
    <cellStyle name="Notas 13 3 12 2" xfId="15765" xr:uid="{00000000-0005-0000-0000-0000364C0000}"/>
    <cellStyle name="Notas 13 3 12 2 2" xfId="30816" xr:uid="{00000000-0005-0000-0000-0000374C0000}"/>
    <cellStyle name="Notas 13 3 12 2 3" xfId="45165" xr:uid="{00000000-0005-0000-0000-0000384C0000}"/>
    <cellStyle name="Notas 13 3 12 3" xfId="18663" xr:uid="{00000000-0005-0000-0000-0000394C0000}"/>
    <cellStyle name="Notas 13 3 12 3 2" xfId="33714" xr:uid="{00000000-0005-0000-0000-00003A4C0000}"/>
    <cellStyle name="Notas 13 3 12 3 3" xfId="48063" xr:uid="{00000000-0005-0000-0000-00003B4C0000}"/>
    <cellStyle name="Notas 13 3 13" xfId="4524" xr:uid="{00000000-0005-0000-0000-00003C4C0000}"/>
    <cellStyle name="Notas 13 3 13 2" xfId="11484" xr:uid="{00000000-0005-0000-0000-00003D4C0000}"/>
    <cellStyle name="Notas 13 3 13 2 2" xfId="26535" xr:uid="{00000000-0005-0000-0000-00003E4C0000}"/>
    <cellStyle name="Notas 13 3 13 2 3" xfId="40884" xr:uid="{00000000-0005-0000-0000-00003F4C0000}"/>
    <cellStyle name="Notas 13 3 13 3" xfId="18873" xr:uid="{00000000-0005-0000-0000-0000404C0000}"/>
    <cellStyle name="Notas 13 3 13 3 2" xfId="33924" xr:uid="{00000000-0005-0000-0000-0000414C0000}"/>
    <cellStyle name="Notas 13 3 13 3 3" xfId="48273" xr:uid="{00000000-0005-0000-0000-0000424C0000}"/>
    <cellStyle name="Notas 13 3 14" xfId="4734" xr:uid="{00000000-0005-0000-0000-0000434C0000}"/>
    <cellStyle name="Notas 13 3 14 2" xfId="12455" xr:uid="{00000000-0005-0000-0000-0000444C0000}"/>
    <cellStyle name="Notas 13 3 14 2 2" xfId="27506" xr:uid="{00000000-0005-0000-0000-0000454C0000}"/>
    <cellStyle name="Notas 13 3 14 2 3" xfId="41855" xr:uid="{00000000-0005-0000-0000-0000464C0000}"/>
    <cellStyle name="Notas 13 3 14 3" xfId="19083" xr:uid="{00000000-0005-0000-0000-0000474C0000}"/>
    <cellStyle name="Notas 13 3 14 3 2" xfId="34134" xr:uid="{00000000-0005-0000-0000-0000484C0000}"/>
    <cellStyle name="Notas 13 3 14 3 3" xfId="48483" xr:uid="{00000000-0005-0000-0000-0000494C0000}"/>
    <cellStyle name="Notas 13 3 15" xfId="4944" xr:uid="{00000000-0005-0000-0000-00004A4C0000}"/>
    <cellStyle name="Notas 13 3 15 2" xfId="9865" xr:uid="{00000000-0005-0000-0000-00004B4C0000}"/>
    <cellStyle name="Notas 13 3 15 2 2" xfId="24916" xr:uid="{00000000-0005-0000-0000-00004C4C0000}"/>
    <cellStyle name="Notas 13 3 15 2 3" xfId="39265" xr:uid="{00000000-0005-0000-0000-00004D4C0000}"/>
    <cellStyle name="Notas 13 3 15 3" xfId="19293" xr:uid="{00000000-0005-0000-0000-00004E4C0000}"/>
    <cellStyle name="Notas 13 3 15 3 2" xfId="34344" xr:uid="{00000000-0005-0000-0000-00004F4C0000}"/>
    <cellStyle name="Notas 13 3 15 3 3" xfId="48693" xr:uid="{00000000-0005-0000-0000-0000504C0000}"/>
    <cellStyle name="Notas 13 3 16" xfId="5154" xr:uid="{00000000-0005-0000-0000-0000514C0000}"/>
    <cellStyle name="Notas 13 3 16 2" xfId="9591" xr:uid="{00000000-0005-0000-0000-0000524C0000}"/>
    <cellStyle name="Notas 13 3 16 2 2" xfId="24642" xr:uid="{00000000-0005-0000-0000-0000534C0000}"/>
    <cellStyle name="Notas 13 3 16 2 3" xfId="38991" xr:uid="{00000000-0005-0000-0000-0000544C0000}"/>
    <cellStyle name="Notas 13 3 16 3" xfId="19503" xr:uid="{00000000-0005-0000-0000-0000554C0000}"/>
    <cellStyle name="Notas 13 3 16 3 2" xfId="34554" xr:uid="{00000000-0005-0000-0000-0000564C0000}"/>
    <cellStyle name="Notas 13 3 16 3 3" xfId="48903" xr:uid="{00000000-0005-0000-0000-0000574C0000}"/>
    <cellStyle name="Notas 13 3 17" xfId="5364" xr:uid="{00000000-0005-0000-0000-0000584C0000}"/>
    <cellStyle name="Notas 13 3 17 2" xfId="9223" xr:uid="{00000000-0005-0000-0000-0000594C0000}"/>
    <cellStyle name="Notas 13 3 17 2 2" xfId="24274" xr:uid="{00000000-0005-0000-0000-00005A4C0000}"/>
    <cellStyle name="Notas 13 3 17 2 3" xfId="38623" xr:uid="{00000000-0005-0000-0000-00005B4C0000}"/>
    <cellStyle name="Notas 13 3 17 3" xfId="19713" xr:uid="{00000000-0005-0000-0000-00005C4C0000}"/>
    <cellStyle name="Notas 13 3 17 3 2" xfId="34764" xr:uid="{00000000-0005-0000-0000-00005D4C0000}"/>
    <cellStyle name="Notas 13 3 17 3 3" xfId="49113" xr:uid="{00000000-0005-0000-0000-00005E4C0000}"/>
    <cellStyle name="Notas 13 3 18" xfId="5574" xr:uid="{00000000-0005-0000-0000-00005F4C0000}"/>
    <cellStyle name="Notas 13 3 18 2" xfId="10186" xr:uid="{00000000-0005-0000-0000-0000604C0000}"/>
    <cellStyle name="Notas 13 3 18 2 2" xfId="25237" xr:uid="{00000000-0005-0000-0000-0000614C0000}"/>
    <cellStyle name="Notas 13 3 18 2 3" xfId="39586" xr:uid="{00000000-0005-0000-0000-0000624C0000}"/>
    <cellStyle name="Notas 13 3 18 3" xfId="19923" xr:uid="{00000000-0005-0000-0000-0000634C0000}"/>
    <cellStyle name="Notas 13 3 18 3 2" xfId="34974" xr:uid="{00000000-0005-0000-0000-0000644C0000}"/>
    <cellStyle name="Notas 13 3 18 3 3" xfId="49323" xr:uid="{00000000-0005-0000-0000-0000654C0000}"/>
    <cellStyle name="Notas 13 3 19" xfId="5784" xr:uid="{00000000-0005-0000-0000-0000664C0000}"/>
    <cellStyle name="Notas 13 3 19 2" xfId="14114" xr:uid="{00000000-0005-0000-0000-0000674C0000}"/>
    <cellStyle name="Notas 13 3 19 2 2" xfId="29165" xr:uid="{00000000-0005-0000-0000-0000684C0000}"/>
    <cellStyle name="Notas 13 3 19 2 3" xfId="43514" xr:uid="{00000000-0005-0000-0000-0000694C0000}"/>
    <cellStyle name="Notas 13 3 19 3" xfId="20133" xr:uid="{00000000-0005-0000-0000-00006A4C0000}"/>
    <cellStyle name="Notas 13 3 19 3 2" xfId="35184" xr:uid="{00000000-0005-0000-0000-00006B4C0000}"/>
    <cellStyle name="Notas 13 3 19 3 3" xfId="49533" xr:uid="{00000000-0005-0000-0000-00006C4C0000}"/>
    <cellStyle name="Notas 13 3 2" xfId="2105" xr:uid="{00000000-0005-0000-0000-00006D4C0000}"/>
    <cellStyle name="Notas 13 3 2 2" xfId="15919" xr:uid="{00000000-0005-0000-0000-00006E4C0000}"/>
    <cellStyle name="Notas 13 3 2 2 2" xfId="30970" xr:uid="{00000000-0005-0000-0000-00006F4C0000}"/>
    <cellStyle name="Notas 13 3 2 2 3" xfId="45319" xr:uid="{00000000-0005-0000-0000-0000704C0000}"/>
    <cellStyle name="Notas 13 3 2 3" xfId="16452" xr:uid="{00000000-0005-0000-0000-0000714C0000}"/>
    <cellStyle name="Notas 13 3 2 3 2" xfId="31503" xr:uid="{00000000-0005-0000-0000-0000724C0000}"/>
    <cellStyle name="Notas 13 3 2 3 3" xfId="45852" xr:uid="{00000000-0005-0000-0000-0000734C0000}"/>
    <cellStyle name="Notas 13 3 20" xfId="5994" xr:uid="{00000000-0005-0000-0000-0000744C0000}"/>
    <cellStyle name="Notas 13 3 20 2" xfId="11594" xr:uid="{00000000-0005-0000-0000-0000754C0000}"/>
    <cellStyle name="Notas 13 3 20 2 2" xfId="26645" xr:uid="{00000000-0005-0000-0000-0000764C0000}"/>
    <cellStyle name="Notas 13 3 20 2 3" xfId="40994" xr:uid="{00000000-0005-0000-0000-0000774C0000}"/>
    <cellStyle name="Notas 13 3 20 3" xfId="20343" xr:uid="{00000000-0005-0000-0000-0000784C0000}"/>
    <cellStyle name="Notas 13 3 20 3 2" xfId="35394" xr:uid="{00000000-0005-0000-0000-0000794C0000}"/>
    <cellStyle name="Notas 13 3 20 3 3" xfId="49743" xr:uid="{00000000-0005-0000-0000-00007A4C0000}"/>
    <cellStyle name="Notas 13 3 21" xfId="6204" xr:uid="{00000000-0005-0000-0000-00007B4C0000}"/>
    <cellStyle name="Notas 13 3 21 2" xfId="13294" xr:uid="{00000000-0005-0000-0000-00007C4C0000}"/>
    <cellStyle name="Notas 13 3 21 2 2" xfId="28345" xr:uid="{00000000-0005-0000-0000-00007D4C0000}"/>
    <cellStyle name="Notas 13 3 21 2 3" xfId="42694" xr:uid="{00000000-0005-0000-0000-00007E4C0000}"/>
    <cellStyle name="Notas 13 3 21 3" xfId="20553" xr:uid="{00000000-0005-0000-0000-00007F4C0000}"/>
    <cellStyle name="Notas 13 3 21 3 2" xfId="35604" xr:uid="{00000000-0005-0000-0000-0000804C0000}"/>
    <cellStyle name="Notas 13 3 21 3 3" xfId="49953" xr:uid="{00000000-0005-0000-0000-0000814C0000}"/>
    <cellStyle name="Notas 13 3 22" xfId="6414" xr:uid="{00000000-0005-0000-0000-0000824C0000}"/>
    <cellStyle name="Notas 13 3 22 2" xfId="16062" xr:uid="{00000000-0005-0000-0000-0000834C0000}"/>
    <cellStyle name="Notas 13 3 22 2 2" xfId="31113" xr:uid="{00000000-0005-0000-0000-0000844C0000}"/>
    <cellStyle name="Notas 13 3 22 2 3" xfId="45462" xr:uid="{00000000-0005-0000-0000-0000854C0000}"/>
    <cellStyle name="Notas 13 3 22 3" xfId="20763" xr:uid="{00000000-0005-0000-0000-0000864C0000}"/>
    <cellStyle name="Notas 13 3 22 3 2" xfId="35814" xr:uid="{00000000-0005-0000-0000-0000874C0000}"/>
    <cellStyle name="Notas 13 3 22 3 3" xfId="50163" xr:uid="{00000000-0005-0000-0000-0000884C0000}"/>
    <cellStyle name="Notas 13 3 23" xfId="6624" xr:uid="{00000000-0005-0000-0000-0000894C0000}"/>
    <cellStyle name="Notas 13 3 23 2" xfId="15341" xr:uid="{00000000-0005-0000-0000-00008A4C0000}"/>
    <cellStyle name="Notas 13 3 23 2 2" xfId="30392" xr:uid="{00000000-0005-0000-0000-00008B4C0000}"/>
    <cellStyle name="Notas 13 3 23 2 3" xfId="44741" xr:uid="{00000000-0005-0000-0000-00008C4C0000}"/>
    <cellStyle name="Notas 13 3 23 3" xfId="20973" xr:uid="{00000000-0005-0000-0000-00008D4C0000}"/>
    <cellStyle name="Notas 13 3 23 3 2" xfId="36024" xr:uid="{00000000-0005-0000-0000-00008E4C0000}"/>
    <cellStyle name="Notas 13 3 23 3 3" xfId="50373" xr:uid="{00000000-0005-0000-0000-00008F4C0000}"/>
    <cellStyle name="Notas 13 3 24" xfId="6834" xr:uid="{00000000-0005-0000-0000-0000904C0000}"/>
    <cellStyle name="Notas 13 3 24 2" xfId="14838" xr:uid="{00000000-0005-0000-0000-0000914C0000}"/>
    <cellStyle name="Notas 13 3 24 2 2" xfId="29889" xr:uid="{00000000-0005-0000-0000-0000924C0000}"/>
    <cellStyle name="Notas 13 3 24 2 3" xfId="44238" xr:uid="{00000000-0005-0000-0000-0000934C0000}"/>
    <cellStyle name="Notas 13 3 24 3" xfId="21183" xr:uid="{00000000-0005-0000-0000-0000944C0000}"/>
    <cellStyle name="Notas 13 3 24 3 2" xfId="36234" xr:uid="{00000000-0005-0000-0000-0000954C0000}"/>
    <cellStyle name="Notas 13 3 24 3 3" xfId="50583" xr:uid="{00000000-0005-0000-0000-0000964C0000}"/>
    <cellStyle name="Notas 13 3 25" xfId="7044" xr:uid="{00000000-0005-0000-0000-0000974C0000}"/>
    <cellStyle name="Notas 13 3 25 2" xfId="15196" xr:uid="{00000000-0005-0000-0000-0000984C0000}"/>
    <cellStyle name="Notas 13 3 25 2 2" xfId="30247" xr:uid="{00000000-0005-0000-0000-0000994C0000}"/>
    <cellStyle name="Notas 13 3 25 2 3" xfId="44596" xr:uid="{00000000-0005-0000-0000-00009A4C0000}"/>
    <cellStyle name="Notas 13 3 25 3" xfId="21393" xr:uid="{00000000-0005-0000-0000-00009B4C0000}"/>
    <cellStyle name="Notas 13 3 25 3 2" xfId="36444" xr:uid="{00000000-0005-0000-0000-00009C4C0000}"/>
    <cellStyle name="Notas 13 3 25 3 3" xfId="50793" xr:uid="{00000000-0005-0000-0000-00009D4C0000}"/>
    <cellStyle name="Notas 13 3 26" xfId="7254" xr:uid="{00000000-0005-0000-0000-00009E4C0000}"/>
    <cellStyle name="Notas 13 3 26 2" xfId="12161" xr:uid="{00000000-0005-0000-0000-00009F4C0000}"/>
    <cellStyle name="Notas 13 3 26 2 2" xfId="27212" xr:uid="{00000000-0005-0000-0000-0000A04C0000}"/>
    <cellStyle name="Notas 13 3 26 2 3" xfId="41561" xr:uid="{00000000-0005-0000-0000-0000A14C0000}"/>
    <cellStyle name="Notas 13 3 26 3" xfId="21603" xr:uid="{00000000-0005-0000-0000-0000A24C0000}"/>
    <cellStyle name="Notas 13 3 26 3 2" xfId="36654" xr:uid="{00000000-0005-0000-0000-0000A34C0000}"/>
    <cellStyle name="Notas 13 3 26 3 3" xfId="51003" xr:uid="{00000000-0005-0000-0000-0000A44C0000}"/>
    <cellStyle name="Notas 13 3 27" xfId="7464" xr:uid="{00000000-0005-0000-0000-0000A54C0000}"/>
    <cellStyle name="Notas 13 3 27 2" xfId="13053" xr:uid="{00000000-0005-0000-0000-0000A64C0000}"/>
    <cellStyle name="Notas 13 3 27 2 2" xfId="28104" xr:uid="{00000000-0005-0000-0000-0000A74C0000}"/>
    <cellStyle name="Notas 13 3 27 2 3" xfId="42453" xr:uid="{00000000-0005-0000-0000-0000A84C0000}"/>
    <cellStyle name="Notas 13 3 27 3" xfId="21813" xr:uid="{00000000-0005-0000-0000-0000A94C0000}"/>
    <cellStyle name="Notas 13 3 27 3 2" xfId="36864" xr:uid="{00000000-0005-0000-0000-0000AA4C0000}"/>
    <cellStyle name="Notas 13 3 27 3 3" xfId="51213" xr:uid="{00000000-0005-0000-0000-0000AB4C0000}"/>
    <cellStyle name="Notas 13 3 28" xfId="7674" xr:uid="{00000000-0005-0000-0000-0000AC4C0000}"/>
    <cellStyle name="Notas 13 3 28 2" xfId="1864" xr:uid="{00000000-0005-0000-0000-0000AD4C0000}"/>
    <cellStyle name="Notas 13 3 28 2 2" xfId="23669" xr:uid="{00000000-0005-0000-0000-0000AE4C0000}"/>
    <cellStyle name="Notas 13 3 28 2 3" xfId="23932" xr:uid="{00000000-0005-0000-0000-0000AF4C0000}"/>
    <cellStyle name="Notas 13 3 28 3" xfId="22023" xr:uid="{00000000-0005-0000-0000-0000B04C0000}"/>
    <cellStyle name="Notas 13 3 28 3 2" xfId="37074" xr:uid="{00000000-0005-0000-0000-0000B14C0000}"/>
    <cellStyle name="Notas 13 3 28 3 3" xfId="51423" xr:uid="{00000000-0005-0000-0000-0000B24C0000}"/>
    <cellStyle name="Notas 13 3 29" xfId="7884" xr:uid="{00000000-0005-0000-0000-0000B34C0000}"/>
    <cellStyle name="Notas 13 3 29 2" xfId="11804" xr:uid="{00000000-0005-0000-0000-0000B44C0000}"/>
    <cellStyle name="Notas 13 3 29 2 2" xfId="26855" xr:uid="{00000000-0005-0000-0000-0000B54C0000}"/>
    <cellStyle name="Notas 13 3 29 2 3" xfId="41204" xr:uid="{00000000-0005-0000-0000-0000B64C0000}"/>
    <cellStyle name="Notas 13 3 29 3" xfId="22233" xr:uid="{00000000-0005-0000-0000-0000B74C0000}"/>
    <cellStyle name="Notas 13 3 29 3 2" xfId="37284" xr:uid="{00000000-0005-0000-0000-0000B84C0000}"/>
    <cellStyle name="Notas 13 3 29 3 3" xfId="51633" xr:uid="{00000000-0005-0000-0000-0000B94C0000}"/>
    <cellStyle name="Notas 13 3 3" xfId="2424" xr:uid="{00000000-0005-0000-0000-0000BA4C0000}"/>
    <cellStyle name="Notas 13 3 3 2" xfId="13442" xr:uid="{00000000-0005-0000-0000-0000BB4C0000}"/>
    <cellStyle name="Notas 13 3 3 2 2" xfId="28493" xr:uid="{00000000-0005-0000-0000-0000BC4C0000}"/>
    <cellStyle name="Notas 13 3 3 2 3" xfId="42842" xr:uid="{00000000-0005-0000-0000-0000BD4C0000}"/>
    <cellStyle name="Notas 13 3 3 3" xfId="16773" xr:uid="{00000000-0005-0000-0000-0000BE4C0000}"/>
    <cellStyle name="Notas 13 3 3 3 2" xfId="31824" xr:uid="{00000000-0005-0000-0000-0000BF4C0000}"/>
    <cellStyle name="Notas 13 3 3 3 3" xfId="46173" xr:uid="{00000000-0005-0000-0000-0000C04C0000}"/>
    <cellStyle name="Notas 13 3 30" xfId="8091" xr:uid="{00000000-0005-0000-0000-0000C14C0000}"/>
    <cellStyle name="Notas 13 3 30 2" xfId="15898" xr:uid="{00000000-0005-0000-0000-0000C24C0000}"/>
    <cellStyle name="Notas 13 3 30 2 2" xfId="30949" xr:uid="{00000000-0005-0000-0000-0000C34C0000}"/>
    <cellStyle name="Notas 13 3 30 2 3" xfId="45298" xr:uid="{00000000-0005-0000-0000-0000C44C0000}"/>
    <cellStyle name="Notas 13 3 30 3" xfId="22440" xr:uid="{00000000-0005-0000-0000-0000C54C0000}"/>
    <cellStyle name="Notas 13 3 30 3 2" xfId="37491" xr:uid="{00000000-0005-0000-0000-0000C64C0000}"/>
    <cellStyle name="Notas 13 3 30 3 3" xfId="51840" xr:uid="{00000000-0005-0000-0000-0000C74C0000}"/>
    <cellStyle name="Notas 13 3 31" xfId="8298" xr:uid="{00000000-0005-0000-0000-0000C84C0000}"/>
    <cellStyle name="Notas 13 3 31 2" xfId="12012" xr:uid="{00000000-0005-0000-0000-0000C94C0000}"/>
    <cellStyle name="Notas 13 3 31 2 2" xfId="27063" xr:uid="{00000000-0005-0000-0000-0000CA4C0000}"/>
    <cellStyle name="Notas 13 3 31 2 3" xfId="41412" xr:uid="{00000000-0005-0000-0000-0000CB4C0000}"/>
    <cellStyle name="Notas 13 3 31 3" xfId="22647" xr:uid="{00000000-0005-0000-0000-0000CC4C0000}"/>
    <cellStyle name="Notas 13 3 31 3 2" xfId="37698" xr:uid="{00000000-0005-0000-0000-0000CD4C0000}"/>
    <cellStyle name="Notas 13 3 31 3 3" xfId="52047" xr:uid="{00000000-0005-0000-0000-0000CE4C0000}"/>
    <cellStyle name="Notas 13 3 32" xfId="8503" xr:uid="{00000000-0005-0000-0000-0000CF4C0000}"/>
    <cellStyle name="Notas 13 3 32 2" xfId="10892" xr:uid="{00000000-0005-0000-0000-0000D04C0000}"/>
    <cellStyle name="Notas 13 3 32 2 2" xfId="25943" xr:uid="{00000000-0005-0000-0000-0000D14C0000}"/>
    <cellStyle name="Notas 13 3 32 2 3" xfId="40292" xr:uid="{00000000-0005-0000-0000-0000D24C0000}"/>
    <cellStyle name="Notas 13 3 32 3" xfId="22852" xr:uid="{00000000-0005-0000-0000-0000D34C0000}"/>
    <cellStyle name="Notas 13 3 32 3 2" xfId="37903" xr:uid="{00000000-0005-0000-0000-0000D44C0000}"/>
    <cellStyle name="Notas 13 3 32 3 3" xfId="52252" xr:uid="{00000000-0005-0000-0000-0000D54C0000}"/>
    <cellStyle name="Notas 13 3 33" xfId="8698" xr:uid="{00000000-0005-0000-0000-0000D64C0000}"/>
    <cellStyle name="Notas 13 3 33 2" xfId="13675" xr:uid="{00000000-0005-0000-0000-0000D74C0000}"/>
    <cellStyle name="Notas 13 3 33 2 2" xfId="28726" xr:uid="{00000000-0005-0000-0000-0000D84C0000}"/>
    <cellStyle name="Notas 13 3 33 2 3" xfId="43075" xr:uid="{00000000-0005-0000-0000-0000D94C0000}"/>
    <cellStyle name="Notas 13 3 33 3" xfId="23047" xr:uid="{00000000-0005-0000-0000-0000DA4C0000}"/>
    <cellStyle name="Notas 13 3 33 3 2" xfId="38098" xr:uid="{00000000-0005-0000-0000-0000DB4C0000}"/>
    <cellStyle name="Notas 13 3 33 3 3" xfId="52447" xr:uid="{00000000-0005-0000-0000-0000DC4C0000}"/>
    <cellStyle name="Notas 13 3 34" xfId="8868" xr:uid="{00000000-0005-0000-0000-0000DD4C0000}"/>
    <cellStyle name="Notas 13 3 34 2" xfId="15524" xr:uid="{00000000-0005-0000-0000-0000DE4C0000}"/>
    <cellStyle name="Notas 13 3 34 2 2" xfId="30575" xr:uid="{00000000-0005-0000-0000-0000DF4C0000}"/>
    <cellStyle name="Notas 13 3 34 2 3" xfId="44924" xr:uid="{00000000-0005-0000-0000-0000E04C0000}"/>
    <cellStyle name="Notas 13 3 34 3" xfId="23217" xr:uid="{00000000-0005-0000-0000-0000E14C0000}"/>
    <cellStyle name="Notas 13 3 34 3 2" xfId="38268" xr:uid="{00000000-0005-0000-0000-0000E24C0000}"/>
    <cellStyle name="Notas 13 3 34 3 3" xfId="52617" xr:uid="{00000000-0005-0000-0000-0000E34C0000}"/>
    <cellStyle name="Notas 13 3 35" xfId="9002" xr:uid="{00000000-0005-0000-0000-0000E44C0000}"/>
    <cellStyle name="Notas 13 3 35 2" xfId="12491" xr:uid="{00000000-0005-0000-0000-0000E54C0000}"/>
    <cellStyle name="Notas 13 3 35 2 2" xfId="27542" xr:uid="{00000000-0005-0000-0000-0000E64C0000}"/>
    <cellStyle name="Notas 13 3 35 2 3" xfId="41891" xr:uid="{00000000-0005-0000-0000-0000E74C0000}"/>
    <cellStyle name="Notas 13 3 35 3" xfId="23351" xr:uid="{00000000-0005-0000-0000-0000E84C0000}"/>
    <cellStyle name="Notas 13 3 35 3 2" xfId="38402" xr:uid="{00000000-0005-0000-0000-0000E94C0000}"/>
    <cellStyle name="Notas 13 3 35 3 3" xfId="52751" xr:uid="{00000000-0005-0000-0000-0000EA4C0000}"/>
    <cellStyle name="Notas 13 3 36" xfId="14428" xr:uid="{00000000-0005-0000-0000-0000EB4C0000}"/>
    <cellStyle name="Notas 13 3 36 2" xfId="29479" xr:uid="{00000000-0005-0000-0000-0000EC4C0000}"/>
    <cellStyle name="Notas 13 3 36 3" xfId="43828" xr:uid="{00000000-0005-0000-0000-0000ED4C0000}"/>
    <cellStyle name="Notas 13 3 37" xfId="16251" xr:uid="{00000000-0005-0000-0000-0000EE4C0000}"/>
    <cellStyle name="Notas 13 3 37 2" xfId="31302" xr:uid="{00000000-0005-0000-0000-0000EF4C0000}"/>
    <cellStyle name="Notas 13 3 37 3" xfId="45651" xr:uid="{00000000-0005-0000-0000-0000F04C0000}"/>
    <cellStyle name="Notas 13 3 4" xfId="2634" xr:uid="{00000000-0005-0000-0000-0000F14C0000}"/>
    <cellStyle name="Notas 13 3 4 2" xfId="14514" xr:uid="{00000000-0005-0000-0000-0000F24C0000}"/>
    <cellStyle name="Notas 13 3 4 2 2" xfId="29565" xr:uid="{00000000-0005-0000-0000-0000F34C0000}"/>
    <cellStyle name="Notas 13 3 4 2 3" xfId="43914" xr:uid="{00000000-0005-0000-0000-0000F44C0000}"/>
    <cellStyle name="Notas 13 3 4 3" xfId="16983" xr:uid="{00000000-0005-0000-0000-0000F54C0000}"/>
    <cellStyle name="Notas 13 3 4 3 2" xfId="32034" xr:uid="{00000000-0005-0000-0000-0000F64C0000}"/>
    <cellStyle name="Notas 13 3 4 3 3" xfId="46383" xr:uid="{00000000-0005-0000-0000-0000F74C0000}"/>
    <cellStyle name="Notas 13 3 5" xfId="2844" xr:uid="{00000000-0005-0000-0000-0000F84C0000}"/>
    <cellStyle name="Notas 13 3 5 2" xfId="11381" xr:uid="{00000000-0005-0000-0000-0000F94C0000}"/>
    <cellStyle name="Notas 13 3 5 2 2" xfId="26432" xr:uid="{00000000-0005-0000-0000-0000FA4C0000}"/>
    <cellStyle name="Notas 13 3 5 2 3" xfId="40781" xr:uid="{00000000-0005-0000-0000-0000FB4C0000}"/>
    <cellStyle name="Notas 13 3 5 3" xfId="17193" xr:uid="{00000000-0005-0000-0000-0000FC4C0000}"/>
    <cellStyle name="Notas 13 3 5 3 2" xfId="32244" xr:uid="{00000000-0005-0000-0000-0000FD4C0000}"/>
    <cellStyle name="Notas 13 3 5 3 3" xfId="46593" xr:uid="{00000000-0005-0000-0000-0000FE4C0000}"/>
    <cellStyle name="Notas 13 3 6" xfId="3054" xr:uid="{00000000-0005-0000-0000-0000FF4C0000}"/>
    <cellStyle name="Notas 13 3 6 2" xfId="15346" xr:uid="{00000000-0005-0000-0000-0000004D0000}"/>
    <cellStyle name="Notas 13 3 6 2 2" xfId="30397" xr:uid="{00000000-0005-0000-0000-0000014D0000}"/>
    <cellStyle name="Notas 13 3 6 2 3" xfId="44746" xr:uid="{00000000-0005-0000-0000-0000024D0000}"/>
    <cellStyle name="Notas 13 3 6 3" xfId="17403" xr:uid="{00000000-0005-0000-0000-0000034D0000}"/>
    <cellStyle name="Notas 13 3 6 3 2" xfId="32454" xr:uid="{00000000-0005-0000-0000-0000044D0000}"/>
    <cellStyle name="Notas 13 3 6 3 3" xfId="46803" xr:uid="{00000000-0005-0000-0000-0000054D0000}"/>
    <cellStyle name="Notas 13 3 7" xfId="3264" xr:uid="{00000000-0005-0000-0000-0000064D0000}"/>
    <cellStyle name="Notas 13 3 7 2" xfId="10271" xr:uid="{00000000-0005-0000-0000-0000074D0000}"/>
    <cellStyle name="Notas 13 3 7 2 2" xfId="25322" xr:uid="{00000000-0005-0000-0000-0000084D0000}"/>
    <cellStyle name="Notas 13 3 7 2 3" xfId="39671" xr:uid="{00000000-0005-0000-0000-0000094D0000}"/>
    <cellStyle name="Notas 13 3 7 3" xfId="17613" xr:uid="{00000000-0005-0000-0000-00000A4D0000}"/>
    <cellStyle name="Notas 13 3 7 3 2" xfId="32664" xr:uid="{00000000-0005-0000-0000-00000B4D0000}"/>
    <cellStyle name="Notas 13 3 7 3 3" xfId="47013" xr:uid="{00000000-0005-0000-0000-00000C4D0000}"/>
    <cellStyle name="Notas 13 3 8" xfId="3474" xr:uid="{00000000-0005-0000-0000-00000D4D0000}"/>
    <cellStyle name="Notas 13 3 8 2" xfId="12708" xr:uid="{00000000-0005-0000-0000-00000E4D0000}"/>
    <cellStyle name="Notas 13 3 8 2 2" xfId="27759" xr:uid="{00000000-0005-0000-0000-00000F4D0000}"/>
    <cellStyle name="Notas 13 3 8 2 3" xfId="42108" xr:uid="{00000000-0005-0000-0000-0000104D0000}"/>
    <cellStyle name="Notas 13 3 8 3" xfId="17823" xr:uid="{00000000-0005-0000-0000-0000114D0000}"/>
    <cellStyle name="Notas 13 3 8 3 2" xfId="32874" xr:uid="{00000000-0005-0000-0000-0000124D0000}"/>
    <cellStyle name="Notas 13 3 8 3 3" xfId="47223" xr:uid="{00000000-0005-0000-0000-0000134D0000}"/>
    <cellStyle name="Notas 13 3 9" xfId="3684" xr:uid="{00000000-0005-0000-0000-0000144D0000}"/>
    <cellStyle name="Notas 13 3 9 2" xfId="13824" xr:uid="{00000000-0005-0000-0000-0000154D0000}"/>
    <cellStyle name="Notas 13 3 9 2 2" xfId="28875" xr:uid="{00000000-0005-0000-0000-0000164D0000}"/>
    <cellStyle name="Notas 13 3 9 2 3" xfId="43224" xr:uid="{00000000-0005-0000-0000-0000174D0000}"/>
    <cellStyle name="Notas 13 3 9 3" xfId="18033" xr:uid="{00000000-0005-0000-0000-0000184D0000}"/>
    <cellStyle name="Notas 13 3 9 3 2" xfId="33084" xr:uid="{00000000-0005-0000-0000-0000194D0000}"/>
    <cellStyle name="Notas 13 3 9 3 3" xfId="47433" xr:uid="{00000000-0005-0000-0000-00001A4D0000}"/>
    <cellStyle name="Notas 13 30" xfId="6316" xr:uid="{00000000-0005-0000-0000-00001B4D0000}"/>
    <cellStyle name="Notas 13 30 2" xfId="13988" xr:uid="{00000000-0005-0000-0000-00001C4D0000}"/>
    <cellStyle name="Notas 13 30 2 2" xfId="29039" xr:uid="{00000000-0005-0000-0000-00001D4D0000}"/>
    <cellStyle name="Notas 13 30 2 3" xfId="43388" xr:uid="{00000000-0005-0000-0000-00001E4D0000}"/>
    <cellStyle name="Notas 13 30 3" xfId="20665" xr:uid="{00000000-0005-0000-0000-00001F4D0000}"/>
    <cellStyle name="Notas 13 30 3 2" xfId="35716" xr:uid="{00000000-0005-0000-0000-0000204D0000}"/>
    <cellStyle name="Notas 13 30 3 3" xfId="50065" xr:uid="{00000000-0005-0000-0000-0000214D0000}"/>
    <cellStyle name="Notas 13 31" xfId="6526" xr:uid="{00000000-0005-0000-0000-0000224D0000}"/>
    <cellStyle name="Notas 13 31 2" xfId="15430" xr:uid="{00000000-0005-0000-0000-0000234D0000}"/>
    <cellStyle name="Notas 13 31 2 2" xfId="30481" xr:uid="{00000000-0005-0000-0000-0000244D0000}"/>
    <cellStyle name="Notas 13 31 2 3" xfId="44830" xr:uid="{00000000-0005-0000-0000-0000254D0000}"/>
    <cellStyle name="Notas 13 31 3" xfId="20875" xr:uid="{00000000-0005-0000-0000-0000264D0000}"/>
    <cellStyle name="Notas 13 31 3 2" xfId="35926" xr:uid="{00000000-0005-0000-0000-0000274D0000}"/>
    <cellStyle name="Notas 13 31 3 3" xfId="50275" xr:uid="{00000000-0005-0000-0000-0000284D0000}"/>
    <cellStyle name="Notas 13 32" xfId="6736" xr:uid="{00000000-0005-0000-0000-0000294D0000}"/>
    <cellStyle name="Notas 13 32 2" xfId="13795" xr:uid="{00000000-0005-0000-0000-00002A4D0000}"/>
    <cellStyle name="Notas 13 32 2 2" xfId="28846" xr:uid="{00000000-0005-0000-0000-00002B4D0000}"/>
    <cellStyle name="Notas 13 32 2 3" xfId="43195" xr:uid="{00000000-0005-0000-0000-00002C4D0000}"/>
    <cellStyle name="Notas 13 32 3" xfId="21085" xr:uid="{00000000-0005-0000-0000-00002D4D0000}"/>
    <cellStyle name="Notas 13 32 3 2" xfId="36136" xr:uid="{00000000-0005-0000-0000-00002E4D0000}"/>
    <cellStyle name="Notas 13 32 3 3" xfId="50485" xr:uid="{00000000-0005-0000-0000-00002F4D0000}"/>
    <cellStyle name="Notas 13 33" xfId="6946" xr:uid="{00000000-0005-0000-0000-0000304D0000}"/>
    <cellStyle name="Notas 13 33 2" xfId="11710" xr:uid="{00000000-0005-0000-0000-0000314D0000}"/>
    <cellStyle name="Notas 13 33 2 2" xfId="26761" xr:uid="{00000000-0005-0000-0000-0000324D0000}"/>
    <cellStyle name="Notas 13 33 2 3" xfId="41110" xr:uid="{00000000-0005-0000-0000-0000334D0000}"/>
    <cellStyle name="Notas 13 33 3" xfId="21295" xr:uid="{00000000-0005-0000-0000-0000344D0000}"/>
    <cellStyle name="Notas 13 33 3 2" xfId="36346" xr:uid="{00000000-0005-0000-0000-0000354D0000}"/>
    <cellStyle name="Notas 13 33 3 3" xfId="50695" xr:uid="{00000000-0005-0000-0000-0000364D0000}"/>
    <cellStyle name="Notas 13 34" xfId="7156" xr:uid="{00000000-0005-0000-0000-0000374D0000}"/>
    <cellStyle name="Notas 13 34 2" xfId="9459" xr:uid="{00000000-0005-0000-0000-0000384D0000}"/>
    <cellStyle name="Notas 13 34 2 2" xfId="24510" xr:uid="{00000000-0005-0000-0000-0000394D0000}"/>
    <cellStyle name="Notas 13 34 2 3" xfId="38859" xr:uid="{00000000-0005-0000-0000-00003A4D0000}"/>
    <cellStyle name="Notas 13 34 3" xfId="21505" xr:uid="{00000000-0005-0000-0000-00003B4D0000}"/>
    <cellStyle name="Notas 13 34 3 2" xfId="36556" xr:uid="{00000000-0005-0000-0000-00003C4D0000}"/>
    <cellStyle name="Notas 13 34 3 3" xfId="50905" xr:uid="{00000000-0005-0000-0000-00003D4D0000}"/>
    <cellStyle name="Notas 13 35" xfId="7366" xr:uid="{00000000-0005-0000-0000-00003E4D0000}"/>
    <cellStyle name="Notas 13 35 2" xfId="11526" xr:uid="{00000000-0005-0000-0000-00003F4D0000}"/>
    <cellStyle name="Notas 13 35 2 2" xfId="26577" xr:uid="{00000000-0005-0000-0000-0000404D0000}"/>
    <cellStyle name="Notas 13 35 2 3" xfId="40926" xr:uid="{00000000-0005-0000-0000-0000414D0000}"/>
    <cellStyle name="Notas 13 35 3" xfId="21715" xr:uid="{00000000-0005-0000-0000-0000424D0000}"/>
    <cellStyle name="Notas 13 35 3 2" xfId="36766" xr:uid="{00000000-0005-0000-0000-0000434D0000}"/>
    <cellStyle name="Notas 13 35 3 3" xfId="51115" xr:uid="{00000000-0005-0000-0000-0000444D0000}"/>
    <cellStyle name="Notas 13 36" xfId="7576" xr:uid="{00000000-0005-0000-0000-0000454D0000}"/>
    <cellStyle name="Notas 13 36 2" xfId="9847" xr:uid="{00000000-0005-0000-0000-0000464D0000}"/>
    <cellStyle name="Notas 13 36 2 2" xfId="24898" xr:uid="{00000000-0005-0000-0000-0000474D0000}"/>
    <cellStyle name="Notas 13 36 2 3" xfId="39247" xr:uid="{00000000-0005-0000-0000-0000484D0000}"/>
    <cellStyle name="Notas 13 36 3" xfId="21925" xr:uid="{00000000-0005-0000-0000-0000494D0000}"/>
    <cellStyle name="Notas 13 36 3 2" xfId="36976" xr:uid="{00000000-0005-0000-0000-00004A4D0000}"/>
    <cellStyle name="Notas 13 36 3 3" xfId="51325" xr:uid="{00000000-0005-0000-0000-00004B4D0000}"/>
    <cellStyle name="Notas 13 37" xfId="7786" xr:uid="{00000000-0005-0000-0000-00004C4D0000}"/>
    <cellStyle name="Notas 13 37 2" xfId="14603" xr:uid="{00000000-0005-0000-0000-00004D4D0000}"/>
    <cellStyle name="Notas 13 37 2 2" xfId="29654" xr:uid="{00000000-0005-0000-0000-00004E4D0000}"/>
    <cellStyle name="Notas 13 37 2 3" xfId="44003" xr:uid="{00000000-0005-0000-0000-00004F4D0000}"/>
    <cellStyle name="Notas 13 37 3" xfId="22135" xr:uid="{00000000-0005-0000-0000-0000504D0000}"/>
    <cellStyle name="Notas 13 37 3 2" xfId="37186" xr:uid="{00000000-0005-0000-0000-0000514D0000}"/>
    <cellStyle name="Notas 13 37 3 3" xfId="51535" xr:uid="{00000000-0005-0000-0000-0000524D0000}"/>
    <cellStyle name="Notas 13 38" xfId="11464" xr:uid="{00000000-0005-0000-0000-0000534D0000}"/>
    <cellStyle name="Notas 13 38 2" xfId="26515" xr:uid="{00000000-0005-0000-0000-0000544D0000}"/>
    <cellStyle name="Notas 13 38 3" xfId="40864" xr:uid="{00000000-0005-0000-0000-0000554D0000}"/>
    <cellStyle name="Notas 13 39" xfId="16118" xr:uid="{00000000-0005-0000-0000-0000564D0000}"/>
    <cellStyle name="Notas 13 39 2" xfId="31169" xr:uid="{00000000-0005-0000-0000-0000574D0000}"/>
    <cellStyle name="Notas 13 39 3" xfId="45518" xr:uid="{00000000-0005-0000-0000-0000584D0000}"/>
    <cellStyle name="Notas 13 4" xfId="2177" xr:uid="{00000000-0005-0000-0000-0000594D0000}"/>
    <cellStyle name="Notas 13 4 2" xfId="15774" xr:uid="{00000000-0005-0000-0000-00005A4D0000}"/>
    <cellStyle name="Notas 13 4 2 2" xfId="30825" xr:uid="{00000000-0005-0000-0000-00005B4D0000}"/>
    <cellStyle name="Notas 13 4 2 3" xfId="45174" xr:uid="{00000000-0005-0000-0000-00005C4D0000}"/>
    <cellStyle name="Notas 13 4 3" xfId="16526" xr:uid="{00000000-0005-0000-0000-00005D4D0000}"/>
    <cellStyle name="Notas 13 4 3 2" xfId="31577" xr:uid="{00000000-0005-0000-0000-00005E4D0000}"/>
    <cellStyle name="Notas 13 4 3 3" xfId="45926" xr:uid="{00000000-0005-0000-0000-00005F4D0000}"/>
    <cellStyle name="Notas 13 5" xfId="1922" xr:uid="{00000000-0005-0000-0000-0000604D0000}"/>
    <cellStyle name="Notas 13 5 2" xfId="11019" xr:uid="{00000000-0005-0000-0000-0000614D0000}"/>
    <cellStyle name="Notas 13 5 2 2" xfId="26070" xr:uid="{00000000-0005-0000-0000-0000624D0000}"/>
    <cellStyle name="Notas 13 5 2 3" xfId="40419" xr:uid="{00000000-0005-0000-0000-0000634D0000}"/>
    <cellStyle name="Notas 13 5 3" xfId="16267" xr:uid="{00000000-0005-0000-0000-0000644D0000}"/>
    <cellStyle name="Notas 13 5 3 2" xfId="31318" xr:uid="{00000000-0005-0000-0000-0000654D0000}"/>
    <cellStyle name="Notas 13 5 3 3" xfId="45667" xr:uid="{00000000-0005-0000-0000-0000664D0000}"/>
    <cellStyle name="Notas 13 6" xfId="1944" xr:uid="{00000000-0005-0000-0000-0000674D0000}"/>
    <cellStyle name="Notas 13 6 2" xfId="9584" xr:uid="{00000000-0005-0000-0000-0000684D0000}"/>
    <cellStyle name="Notas 13 6 2 2" xfId="24635" xr:uid="{00000000-0005-0000-0000-0000694D0000}"/>
    <cellStyle name="Notas 13 6 2 3" xfId="38984" xr:uid="{00000000-0005-0000-0000-00006A4D0000}"/>
    <cellStyle name="Notas 13 6 3" xfId="16289" xr:uid="{00000000-0005-0000-0000-00006B4D0000}"/>
    <cellStyle name="Notas 13 6 3 2" xfId="31340" xr:uid="{00000000-0005-0000-0000-00006C4D0000}"/>
    <cellStyle name="Notas 13 6 3 3" xfId="45689" xr:uid="{00000000-0005-0000-0000-00006D4D0000}"/>
    <cellStyle name="Notas 13 7" xfId="2003" xr:uid="{00000000-0005-0000-0000-00006E4D0000}"/>
    <cellStyle name="Notas 13 7 2" xfId="12507" xr:uid="{00000000-0005-0000-0000-00006F4D0000}"/>
    <cellStyle name="Notas 13 7 2 2" xfId="27558" xr:uid="{00000000-0005-0000-0000-0000704D0000}"/>
    <cellStyle name="Notas 13 7 2 3" xfId="41907" xr:uid="{00000000-0005-0000-0000-0000714D0000}"/>
    <cellStyle name="Notas 13 7 3" xfId="16349" xr:uid="{00000000-0005-0000-0000-0000724D0000}"/>
    <cellStyle name="Notas 13 7 3 2" xfId="31400" xr:uid="{00000000-0005-0000-0000-0000734D0000}"/>
    <cellStyle name="Notas 13 7 3 3" xfId="45749" xr:uid="{00000000-0005-0000-0000-0000744D0000}"/>
    <cellStyle name="Notas 13 8" xfId="1989" xr:uid="{00000000-0005-0000-0000-0000754D0000}"/>
    <cellStyle name="Notas 13 8 2" xfId="11398" xr:uid="{00000000-0005-0000-0000-0000764D0000}"/>
    <cellStyle name="Notas 13 8 2 2" xfId="26449" xr:uid="{00000000-0005-0000-0000-0000774D0000}"/>
    <cellStyle name="Notas 13 8 2 3" xfId="40798" xr:uid="{00000000-0005-0000-0000-0000784D0000}"/>
    <cellStyle name="Notas 13 8 3" xfId="16335" xr:uid="{00000000-0005-0000-0000-0000794D0000}"/>
    <cellStyle name="Notas 13 8 3 2" xfId="31386" xr:uid="{00000000-0005-0000-0000-00007A4D0000}"/>
    <cellStyle name="Notas 13 8 3 3" xfId="45735" xr:uid="{00000000-0005-0000-0000-00007B4D0000}"/>
    <cellStyle name="Notas 13 9" xfId="1921" xr:uid="{00000000-0005-0000-0000-00007C4D0000}"/>
    <cellStyle name="Notas 13 9 2" xfId="13808" xr:uid="{00000000-0005-0000-0000-00007D4D0000}"/>
    <cellStyle name="Notas 13 9 2 2" xfId="28859" xr:uid="{00000000-0005-0000-0000-00007E4D0000}"/>
    <cellStyle name="Notas 13 9 2 3" xfId="43208" xr:uid="{00000000-0005-0000-0000-00007F4D0000}"/>
    <cellStyle name="Notas 13 9 3" xfId="16266" xr:uid="{00000000-0005-0000-0000-0000804D0000}"/>
    <cellStyle name="Notas 13 9 3 2" xfId="31317" xr:uid="{00000000-0005-0000-0000-0000814D0000}"/>
    <cellStyle name="Notas 13 9 3 3" xfId="45666" xr:uid="{00000000-0005-0000-0000-0000824D0000}"/>
    <cellStyle name="Notas 14" xfId="1408" xr:uid="{00000000-0005-0000-0000-0000834D0000}"/>
    <cellStyle name="Notas 14 10" xfId="2966" xr:uid="{00000000-0005-0000-0000-0000844D0000}"/>
    <cellStyle name="Notas 14 10 2" xfId="11331" xr:uid="{00000000-0005-0000-0000-0000854D0000}"/>
    <cellStyle name="Notas 14 10 2 2" xfId="26382" xr:uid="{00000000-0005-0000-0000-0000864D0000}"/>
    <cellStyle name="Notas 14 10 2 3" xfId="40731" xr:uid="{00000000-0005-0000-0000-0000874D0000}"/>
    <cellStyle name="Notas 14 10 3" xfId="17315" xr:uid="{00000000-0005-0000-0000-0000884D0000}"/>
    <cellStyle name="Notas 14 10 3 2" xfId="32366" xr:uid="{00000000-0005-0000-0000-0000894D0000}"/>
    <cellStyle name="Notas 14 10 3 3" xfId="46715" xr:uid="{00000000-0005-0000-0000-00008A4D0000}"/>
    <cellStyle name="Notas 14 11" xfId="3176" xr:uid="{00000000-0005-0000-0000-00008B4D0000}"/>
    <cellStyle name="Notas 14 11 2" xfId="10077" xr:uid="{00000000-0005-0000-0000-00008C4D0000}"/>
    <cellStyle name="Notas 14 11 2 2" xfId="25128" xr:uid="{00000000-0005-0000-0000-00008D4D0000}"/>
    <cellStyle name="Notas 14 11 2 3" xfId="39477" xr:uid="{00000000-0005-0000-0000-00008E4D0000}"/>
    <cellStyle name="Notas 14 11 3" xfId="17525" xr:uid="{00000000-0005-0000-0000-00008F4D0000}"/>
    <cellStyle name="Notas 14 11 3 2" xfId="32576" xr:uid="{00000000-0005-0000-0000-0000904D0000}"/>
    <cellStyle name="Notas 14 11 3 3" xfId="46925" xr:uid="{00000000-0005-0000-0000-0000914D0000}"/>
    <cellStyle name="Notas 14 12" xfId="3386" xr:uid="{00000000-0005-0000-0000-0000924D0000}"/>
    <cellStyle name="Notas 14 12 2" xfId="10583" xr:uid="{00000000-0005-0000-0000-0000934D0000}"/>
    <cellStyle name="Notas 14 12 2 2" xfId="25634" xr:uid="{00000000-0005-0000-0000-0000944D0000}"/>
    <cellStyle name="Notas 14 12 2 3" xfId="39983" xr:uid="{00000000-0005-0000-0000-0000954D0000}"/>
    <cellStyle name="Notas 14 12 3" xfId="17735" xr:uid="{00000000-0005-0000-0000-0000964D0000}"/>
    <cellStyle name="Notas 14 12 3 2" xfId="32786" xr:uid="{00000000-0005-0000-0000-0000974D0000}"/>
    <cellStyle name="Notas 14 12 3 3" xfId="47135" xr:uid="{00000000-0005-0000-0000-0000984D0000}"/>
    <cellStyle name="Notas 14 13" xfId="3596" xr:uid="{00000000-0005-0000-0000-0000994D0000}"/>
    <cellStyle name="Notas 14 13 2" xfId="11766" xr:uid="{00000000-0005-0000-0000-00009A4D0000}"/>
    <cellStyle name="Notas 14 13 2 2" xfId="26817" xr:uid="{00000000-0005-0000-0000-00009B4D0000}"/>
    <cellStyle name="Notas 14 13 2 3" xfId="41166" xr:uid="{00000000-0005-0000-0000-00009C4D0000}"/>
    <cellStyle name="Notas 14 13 3" xfId="17945" xr:uid="{00000000-0005-0000-0000-00009D4D0000}"/>
    <cellStyle name="Notas 14 13 3 2" xfId="32996" xr:uid="{00000000-0005-0000-0000-00009E4D0000}"/>
    <cellStyle name="Notas 14 13 3 3" xfId="47345" xr:uid="{00000000-0005-0000-0000-00009F4D0000}"/>
    <cellStyle name="Notas 14 14" xfId="3806" xr:uid="{00000000-0005-0000-0000-0000A04D0000}"/>
    <cellStyle name="Notas 14 14 2" xfId="10687" xr:uid="{00000000-0005-0000-0000-0000A14D0000}"/>
    <cellStyle name="Notas 14 14 2 2" xfId="25738" xr:uid="{00000000-0005-0000-0000-0000A24D0000}"/>
    <cellStyle name="Notas 14 14 2 3" xfId="40087" xr:uid="{00000000-0005-0000-0000-0000A34D0000}"/>
    <cellStyle name="Notas 14 14 3" xfId="18155" xr:uid="{00000000-0005-0000-0000-0000A44D0000}"/>
    <cellStyle name="Notas 14 14 3 2" xfId="33206" xr:uid="{00000000-0005-0000-0000-0000A54D0000}"/>
    <cellStyle name="Notas 14 14 3 3" xfId="47555" xr:uid="{00000000-0005-0000-0000-0000A64D0000}"/>
    <cellStyle name="Notas 14 15" xfId="4016" xr:uid="{00000000-0005-0000-0000-0000A74D0000}"/>
    <cellStyle name="Notas 14 15 2" xfId="9142" xr:uid="{00000000-0005-0000-0000-0000A84D0000}"/>
    <cellStyle name="Notas 14 15 2 2" xfId="24193" xr:uid="{00000000-0005-0000-0000-0000A94D0000}"/>
    <cellStyle name="Notas 14 15 2 3" xfId="38542" xr:uid="{00000000-0005-0000-0000-0000AA4D0000}"/>
    <cellStyle name="Notas 14 15 3" xfId="18365" xr:uid="{00000000-0005-0000-0000-0000AB4D0000}"/>
    <cellStyle name="Notas 14 15 3 2" xfId="33416" xr:uid="{00000000-0005-0000-0000-0000AC4D0000}"/>
    <cellStyle name="Notas 14 15 3 3" xfId="47765" xr:uid="{00000000-0005-0000-0000-0000AD4D0000}"/>
    <cellStyle name="Notas 14 16" xfId="4226" xr:uid="{00000000-0005-0000-0000-0000AE4D0000}"/>
    <cellStyle name="Notas 14 16 2" xfId="15122" xr:uid="{00000000-0005-0000-0000-0000AF4D0000}"/>
    <cellStyle name="Notas 14 16 2 2" xfId="30173" xr:uid="{00000000-0005-0000-0000-0000B04D0000}"/>
    <cellStyle name="Notas 14 16 2 3" xfId="44522" xr:uid="{00000000-0005-0000-0000-0000B14D0000}"/>
    <cellStyle name="Notas 14 16 3" xfId="18575" xr:uid="{00000000-0005-0000-0000-0000B24D0000}"/>
    <cellStyle name="Notas 14 16 3 2" xfId="33626" xr:uid="{00000000-0005-0000-0000-0000B34D0000}"/>
    <cellStyle name="Notas 14 16 3 3" xfId="47975" xr:uid="{00000000-0005-0000-0000-0000B44D0000}"/>
    <cellStyle name="Notas 14 17" xfId="4436" xr:uid="{00000000-0005-0000-0000-0000B54D0000}"/>
    <cellStyle name="Notas 14 17 2" xfId="14354" xr:uid="{00000000-0005-0000-0000-0000B64D0000}"/>
    <cellStyle name="Notas 14 17 2 2" xfId="29405" xr:uid="{00000000-0005-0000-0000-0000B74D0000}"/>
    <cellStyle name="Notas 14 17 2 3" xfId="43754" xr:uid="{00000000-0005-0000-0000-0000B84D0000}"/>
    <cellStyle name="Notas 14 17 3" xfId="18785" xr:uid="{00000000-0005-0000-0000-0000B94D0000}"/>
    <cellStyle name="Notas 14 17 3 2" xfId="33836" xr:uid="{00000000-0005-0000-0000-0000BA4D0000}"/>
    <cellStyle name="Notas 14 17 3 3" xfId="48185" xr:uid="{00000000-0005-0000-0000-0000BB4D0000}"/>
    <cellStyle name="Notas 14 18" xfId="4646" xr:uid="{00000000-0005-0000-0000-0000BC4D0000}"/>
    <cellStyle name="Notas 14 18 2" xfId="12571" xr:uid="{00000000-0005-0000-0000-0000BD4D0000}"/>
    <cellStyle name="Notas 14 18 2 2" xfId="27622" xr:uid="{00000000-0005-0000-0000-0000BE4D0000}"/>
    <cellStyle name="Notas 14 18 2 3" xfId="41971" xr:uid="{00000000-0005-0000-0000-0000BF4D0000}"/>
    <cellStyle name="Notas 14 18 3" xfId="18995" xr:uid="{00000000-0005-0000-0000-0000C04D0000}"/>
    <cellStyle name="Notas 14 18 3 2" xfId="34046" xr:uid="{00000000-0005-0000-0000-0000C14D0000}"/>
    <cellStyle name="Notas 14 18 3 3" xfId="48395" xr:uid="{00000000-0005-0000-0000-0000C24D0000}"/>
    <cellStyle name="Notas 14 19" xfId="4856" xr:uid="{00000000-0005-0000-0000-0000C34D0000}"/>
    <cellStyle name="Notas 14 19 2" xfId="9914" xr:uid="{00000000-0005-0000-0000-0000C44D0000}"/>
    <cellStyle name="Notas 14 19 2 2" xfId="24965" xr:uid="{00000000-0005-0000-0000-0000C54D0000}"/>
    <cellStyle name="Notas 14 19 2 3" xfId="39314" xr:uid="{00000000-0005-0000-0000-0000C64D0000}"/>
    <cellStyle name="Notas 14 19 3" xfId="19205" xr:uid="{00000000-0005-0000-0000-0000C74D0000}"/>
    <cellStyle name="Notas 14 19 3 2" xfId="34256" xr:uid="{00000000-0005-0000-0000-0000C84D0000}"/>
    <cellStyle name="Notas 14 19 3 3" xfId="48605" xr:uid="{00000000-0005-0000-0000-0000C94D0000}"/>
    <cellStyle name="Notas 14 2" xfId="1492" xr:uid="{00000000-0005-0000-0000-0000CA4D0000}"/>
    <cellStyle name="Notas 14 2 10" xfId="3849" xr:uid="{00000000-0005-0000-0000-0000CB4D0000}"/>
    <cellStyle name="Notas 14 2 10 2" xfId="13244" xr:uid="{00000000-0005-0000-0000-0000CC4D0000}"/>
    <cellStyle name="Notas 14 2 10 2 2" xfId="28295" xr:uid="{00000000-0005-0000-0000-0000CD4D0000}"/>
    <cellStyle name="Notas 14 2 10 2 3" xfId="42644" xr:uid="{00000000-0005-0000-0000-0000CE4D0000}"/>
    <cellStyle name="Notas 14 2 10 3" xfId="18198" xr:uid="{00000000-0005-0000-0000-0000CF4D0000}"/>
    <cellStyle name="Notas 14 2 10 3 2" xfId="33249" xr:uid="{00000000-0005-0000-0000-0000D04D0000}"/>
    <cellStyle name="Notas 14 2 10 3 3" xfId="47598" xr:uid="{00000000-0005-0000-0000-0000D14D0000}"/>
    <cellStyle name="Notas 14 2 11" xfId="4059" xr:uid="{00000000-0005-0000-0000-0000D24D0000}"/>
    <cellStyle name="Notas 14 2 11 2" xfId="12767" xr:uid="{00000000-0005-0000-0000-0000D34D0000}"/>
    <cellStyle name="Notas 14 2 11 2 2" xfId="27818" xr:uid="{00000000-0005-0000-0000-0000D44D0000}"/>
    <cellStyle name="Notas 14 2 11 2 3" xfId="42167" xr:uid="{00000000-0005-0000-0000-0000D54D0000}"/>
    <cellStyle name="Notas 14 2 11 3" xfId="18408" xr:uid="{00000000-0005-0000-0000-0000D64D0000}"/>
    <cellStyle name="Notas 14 2 11 3 2" xfId="33459" xr:uid="{00000000-0005-0000-0000-0000D74D0000}"/>
    <cellStyle name="Notas 14 2 11 3 3" xfId="47808" xr:uid="{00000000-0005-0000-0000-0000D84D0000}"/>
    <cellStyle name="Notas 14 2 12" xfId="4269" xr:uid="{00000000-0005-0000-0000-0000D94D0000}"/>
    <cellStyle name="Notas 14 2 12 2" xfId="11965" xr:uid="{00000000-0005-0000-0000-0000DA4D0000}"/>
    <cellStyle name="Notas 14 2 12 2 2" xfId="27016" xr:uid="{00000000-0005-0000-0000-0000DB4D0000}"/>
    <cellStyle name="Notas 14 2 12 2 3" xfId="41365" xr:uid="{00000000-0005-0000-0000-0000DC4D0000}"/>
    <cellStyle name="Notas 14 2 12 3" xfId="18618" xr:uid="{00000000-0005-0000-0000-0000DD4D0000}"/>
    <cellStyle name="Notas 14 2 12 3 2" xfId="33669" xr:uid="{00000000-0005-0000-0000-0000DE4D0000}"/>
    <cellStyle name="Notas 14 2 12 3 3" xfId="48018" xr:uid="{00000000-0005-0000-0000-0000DF4D0000}"/>
    <cellStyle name="Notas 14 2 13" xfId="4479" xr:uid="{00000000-0005-0000-0000-0000E04D0000}"/>
    <cellStyle name="Notas 14 2 13 2" xfId="11966" xr:uid="{00000000-0005-0000-0000-0000E14D0000}"/>
    <cellStyle name="Notas 14 2 13 2 2" xfId="27017" xr:uid="{00000000-0005-0000-0000-0000E24D0000}"/>
    <cellStyle name="Notas 14 2 13 2 3" xfId="41366" xr:uid="{00000000-0005-0000-0000-0000E34D0000}"/>
    <cellStyle name="Notas 14 2 13 3" xfId="18828" xr:uid="{00000000-0005-0000-0000-0000E44D0000}"/>
    <cellStyle name="Notas 14 2 13 3 2" xfId="33879" xr:uid="{00000000-0005-0000-0000-0000E54D0000}"/>
    <cellStyle name="Notas 14 2 13 3 3" xfId="48228" xr:uid="{00000000-0005-0000-0000-0000E64D0000}"/>
    <cellStyle name="Notas 14 2 14" xfId="4689" xr:uid="{00000000-0005-0000-0000-0000E74D0000}"/>
    <cellStyle name="Notas 14 2 14 2" xfId="12604" xr:uid="{00000000-0005-0000-0000-0000E84D0000}"/>
    <cellStyle name="Notas 14 2 14 2 2" xfId="27655" xr:uid="{00000000-0005-0000-0000-0000E94D0000}"/>
    <cellStyle name="Notas 14 2 14 2 3" xfId="42004" xr:uid="{00000000-0005-0000-0000-0000EA4D0000}"/>
    <cellStyle name="Notas 14 2 14 3" xfId="19038" xr:uid="{00000000-0005-0000-0000-0000EB4D0000}"/>
    <cellStyle name="Notas 14 2 14 3 2" xfId="34089" xr:uid="{00000000-0005-0000-0000-0000EC4D0000}"/>
    <cellStyle name="Notas 14 2 14 3 3" xfId="48438" xr:uid="{00000000-0005-0000-0000-0000ED4D0000}"/>
    <cellStyle name="Notas 14 2 15" xfId="4899" xr:uid="{00000000-0005-0000-0000-0000EE4D0000}"/>
    <cellStyle name="Notas 14 2 15 2" xfId="12500" xr:uid="{00000000-0005-0000-0000-0000EF4D0000}"/>
    <cellStyle name="Notas 14 2 15 2 2" xfId="27551" xr:uid="{00000000-0005-0000-0000-0000F04D0000}"/>
    <cellStyle name="Notas 14 2 15 2 3" xfId="41900" xr:uid="{00000000-0005-0000-0000-0000F14D0000}"/>
    <cellStyle name="Notas 14 2 15 3" xfId="19248" xr:uid="{00000000-0005-0000-0000-0000F24D0000}"/>
    <cellStyle name="Notas 14 2 15 3 2" xfId="34299" xr:uid="{00000000-0005-0000-0000-0000F34D0000}"/>
    <cellStyle name="Notas 14 2 15 3 3" xfId="48648" xr:uid="{00000000-0005-0000-0000-0000F44D0000}"/>
    <cellStyle name="Notas 14 2 16" xfId="5109" xr:uid="{00000000-0005-0000-0000-0000F54D0000}"/>
    <cellStyle name="Notas 14 2 16 2" xfId="14538" xr:uid="{00000000-0005-0000-0000-0000F64D0000}"/>
    <cellStyle name="Notas 14 2 16 2 2" xfId="29589" xr:uid="{00000000-0005-0000-0000-0000F74D0000}"/>
    <cellStyle name="Notas 14 2 16 2 3" xfId="43938" xr:uid="{00000000-0005-0000-0000-0000F84D0000}"/>
    <cellStyle name="Notas 14 2 16 3" xfId="19458" xr:uid="{00000000-0005-0000-0000-0000F94D0000}"/>
    <cellStyle name="Notas 14 2 16 3 2" xfId="34509" xr:uid="{00000000-0005-0000-0000-0000FA4D0000}"/>
    <cellStyle name="Notas 14 2 16 3 3" xfId="48858" xr:uid="{00000000-0005-0000-0000-0000FB4D0000}"/>
    <cellStyle name="Notas 14 2 17" xfId="5319" xr:uid="{00000000-0005-0000-0000-0000FC4D0000}"/>
    <cellStyle name="Notas 14 2 17 2" xfId="9874" xr:uid="{00000000-0005-0000-0000-0000FD4D0000}"/>
    <cellStyle name="Notas 14 2 17 2 2" xfId="24925" xr:uid="{00000000-0005-0000-0000-0000FE4D0000}"/>
    <cellStyle name="Notas 14 2 17 2 3" xfId="39274" xr:uid="{00000000-0005-0000-0000-0000FF4D0000}"/>
    <cellStyle name="Notas 14 2 17 3" xfId="19668" xr:uid="{00000000-0005-0000-0000-0000004E0000}"/>
    <cellStyle name="Notas 14 2 17 3 2" xfId="34719" xr:uid="{00000000-0005-0000-0000-0000014E0000}"/>
    <cellStyle name="Notas 14 2 17 3 3" xfId="49068" xr:uid="{00000000-0005-0000-0000-0000024E0000}"/>
    <cellStyle name="Notas 14 2 18" xfId="5529" xr:uid="{00000000-0005-0000-0000-0000034E0000}"/>
    <cellStyle name="Notas 14 2 18 2" xfId="11450" xr:uid="{00000000-0005-0000-0000-0000044E0000}"/>
    <cellStyle name="Notas 14 2 18 2 2" xfId="26501" xr:uid="{00000000-0005-0000-0000-0000054E0000}"/>
    <cellStyle name="Notas 14 2 18 2 3" xfId="40850" xr:uid="{00000000-0005-0000-0000-0000064E0000}"/>
    <cellStyle name="Notas 14 2 18 3" xfId="19878" xr:uid="{00000000-0005-0000-0000-0000074E0000}"/>
    <cellStyle name="Notas 14 2 18 3 2" xfId="34929" xr:uid="{00000000-0005-0000-0000-0000084E0000}"/>
    <cellStyle name="Notas 14 2 18 3 3" xfId="49278" xr:uid="{00000000-0005-0000-0000-0000094E0000}"/>
    <cellStyle name="Notas 14 2 19" xfId="5739" xr:uid="{00000000-0005-0000-0000-00000A4E0000}"/>
    <cellStyle name="Notas 14 2 19 2" xfId="10882" xr:uid="{00000000-0005-0000-0000-00000B4E0000}"/>
    <cellStyle name="Notas 14 2 19 2 2" xfId="25933" xr:uid="{00000000-0005-0000-0000-00000C4E0000}"/>
    <cellStyle name="Notas 14 2 19 2 3" xfId="40282" xr:uid="{00000000-0005-0000-0000-00000D4E0000}"/>
    <cellStyle name="Notas 14 2 19 3" xfId="20088" xr:uid="{00000000-0005-0000-0000-00000E4E0000}"/>
    <cellStyle name="Notas 14 2 19 3 2" xfId="35139" xr:uid="{00000000-0005-0000-0000-00000F4E0000}"/>
    <cellStyle name="Notas 14 2 19 3 3" xfId="49488" xr:uid="{00000000-0005-0000-0000-0000104E0000}"/>
    <cellStyle name="Notas 14 2 2" xfId="2074" xr:uid="{00000000-0005-0000-0000-0000114E0000}"/>
    <cellStyle name="Notas 14 2 2 2" xfId="11071" xr:uid="{00000000-0005-0000-0000-0000124E0000}"/>
    <cellStyle name="Notas 14 2 2 2 2" xfId="26122" xr:uid="{00000000-0005-0000-0000-0000134E0000}"/>
    <cellStyle name="Notas 14 2 2 2 3" xfId="40471" xr:uid="{00000000-0005-0000-0000-0000144E0000}"/>
    <cellStyle name="Notas 14 2 2 3" xfId="16421" xr:uid="{00000000-0005-0000-0000-0000154E0000}"/>
    <cellStyle name="Notas 14 2 2 3 2" xfId="31472" xr:uid="{00000000-0005-0000-0000-0000164E0000}"/>
    <cellStyle name="Notas 14 2 2 3 3" xfId="45821" xr:uid="{00000000-0005-0000-0000-0000174E0000}"/>
    <cellStyle name="Notas 14 2 20" xfId="5949" xr:uid="{00000000-0005-0000-0000-0000184E0000}"/>
    <cellStyle name="Notas 14 2 20 2" xfId="14860" xr:uid="{00000000-0005-0000-0000-0000194E0000}"/>
    <cellStyle name="Notas 14 2 20 2 2" xfId="29911" xr:uid="{00000000-0005-0000-0000-00001A4E0000}"/>
    <cellStyle name="Notas 14 2 20 2 3" xfId="44260" xr:uid="{00000000-0005-0000-0000-00001B4E0000}"/>
    <cellStyle name="Notas 14 2 20 3" xfId="20298" xr:uid="{00000000-0005-0000-0000-00001C4E0000}"/>
    <cellStyle name="Notas 14 2 20 3 2" xfId="35349" xr:uid="{00000000-0005-0000-0000-00001D4E0000}"/>
    <cellStyle name="Notas 14 2 20 3 3" xfId="49698" xr:uid="{00000000-0005-0000-0000-00001E4E0000}"/>
    <cellStyle name="Notas 14 2 21" xfId="6159" xr:uid="{00000000-0005-0000-0000-00001F4E0000}"/>
    <cellStyle name="Notas 14 2 21 2" xfId="12418" xr:uid="{00000000-0005-0000-0000-0000204E0000}"/>
    <cellStyle name="Notas 14 2 21 2 2" xfId="27469" xr:uid="{00000000-0005-0000-0000-0000214E0000}"/>
    <cellStyle name="Notas 14 2 21 2 3" xfId="41818" xr:uid="{00000000-0005-0000-0000-0000224E0000}"/>
    <cellStyle name="Notas 14 2 21 3" xfId="20508" xr:uid="{00000000-0005-0000-0000-0000234E0000}"/>
    <cellStyle name="Notas 14 2 21 3 2" xfId="35559" xr:uid="{00000000-0005-0000-0000-0000244E0000}"/>
    <cellStyle name="Notas 14 2 21 3 3" xfId="49908" xr:uid="{00000000-0005-0000-0000-0000254E0000}"/>
    <cellStyle name="Notas 14 2 22" xfId="6369" xr:uid="{00000000-0005-0000-0000-0000264E0000}"/>
    <cellStyle name="Notas 14 2 22 2" xfId="13451" xr:uid="{00000000-0005-0000-0000-0000274E0000}"/>
    <cellStyle name="Notas 14 2 22 2 2" xfId="28502" xr:uid="{00000000-0005-0000-0000-0000284E0000}"/>
    <cellStyle name="Notas 14 2 22 2 3" xfId="42851" xr:uid="{00000000-0005-0000-0000-0000294E0000}"/>
    <cellStyle name="Notas 14 2 22 3" xfId="20718" xr:uid="{00000000-0005-0000-0000-00002A4E0000}"/>
    <cellStyle name="Notas 14 2 22 3 2" xfId="35769" xr:uid="{00000000-0005-0000-0000-00002B4E0000}"/>
    <cellStyle name="Notas 14 2 22 3 3" xfId="50118" xr:uid="{00000000-0005-0000-0000-00002C4E0000}"/>
    <cellStyle name="Notas 14 2 23" xfId="6579" xr:uid="{00000000-0005-0000-0000-00002D4E0000}"/>
    <cellStyle name="Notas 14 2 23 2" xfId="12539" xr:uid="{00000000-0005-0000-0000-00002E4E0000}"/>
    <cellStyle name="Notas 14 2 23 2 2" xfId="27590" xr:uid="{00000000-0005-0000-0000-00002F4E0000}"/>
    <cellStyle name="Notas 14 2 23 2 3" xfId="41939" xr:uid="{00000000-0005-0000-0000-0000304E0000}"/>
    <cellStyle name="Notas 14 2 23 3" xfId="20928" xr:uid="{00000000-0005-0000-0000-0000314E0000}"/>
    <cellStyle name="Notas 14 2 23 3 2" xfId="35979" xr:uid="{00000000-0005-0000-0000-0000324E0000}"/>
    <cellStyle name="Notas 14 2 23 3 3" xfId="50328" xr:uid="{00000000-0005-0000-0000-0000334E0000}"/>
    <cellStyle name="Notas 14 2 24" xfId="6789" xr:uid="{00000000-0005-0000-0000-0000344E0000}"/>
    <cellStyle name="Notas 14 2 24 2" xfId="11625" xr:uid="{00000000-0005-0000-0000-0000354E0000}"/>
    <cellStyle name="Notas 14 2 24 2 2" xfId="26676" xr:uid="{00000000-0005-0000-0000-0000364E0000}"/>
    <cellStyle name="Notas 14 2 24 2 3" xfId="41025" xr:uid="{00000000-0005-0000-0000-0000374E0000}"/>
    <cellStyle name="Notas 14 2 24 3" xfId="21138" xr:uid="{00000000-0005-0000-0000-0000384E0000}"/>
    <cellStyle name="Notas 14 2 24 3 2" xfId="36189" xr:uid="{00000000-0005-0000-0000-0000394E0000}"/>
    <cellStyle name="Notas 14 2 24 3 3" xfId="50538" xr:uid="{00000000-0005-0000-0000-00003A4E0000}"/>
    <cellStyle name="Notas 14 2 25" xfId="6999" xr:uid="{00000000-0005-0000-0000-00003B4E0000}"/>
    <cellStyle name="Notas 14 2 25 2" xfId="10557" xr:uid="{00000000-0005-0000-0000-00003C4E0000}"/>
    <cellStyle name="Notas 14 2 25 2 2" xfId="25608" xr:uid="{00000000-0005-0000-0000-00003D4E0000}"/>
    <cellStyle name="Notas 14 2 25 2 3" xfId="39957" xr:uid="{00000000-0005-0000-0000-00003E4E0000}"/>
    <cellStyle name="Notas 14 2 25 3" xfId="21348" xr:uid="{00000000-0005-0000-0000-00003F4E0000}"/>
    <cellStyle name="Notas 14 2 25 3 2" xfId="36399" xr:uid="{00000000-0005-0000-0000-0000404E0000}"/>
    <cellStyle name="Notas 14 2 25 3 3" xfId="50748" xr:uid="{00000000-0005-0000-0000-0000414E0000}"/>
    <cellStyle name="Notas 14 2 26" xfId="7209" xr:uid="{00000000-0005-0000-0000-0000424E0000}"/>
    <cellStyle name="Notas 14 2 26 2" xfId="10729" xr:uid="{00000000-0005-0000-0000-0000434E0000}"/>
    <cellStyle name="Notas 14 2 26 2 2" xfId="25780" xr:uid="{00000000-0005-0000-0000-0000444E0000}"/>
    <cellStyle name="Notas 14 2 26 2 3" xfId="40129" xr:uid="{00000000-0005-0000-0000-0000454E0000}"/>
    <cellStyle name="Notas 14 2 26 3" xfId="21558" xr:uid="{00000000-0005-0000-0000-0000464E0000}"/>
    <cellStyle name="Notas 14 2 26 3 2" xfId="36609" xr:uid="{00000000-0005-0000-0000-0000474E0000}"/>
    <cellStyle name="Notas 14 2 26 3 3" xfId="50958" xr:uid="{00000000-0005-0000-0000-0000484E0000}"/>
    <cellStyle name="Notas 14 2 27" xfId="7419" xr:uid="{00000000-0005-0000-0000-0000494E0000}"/>
    <cellStyle name="Notas 14 2 27 2" xfId="14837" xr:uid="{00000000-0005-0000-0000-00004A4E0000}"/>
    <cellStyle name="Notas 14 2 27 2 2" xfId="29888" xr:uid="{00000000-0005-0000-0000-00004B4E0000}"/>
    <cellStyle name="Notas 14 2 27 2 3" xfId="44237" xr:uid="{00000000-0005-0000-0000-00004C4E0000}"/>
    <cellStyle name="Notas 14 2 27 3" xfId="21768" xr:uid="{00000000-0005-0000-0000-00004D4E0000}"/>
    <cellStyle name="Notas 14 2 27 3 2" xfId="36819" xr:uid="{00000000-0005-0000-0000-00004E4E0000}"/>
    <cellStyle name="Notas 14 2 27 3 3" xfId="51168" xr:uid="{00000000-0005-0000-0000-00004F4E0000}"/>
    <cellStyle name="Notas 14 2 28" xfId="7629" xr:uid="{00000000-0005-0000-0000-0000504E0000}"/>
    <cellStyle name="Notas 14 2 28 2" xfId="12975" xr:uid="{00000000-0005-0000-0000-0000514E0000}"/>
    <cellStyle name="Notas 14 2 28 2 2" xfId="28026" xr:uid="{00000000-0005-0000-0000-0000524E0000}"/>
    <cellStyle name="Notas 14 2 28 2 3" xfId="42375" xr:uid="{00000000-0005-0000-0000-0000534E0000}"/>
    <cellStyle name="Notas 14 2 28 3" xfId="21978" xr:uid="{00000000-0005-0000-0000-0000544E0000}"/>
    <cellStyle name="Notas 14 2 28 3 2" xfId="37029" xr:uid="{00000000-0005-0000-0000-0000554E0000}"/>
    <cellStyle name="Notas 14 2 28 3 3" xfId="51378" xr:uid="{00000000-0005-0000-0000-0000564E0000}"/>
    <cellStyle name="Notas 14 2 29" xfId="7839" xr:uid="{00000000-0005-0000-0000-0000574E0000}"/>
    <cellStyle name="Notas 14 2 29 2" xfId="13776" xr:uid="{00000000-0005-0000-0000-0000584E0000}"/>
    <cellStyle name="Notas 14 2 29 2 2" xfId="28827" xr:uid="{00000000-0005-0000-0000-0000594E0000}"/>
    <cellStyle name="Notas 14 2 29 2 3" xfId="43176" xr:uid="{00000000-0005-0000-0000-00005A4E0000}"/>
    <cellStyle name="Notas 14 2 29 3" xfId="22188" xr:uid="{00000000-0005-0000-0000-00005B4E0000}"/>
    <cellStyle name="Notas 14 2 29 3 2" xfId="37239" xr:uid="{00000000-0005-0000-0000-00005C4E0000}"/>
    <cellStyle name="Notas 14 2 29 3 3" xfId="51588" xr:uid="{00000000-0005-0000-0000-00005D4E0000}"/>
    <cellStyle name="Notas 14 2 3" xfId="2379" xr:uid="{00000000-0005-0000-0000-00005E4E0000}"/>
    <cellStyle name="Notas 14 2 3 2" xfId="10461" xr:uid="{00000000-0005-0000-0000-00005F4E0000}"/>
    <cellStyle name="Notas 14 2 3 2 2" xfId="25512" xr:uid="{00000000-0005-0000-0000-0000604E0000}"/>
    <cellStyle name="Notas 14 2 3 2 3" xfId="39861" xr:uid="{00000000-0005-0000-0000-0000614E0000}"/>
    <cellStyle name="Notas 14 2 3 3" xfId="16728" xr:uid="{00000000-0005-0000-0000-0000624E0000}"/>
    <cellStyle name="Notas 14 2 3 3 2" xfId="31779" xr:uid="{00000000-0005-0000-0000-0000634E0000}"/>
    <cellStyle name="Notas 14 2 3 3 3" xfId="46128" xr:uid="{00000000-0005-0000-0000-0000644E0000}"/>
    <cellStyle name="Notas 14 2 30" xfId="8047" xr:uid="{00000000-0005-0000-0000-0000654E0000}"/>
    <cellStyle name="Notas 14 2 30 2" xfId="14424" xr:uid="{00000000-0005-0000-0000-0000664E0000}"/>
    <cellStyle name="Notas 14 2 30 2 2" xfId="29475" xr:uid="{00000000-0005-0000-0000-0000674E0000}"/>
    <cellStyle name="Notas 14 2 30 2 3" xfId="43824" xr:uid="{00000000-0005-0000-0000-0000684E0000}"/>
    <cellStyle name="Notas 14 2 30 3" xfId="22396" xr:uid="{00000000-0005-0000-0000-0000694E0000}"/>
    <cellStyle name="Notas 14 2 30 3 2" xfId="37447" xr:uid="{00000000-0005-0000-0000-00006A4E0000}"/>
    <cellStyle name="Notas 14 2 30 3 3" xfId="51796" xr:uid="{00000000-0005-0000-0000-00006B4E0000}"/>
    <cellStyle name="Notas 14 2 31" xfId="8254" xr:uid="{00000000-0005-0000-0000-00006C4E0000}"/>
    <cellStyle name="Notas 14 2 31 2" xfId="13033" xr:uid="{00000000-0005-0000-0000-00006D4E0000}"/>
    <cellStyle name="Notas 14 2 31 2 2" xfId="28084" xr:uid="{00000000-0005-0000-0000-00006E4E0000}"/>
    <cellStyle name="Notas 14 2 31 2 3" xfId="42433" xr:uid="{00000000-0005-0000-0000-00006F4E0000}"/>
    <cellStyle name="Notas 14 2 31 3" xfId="22603" xr:uid="{00000000-0005-0000-0000-0000704E0000}"/>
    <cellStyle name="Notas 14 2 31 3 2" xfId="37654" xr:uid="{00000000-0005-0000-0000-0000714E0000}"/>
    <cellStyle name="Notas 14 2 31 3 3" xfId="52003" xr:uid="{00000000-0005-0000-0000-0000724E0000}"/>
    <cellStyle name="Notas 14 2 32" xfId="8460" xr:uid="{00000000-0005-0000-0000-0000734E0000}"/>
    <cellStyle name="Notas 14 2 32 2" xfId="1620" xr:uid="{00000000-0005-0000-0000-0000744E0000}"/>
    <cellStyle name="Notas 14 2 32 2 2" xfId="23425" xr:uid="{00000000-0005-0000-0000-0000754E0000}"/>
    <cellStyle name="Notas 14 2 32 2 3" xfId="23800" xr:uid="{00000000-0005-0000-0000-0000764E0000}"/>
    <cellStyle name="Notas 14 2 32 3" xfId="22809" xr:uid="{00000000-0005-0000-0000-0000774E0000}"/>
    <cellStyle name="Notas 14 2 32 3 2" xfId="37860" xr:uid="{00000000-0005-0000-0000-0000784E0000}"/>
    <cellStyle name="Notas 14 2 32 3 3" xfId="52209" xr:uid="{00000000-0005-0000-0000-0000794E0000}"/>
    <cellStyle name="Notas 14 2 33" xfId="8657" xr:uid="{00000000-0005-0000-0000-00007A4E0000}"/>
    <cellStyle name="Notas 14 2 33 2" xfId="9571" xr:uid="{00000000-0005-0000-0000-00007B4E0000}"/>
    <cellStyle name="Notas 14 2 33 2 2" xfId="24622" xr:uid="{00000000-0005-0000-0000-00007C4E0000}"/>
    <cellStyle name="Notas 14 2 33 2 3" xfId="38971" xr:uid="{00000000-0005-0000-0000-00007D4E0000}"/>
    <cellStyle name="Notas 14 2 33 3" xfId="23006" xr:uid="{00000000-0005-0000-0000-00007E4E0000}"/>
    <cellStyle name="Notas 14 2 33 3 2" xfId="38057" xr:uid="{00000000-0005-0000-0000-00007F4E0000}"/>
    <cellStyle name="Notas 14 2 33 3 3" xfId="52406" xr:uid="{00000000-0005-0000-0000-0000804E0000}"/>
    <cellStyle name="Notas 14 2 34" xfId="8832" xr:uid="{00000000-0005-0000-0000-0000814E0000}"/>
    <cellStyle name="Notas 14 2 34 2" xfId="1752" xr:uid="{00000000-0005-0000-0000-0000824E0000}"/>
    <cellStyle name="Notas 14 2 34 2 2" xfId="23557" xr:uid="{00000000-0005-0000-0000-0000834E0000}"/>
    <cellStyle name="Notas 14 2 34 2 3" xfId="23862" xr:uid="{00000000-0005-0000-0000-0000844E0000}"/>
    <cellStyle name="Notas 14 2 34 3" xfId="23181" xr:uid="{00000000-0005-0000-0000-0000854E0000}"/>
    <cellStyle name="Notas 14 2 34 3 2" xfId="38232" xr:uid="{00000000-0005-0000-0000-0000864E0000}"/>
    <cellStyle name="Notas 14 2 34 3 3" xfId="52581" xr:uid="{00000000-0005-0000-0000-0000874E0000}"/>
    <cellStyle name="Notas 14 2 35" xfId="8979" xr:uid="{00000000-0005-0000-0000-0000884E0000}"/>
    <cellStyle name="Notas 14 2 35 2" xfId="13512" xr:uid="{00000000-0005-0000-0000-0000894E0000}"/>
    <cellStyle name="Notas 14 2 35 2 2" xfId="28563" xr:uid="{00000000-0005-0000-0000-00008A4E0000}"/>
    <cellStyle name="Notas 14 2 35 2 3" xfId="42912" xr:uid="{00000000-0005-0000-0000-00008B4E0000}"/>
    <cellStyle name="Notas 14 2 35 3" xfId="23328" xr:uid="{00000000-0005-0000-0000-00008C4E0000}"/>
    <cellStyle name="Notas 14 2 35 3 2" xfId="38379" xr:uid="{00000000-0005-0000-0000-00008D4E0000}"/>
    <cellStyle name="Notas 14 2 35 3 3" xfId="52728" xr:uid="{00000000-0005-0000-0000-00008E4E0000}"/>
    <cellStyle name="Notas 14 2 36" xfId="11552" xr:uid="{00000000-0005-0000-0000-00008F4E0000}"/>
    <cellStyle name="Notas 14 2 36 2" xfId="26603" xr:uid="{00000000-0005-0000-0000-0000904E0000}"/>
    <cellStyle name="Notas 14 2 36 3" xfId="40952" xr:uid="{00000000-0005-0000-0000-0000914E0000}"/>
    <cellStyle name="Notas 14 2 37" xfId="16228" xr:uid="{00000000-0005-0000-0000-0000924E0000}"/>
    <cellStyle name="Notas 14 2 37 2" xfId="31279" xr:uid="{00000000-0005-0000-0000-0000934E0000}"/>
    <cellStyle name="Notas 14 2 37 3" xfId="45628" xr:uid="{00000000-0005-0000-0000-0000944E0000}"/>
    <cellStyle name="Notas 14 2 4" xfId="2589" xr:uid="{00000000-0005-0000-0000-0000954E0000}"/>
    <cellStyle name="Notas 14 2 4 2" xfId="12445" xr:uid="{00000000-0005-0000-0000-0000964E0000}"/>
    <cellStyle name="Notas 14 2 4 2 2" xfId="27496" xr:uid="{00000000-0005-0000-0000-0000974E0000}"/>
    <cellStyle name="Notas 14 2 4 2 3" xfId="41845" xr:uid="{00000000-0005-0000-0000-0000984E0000}"/>
    <cellStyle name="Notas 14 2 4 3" xfId="16938" xr:uid="{00000000-0005-0000-0000-0000994E0000}"/>
    <cellStyle name="Notas 14 2 4 3 2" xfId="31989" xr:uid="{00000000-0005-0000-0000-00009A4E0000}"/>
    <cellStyle name="Notas 14 2 4 3 3" xfId="46338" xr:uid="{00000000-0005-0000-0000-00009B4E0000}"/>
    <cellStyle name="Notas 14 2 5" xfId="2799" xr:uid="{00000000-0005-0000-0000-00009C4E0000}"/>
    <cellStyle name="Notas 14 2 5 2" xfId="1722" xr:uid="{00000000-0005-0000-0000-00009D4E0000}"/>
    <cellStyle name="Notas 14 2 5 2 2" xfId="23527" xr:uid="{00000000-0005-0000-0000-00009E4E0000}"/>
    <cellStyle name="Notas 14 2 5 2 3" xfId="23815" xr:uid="{00000000-0005-0000-0000-00009F4E0000}"/>
    <cellStyle name="Notas 14 2 5 3" xfId="17148" xr:uid="{00000000-0005-0000-0000-0000A04E0000}"/>
    <cellStyle name="Notas 14 2 5 3 2" xfId="32199" xr:uid="{00000000-0005-0000-0000-0000A14E0000}"/>
    <cellStyle name="Notas 14 2 5 3 3" xfId="46548" xr:uid="{00000000-0005-0000-0000-0000A24E0000}"/>
    <cellStyle name="Notas 14 2 6" xfId="3009" xr:uid="{00000000-0005-0000-0000-0000A34E0000}"/>
    <cellStyle name="Notas 14 2 6 2" xfId="13643" xr:uid="{00000000-0005-0000-0000-0000A44E0000}"/>
    <cellStyle name="Notas 14 2 6 2 2" xfId="28694" xr:uid="{00000000-0005-0000-0000-0000A54E0000}"/>
    <cellStyle name="Notas 14 2 6 2 3" xfId="43043" xr:uid="{00000000-0005-0000-0000-0000A64E0000}"/>
    <cellStyle name="Notas 14 2 6 3" xfId="17358" xr:uid="{00000000-0005-0000-0000-0000A74E0000}"/>
    <cellStyle name="Notas 14 2 6 3 2" xfId="32409" xr:uid="{00000000-0005-0000-0000-0000A84E0000}"/>
    <cellStyle name="Notas 14 2 6 3 3" xfId="46758" xr:uid="{00000000-0005-0000-0000-0000A94E0000}"/>
    <cellStyle name="Notas 14 2 7" xfId="3219" xr:uid="{00000000-0005-0000-0000-0000AA4E0000}"/>
    <cellStyle name="Notas 14 2 7 2" xfId="14739" xr:uid="{00000000-0005-0000-0000-0000AB4E0000}"/>
    <cellStyle name="Notas 14 2 7 2 2" xfId="29790" xr:uid="{00000000-0005-0000-0000-0000AC4E0000}"/>
    <cellStyle name="Notas 14 2 7 2 3" xfId="44139" xr:uid="{00000000-0005-0000-0000-0000AD4E0000}"/>
    <cellStyle name="Notas 14 2 7 3" xfId="17568" xr:uid="{00000000-0005-0000-0000-0000AE4E0000}"/>
    <cellStyle name="Notas 14 2 7 3 2" xfId="32619" xr:uid="{00000000-0005-0000-0000-0000AF4E0000}"/>
    <cellStyle name="Notas 14 2 7 3 3" xfId="46968" xr:uid="{00000000-0005-0000-0000-0000B04E0000}"/>
    <cellStyle name="Notas 14 2 8" xfId="3429" xr:uid="{00000000-0005-0000-0000-0000B14E0000}"/>
    <cellStyle name="Notas 14 2 8 2" xfId="12536" xr:uid="{00000000-0005-0000-0000-0000B24E0000}"/>
    <cellStyle name="Notas 14 2 8 2 2" xfId="27587" xr:uid="{00000000-0005-0000-0000-0000B34E0000}"/>
    <cellStyle name="Notas 14 2 8 2 3" xfId="41936" xr:uid="{00000000-0005-0000-0000-0000B44E0000}"/>
    <cellStyle name="Notas 14 2 8 3" xfId="17778" xr:uid="{00000000-0005-0000-0000-0000B54E0000}"/>
    <cellStyle name="Notas 14 2 8 3 2" xfId="32829" xr:uid="{00000000-0005-0000-0000-0000B64E0000}"/>
    <cellStyle name="Notas 14 2 8 3 3" xfId="47178" xr:uid="{00000000-0005-0000-0000-0000B74E0000}"/>
    <cellStyle name="Notas 14 2 9" xfId="3639" xr:uid="{00000000-0005-0000-0000-0000B84E0000}"/>
    <cellStyle name="Notas 14 2 9 2" xfId="11046" xr:uid="{00000000-0005-0000-0000-0000B94E0000}"/>
    <cellStyle name="Notas 14 2 9 2 2" xfId="26097" xr:uid="{00000000-0005-0000-0000-0000BA4E0000}"/>
    <cellStyle name="Notas 14 2 9 2 3" xfId="40446" xr:uid="{00000000-0005-0000-0000-0000BB4E0000}"/>
    <cellStyle name="Notas 14 2 9 3" xfId="17988" xr:uid="{00000000-0005-0000-0000-0000BC4E0000}"/>
    <cellStyle name="Notas 14 2 9 3 2" xfId="33039" xr:uid="{00000000-0005-0000-0000-0000BD4E0000}"/>
    <cellStyle name="Notas 14 2 9 3 3" xfId="47388" xr:uid="{00000000-0005-0000-0000-0000BE4E0000}"/>
    <cellStyle name="Notas 14 20" xfId="5066" xr:uid="{00000000-0005-0000-0000-0000BF4E0000}"/>
    <cellStyle name="Notas 14 20 2" xfId="10340" xr:uid="{00000000-0005-0000-0000-0000C04E0000}"/>
    <cellStyle name="Notas 14 20 2 2" xfId="25391" xr:uid="{00000000-0005-0000-0000-0000C14E0000}"/>
    <cellStyle name="Notas 14 20 2 3" xfId="39740" xr:uid="{00000000-0005-0000-0000-0000C24E0000}"/>
    <cellStyle name="Notas 14 20 3" xfId="19415" xr:uid="{00000000-0005-0000-0000-0000C34E0000}"/>
    <cellStyle name="Notas 14 20 3 2" xfId="34466" xr:uid="{00000000-0005-0000-0000-0000C44E0000}"/>
    <cellStyle name="Notas 14 20 3 3" xfId="48815" xr:uid="{00000000-0005-0000-0000-0000C54E0000}"/>
    <cellStyle name="Notas 14 21" xfId="5276" xr:uid="{00000000-0005-0000-0000-0000C64E0000}"/>
    <cellStyle name="Notas 14 21 2" xfId="13999" xr:uid="{00000000-0005-0000-0000-0000C74E0000}"/>
    <cellStyle name="Notas 14 21 2 2" xfId="29050" xr:uid="{00000000-0005-0000-0000-0000C84E0000}"/>
    <cellStyle name="Notas 14 21 2 3" xfId="43399" xr:uid="{00000000-0005-0000-0000-0000C94E0000}"/>
    <cellStyle name="Notas 14 21 3" xfId="19625" xr:uid="{00000000-0005-0000-0000-0000CA4E0000}"/>
    <cellStyle name="Notas 14 21 3 2" xfId="34676" xr:uid="{00000000-0005-0000-0000-0000CB4E0000}"/>
    <cellStyle name="Notas 14 21 3 3" xfId="49025" xr:uid="{00000000-0005-0000-0000-0000CC4E0000}"/>
    <cellStyle name="Notas 14 22" xfId="5486" xr:uid="{00000000-0005-0000-0000-0000CD4E0000}"/>
    <cellStyle name="Notas 14 22 2" xfId="9695" xr:uid="{00000000-0005-0000-0000-0000CE4E0000}"/>
    <cellStyle name="Notas 14 22 2 2" xfId="24746" xr:uid="{00000000-0005-0000-0000-0000CF4E0000}"/>
    <cellStyle name="Notas 14 22 2 3" xfId="39095" xr:uid="{00000000-0005-0000-0000-0000D04E0000}"/>
    <cellStyle name="Notas 14 22 3" xfId="19835" xr:uid="{00000000-0005-0000-0000-0000D14E0000}"/>
    <cellStyle name="Notas 14 22 3 2" xfId="34886" xr:uid="{00000000-0005-0000-0000-0000D24E0000}"/>
    <cellStyle name="Notas 14 22 3 3" xfId="49235" xr:uid="{00000000-0005-0000-0000-0000D34E0000}"/>
    <cellStyle name="Notas 14 23" xfId="5696" xr:uid="{00000000-0005-0000-0000-0000D44E0000}"/>
    <cellStyle name="Notas 14 23 2" xfId="11208" xr:uid="{00000000-0005-0000-0000-0000D54E0000}"/>
    <cellStyle name="Notas 14 23 2 2" xfId="26259" xr:uid="{00000000-0005-0000-0000-0000D64E0000}"/>
    <cellStyle name="Notas 14 23 2 3" xfId="40608" xr:uid="{00000000-0005-0000-0000-0000D74E0000}"/>
    <cellStyle name="Notas 14 23 3" xfId="20045" xr:uid="{00000000-0005-0000-0000-0000D84E0000}"/>
    <cellStyle name="Notas 14 23 3 2" xfId="35096" xr:uid="{00000000-0005-0000-0000-0000D94E0000}"/>
    <cellStyle name="Notas 14 23 3 3" xfId="49445" xr:uid="{00000000-0005-0000-0000-0000DA4E0000}"/>
    <cellStyle name="Notas 14 24" xfId="5906" xr:uid="{00000000-0005-0000-0000-0000DB4E0000}"/>
    <cellStyle name="Notas 14 24 2" xfId="12435" xr:uid="{00000000-0005-0000-0000-0000DC4E0000}"/>
    <cellStyle name="Notas 14 24 2 2" xfId="27486" xr:uid="{00000000-0005-0000-0000-0000DD4E0000}"/>
    <cellStyle name="Notas 14 24 2 3" xfId="41835" xr:uid="{00000000-0005-0000-0000-0000DE4E0000}"/>
    <cellStyle name="Notas 14 24 3" xfId="20255" xr:uid="{00000000-0005-0000-0000-0000DF4E0000}"/>
    <cellStyle name="Notas 14 24 3 2" xfId="35306" xr:uid="{00000000-0005-0000-0000-0000E04E0000}"/>
    <cellStyle name="Notas 14 24 3 3" xfId="49655" xr:uid="{00000000-0005-0000-0000-0000E14E0000}"/>
    <cellStyle name="Notas 14 25" xfId="6116" xr:uid="{00000000-0005-0000-0000-0000E24E0000}"/>
    <cellStyle name="Notas 14 25 2" xfId="9130" xr:uid="{00000000-0005-0000-0000-0000E34E0000}"/>
    <cellStyle name="Notas 14 25 2 2" xfId="24181" xr:uid="{00000000-0005-0000-0000-0000E44E0000}"/>
    <cellStyle name="Notas 14 25 2 3" xfId="38530" xr:uid="{00000000-0005-0000-0000-0000E54E0000}"/>
    <cellStyle name="Notas 14 25 3" xfId="20465" xr:uid="{00000000-0005-0000-0000-0000E64E0000}"/>
    <cellStyle name="Notas 14 25 3 2" xfId="35516" xr:uid="{00000000-0005-0000-0000-0000E74E0000}"/>
    <cellStyle name="Notas 14 25 3 3" xfId="49865" xr:uid="{00000000-0005-0000-0000-0000E84E0000}"/>
    <cellStyle name="Notas 14 26" xfId="6326" xr:uid="{00000000-0005-0000-0000-0000E94E0000}"/>
    <cellStyle name="Notas 14 26 2" xfId="10636" xr:uid="{00000000-0005-0000-0000-0000EA4E0000}"/>
    <cellStyle name="Notas 14 26 2 2" xfId="25687" xr:uid="{00000000-0005-0000-0000-0000EB4E0000}"/>
    <cellStyle name="Notas 14 26 2 3" xfId="40036" xr:uid="{00000000-0005-0000-0000-0000EC4E0000}"/>
    <cellStyle name="Notas 14 26 3" xfId="20675" xr:uid="{00000000-0005-0000-0000-0000ED4E0000}"/>
    <cellStyle name="Notas 14 26 3 2" xfId="35726" xr:uid="{00000000-0005-0000-0000-0000EE4E0000}"/>
    <cellStyle name="Notas 14 26 3 3" xfId="50075" xr:uid="{00000000-0005-0000-0000-0000EF4E0000}"/>
    <cellStyle name="Notas 14 27" xfId="6536" xr:uid="{00000000-0005-0000-0000-0000F04E0000}"/>
    <cellStyle name="Notas 14 27 2" xfId="12525" xr:uid="{00000000-0005-0000-0000-0000F14E0000}"/>
    <cellStyle name="Notas 14 27 2 2" xfId="27576" xr:uid="{00000000-0005-0000-0000-0000F24E0000}"/>
    <cellStyle name="Notas 14 27 2 3" xfId="41925" xr:uid="{00000000-0005-0000-0000-0000F34E0000}"/>
    <cellStyle name="Notas 14 27 3" xfId="20885" xr:uid="{00000000-0005-0000-0000-0000F44E0000}"/>
    <cellStyle name="Notas 14 27 3 2" xfId="35936" xr:uid="{00000000-0005-0000-0000-0000F54E0000}"/>
    <cellStyle name="Notas 14 27 3 3" xfId="50285" xr:uid="{00000000-0005-0000-0000-0000F64E0000}"/>
    <cellStyle name="Notas 14 28" xfId="6746" xr:uid="{00000000-0005-0000-0000-0000F74E0000}"/>
    <cellStyle name="Notas 14 28 2" xfId="15862" xr:uid="{00000000-0005-0000-0000-0000F84E0000}"/>
    <cellStyle name="Notas 14 28 2 2" xfId="30913" xr:uid="{00000000-0005-0000-0000-0000F94E0000}"/>
    <cellStyle name="Notas 14 28 2 3" xfId="45262" xr:uid="{00000000-0005-0000-0000-0000FA4E0000}"/>
    <cellStyle name="Notas 14 28 3" xfId="21095" xr:uid="{00000000-0005-0000-0000-0000FB4E0000}"/>
    <cellStyle name="Notas 14 28 3 2" xfId="36146" xr:uid="{00000000-0005-0000-0000-0000FC4E0000}"/>
    <cellStyle name="Notas 14 28 3 3" xfId="50495" xr:uid="{00000000-0005-0000-0000-0000FD4E0000}"/>
    <cellStyle name="Notas 14 29" xfId="6956" xr:uid="{00000000-0005-0000-0000-0000FE4E0000}"/>
    <cellStyle name="Notas 14 29 2" xfId="14062" xr:uid="{00000000-0005-0000-0000-0000FF4E0000}"/>
    <cellStyle name="Notas 14 29 2 2" xfId="29113" xr:uid="{00000000-0005-0000-0000-0000004F0000}"/>
    <cellStyle name="Notas 14 29 2 3" xfId="43462" xr:uid="{00000000-0005-0000-0000-0000014F0000}"/>
    <cellStyle name="Notas 14 29 3" xfId="21305" xr:uid="{00000000-0005-0000-0000-0000024F0000}"/>
    <cellStyle name="Notas 14 29 3 2" xfId="36356" xr:uid="{00000000-0005-0000-0000-0000034F0000}"/>
    <cellStyle name="Notas 14 29 3 3" xfId="50705" xr:uid="{00000000-0005-0000-0000-0000044F0000}"/>
    <cellStyle name="Notas 14 3" xfId="1516" xr:uid="{00000000-0005-0000-0000-0000054F0000}"/>
    <cellStyle name="Notas 14 3 10" xfId="3895" xr:uid="{00000000-0005-0000-0000-0000064F0000}"/>
    <cellStyle name="Notas 14 3 10 2" xfId="13148" xr:uid="{00000000-0005-0000-0000-0000074F0000}"/>
    <cellStyle name="Notas 14 3 10 2 2" xfId="28199" xr:uid="{00000000-0005-0000-0000-0000084F0000}"/>
    <cellStyle name="Notas 14 3 10 2 3" xfId="42548" xr:uid="{00000000-0005-0000-0000-0000094F0000}"/>
    <cellStyle name="Notas 14 3 10 3" xfId="18244" xr:uid="{00000000-0005-0000-0000-00000A4F0000}"/>
    <cellStyle name="Notas 14 3 10 3 2" xfId="33295" xr:uid="{00000000-0005-0000-0000-00000B4F0000}"/>
    <cellStyle name="Notas 14 3 10 3 3" xfId="47644" xr:uid="{00000000-0005-0000-0000-00000C4F0000}"/>
    <cellStyle name="Notas 14 3 11" xfId="4105" xr:uid="{00000000-0005-0000-0000-00000D4F0000}"/>
    <cellStyle name="Notas 14 3 11 2" xfId="1570" xr:uid="{00000000-0005-0000-0000-00000E4F0000}"/>
    <cellStyle name="Notas 14 3 11 2 2" xfId="23415" xr:uid="{00000000-0005-0000-0000-00000F4F0000}"/>
    <cellStyle name="Notas 14 3 11 2 3" xfId="23929" xr:uid="{00000000-0005-0000-0000-0000104F0000}"/>
    <cellStyle name="Notas 14 3 11 3" xfId="18454" xr:uid="{00000000-0005-0000-0000-0000114F0000}"/>
    <cellStyle name="Notas 14 3 11 3 2" xfId="33505" xr:uid="{00000000-0005-0000-0000-0000124F0000}"/>
    <cellStyle name="Notas 14 3 11 3 3" xfId="47854" xr:uid="{00000000-0005-0000-0000-0000134F0000}"/>
    <cellStyle name="Notas 14 3 12" xfId="4315" xr:uid="{00000000-0005-0000-0000-0000144F0000}"/>
    <cellStyle name="Notas 14 3 12 2" xfId="10895" xr:uid="{00000000-0005-0000-0000-0000154F0000}"/>
    <cellStyle name="Notas 14 3 12 2 2" xfId="25946" xr:uid="{00000000-0005-0000-0000-0000164F0000}"/>
    <cellStyle name="Notas 14 3 12 2 3" xfId="40295" xr:uid="{00000000-0005-0000-0000-0000174F0000}"/>
    <cellStyle name="Notas 14 3 12 3" xfId="18664" xr:uid="{00000000-0005-0000-0000-0000184F0000}"/>
    <cellStyle name="Notas 14 3 12 3 2" xfId="33715" xr:uid="{00000000-0005-0000-0000-0000194F0000}"/>
    <cellStyle name="Notas 14 3 12 3 3" xfId="48064" xr:uid="{00000000-0005-0000-0000-00001A4F0000}"/>
    <cellStyle name="Notas 14 3 13" xfId="4525" xr:uid="{00000000-0005-0000-0000-00001B4F0000}"/>
    <cellStyle name="Notas 14 3 13 2" xfId="14385" xr:uid="{00000000-0005-0000-0000-00001C4F0000}"/>
    <cellStyle name="Notas 14 3 13 2 2" xfId="29436" xr:uid="{00000000-0005-0000-0000-00001D4F0000}"/>
    <cellStyle name="Notas 14 3 13 2 3" xfId="43785" xr:uid="{00000000-0005-0000-0000-00001E4F0000}"/>
    <cellStyle name="Notas 14 3 13 3" xfId="18874" xr:uid="{00000000-0005-0000-0000-00001F4F0000}"/>
    <cellStyle name="Notas 14 3 13 3 2" xfId="33925" xr:uid="{00000000-0005-0000-0000-0000204F0000}"/>
    <cellStyle name="Notas 14 3 13 3 3" xfId="48274" xr:uid="{00000000-0005-0000-0000-0000214F0000}"/>
    <cellStyle name="Notas 14 3 14" xfId="4735" xr:uid="{00000000-0005-0000-0000-0000224F0000}"/>
    <cellStyle name="Notas 14 3 14 2" xfId="9804" xr:uid="{00000000-0005-0000-0000-0000234F0000}"/>
    <cellStyle name="Notas 14 3 14 2 2" xfId="24855" xr:uid="{00000000-0005-0000-0000-0000244F0000}"/>
    <cellStyle name="Notas 14 3 14 2 3" xfId="39204" xr:uid="{00000000-0005-0000-0000-0000254F0000}"/>
    <cellStyle name="Notas 14 3 14 3" xfId="19084" xr:uid="{00000000-0005-0000-0000-0000264F0000}"/>
    <cellStyle name="Notas 14 3 14 3 2" xfId="34135" xr:uid="{00000000-0005-0000-0000-0000274F0000}"/>
    <cellStyle name="Notas 14 3 14 3 3" xfId="48484" xr:uid="{00000000-0005-0000-0000-0000284F0000}"/>
    <cellStyle name="Notas 14 3 15" xfId="4945" xr:uid="{00000000-0005-0000-0000-0000294F0000}"/>
    <cellStyle name="Notas 14 3 15 2" xfId="15512" xr:uid="{00000000-0005-0000-0000-00002A4F0000}"/>
    <cellStyle name="Notas 14 3 15 2 2" xfId="30563" xr:uid="{00000000-0005-0000-0000-00002B4F0000}"/>
    <cellStyle name="Notas 14 3 15 2 3" xfId="44912" xr:uid="{00000000-0005-0000-0000-00002C4F0000}"/>
    <cellStyle name="Notas 14 3 15 3" xfId="19294" xr:uid="{00000000-0005-0000-0000-00002D4F0000}"/>
    <cellStyle name="Notas 14 3 15 3 2" xfId="34345" xr:uid="{00000000-0005-0000-0000-00002E4F0000}"/>
    <cellStyle name="Notas 14 3 15 3 3" xfId="48694" xr:uid="{00000000-0005-0000-0000-00002F4F0000}"/>
    <cellStyle name="Notas 14 3 16" xfId="5155" xr:uid="{00000000-0005-0000-0000-0000304F0000}"/>
    <cellStyle name="Notas 14 3 16 2" xfId="13711" xr:uid="{00000000-0005-0000-0000-0000314F0000}"/>
    <cellStyle name="Notas 14 3 16 2 2" xfId="28762" xr:uid="{00000000-0005-0000-0000-0000324F0000}"/>
    <cellStyle name="Notas 14 3 16 2 3" xfId="43111" xr:uid="{00000000-0005-0000-0000-0000334F0000}"/>
    <cellStyle name="Notas 14 3 16 3" xfId="19504" xr:uid="{00000000-0005-0000-0000-0000344F0000}"/>
    <cellStyle name="Notas 14 3 16 3 2" xfId="34555" xr:uid="{00000000-0005-0000-0000-0000354F0000}"/>
    <cellStyle name="Notas 14 3 16 3 3" xfId="48904" xr:uid="{00000000-0005-0000-0000-0000364F0000}"/>
    <cellStyle name="Notas 14 3 17" xfId="5365" xr:uid="{00000000-0005-0000-0000-0000374F0000}"/>
    <cellStyle name="Notas 14 3 17 2" xfId="10257" xr:uid="{00000000-0005-0000-0000-0000384F0000}"/>
    <cellStyle name="Notas 14 3 17 2 2" xfId="25308" xr:uid="{00000000-0005-0000-0000-0000394F0000}"/>
    <cellStyle name="Notas 14 3 17 2 3" xfId="39657" xr:uid="{00000000-0005-0000-0000-00003A4F0000}"/>
    <cellStyle name="Notas 14 3 17 3" xfId="19714" xr:uid="{00000000-0005-0000-0000-00003B4F0000}"/>
    <cellStyle name="Notas 14 3 17 3 2" xfId="34765" xr:uid="{00000000-0005-0000-0000-00003C4F0000}"/>
    <cellStyle name="Notas 14 3 17 3 3" xfId="49114" xr:uid="{00000000-0005-0000-0000-00003D4F0000}"/>
    <cellStyle name="Notas 14 3 18" xfId="5575" xr:uid="{00000000-0005-0000-0000-00003E4F0000}"/>
    <cellStyle name="Notas 14 3 18 2" xfId="15394" xr:uid="{00000000-0005-0000-0000-00003F4F0000}"/>
    <cellStyle name="Notas 14 3 18 2 2" xfId="30445" xr:uid="{00000000-0005-0000-0000-0000404F0000}"/>
    <cellStyle name="Notas 14 3 18 2 3" xfId="44794" xr:uid="{00000000-0005-0000-0000-0000414F0000}"/>
    <cellStyle name="Notas 14 3 18 3" xfId="19924" xr:uid="{00000000-0005-0000-0000-0000424F0000}"/>
    <cellStyle name="Notas 14 3 18 3 2" xfId="34975" xr:uid="{00000000-0005-0000-0000-0000434F0000}"/>
    <cellStyle name="Notas 14 3 18 3 3" xfId="49324" xr:uid="{00000000-0005-0000-0000-0000444F0000}"/>
    <cellStyle name="Notas 14 3 19" xfId="5785" xr:uid="{00000000-0005-0000-0000-0000454F0000}"/>
    <cellStyle name="Notas 14 3 19 2" xfId="13748" xr:uid="{00000000-0005-0000-0000-0000464F0000}"/>
    <cellStyle name="Notas 14 3 19 2 2" xfId="28799" xr:uid="{00000000-0005-0000-0000-0000474F0000}"/>
    <cellStyle name="Notas 14 3 19 2 3" xfId="43148" xr:uid="{00000000-0005-0000-0000-0000484F0000}"/>
    <cellStyle name="Notas 14 3 19 3" xfId="20134" xr:uid="{00000000-0005-0000-0000-0000494F0000}"/>
    <cellStyle name="Notas 14 3 19 3 2" xfId="35185" xr:uid="{00000000-0005-0000-0000-00004A4F0000}"/>
    <cellStyle name="Notas 14 3 19 3 3" xfId="49534" xr:uid="{00000000-0005-0000-0000-00004B4F0000}"/>
    <cellStyle name="Notas 14 3 2" xfId="1974" xr:uid="{00000000-0005-0000-0000-00004C4F0000}"/>
    <cellStyle name="Notas 14 3 2 2" xfId="10455" xr:uid="{00000000-0005-0000-0000-00004D4F0000}"/>
    <cellStyle name="Notas 14 3 2 2 2" xfId="25506" xr:uid="{00000000-0005-0000-0000-00004E4F0000}"/>
    <cellStyle name="Notas 14 3 2 2 3" xfId="39855" xr:uid="{00000000-0005-0000-0000-00004F4F0000}"/>
    <cellStyle name="Notas 14 3 2 3" xfId="16320" xr:uid="{00000000-0005-0000-0000-0000504F0000}"/>
    <cellStyle name="Notas 14 3 2 3 2" xfId="31371" xr:uid="{00000000-0005-0000-0000-0000514F0000}"/>
    <cellStyle name="Notas 14 3 2 3 3" xfId="45720" xr:uid="{00000000-0005-0000-0000-0000524F0000}"/>
    <cellStyle name="Notas 14 3 20" xfId="5995" xr:uid="{00000000-0005-0000-0000-0000534F0000}"/>
    <cellStyle name="Notas 14 3 20 2" xfId="16052" xr:uid="{00000000-0005-0000-0000-0000544F0000}"/>
    <cellStyle name="Notas 14 3 20 2 2" xfId="31103" xr:uid="{00000000-0005-0000-0000-0000554F0000}"/>
    <cellStyle name="Notas 14 3 20 2 3" xfId="45452" xr:uid="{00000000-0005-0000-0000-0000564F0000}"/>
    <cellStyle name="Notas 14 3 20 3" xfId="20344" xr:uid="{00000000-0005-0000-0000-0000574F0000}"/>
    <cellStyle name="Notas 14 3 20 3 2" xfId="35395" xr:uid="{00000000-0005-0000-0000-0000584F0000}"/>
    <cellStyle name="Notas 14 3 20 3 3" xfId="49744" xr:uid="{00000000-0005-0000-0000-0000594F0000}"/>
    <cellStyle name="Notas 14 3 21" xfId="6205" xr:uid="{00000000-0005-0000-0000-00005A4F0000}"/>
    <cellStyle name="Notas 14 3 21 2" xfId="15136" xr:uid="{00000000-0005-0000-0000-00005B4F0000}"/>
    <cellStyle name="Notas 14 3 21 2 2" xfId="30187" xr:uid="{00000000-0005-0000-0000-00005C4F0000}"/>
    <cellStyle name="Notas 14 3 21 2 3" xfId="44536" xr:uid="{00000000-0005-0000-0000-00005D4F0000}"/>
    <cellStyle name="Notas 14 3 21 3" xfId="20554" xr:uid="{00000000-0005-0000-0000-00005E4F0000}"/>
    <cellStyle name="Notas 14 3 21 3 2" xfId="35605" xr:uid="{00000000-0005-0000-0000-00005F4F0000}"/>
    <cellStyle name="Notas 14 3 21 3 3" xfId="49954" xr:uid="{00000000-0005-0000-0000-0000604F0000}"/>
    <cellStyle name="Notas 14 3 22" xfId="6415" xr:uid="{00000000-0005-0000-0000-0000614F0000}"/>
    <cellStyle name="Notas 14 3 22 2" xfId="9941" xr:uid="{00000000-0005-0000-0000-0000624F0000}"/>
    <cellStyle name="Notas 14 3 22 2 2" xfId="24992" xr:uid="{00000000-0005-0000-0000-0000634F0000}"/>
    <cellStyle name="Notas 14 3 22 2 3" xfId="39341" xr:uid="{00000000-0005-0000-0000-0000644F0000}"/>
    <cellStyle name="Notas 14 3 22 3" xfId="20764" xr:uid="{00000000-0005-0000-0000-0000654F0000}"/>
    <cellStyle name="Notas 14 3 22 3 2" xfId="35815" xr:uid="{00000000-0005-0000-0000-0000664F0000}"/>
    <cellStyle name="Notas 14 3 22 3 3" xfId="50164" xr:uid="{00000000-0005-0000-0000-0000674F0000}"/>
    <cellStyle name="Notas 14 3 23" xfId="6625" xr:uid="{00000000-0005-0000-0000-0000684F0000}"/>
    <cellStyle name="Notas 14 3 23 2" xfId="9558" xr:uid="{00000000-0005-0000-0000-0000694F0000}"/>
    <cellStyle name="Notas 14 3 23 2 2" xfId="24609" xr:uid="{00000000-0005-0000-0000-00006A4F0000}"/>
    <cellStyle name="Notas 14 3 23 2 3" xfId="38958" xr:uid="{00000000-0005-0000-0000-00006B4F0000}"/>
    <cellStyle name="Notas 14 3 23 3" xfId="20974" xr:uid="{00000000-0005-0000-0000-00006C4F0000}"/>
    <cellStyle name="Notas 14 3 23 3 2" xfId="36025" xr:uid="{00000000-0005-0000-0000-00006D4F0000}"/>
    <cellStyle name="Notas 14 3 23 3 3" xfId="50374" xr:uid="{00000000-0005-0000-0000-00006E4F0000}"/>
    <cellStyle name="Notas 14 3 24" xfId="6835" xr:uid="{00000000-0005-0000-0000-00006F4F0000}"/>
    <cellStyle name="Notas 14 3 24 2" xfId="15937" xr:uid="{00000000-0005-0000-0000-0000704F0000}"/>
    <cellStyle name="Notas 14 3 24 2 2" xfId="30988" xr:uid="{00000000-0005-0000-0000-0000714F0000}"/>
    <cellStyle name="Notas 14 3 24 2 3" xfId="45337" xr:uid="{00000000-0005-0000-0000-0000724F0000}"/>
    <cellStyle name="Notas 14 3 24 3" xfId="21184" xr:uid="{00000000-0005-0000-0000-0000734F0000}"/>
    <cellStyle name="Notas 14 3 24 3 2" xfId="36235" xr:uid="{00000000-0005-0000-0000-0000744F0000}"/>
    <cellStyle name="Notas 14 3 24 3 3" xfId="50584" xr:uid="{00000000-0005-0000-0000-0000754F0000}"/>
    <cellStyle name="Notas 14 3 25" xfId="7045" xr:uid="{00000000-0005-0000-0000-0000764F0000}"/>
    <cellStyle name="Notas 14 3 25 2" xfId="9019" xr:uid="{00000000-0005-0000-0000-0000774F0000}"/>
    <cellStyle name="Notas 14 3 25 2 2" xfId="24070" xr:uid="{00000000-0005-0000-0000-0000784F0000}"/>
    <cellStyle name="Notas 14 3 25 2 3" xfId="38419" xr:uid="{00000000-0005-0000-0000-0000794F0000}"/>
    <cellStyle name="Notas 14 3 25 3" xfId="21394" xr:uid="{00000000-0005-0000-0000-00007A4F0000}"/>
    <cellStyle name="Notas 14 3 25 3 2" xfId="36445" xr:uid="{00000000-0005-0000-0000-00007B4F0000}"/>
    <cellStyle name="Notas 14 3 25 3 3" xfId="50794" xr:uid="{00000000-0005-0000-0000-00007C4F0000}"/>
    <cellStyle name="Notas 14 3 26" xfId="7255" xr:uid="{00000000-0005-0000-0000-00007D4F0000}"/>
    <cellStyle name="Notas 14 3 26 2" xfId="13162" xr:uid="{00000000-0005-0000-0000-00007E4F0000}"/>
    <cellStyle name="Notas 14 3 26 2 2" xfId="28213" xr:uid="{00000000-0005-0000-0000-00007F4F0000}"/>
    <cellStyle name="Notas 14 3 26 2 3" xfId="42562" xr:uid="{00000000-0005-0000-0000-0000804F0000}"/>
    <cellStyle name="Notas 14 3 26 3" xfId="21604" xr:uid="{00000000-0005-0000-0000-0000814F0000}"/>
    <cellStyle name="Notas 14 3 26 3 2" xfId="36655" xr:uid="{00000000-0005-0000-0000-0000824F0000}"/>
    <cellStyle name="Notas 14 3 26 3 3" xfId="51004" xr:uid="{00000000-0005-0000-0000-0000834F0000}"/>
    <cellStyle name="Notas 14 3 27" xfId="7465" xr:uid="{00000000-0005-0000-0000-0000844F0000}"/>
    <cellStyle name="Notas 14 3 27 2" xfId="12465" xr:uid="{00000000-0005-0000-0000-0000854F0000}"/>
    <cellStyle name="Notas 14 3 27 2 2" xfId="27516" xr:uid="{00000000-0005-0000-0000-0000864F0000}"/>
    <cellStyle name="Notas 14 3 27 2 3" xfId="41865" xr:uid="{00000000-0005-0000-0000-0000874F0000}"/>
    <cellStyle name="Notas 14 3 27 3" xfId="21814" xr:uid="{00000000-0005-0000-0000-0000884F0000}"/>
    <cellStyle name="Notas 14 3 27 3 2" xfId="36865" xr:uid="{00000000-0005-0000-0000-0000894F0000}"/>
    <cellStyle name="Notas 14 3 27 3 3" xfId="51214" xr:uid="{00000000-0005-0000-0000-00008A4F0000}"/>
    <cellStyle name="Notas 14 3 28" xfId="7675" xr:uid="{00000000-0005-0000-0000-00008B4F0000}"/>
    <cellStyle name="Notas 14 3 28 2" xfId="16049" xr:uid="{00000000-0005-0000-0000-00008C4F0000}"/>
    <cellStyle name="Notas 14 3 28 2 2" xfId="31100" xr:uid="{00000000-0005-0000-0000-00008D4F0000}"/>
    <cellStyle name="Notas 14 3 28 2 3" xfId="45449" xr:uid="{00000000-0005-0000-0000-00008E4F0000}"/>
    <cellStyle name="Notas 14 3 28 3" xfId="22024" xr:uid="{00000000-0005-0000-0000-00008F4F0000}"/>
    <cellStyle name="Notas 14 3 28 3 2" xfId="37075" xr:uid="{00000000-0005-0000-0000-0000904F0000}"/>
    <cellStyle name="Notas 14 3 28 3 3" xfId="51424" xr:uid="{00000000-0005-0000-0000-0000914F0000}"/>
    <cellStyle name="Notas 14 3 29" xfId="7885" xr:uid="{00000000-0005-0000-0000-0000924F0000}"/>
    <cellStyle name="Notas 14 3 29 2" xfId="10925" xr:uid="{00000000-0005-0000-0000-0000934F0000}"/>
    <cellStyle name="Notas 14 3 29 2 2" xfId="25976" xr:uid="{00000000-0005-0000-0000-0000944F0000}"/>
    <cellStyle name="Notas 14 3 29 2 3" xfId="40325" xr:uid="{00000000-0005-0000-0000-0000954F0000}"/>
    <cellStyle name="Notas 14 3 29 3" xfId="22234" xr:uid="{00000000-0005-0000-0000-0000964F0000}"/>
    <cellStyle name="Notas 14 3 29 3 2" xfId="37285" xr:uid="{00000000-0005-0000-0000-0000974F0000}"/>
    <cellStyle name="Notas 14 3 29 3 3" xfId="51634" xr:uid="{00000000-0005-0000-0000-0000984F0000}"/>
    <cellStyle name="Notas 14 3 3" xfId="2425" xr:uid="{00000000-0005-0000-0000-0000994F0000}"/>
    <cellStyle name="Notas 14 3 3 2" xfId="14509" xr:uid="{00000000-0005-0000-0000-00009A4F0000}"/>
    <cellStyle name="Notas 14 3 3 2 2" xfId="29560" xr:uid="{00000000-0005-0000-0000-00009B4F0000}"/>
    <cellStyle name="Notas 14 3 3 2 3" xfId="43909" xr:uid="{00000000-0005-0000-0000-00009C4F0000}"/>
    <cellStyle name="Notas 14 3 3 3" xfId="16774" xr:uid="{00000000-0005-0000-0000-00009D4F0000}"/>
    <cellStyle name="Notas 14 3 3 3 2" xfId="31825" xr:uid="{00000000-0005-0000-0000-00009E4F0000}"/>
    <cellStyle name="Notas 14 3 3 3 3" xfId="46174" xr:uid="{00000000-0005-0000-0000-00009F4F0000}"/>
    <cellStyle name="Notas 14 3 30" xfId="8092" xr:uid="{00000000-0005-0000-0000-0000A04F0000}"/>
    <cellStyle name="Notas 14 3 30 2" xfId="13848" xr:uid="{00000000-0005-0000-0000-0000A14F0000}"/>
    <cellStyle name="Notas 14 3 30 2 2" xfId="28899" xr:uid="{00000000-0005-0000-0000-0000A24F0000}"/>
    <cellStyle name="Notas 14 3 30 2 3" xfId="43248" xr:uid="{00000000-0005-0000-0000-0000A34F0000}"/>
    <cellStyle name="Notas 14 3 30 3" xfId="22441" xr:uid="{00000000-0005-0000-0000-0000A44F0000}"/>
    <cellStyle name="Notas 14 3 30 3 2" xfId="37492" xr:uid="{00000000-0005-0000-0000-0000A54F0000}"/>
    <cellStyle name="Notas 14 3 30 3 3" xfId="51841" xr:uid="{00000000-0005-0000-0000-0000A64F0000}"/>
    <cellStyle name="Notas 14 3 31" xfId="8299" xr:uid="{00000000-0005-0000-0000-0000A74F0000}"/>
    <cellStyle name="Notas 14 3 31 2" xfId="9043" xr:uid="{00000000-0005-0000-0000-0000A84F0000}"/>
    <cellStyle name="Notas 14 3 31 2 2" xfId="24094" xr:uid="{00000000-0005-0000-0000-0000A94F0000}"/>
    <cellStyle name="Notas 14 3 31 2 3" xfId="38443" xr:uid="{00000000-0005-0000-0000-0000AA4F0000}"/>
    <cellStyle name="Notas 14 3 31 3" xfId="22648" xr:uid="{00000000-0005-0000-0000-0000AB4F0000}"/>
    <cellStyle name="Notas 14 3 31 3 2" xfId="37699" xr:uid="{00000000-0005-0000-0000-0000AC4F0000}"/>
    <cellStyle name="Notas 14 3 31 3 3" xfId="52048" xr:uid="{00000000-0005-0000-0000-0000AD4F0000}"/>
    <cellStyle name="Notas 14 3 32" xfId="8504" xr:uid="{00000000-0005-0000-0000-0000AE4F0000}"/>
    <cellStyle name="Notas 14 3 32 2" xfId="12205" xr:uid="{00000000-0005-0000-0000-0000AF4F0000}"/>
    <cellStyle name="Notas 14 3 32 2 2" xfId="27256" xr:uid="{00000000-0005-0000-0000-0000B04F0000}"/>
    <cellStyle name="Notas 14 3 32 2 3" xfId="41605" xr:uid="{00000000-0005-0000-0000-0000B14F0000}"/>
    <cellStyle name="Notas 14 3 32 3" xfId="22853" xr:uid="{00000000-0005-0000-0000-0000B24F0000}"/>
    <cellStyle name="Notas 14 3 32 3 2" xfId="37904" xr:uid="{00000000-0005-0000-0000-0000B34F0000}"/>
    <cellStyle name="Notas 14 3 32 3 3" xfId="52253" xr:uid="{00000000-0005-0000-0000-0000B44F0000}"/>
    <cellStyle name="Notas 14 3 33" xfId="8699" xr:uid="{00000000-0005-0000-0000-0000B54F0000}"/>
    <cellStyle name="Notas 14 3 33 2" xfId="15531" xr:uid="{00000000-0005-0000-0000-0000B64F0000}"/>
    <cellStyle name="Notas 14 3 33 2 2" xfId="30582" xr:uid="{00000000-0005-0000-0000-0000B74F0000}"/>
    <cellStyle name="Notas 14 3 33 2 3" xfId="44931" xr:uid="{00000000-0005-0000-0000-0000B84F0000}"/>
    <cellStyle name="Notas 14 3 33 3" xfId="23048" xr:uid="{00000000-0005-0000-0000-0000B94F0000}"/>
    <cellStyle name="Notas 14 3 33 3 2" xfId="38099" xr:uid="{00000000-0005-0000-0000-0000BA4F0000}"/>
    <cellStyle name="Notas 14 3 33 3 3" xfId="52448" xr:uid="{00000000-0005-0000-0000-0000BB4F0000}"/>
    <cellStyle name="Notas 14 3 34" xfId="8869" xr:uid="{00000000-0005-0000-0000-0000BC4F0000}"/>
    <cellStyle name="Notas 14 3 34 2" xfId="12626" xr:uid="{00000000-0005-0000-0000-0000BD4F0000}"/>
    <cellStyle name="Notas 14 3 34 2 2" xfId="27677" xr:uid="{00000000-0005-0000-0000-0000BE4F0000}"/>
    <cellStyle name="Notas 14 3 34 2 3" xfId="42026" xr:uid="{00000000-0005-0000-0000-0000BF4F0000}"/>
    <cellStyle name="Notas 14 3 34 3" xfId="23218" xr:uid="{00000000-0005-0000-0000-0000C04F0000}"/>
    <cellStyle name="Notas 14 3 34 3 2" xfId="38269" xr:uid="{00000000-0005-0000-0000-0000C14F0000}"/>
    <cellStyle name="Notas 14 3 34 3 3" xfId="52618" xr:uid="{00000000-0005-0000-0000-0000C24F0000}"/>
    <cellStyle name="Notas 14 3 35" xfId="9003" xr:uid="{00000000-0005-0000-0000-0000C34F0000}"/>
    <cellStyle name="Notas 14 3 35 2" xfId="15596" xr:uid="{00000000-0005-0000-0000-0000C44F0000}"/>
    <cellStyle name="Notas 14 3 35 2 2" xfId="30647" xr:uid="{00000000-0005-0000-0000-0000C54F0000}"/>
    <cellStyle name="Notas 14 3 35 2 3" xfId="44996" xr:uid="{00000000-0005-0000-0000-0000C64F0000}"/>
    <cellStyle name="Notas 14 3 35 3" xfId="23352" xr:uid="{00000000-0005-0000-0000-0000C74F0000}"/>
    <cellStyle name="Notas 14 3 35 3 2" xfId="38403" xr:uid="{00000000-0005-0000-0000-0000C84F0000}"/>
    <cellStyle name="Notas 14 3 35 3 3" xfId="52752" xr:uid="{00000000-0005-0000-0000-0000C94F0000}"/>
    <cellStyle name="Notas 14 3 36" xfId="10680" xr:uid="{00000000-0005-0000-0000-0000CA4F0000}"/>
    <cellStyle name="Notas 14 3 36 2" xfId="25731" xr:uid="{00000000-0005-0000-0000-0000CB4F0000}"/>
    <cellStyle name="Notas 14 3 36 3" xfId="40080" xr:uid="{00000000-0005-0000-0000-0000CC4F0000}"/>
    <cellStyle name="Notas 14 3 37" xfId="16252" xr:uid="{00000000-0005-0000-0000-0000CD4F0000}"/>
    <cellStyle name="Notas 14 3 37 2" xfId="31303" xr:uid="{00000000-0005-0000-0000-0000CE4F0000}"/>
    <cellStyle name="Notas 14 3 37 3" xfId="45652" xr:uid="{00000000-0005-0000-0000-0000CF4F0000}"/>
    <cellStyle name="Notas 14 3 4" xfId="2635" xr:uid="{00000000-0005-0000-0000-0000D04F0000}"/>
    <cellStyle name="Notas 14 3 4 2" xfId="13603" xr:uid="{00000000-0005-0000-0000-0000D14F0000}"/>
    <cellStyle name="Notas 14 3 4 2 2" xfId="28654" xr:uid="{00000000-0005-0000-0000-0000D24F0000}"/>
    <cellStyle name="Notas 14 3 4 2 3" xfId="43003" xr:uid="{00000000-0005-0000-0000-0000D34F0000}"/>
    <cellStyle name="Notas 14 3 4 3" xfId="16984" xr:uid="{00000000-0005-0000-0000-0000D44F0000}"/>
    <cellStyle name="Notas 14 3 4 3 2" xfId="32035" xr:uid="{00000000-0005-0000-0000-0000D54F0000}"/>
    <cellStyle name="Notas 14 3 4 3 3" xfId="46384" xr:uid="{00000000-0005-0000-0000-0000D64F0000}"/>
    <cellStyle name="Notas 14 3 5" xfId="2845" xr:uid="{00000000-0005-0000-0000-0000D74F0000}"/>
    <cellStyle name="Notas 14 3 5 2" xfId="14051" xr:uid="{00000000-0005-0000-0000-0000D84F0000}"/>
    <cellStyle name="Notas 14 3 5 2 2" xfId="29102" xr:uid="{00000000-0005-0000-0000-0000D94F0000}"/>
    <cellStyle name="Notas 14 3 5 2 3" xfId="43451" xr:uid="{00000000-0005-0000-0000-0000DA4F0000}"/>
    <cellStyle name="Notas 14 3 5 3" xfId="17194" xr:uid="{00000000-0005-0000-0000-0000DB4F0000}"/>
    <cellStyle name="Notas 14 3 5 3 2" xfId="32245" xr:uid="{00000000-0005-0000-0000-0000DC4F0000}"/>
    <cellStyle name="Notas 14 3 5 3 3" xfId="46594" xr:uid="{00000000-0005-0000-0000-0000DD4F0000}"/>
    <cellStyle name="Notas 14 3 6" xfId="3055" xr:uid="{00000000-0005-0000-0000-0000DE4F0000}"/>
    <cellStyle name="Notas 14 3 6 2" xfId="13804" xr:uid="{00000000-0005-0000-0000-0000DF4F0000}"/>
    <cellStyle name="Notas 14 3 6 2 2" xfId="28855" xr:uid="{00000000-0005-0000-0000-0000E04F0000}"/>
    <cellStyle name="Notas 14 3 6 2 3" xfId="43204" xr:uid="{00000000-0005-0000-0000-0000E14F0000}"/>
    <cellStyle name="Notas 14 3 6 3" xfId="17404" xr:uid="{00000000-0005-0000-0000-0000E24F0000}"/>
    <cellStyle name="Notas 14 3 6 3 2" xfId="32455" xr:uid="{00000000-0005-0000-0000-0000E34F0000}"/>
    <cellStyle name="Notas 14 3 6 3 3" xfId="46804" xr:uid="{00000000-0005-0000-0000-0000E44F0000}"/>
    <cellStyle name="Notas 14 3 7" xfId="3265" xr:uid="{00000000-0005-0000-0000-0000E54F0000}"/>
    <cellStyle name="Notas 14 3 7 2" xfId="9774" xr:uid="{00000000-0005-0000-0000-0000E64F0000}"/>
    <cellStyle name="Notas 14 3 7 2 2" xfId="24825" xr:uid="{00000000-0005-0000-0000-0000E74F0000}"/>
    <cellStyle name="Notas 14 3 7 2 3" xfId="39174" xr:uid="{00000000-0005-0000-0000-0000E84F0000}"/>
    <cellStyle name="Notas 14 3 7 3" xfId="17614" xr:uid="{00000000-0005-0000-0000-0000E94F0000}"/>
    <cellStyle name="Notas 14 3 7 3 2" xfId="32665" xr:uid="{00000000-0005-0000-0000-0000EA4F0000}"/>
    <cellStyle name="Notas 14 3 7 3 3" xfId="47014" xr:uid="{00000000-0005-0000-0000-0000EB4F0000}"/>
    <cellStyle name="Notas 14 3 8" xfId="3475" xr:uid="{00000000-0005-0000-0000-0000EC4F0000}"/>
    <cellStyle name="Notas 14 3 8 2" xfId="11033" xr:uid="{00000000-0005-0000-0000-0000ED4F0000}"/>
    <cellStyle name="Notas 14 3 8 2 2" xfId="26084" xr:uid="{00000000-0005-0000-0000-0000EE4F0000}"/>
    <cellStyle name="Notas 14 3 8 2 3" xfId="40433" xr:uid="{00000000-0005-0000-0000-0000EF4F0000}"/>
    <cellStyle name="Notas 14 3 8 3" xfId="17824" xr:uid="{00000000-0005-0000-0000-0000F04F0000}"/>
    <cellStyle name="Notas 14 3 8 3 2" xfId="32875" xr:uid="{00000000-0005-0000-0000-0000F14F0000}"/>
    <cellStyle name="Notas 14 3 8 3 3" xfId="47224" xr:uid="{00000000-0005-0000-0000-0000F24F0000}"/>
    <cellStyle name="Notas 14 3 9" xfId="3685" xr:uid="{00000000-0005-0000-0000-0000F34F0000}"/>
    <cellStyle name="Notas 14 3 9 2" xfId="14847" xr:uid="{00000000-0005-0000-0000-0000F44F0000}"/>
    <cellStyle name="Notas 14 3 9 2 2" xfId="29898" xr:uid="{00000000-0005-0000-0000-0000F54F0000}"/>
    <cellStyle name="Notas 14 3 9 2 3" xfId="44247" xr:uid="{00000000-0005-0000-0000-0000F64F0000}"/>
    <cellStyle name="Notas 14 3 9 3" xfId="18034" xr:uid="{00000000-0005-0000-0000-0000F74F0000}"/>
    <cellStyle name="Notas 14 3 9 3 2" xfId="33085" xr:uid="{00000000-0005-0000-0000-0000F84F0000}"/>
    <cellStyle name="Notas 14 3 9 3 3" xfId="47434" xr:uid="{00000000-0005-0000-0000-0000F94F0000}"/>
    <cellStyle name="Notas 14 30" xfId="7166" xr:uid="{00000000-0005-0000-0000-0000FA4F0000}"/>
    <cellStyle name="Notas 14 30 2" xfId="15547" xr:uid="{00000000-0005-0000-0000-0000FB4F0000}"/>
    <cellStyle name="Notas 14 30 2 2" xfId="30598" xr:uid="{00000000-0005-0000-0000-0000FC4F0000}"/>
    <cellStyle name="Notas 14 30 2 3" xfId="44947" xr:uid="{00000000-0005-0000-0000-0000FD4F0000}"/>
    <cellStyle name="Notas 14 30 3" xfId="21515" xr:uid="{00000000-0005-0000-0000-0000FE4F0000}"/>
    <cellStyle name="Notas 14 30 3 2" xfId="36566" xr:uid="{00000000-0005-0000-0000-0000FF4F0000}"/>
    <cellStyle name="Notas 14 30 3 3" xfId="50915" xr:uid="{00000000-0005-0000-0000-000000500000}"/>
    <cellStyle name="Notas 14 31" xfId="7376" xr:uid="{00000000-0005-0000-0000-000001500000}"/>
    <cellStyle name="Notas 14 31 2" xfId="12347" xr:uid="{00000000-0005-0000-0000-000002500000}"/>
    <cellStyle name="Notas 14 31 2 2" xfId="27398" xr:uid="{00000000-0005-0000-0000-000003500000}"/>
    <cellStyle name="Notas 14 31 2 3" xfId="41747" xr:uid="{00000000-0005-0000-0000-000004500000}"/>
    <cellStyle name="Notas 14 31 3" xfId="21725" xr:uid="{00000000-0005-0000-0000-000005500000}"/>
    <cellStyle name="Notas 14 31 3 2" xfId="36776" xr:uid="{00000000-0005-0000-0000-000006500000}"/>
    <cellStyle name="Notas 14 31 3 3" xfId="51125" xr:uid="{00000000-0005-0000-0000-000007500000}"/>
    <cellStyle name="Notas 14 32" xfId="7586" xr:uid="{00000000-0005-0000-0000-000008500000}"/>
    <cellStyle name="Notas 14 32 2" xfId="13257" xr:uid="{00000000-0005-0000-0000-000009500000}"/>
    <cellStyle name="Notas 14 32 2 2" xfId="28308" xr:uid="{00000000-0005-0000-0000-00000A500000}"/>
    <cellStyle name="Notas 14 32 2 3" xfId="42657" xr:uid="{00000000-0005-0000-0000-00000B500000}"/>
    <cellStyle name="Notas 14 32 3" xfId="21935" xr:uid="{00000000-0005-0000-0000-00000C500000}"/>
    <cellStyle name="Notas 14 32 3 2" xfId="36986" xr:uid="{00000000-0005-0000-0000-00000D500000}"/>
    <cellStyle name="Notas 14 32 3 3" xfId="51335" xr:uid="{00000000-0005-0000-0000-00000E500000}"/>
    <cellStyle name="Notas 14 33" xfId="7796" xr:uid="{00000000-0005-0000-0000-00000F500000}"/>
    <cellStyle name="Notas 14 33 2" xfId="1569" xr:uid="{00000000-0005-0000-0000-000010500000}"/>
    <cellStyle name="Notas 14 33 2 2" xfId="23414" xr:uid="{00000000-0005-0000-0000-000011500000}"/>
    <cellStyle name="Notas 14 33 2 3" xfId="23940" xr:uid="{00000000-0005-0000-0000-000012500000}"/>
    <cellStyle name="Notas 14 33 3" xfId="22145" xr:uid="{00000000-0005-0000-0000-000013500000}"/>
    <cellStyle name="Notas 14 33 3 2" xfId="37196" xr:uid="{00000000-0005-0000-0000-000014500000}"/>
    <cellStyle name="Notas 14 33 3 3" xfId="51545" xr:uid="{00000000-0005-0000-0000-000015500000}"/>
    <cellStyle name="Notas 14 34" xfId="8004" xr:uid="{00000000-0005-0000-0000-000016500000}"/>
    <cellStyle name="Notas 14 34 2" xfId="13401" xr:uid="{00000000-0005-0000-0000-000017500000}"/>
    <cellStyle name="Notas 14 34 2 2" xfId="28452" xr:uid="{00000000-0005-0000-0000-000018500000}"/>
    <cellStyle name="Notas 14 34 2 3" xfId="42801" xr:uid="{00000000-0005-0000-0000-000019500000}"/>
    <cellStyle name="Notas 14 34 3" xfId="22353" xr:uid="{00000000-0005-0000-0000-00001A500000}"/>
    <cellStyle name="Notas 14 34 3 2" xfId="37404" xr:uid="{00000000-0005-0000-0000-00001B500000}"/>
    <cellStyle name="Notas 14 34 3 3" xfId="51753" xr:uid="{00000000-0005-0000-0000-00001C500000}"/>
    <cellStyle name="Notas 14 35" xfId="8211" xr:uid="{00000000-0005-0000-0000-00001D500000}"/>
    <cellStyle name="Notas 14 35 2" xfId="12368" xr:uid="{00000000-0005-0000-0000-00001E500000}"/>
    <cellStyle name="Notas 14 35 2 2" xfId="27419" xr:uid="{00000000-0005-0000-0000-00001F500000}"/>
    <cellStyle name="Notas 14 35 2 3" xfId="41768" xr:uid="{00000000-0005-0000-0000-000020500000}"/>
    <cellStyle name="Notas 14 35 3" xfId="22560" xr:uid="{00000000-0005-0000-0000-000021500000}"/>
    <cellStyle name="Notas 14 35 3 2" xfId="37611" xr:uid="{00000000-0005-0000-0000-000022500000}"/>
    <cellStyle name="Notas 14 35 3 3" xfId="51960" xr:uid="{00000000-0005-0000-0000-000023500000}"/>
    <cellStyle name="Notas 14 36" xfId="8418" xr:uid="{00000000-0005-0000-0000-000024500000}"/>
    <cellStyle name="Notas 14 36 2" xfId="14290" xr:uid="{00000000-0005-0000-0000-000025500000}"/>
    <cellStyle name="Notas 14 36 2 2" xfId="29341" xr:uid="{00000000-0005-0000-0000-000026500000}"/>
    <cellStyle name="Notas 14 36 2 3" xfId="43690" xr:uid="{00000000-0005-0000-0000-000027500000}"/>
    <cellStyle name="Notas 14 36 3" xfId="22767" xr:uid="{00000000-0005-0000-0000-000028500000}"/>
    <cellStyle name="Notas 14 36 3 2" xfId="37818" xr:uid="{00000000-0005-0000-0000-000029500000}"/>
    <cellStyle name="Notas 14 36 3 3" xfId="52167" xr:uid="{00000000-0005-0000-0000-00002A500000}"/>
    <cellStyle name="Notas 14 37" xfId="8618" xr:uid="{00000000-0005-0000-0000-00002B500000}"/>
    <cellStyle name="Notas 14 37 2" xfId="15583" xr:uid="{00000000-0005-0000-0000-00002C500000}"/>
    <cellStyle name="Notas 14 37 2 2" xfId="30634" xr:uid="{00000000-0005-0000-0000-00002D500000}"/>
    <cellStyle name="Notas 14 37 2 3" xfId="44983" xr:uid="{00000000-0005-0000-0000-00002E500000}"/>
    <cellStyle name="Notas 14 37 3" xfId="22967" xr:uid="{00000000-0005-0000-0000-00002F500000}"/>
    <cellStyle name="Notas 14 37 3 2" xfId="38018" xr:uid="{00000000-0005-0000-0000-000030500000}"/>
    <cellStyle name="Notas 14 37 3 3" xfId="52367" xr:uid="{00000000-0005-0000-0000-000031500000}"/>
    <cellStyle name="Notas 14 38" xfId="13040" xr:uid="{00000000-0005-0000-0000-000032500000}"/>
    <cellStyle name="Notas 14 38 2" xfId="28091" xr:uid="{00000000-0005-0000-0000-000033500000}"/>
    <cellStyle name="Notas 14 38 3" xfId="42440" xr:uid="{00000000-0005-0000-0000-000034500000}"/>
    <cellStyle name="Notas 14 39" xfId="16119" xr:uid="{00000000-0005-0000-0000-000035500000}"/>
    <cellStyle name="Notas 14 39 2" xfId="31170" xr:uid="{00000000-0005-0000-0000-000036500000}"/>
    <cellStyle name="Notas 14 39 3" xfId="45519" xr:uid="{00000000-0005-0000-0000-000037500000}"/>
    <cellStyle name="Notas 14 4" xfId="1953" xr:uid="{00000000-0005-0000-0000-000038500000}"/>
    <cellStyle name="Notas 14 4 2" xfId="9725" xr:uid="{00000000-0005-0000-0000-000039500000}"/>
    <cellStyle name="Notas 14 4 2 2" xfId="24776" xr:uid="{00000000-0005-0000-0000-00003A500000}"/>
    <cellStyle name="Notas 14 4 2 3" xfId="39125" xr:uid="{00000000-0005-0000-0000-00003B500000}"/>
    <cellStyle name="Notas 14 4 3" xfId="16299" xr:uid="{00000000-0005-0000-0000-00003C500000}"/>
    <cellStyle name="Notas 14 4 3 2" xfId="31350" xr:uid="{00000000-0005-0000-0000-00003D500000}"/>
    <cellStyle name="Notas 14 4 3 3" xfId="45699" xr:uid="{00000000-0005-0000-0000-00003E500000}"/>
    <cellStyle name="Notas 14 5" xfId="1585" xr:uid="{00000000-0005-0000-0000-00003F500000}"/>
    <cellStyle name="Notas 14 5 2" xfId="10314" xr:uid="{00000000-0005-0000-0000-000040500000}"/>
    <cellStyle name="Notas 14 5 2 2" xfId="25365" xr:uid="{00000000-0005-0000-0000-000041500000}"/>
    <cellStyle name="Notas 14 5 2 3" xfId="39714" xr:uid="{00000000-0005-0000-0000-000042500000}"/>
    <cellStyle name="Notas 14 5 3" xfId="9129" xr:uid="{00000000-0005-0000-0000-000043500000}"/>
    <cellStyle name="Notas 14 5 3 2" xfId="24180" xr:uid="{00000000-0005-0000-0000-000044500000}"/>
    <cellStyle name="Notas 14 5 3 3" xfId="38529" xr:uid="{00000000-0005-0000-0000-000045500000}"/>
    <cellStyle name="Notas 14 6" xfId="1936" xr:uid="{00000000-0005-0000-0000-000046500000}"/>
    <cellStyle name="Notas 14 6 2" xfId="14917" xr:uid="{00000000-0005-0000-0000-000047500000}"/>
    <cellStyle name="Notas 14 6 2 2" xfId="29968" xr:uid="{00000000-0005-0000-0000-000048500000}"/>
    <cellStyle name="Notas 14 6 2 3" xfId="44317" xr:uid="{00000000-0005-0000-0000-000049500000}"/>
    <cellStyle name="Notas 14 6 3" xfId="16281" xr:uid="{00000000-0005-0000-0000-00004A500000}"/>
    <cellStyle name="Notas 14 6 3 2" xfId="31332" xr:uid="{00000000-0005-0000-0000-00004B500000}"/>
    <cellStyle name="Notas 14 6 3 3" xfId="45681" xr:uid="{00000000-0005-0000-0000-00004C500000}"/>
    <cellStyle name="Notas 14 7" xfId="2336" xr:uid="{00000000-0005-0000-0000-00004D500000}"/>
    <cellStyle name="Notas 14 7 2" xfId="12253" xr:uid="{00000000-0005-0000-0000-00004E500000}"/>
    <cellStyle name="Notas 14 7 2 2" xfId="27304" xr:uid="{00000000-0005-0000-0000-00004F500000}"/>
    <cellStyle name="Notas 14 7 2 3" xfId="41653" xr:uid="{00000000-0005-0000-0000-000050500000}"/>
    <cellStyle name="Notas 14 7 3" xfId="16685" xr:uid="{00000000-0005-0000-0000-000051500000}"/>
    <cellStyle name="Notas 14 7 3 2" xfId="31736" xr:uid="{00000000-0005-0000-0000-000052500000}"/>
    <cellStyle name="Notas 14 7 3 3" xfId="46085" xr:uid="{00000000-0005-0000-0000-000053500000}"/>
    <cellStyle name="Notas 14 8" xfId="2546" xr:uid="{00000000-0005-0000-0000-000054500000}"/>
    <cellStyle name="Notas 14 8 2" xfId="14700" xr:uid="{00000000-0005-0000-0000-000055500000}"/>
    <cellStyle name="Notas 14 8 2 2" xfId="29751" xr:uid="{00000000-0005-0000-0000-000056500000}"/>
    <cellStyle name="Notas 14 8 2 3" xfId="44100" xr:uid="{00000000-0005-0000-0000-000057500000}"/>
    <cellStyle name="Notas 14 8 3" xfId="16895" xr:uid="{00000000-0005-0000-0000-000058500000}"/>
    <cellStyle name="Notas 14 8 3 2" xfId="31946" xr:uid="{00000000-0005-0000-0000-000059500000}"/>
    <cellStyle name="Notas 14 8 3 3" xfId="46295" xr:uid="{00000000-0005-0000-0000-00005A500000}"/>
    <cellStyle name="Notas 14 9" xfId="2756" xr:uid="{00000000-0005-0000-0000-00005B500000}"/>
    <cellStyle name="Notas 14 9 2" xfId="14119" xr:uid="{00000000-0005-0000-0000-00005C500000}"/>
    <cellStyle name="Notas 14 9 2 2" xfId="29170" xr:uid="{00000000-0005-0000-0000-00005D500000}"/>
    <cellStyle name="Notas 14 9 2 3" xfId="43519" xr:uid="{00000000-0005-0000-0000-00005E500000}"/>
    <cellStyle name="Notas 14 9 3" xfId="17105" xr:uid="{00000000-0005-0000-0000-00005F500000}"/>
    <cellStyle name="Notas 14 9 3 2" xfId="32156" xr:uid="{00000000-0005-0000-0000-000060500000}"/>
    <cellStyle name="Notas 14 9 3 3" xfId="46505" xr:uid="{00000000-0005-0000-0000-000061500000}"/>
    <cellStyle name="Notas 15" xfId="1409" xr:uid="{00000000-0005-0000-0000-000062500000}"/>
    <cellStyle name="Notas 15 10" xfId="3205" xr:uid="{00000000-0005-0000-0000-000063500000}"/>
    <cellStyle name="Notas 15 10 2" xfId="14907" xr:uid="{00000000-0005-0000-0000-000064500000}"/>
    <cellStyle name="Notas 15 10 2 2" xfId="29958" xr:uid="{00000000-0005-0000-0000-000065500000}"/>
    <cellStyle name="Notas 15 10 2 3" xfId="44307" xr:uid="{00000000-0005-0000-0000-000066500000}"/>
    <cellStyle name="Notas 15 10 3" xfId="17554" xr:uid="{00000000-0005-0000-0000-000067500000}"/>
    <cellStyle name="Notas 15 10 3 2" xfId="32605" xr:uid="{00000000-0005-0000-0000-000068500000}"/>
    <cellStyle name="Notas 15 10 3 3" xfId="46954" xr:uid="{00000000-0005-0000-0000-000069500000}"/>
    <cellStyle name="Notas 15 11" xfId="3415" xr:uid="{00000000-0005-0000-0000-00006A500000}"/>
    <cellStyle name="Notas 15 11 2" xfId="15390" xr:uid="{00000000-0005-0000-0000-00006B500000}"/>
    <cellStyle name="Notas 15 11 2 2" xfId="30441" xr:uid="{00000000-0005-0000-0000-00006C500000}"/>
    <cellStyle name="Notas 15 11 2 3" xfId="44790" xr:uid="{00000000-0005-0000-0000-00006D500000}"/>
    <cellStyle name="Notas 15 11 3" xfId="17764" xr:uid="{00000000-0005-0000-0000-00006E500000}"/>
    <cellStyle name="Notas 15 11 3 2" xfId="32815" xr:uid="{00000000-0005-0000-0000-00006F500000}"/>
    <cellStyle name="Notas 15 11 3 3" xfId="47164" xr:uid="{00000000-0005-0000-0000-000070500000}"/>
    <cellStyle name="Notas 15 12" xfId="3625" xr:uid="{00000000-0005-0000-0000-000071500000}"/>
    <cellStyle name="Notas 15 12 2" xfId="12295" xr:uid="{00000000-0005-0000-0000-000072500000}"/>
    <cellStyle name="Notas 15 12 2 2" xfId="27346" xr:uid="{00000000-0005-0000-0000-000073500000}"/>
    <cellStyle name="Notas 15 12 2 3" xfId="41695" xr:uid="{00000000-0005-0000-0000-000074500000}"/>
    <cellStyle name="Notas 15 12 3" xfId="17974" xr:uid="{00000000-0005-0000-0000-000075500000}"/>
    <cellStyle name="Notas 15 12 3 2" xfId="33025" xr:uid="{00000000-0005-0000-0000-000076500000}"/>
    <cellStyle name="Notas 15 12 3 3" xfId="47374" xr:uid="{00000000-0005-0000-0000-000077500000}"/>
    <cellStyle name="Notas 15 13" xfId="3835" xr:uid="{00000000-0005-0000-0000-000078500000}"/>
    <cellStyle name="Notas 15 13 2" xfId="15248" xr:uid="{00000000-0005-0000-0000-000079500000}"/>
    <cellStyle name="Notas 15 13 2 2" xfId="30299" xr:uid="{00000000-0005-0000-0000-00007A500000}"/>
    <cellStyle name="Notas 15 13 2 3" xfId="44648" xr:uid="{00000000-0005-0000-0000-00007B500000}"/>
    <cellStyle name="Notas 15 13 3" xfId="18184" xr:uid="{00000000-0005-0000-0000-00007C500000}"/>
    <cellStyle name="Notas 15 13 3 2" xfId="33235" xr:uid="{00000000-0005-0000-0000-00007D500000}"/>
    <cellStyle name="Notas 15 13 3 3" xfId="47584" xr:uid="{00000000-0005-0000-0000-00007E500000}"/>
    <cellStyle name="Notas 15 14" xfId="4045" xr:uid="{00000000-0005-0000-0000-00007F500000}"/>
    <cellStyle name="Notas 15 14 2" xfId="9505" xr:uid="{00000000-0005-0000-0000-000080500000}"/>
    <cellStyle name="Notas 15 14 2 2" xfId="24556" xr:uid="{00000000-0005-0000-0000-000081500000}"/>
    <cellStyle name="Notas 15 14 2 3" xfId="38905" xr:uid="{00000000-0005-0000-0000-000082500000}"/>
    <cellStyle name="Notas 15 14 3" xfId="18394" xr:uid="{00000000-0005-0000-0000-000083500000}"/>
    <cellStyle name="Notas 15 14 3 2" xfId="33445" xr:uid="{00000000-0005-0000-0000-000084500000}"/>
    <cellStyle name="Notas 15 14 3 3" xfId="47794" xr:uid="{00000000-0005-0000-0000-000085500000}"/>
    <cellStyle name="Notas 15 15" xfId="4255" xr:uid="{00000000-0005-0000-0000-000086500000}"/>
    <cellStyle name="Notas 15 15 2" xfId="12502" xr:uid="{00000000-0005-0000-0000-000087500000}"/>
    <cellStyle name="Notas 15 15 2 2" xfId="27553" xr:uid="{00000000-0005-0000-0000-000088500000}"/>
    <cellStyle name="Notas 15 15 2 3" xfId="41902" xr:uid="{00000000-0005-0000-0000-000089500000}"/>
    <cellStyle name="Notas 15 15 3" xfId="18604" xr:uid="{00000000-0005-0000-0000-00008A500000}"/>
    <cellStyle name="Notas 15 15 3 2" xfId="33655" xr:uid="{00000000-0005-0000-0000-00008B500000}"/>
    <cellStyle name="Notas 15 15 3 3" xfId="48004" xr:uid="{00000000-0005-0000-0000-00008C500000}"/>
    <cellStyle name="Notas 15 16" xfId="4465" xr:uid="{00000000-0005-0000-0000-00008D500000}"/>
    <cellStyle name="Notas 15 16 2" xfId="13569" xr:uid="{00000000-0005-0000-0000-00008E500000}"/>
    <cellStyle name="Notas 15 16 2 2" xfId="28620" xr:uid="{00000000-0005-0000-0000-00008F500000}"/>
    <cellStyle name="Notas 15 16 2 3" xfId="42969" xr:uid="{00000000-0005-0000-0000-000090500000}"/>
    <cellStyle name="Notas 15 16 3" xfId="18814" xr:uid="{00000000-0005-0000-0000-000091500000}"/>
    <cellStyle name="Notas 15 16 3 2" xfId="33865" xr:uid="{00000000-0005-0000-0000-000092500000}"/>
    <cellStyle name="Notas 15 16 3 3" xfId="48214" xr:uid="{00000000-0005-0000-0000-000093500000}"/>
    <cellStyle name="Notas 15 17" xfId="4675" xr:uid="{00000000-0005-0000-0000-000094500000}"/>
    <cellStyle name="Notas 15 17 2" xfId="12267" xr:uid="{00000000-0005-0000-0000-000095500000}"/>
    <cellStyle name="Notas 15 17 2 2" xfId="27318" xr:uid="{00000000-0005-0000-0000-000096500000}"/>
    <cellStyle name="Notas 15 17 2 3" xfId="41667" xr:uid="{00000000-0005-0000-0000-000097500000}"/>
    <cellStyle name="Notas 15 17 3" xfId="19024" xr:uid="{00000000-0005-0000-0000-000098500000}"/>
    <cellStyle name="Notas 15 17 3 2" xfId="34075" xr:uid="{00000000-0005-0000-0000-000099500000}"/>
    <cellStyle name="Notas 15 17 3 3" xfId="48424" xr:uid="{00000000-0005-0000-0000-00009A500000}"/>
    <cellStyle name="Notas 15 18" xfId="4885" xr:uid="{00000000-0005-0000-0000-00009B500000}"/>
    <cellStyle name="Notas 15 18 2" xfId="1672" xr:uid="{00000000-0005-0000-0000-00009C500000}"/>
    <cellStyle name="Notas 15 18 2 2" xfId="23477" xr:uid="{00000000-0005-0000-0000-00009D500000}"/>
    <cellStyle name="Notas 15 18 2 3" xfId="23960" xr:uid="{00000000-0005-0000-0000-00009E500000}"/>
    <cellStyle name="Notas 15 18 3" xfId="19234" xr:uid="{00000000-0005-0000-0000-00009F500000}"/>
    <cellStyle name="Notas 15 18 3 2" xfId="34285" xr:uid="{00000000-0005-0000-0000-0000A0500000}"/>
    <cellStyle name="Notas 15 18 3 3" xfId="48634" xr:uid="{00000000-0005-0000-0000-0000A1500000}"/>
    <cellStyle name="Notas 15 19" xfId="5095" xr:uid="{00000000-0005-0000-0000-0000A2500000}"/>
    <cellStyle name="Notas 15 19 2" xfId="14055" xr:uid="{00000000-0005-0000-0000-0000A3500000}"/>
    <cellStyle name="Notas 15 19 2 2" xfId="29106" xr:uid="{00000000-0005-0000-0000-0000A4500000}"/>
    <cellStyle name="Notas 15 19 2 3" xfId="43455" xr:uid="{00000000-0005-0000-0000-0000A5500000}"/>
    <cellStyle name="Notas 15 19 3" xfId="19444" xr:uid="{00000000-0005-0000-0000-0000A6500000}"/>
    <cellStyle name="Notas 15 19 3 2" xfId="34495" xr:uid="{00000000-0005-0000-0000-0000A7500000}"/>
    <cellStyle name="Notas 15 19 3 3" xfId="48844" xr:uid="{00000000-0005-0000-0000-0000A8500000}"/>
    <cellStyle name="Notas 15 2" xfId="1493" xr:uid="{00000000-0005-0000-0000-0000A9500000}"/>
    <cellStyle name="Notas 15 2 10" xfId="3852" xr:uid="{00000000-0005-0000-0000-0000AA500000}"/>
    <cellStyle name="Notas 15 2 10 2" xfId="10602" xr:uid="{00000000-0005-0000-0000-0000AB500000}"/>
    <cellStyle name="Notas 15 2 10 2 2" xfId="25653" xr:uid="{00000000-0005-0000-0000-0000AC500000}"/>
    <cellStyle name="Notas 15 2 10 2 3" xfId="40002" xr:uid="{00000000-0005-0000-0000-0000AD500000}"/>
    <cellStyle name="Notas 15 2 10 3" xfId="18201" xr:uid="{00000000-0005-0000-0000-0000AE500000}"/>
    <cellStyle name="Notas 15 2 10 3 2" xfId="33252" xr:uid="{00000000-0005-0000-0000-0000AF500000}"/>
    <cellStyle name="Notas 15 2 10 3 3" xfId="47601" xr:uid="{00000000-0005-0000-0000-0000B0500000}"/>
    <cellStyle name="Notas 15 2 11" xfId="4062" xr:uid="{00000000-0005-0000-0000-0000B1500000}"/>
    <cellStyle name="Notas 15 2 11 2" xfId="9801" xr:uid="{00000000-0005-0000-0000-0000B2500000}"/>
    <cellStyle name="Notas 15 2 11 2 2" xfId="24852" xr:uid="{00000000-0005-0000-0000-0000B3500000}"/>
    <cellStyle name="Notas 15 2 11 2 3" xfId="39201" xr:uid="{00000000-0005-0000-0000-0000B4500000}"/>
    <cellStyle name="Notas 15 2 11 3" xfId="18411" xr:uid="{00000000-0005-0000-0000-0000B5500000}"/>
    <cellStyle name="Notas 15 2 11 3 2" xfId="33462" xr:uid="{00000000-0005-0000-0000-0000B6500000}"/>
    <cellStyle name="Notas 15 2 11 3 3" xfId="47811" xr:uid="{00000000-0005-0000-0000-0000B7500000}"/>
    <cellStyle name="Notas 15 2 12" xfId="4272" xr:uid="{00000000-0005-0000-0000-0000B8500000}"/>
    <cellStyle name="Notas 15 2 12 2" xfId="14379" xr:uid="{00000000-0005-0000-0000-0000B9500000}"/>
    <cellStyle name="Notas 15 2 12 2 2" xfId="29430" xr:uid="{00000000-0005-0000-0000-0000BA500000}"/>
    <cellStyle name="Notas 15 2 12 2 3" xfId="43779" xr:uid="{00000000-0005-0000-0000-0000BB500000}"/>
    <cellStyle name="Notas 15 2 12 3" xfId="18621" xr:uid="{00000000-0005-0000-0000-0000BC500000}"/>
    <cellStyle name="Notas 15 2 12 3 2" xfId="33672" xr:uid="{00000000-0005-0000-0000-0000BD500000}"/>
    <cellStyle name="Notas 15 2 12 3 3" xfId="48021" xr:uid="{00000000-0005-0000-0000-0000BE500000}"/>
    <cellStyle name="Notas 15 2 13" xfId="4482" xr:uid="{00000000-0005-0000-0000-0000BF500000}"/>
    <cellStyle name="Notas 15 2 13 2" xfId="14476" xr:uid="{00000000-0005-0000-0000-0000C0500000}"/>
    <cellStyle name="Notas 15 2 13 2 2" xfId="29527" xr:uid="{00000000-0005-0000-0000-0000C1500000}"/>
    <cellStyle name="Notas 15 2 13 2 3" xfId="43876" xr:uid="{00000000-0005-0000-0000-0000C2500000}"/>
    <cellStyle name="Notas 15 2 13 3" xfId="18831" xr:uid="{00000000-0005-0000-0000-0000C3500000}"/>
    <cellStyle name="Notas 15 2 13 3 2" xfId="33882" xr:uid="{00000000-0005-0000-0000-0000C4500000}"/>
    <cellStyle name="Notas 15 2 13 3 3" xfId="48231" xr:uid="{00000000-0005-0000-0000-0000C5500000}"/>
    <cellStyle name="Notas 15 2 14" xfId="4692" xr:uid="{00000000-0005-0000-0000-0000C6500000}"/>
    <cellStyle name="Notas 15 2 14 2" xfId="12495" xr:uid="{00000000-0005-0000-0000-0000C7500000}"/>
    <cellStyle name="Notas 15 2 14 2 2" xfId="27546" xr:uid="{00000000-0005-0000-0000-0000C8500000}"/>
    <cellStyle name="Notas 15 2 14 2 3" xfId="41895" xr:uid="{00000000-0005-0000-0000-0000C9500000}"/>
    <cellStyle name="Notas 15 2 14 3" xfId="19041" xr:uid="{00000000-0005-0000-0000-0000CA500000}"/>
    <cellStyle name="Notas 15 2 14 3 2" xfId="34092" xr:uid="{00000000-0005-0000-0000-0000CB500000}"/>
    <cellStyle name="Notas 15 2 14 3 3" xfId="48441" xr:uid="{00000000-0005-0000-0000-0000CC500000}"/>
    <cellStyle name="Notas 15 2 15" xfId="4902" xr:uid="{00000000-0005-0000-0000-0000CD500000}"/>
    <cellStyle name="Notas 15 2 15 2" xfId="9615" xr:uid="{00000000-0005-0000-0000-0000CE500000}"/>
    <cellStyle name="Notas 15 2 15 2 2" xfId="24666" xr:uid="{00000000-0005-0000-0000-0000CF500000}"/>
    <cellStyle name="Notas 15 2 15 2 3" xfId="39015" xr:uid="{00000000-0005-0000-0000-0000D0500000}"/>
    <cellStyle name="Notas 15 2 15 3" xfId="19251" xr:uid="{00000000-0005-0000-0000-0000D1500000}"/>
    <cellStyle name="Notas 15 2 15 3 2" xfId="34302" xr:uid="{00000000-0005-0000-0000-0000D2500000}"/>
    <cellStyle name="Notas 15 2 15 3 3" xfId="48651" xr:uid="{00000000-0005-0000-0000-0000D3500000}"/>
    <cellStyle name="Notas 15 2 16" xfId="5112" xr:uid="{00000000-0005-0000-0000-0000D4500000}"/>
    <cellStyle name="Notas 15 2 16 2" xfId="16036" xr:uid="{00000000-0005-0000-0000-0000D5500000}"/>
    <cellStyle name="Notas 15 2 16 2 2" xfId="31087" xr:uid="{00000000-0005-0000-0000-0000D6500000}"/>
    <cellStyle name="Notas 15 2 16 2 3" xfId="45436" xr:uid="{00000000-0005-0000-0000-0000D7500000}"/>
    <cellStyle name="Notas 15 2 16 3" xfId="19461" xr:uid="{00000000-0005-0000-0000-0000D8500000}"/>
    <cellStyle name="Notas 15 2 16 3 2" xfId="34512" xr:uid="{00000000-0005-0000-0000-0000D9500000}"/>
    <cellStyle name="Notas 15 2 16 3 3" xfId="48861" xr:uid="{00000000-0005-0000-0000-0000DA500000}"/>
    <cellStyle name="Notas 15 2 17" xfId="5322" xr:uid="{00000000-0005-0000-0000-0000DB500000}"/>
    <cellStyle name="Notas 15 2 17 2" xfId="1904" xr:uid="{00000000-0005-0000-0000-0000DC500000}"/>
    <cellStyle name="Notas 15 2 17 2 2" xfId="23709" xr:uid="{00000000-0005-0000-0000-0000DD500000}"/>
    <cellStyle name="Notas 15 2 17 2 3" xfId="23978" xr:uid="{00000000-0005-0000-0000-0000DE500000}"/>
    <cellStyle name="Notas 15 2 17 3" xfId="19671" xr:uid="{00000000-0005-0000-0000-0000DF500000}"/>
    <cellStyle name="Notas 15 2 17 3 2" xfId="34722" xr:uid="{00000000-0005-0000-0000-0000E0500000}"/>
    <cellStyle name="Notas 15 2 17 3 3" xfId="49071" xr:uid="{00000000-0005-0000-0000-0000E1500000}"/>
    <cellStyle name="Notas 15 2 18" xfId="5532" xr:uid="{00000000-0005-0000-0000-0000E2500000}"/>
    <cellStyle name="Notas 15 2 18 2" xfId="10830" xr:uid="{00000000-0005-0000-0000-0000E3500000}"/>
    <cellStyle name="Notas 15 2 18 2 2" xfId="25881" xr:uid="{00000000-0005-0000-0000-0000E4500000}"/>
    <cellStyle name="Notas 15 2 18 2 3" xfId="40230" xr:uid="{00000000-0005-0000-0000-0000E5500000}"/>
    <cellStyle name="Notas 15 2 18 3" xfId="19881" xr:uid="{00000000-0005-0000-0000-0000E6500000}"/>
    <cellStyle name="Notas 15 2 18 3 2" xfId="34932" xr:uid="{00000000-0005-0000-0000-0000E7500000}"/>
    <cellStyle name="Notas 15 2 18 3 3" xfId="49281" xr:uid="{00000000-0005-0000-0000-0000E8500000}"/>
    <cellStyle name="Notas 15 2 19" xfId="5742" xr:uid="{00000000-0005-0000-0000-0000E9500000}"/>
    <cellStyle name="Notas 15 2 19 2" xfId="14940" xr:uid="{00000000-0005-0000-0000-0000EA500000}"/>
    <cellStyle name="Notas 15 2 19 2 2" xfId="29991" xr:uid="{00000000-0005-0000-0000-0000EB500000}"/>
    <cellStyle name="Notas 15 2 19 2 3" xfId="44340" xr:uid="{00000000-0005-0000-0000-0000EC500000}"/>
    <cellStyle name="Notas 15 2 19 3" xfId="20091" xr:uid="{00000000-0005-0000-0000-0000ED500000}"/>
    <cellStyle name="Notas 15 2 19 3 2" xfId="35142" xr:uid="{00000000-0005-0000-0000-0000EE500000}"/>
    <cellStyle name="Notas 15 2 19 3 3" xfId="49491" xr:uid="{00000000-0005-0000-0000-0000EF500000}"/>
    <cellStyle name="Notas 15 2 2" xfId="2050" xr:uid="{00000000-0005-0000-0000-0000F0500000}"/>
    <cellStyle name="Notas 15 2 2 2" xfId="1818" xr:uid="{00000000-0005-0000-0000-0000F1500000}"/>
    <cellStyle name="Notas 15 2 2 2 2" xfId="23623" xr:uid="{00000000-0005-0000-0000-0000F2500000}"/>
    <cellStyle name="Notas 15 2 2 2 3" xfId="23953" xr:uid="{00000000-0005-0000-0000-0000F3500000}"/>
    <cellStyle name="Notas 15 2 2 3" xfId="16397" xr:uid="{00000000-0005-0000-0000-0000F4500000}"/>
    <cellStyle name="Notas 15 2 2 3 2" xfId="31448" xr:uid="{00000000-0005-0000-0000-0000F5500000}"/>
    <cellStyle name="Notas 15 2 2 3 3" xfId="45797" xr:uid="{00000000-0005-0000-0000-0000F6500000}"/>
    <cellStyle name="Notas 15 2 20" xfId="5952" xr:uid="{00000000-0005-0000-0000-0000F7500000}"/>
    <cellStyle name="Notas 15 2 20 2" xfId="14349" xr:uid="{00000000-0005-0000-0000-0000F8500000}"/>
    <cellStyle name="Notas 15 2 20 2 2" xfId="29400" xr:uid="{00000000-0005-0000-0000-0000F9500000}"/>
    <cellStyle name="Notas 15 2 20 2 3" xfId="43749" xr:uid="{00000000-0005-0000-0000-0000FA500000}"/>
    <cellStyle name="Notas 15 2 20 3" xfId="20301" xr:uid="{00000000-0005-0000-0000-0000FB500000}"/>
    <cellStyle name="Notas 15 2 20 3 2" xfId="35352" xr:uid="{00000000-0005-0000-0000-0000FC500000}"/>
    <cellStyle name="Notas 15 2 20 3 3" xfId="49701" xr:uid="{00000000-0005-0000-0000-0000FD500000}"/>
    <cellStyle name="Notas 15 2 21" xfId="6162" xr:uid="{00000000-0005-0000-0000-0000FE500000}"/>
    <cellStyle name="Notas 15 2 21 2" xfId="10049" xr:uid="{00000000-0005-0000-0000-0000FF500000}"/>
    <cellStyle name="Notas 15 2 21 2 2" xfId="25100" xr:uid="{00000000-0005-0000-0000-000000510000}"/>
    <cellStyle name="Notas 15 2 21 2 3" xfId="39449" xr:uid="{00000000-0005-0000-0000-000001510000}"/>
    <cellStyle name="Notas 15 2 21 3" xfId="20511" xr:uid="{00000000-0005-0000-0000-000002510000}"/>
    <cellStyle name="Notas 15 2 21 3 2" xfId="35562" xr:uid="{00000000-0005-0000-0000-000003510000}"/>
    <cellStyle name="Notas 15 2 21 3 3" xfId="49911" xr:uid="{00000000-0005-0000-0000-000004510000}"/>
    <cellStyle name="Notas 15 2 22" xfId="6372" xr:uid="{00000000-0005-0000-0000-000005510000}"/>
    <cellStyle name="Notas 15 2 22 2" xfId="14291" xr:uid="{00000000-0005-0000-0000-000006510000}"/>
    <cellStyle name="Notas 15 2 22 2 2" xfId="29342" xr:uid="{00000000-0005-0000-0000-000007510000}"/>
    <cellStyle name="Notas 15 2 22 2 3" xfId="43691" xr:uid="{00000000-0005-0000-0000-000008510000}"/>
    <cellStyle name="Notas 15 2 22 3" xfId="20721" xr:uid="{00000000-0005-0000-0000-000009510000}"/>
    <cellStyle name="Notas 15 2 22 3 2" xfId="35772" xr:uid="{00000000-0005-0000-0000-00000A510000}"/>
    <cellStyle name="Notas 15 2 22 3 3" xfId="50121" xr:uid="{00000000-0005-0000-0000-00000B510000}"/>
    <cellStyle name="Notas 15 2 23" xfId="6582" xr:uid="{00000000-0005-0000-0000-00000C510000}"/>
    <cellStyle name="Notas 15 2 23 2" xfId="13252" xr:uid="{00000000-0005-0000-0000-00000D510000}"/>
    <cellStyle name="Notas 15 2 23 2 2" xfId="28303" xr:uid="{00000000-0005-0000-0000-00000E510000}"/>
    <cellStyle name="Notas 15 2 23 2 3" xfId="42652" xr:uid="{00000000-0005-0000-0000-00000F510000}"/>
    <cellStyle name="Notas 15 2 23 3" xfId="20931" xr:uid="{00000000-0005-0000-0000-000010510000}"/>
    <cellStyle name="Notas 15 2 23 3 2" xfId="35982" xr:uid="{00000000-0005-0000-0000-000011510000}"/>
    <cellStyle name="Notas 15 2 23 3 3" xfId="50331" xr:uid="{00000000-0005-0000-0000-000012510000}"/>
    <cellStyle name="Notas 15 2 24" xfId="6792" xr:uid="{00000000-0005-0000-0000-000013510000}"/>
    <cellStyle name="Notas 15 2 24 2" xfId="15268" xr:uid="{00000000-0005-0000-0000-000014510000}"/>
    <cellStyle name="Notas 15 2 24 2 2" xfId="30319" xr:uid="{00000000-0005-0000-0000-000015510000}"/>
    <cellStyle name="Notas 15 2 24 2 3" xfId="44668" xr:uid="{00000000-0005-0000-0000-000016510000}"/>
    <cellStyle name="Notas 15 2 24 3" xfId="21141" xr:uid="{00000000-0005-0000-0000-000017510000}"/>
    <cellStyle name="Notas 15 2 24 3 2" xfId="36192" xr:uid="{00000000-0005-0000-0000-000018510000}"/>
    <cellStyle name="Notas 15 2 24 3 3" xfId="50541" xr:uid="{00000000-0005-0000-0000-000019510000}"/>
    <cellStyle name="Notas 15 2 25" xfId="7002" xr:uid="{00000000-0005-0000-0000-00001A510000}"/>
    <cellStyle name="Notas 15 2 25 2" xfId="9389" xr:uid="{00000000-0005-0000-0000-00001B510000}"/>
    <cellStyle name="Notas 15 2 25 2 2" xfId="24440" xr:uid="{00000000-0005-0000-0000-00001C510000}"/>
    <cellStyle name="Notas 15 2 25 2 3" xfId="38789" xr:uid="{00000000-0005-0000-0000-00001D510000}"/>
    <cellStyle name="Notas 15 2 25 3" xfId="21351" xr:uid="{00000000-0005-0000-0000-00001E510000}"/>
    <cellStyle name="Notas 15 2 25 3 2" xfId="36402" xr:uid="{00000000-0005-0000-0000-00001F510000}"/>
    <cellStyle name="Notas 15 2 25 3 3" xfId="50751" xr:uid="{00000000-0005-0000-0000-000020510000}"/>
    <cellStyle name="Notas 15 2 26" xfId="7212" xr:uid="{00000000-0005-0000-0000-000021510000}"/>
    <cellStyle name="Notas 15 2 26 2" xfId="11902" xr:uid="{00000000-0005-0000-0000-000022510000}"/>
    <cellStyle name="Notas 15 2 26 2 2" xfId="26953" xr:uid="{00000000-0005-0000-0000-000023510000}"/>
    <cellStyle name="Notas 15 2 26 2 3" xfId="41302" xr:uid="{00000000-0005-0000-0000-000024510000}"/>
    <cellStyle name="Notas 15 2 26 3" xfId="21561" xr:uid="{00000000-0005-0000-0000-000025510000}"/>
    <cellStyle name="Notas 15 2 26 3 2" xfId="36612" xr:uid="{00000000-0005-0000-0000-000026510000}"/>
    <cellStyle name="Notas 15 2 26 3 3" xfId="50961" xr:uid="{00000000-0005-0000-0000-000027510000}"/>
    <cellStyle name="Notas 15 2 27" xfId="7422" xr:uid="{00000000-0005-0000-0000-000028510000}"/>
    <cellStyle name="Notas 15 2 27 2" xfId="9305" xr:uid="{00000000-0005-0000-0000-000029510000}"/>
    <cellStyle name="Notas 15 2 27 2 2" xfId="24356" xr:uid="{00000000-0005-0000-0000-00002A510000}"/>
    <cellStyle name="Notas 15 2 27 2 3" xfId="38705" xr:uid="{00000000-0005-0000-0000-00002B510000}"/>
    <cellStyle name="Notas 15 2 27 3" xfId="21771" xr:uid="{00000000-0005-0000-0000-00002C510000}"/>
    <cellStyle name="Notas 15 2 27 3 2" xfId="36822" xr:uid="{00000000-0005-0000-0000-00002D510000}"/>
    <cellStyle name="Notas 15 2 27 3 3" xfId="51171" xr:uid="{00000000-0005-0000-0000-00002E510000}"/>
    <cellStyle name="Notas 15 2 28" xfId="7632" xr:uid="{00000000-0005-0000-0000-00002F510000}"/>
    <cellStyle name="Notas 15 2 28 2" xfId="10566" xr:uid="{00000000-0005-0000-0000-000030510000}"/>
    <cellStyle name="Notas 15 2 28 2 2" xfId="25617" xr:uid="{00000000-0005-0000-0000-000031510000}"/>
    <cellStyle name="Notas 15 2 28 2 3" xfId="39966" xr:uid="{00000000-0005-0000-0000-000032510000}"/>
    <cellStyle name="Notas 15 2 28 3" xfId="21981" xr:uid="{00000000-0005-0000-0000-000033510000}"/>
    <cellStyle name="Notas 15 2 28 3 2" xfId="37032" xr:uid="{00000000-0005-0000-0000-000034510000}"/>
    <cellStyle name="Notas 15 2 28 3 3" xfId="51381" xr:uid="{00000000-0005-0000-0000-000035510000}"/>
    <cellStyle name="Notas 15 2 29" xfId="7842" xr:uid="{00000000-0005-0000-0000-000036510000}"/>
    <cellStyle name="Notas 15 2 29 2" xfId="15253" xr:uid="{00000000-0005-0000-0000-000037510000}"/>
    <cellStyle name="Notas 15 2 29 2 2" xfId="30304" xr:uid="{00000000-0005-0000-0000-000038510000}"/>
    <cellStyle name="Notas 15 2 29 2 3" xfId="44653" xr:uid="{00000000-0005-0000-0000-000039510000}"/>
    <cellStyle name="Notas 15 2 29 3" xfId="22191" xr:uid="{00000000-0005-0000-0000-00003A510000}"/>
    <cellStyle name="Notas 15 2 29 3 2" xfId="37242" xr:uid="{00000000-0005-0000-0000-00003B510000}"/>
    <cellStyle name="Notas 15 2 29 3 3" xfId="51591" xr:uid="{00000000-0005-0000-0000-00003C510000}"/>
    <cellStyle name="Notas 15 2 3" xfId="2382" xr:uid="{00000000-0005-0000-0000-00003D510000}"/>
    <cellStyle name="Notas 15 2 3 2" xfId="12953" xr:uid="{00000000-0005-0000-0000-00003E510000}"/>
    <cellStyle name="Notas 15 2 3 2 2" xfId="28004" xr:uid="{00000000-0005-0000-0000-00003F510000}"/>
    <cellStyle name="Notas 15 2 3 2 3" xfId="42353" xr:uid="{00000000-0005-0000-0000-000040510000}"/>
    <cellStyle name="Notas 15 2 3 3" xfId="16731" xr:uid="{00000000-0005-0000-0000-000041510000}"/>
    <cellStyle name="Notas 15 2 3 3 2" xfId="31782" xr:uid="{00000000-0005-0000-0000-000042510000}"/>
    <cellStyle name="Notas 15 2 3 3 3" xfId="46131" xr:uid="{00000000-0005-0000-0000-000043510000}"/>
    <cellStyle name="Notas 15 2 30" xfId="8050" xr:uid="{00000000-0005-0000-0000-000044510000}"/>
    <cellStyle name="Notas 15 2 30 2" xfId="14194" xr:uid="{00000000-0005-0000-0000-000045510000}"/>
    <cellStyle name="Notas 15 2 30 2 2" xfId="29245" xr:uid="{00000000-0005-0000-0000-000046510000}"/>
    <cellStyle name="Notas 15 2 30 2 3" xfId="43594" xr:uid="{00000000-0005-0000-0000-000047510000}"/>
    <cellStyle name="Notas 15 2 30 3" xfId="22399" xr:uid="{00000000-0005-0000-0000-000048510000}"/>
    <cellStyle name="Notas 15 2 30 3 2" xfId="37450" xr:uid="{00000000-0005-0000-0000-000049510000}"/>
    <cellStyle name="Notas 15 2 30 3 3" xfId="51799" xr:uid="{00000000-0005-0000-0000-00004A510000}"/>
    <cellStyle name="Notas 15 2 31" xfId="8257" xr:uid="{00000000-0005-0000-0000-00004B510000}"/>
    <cellStyle name="Notas 15 2 31 2" xfId="15204" xr:uid="{00000000-0005-0000-0000-00004C510000}"/>
    <cellStyle name="Notas 15 2 31 2 2" xfId="30255" xr:uid="{00000000-0005-0000-0000-00004D510000}"/>
    <cellStyle name="Notas 15 2 31 2 3" xfId="44604" xr:uid="{00000000-0005-0000-0000-00004E510000}"/>
    <cellStyle name="Notas 15 2 31 3" xfId="22606" xr:uid="{00000000-0005-0000-0000-00004F510000}"/>
    <cellStyle name="Notas 15 2 31 3 2" xfId="37657" xr:uid="{00000000-0005-0000-0000-000050510000}"/>
    <cellStyle name="Notas 15 2 31 3 3" xfId="52006" xr:uid="{00000000-0005-0000-0000-000051510000}"/>
    <cellStyle name="Notas 15 2 32" xfId="8463" xr:uid="{00000000-0005-0000-0000-000052510000}"/>
    <cellStyle name="Notas 15 2 32 2" xfId="13399" xr:uid="{00000000-0005-0000-0000-000053510000}"/>
    <cellStyle name="Notas 15 2 32 2 2" xfId="28450" xr:uid="{00000000-0005-0000-0000-000054510000}"/>
    <cellStyle name="Notas 15 2 32 2 3" xfId="42799" xr:uid="{00000000-0005-0000-0000-000055510000}"/>
    <cellStyle name="Notas 15 2 32 3" xfId="22812" xr:uid="{00000000-0005-0000-0000-000056510000}"/>
    <cellStyle name="Notas 15 2 32 3 2" xfId="37863" xr:uid="{00000000-0005-0000-0000-000057510000}"/>
    <cellStyle name="Notas 15 2 32 3 3" xfId="52212" xr:uid="{00000000-0005-0000-0000-000058510000}"/>
    <cellStyle name="Notas 15 2 33" xfId="8660" xr:uid="{00000000-0005-0000-0000-000059510000}"/>
    <cellStyle name="Notas 15 2 33 2" xfId="15562" xr:uid="{00000000-0005-0000-0000-00005A510000}"/>
    <cellStyle name="Notas 15 2 33 2 2" xfId="30613" xr:uid="{00000000-0005-0000-0000-00005B510000}"/>
    <cellStyle name="Notas 15 2 33 2 3" xfId="44962" xr:uid="{00000000-0005-0000-0000-00005C510000}"/>
    <cellStyle name="Notas 15 2 33 3" xfId="23009" xr:uid="{00000000-0005-0000-0000-00005D510000}"/>
    <cellStyle name="Notas 15 2 33 3 2" xfId="38060" xr:uid="{00000000-0005-0000-0000-00005E510000}"/>
    <cellStyle name="Notas 15 2 33 3 3" xfId="52409" xr:uid="{00000000-0005-0000-0000-00005F510000}"/>
    <cellStyle name="Notas 15 2 34" xfId="8833" xr:uid="{00000000-0005-0000-0000-000060510000}"/>
    <cellStyle name="Notas 15 2 34 2" xfId="13934" xr:uid="{00000000-0005-0000-0000-000061510000}"/>
    <cellStyle name="Notas 15 2 34 2 2" xfId="28985" xr:uid="{00000000-0005-0000-0000-000062510000}"/>
    <cellStyle name="Notas 15 2 34 2 3" xfId="43334" xr:uid="{00000000-0005-0000-0000-000063510000}"/>
    <cellStyle name="Notas 15 2 34 3" xfId="23182" xr:uid="{00000000-0005-0000-0000-000064510000}"/>
    <cellStyle name="Notas 15 2 34 3 2" xfId="38233" xr:uid="{00000000-0005-0000-0000-000065510000}"/>
    <cellStyle name="Notas 15 2 34 3 3" xfId="52582" xr:uid="{00000000-0005-0000-0000-000066510000}"/>
    <cellStyle name="Notas 15 2 35" xfId="8980" xr:uid="{00000000-0005-0000-0000-000067510000}"/>
    <cellStyle name="Notas 15 2 35 2" xfId="15055" xr:uid="{00000000-0005-0000-0000-000068510000}"/>
    <cellStyle name="Notas 15 2 35 2 2" xfId="30106" xr:uid="{00000000-0005-0000-0000-000069510000}"/>
    <cellStyle name="Notas 15 2 35 2 3" xfId="44455" xr:uid="{00000000-0005-0000-0000-00006A510000}"/>
    <cellStyle name="Notas 15 2 35 3" xfId="23329" xr:uid="{00000000-0005-0000-0000-00006B510000}"/>
    <cellStyle name="Notas 15 2 35 3 2" xfId="38380" xr:uid="{00000000-0005-0000-0000-00006C510000}"/>
    <cellStyle name="Notas 15 2 35 3 3" xfId="52729" xr:uid="{00000000-0005-0000-0000-00006D510000}"/>
    <cellStyle name="Notas 15 2 36" xfId="11034" xr:uid="{00000000-0005-0000-0000-00006E510000}"/>
    <cellStyle name="Notas 15 2 36 2" xfId="26085" xr:uid="{00000000-0005-0000-0000-00006F510000}"/>
    <cellStyle name="Notas 15 2 36 3" xfId="40434" xr:uid="{00000000-0005-0000-0000-000070510000}"/>
    <cellStyle name="Notas 15 2 37" xfId="16229" xr:uid="{00000000-0005-0000-0000-000071510000}"/>
    <cellStyle name="Notas 15 2 37 2" xfId="31280" xr:uid="{00000000-0005-0000-0000-000072510000}"/>
    <cellStyle name="Notas 15 2 37 3" xfId="45629" xr:uid="{00000000-0005-0000-0000-000073510000}"/>
    <cellStyle name="Notas 15 2 4" xfId="2592" xr:uid="{00000000-0005-0000-0000-000074510000}"/>
    <cellStyle name="Notas 15 2 4 2" xfId="12686" xr:uid="{00000000-0005-0000-0000-000075510000}"/>
    <cellStyle name="Notas 15 2 4 2 2" xfId="27737" xr:uid="{00000000-0005-0000-0000-000076510000}"/>
    <cellStyle name="Notas 15 2 4 2 3" xfId="42086" xr:uid="{00000000-0005-0000-0000-000077510000}"/>
    <cellStyle name="Notas 15 2 4 3" xfId="16941" xr:uid="{00000000-0005-0000-0000-000078510000}"/>
    <cellStyle name="Notas 15 2 4 3 2" xfId="31992" xr:uid="{00000000-0005-0000-0000-000079510000}"/>
    <cellStyle name="Notas 15 2 4 3 3" xfId="46341" xr:uid="{00000000-0005-0000-0000-00007A510000}"/>
    <cellStyle name="Notas 15 2 5" xfId="2802" xr:uid="{00000000-0005-0000-0000-00007B510000}"/>
    <cellStyle name="Notas 15 2 5 2" xfId="12802" xr:uid="{00000000-0005-0000-0000-00007C510000}"/>
    <cellStyle name="Notas 15 2 5 2 2" xfId="27853" xr:uid="{00000000-0005-0000-0000-00007D510000}"/>
    <cellStyle name="Notas 15 2 5 2 3" xfId="42202" xr:uid="{00000000-0005-0000-0000-00007E510000}"/>
    <cellStyle name="Notas 15 2 5 3" xfId="17151" xr:uid="{00000000-0005-0000-0000-00007F510000}"/>
    <cellStyle name="Notas 15 2 5 3 2" xfId="32202" xr:uid="{00000000-0005-0000-0000-000080510000}"/>
    <cellStyle name="Notas 15 2 5 3 3" xfId="46551" xr:uid="{00000000-0005-0000-0000-000081510000}"/>
    <cellStyle name="Notas 15 2 6" xfId="3012" xr:uid="{00000000-0005-0000-0000-000082510000}"/>
    <cellStyle name="Notas 15 2 6 2" xfId="12524" xr:uid="{00000000-0005-0000-0000-000083510000}"/>
    <cellStyle name="Notas 15 2 6 2 2" xfId="27575" xr:uid="{00000000-0005-0000-0000-000084510000}"/>
    <cellStyle name="Notas 15 2 6 2 3" xfId="41924" xr:uid="{00000000-0005-0000-0000-000085510000}"/>
    <cellStyle name="Notas 15 2 6 3" xfId="17361" xr:uid="{00000000-0005-0000-0000-000086510000}"/>
    <cellStyle name="Notas 15 2 6 3 2" xfId="32412" xr:uid="{00000000-0005-0000-0000-000087510000}"/>
    <cellStyle name="Notas 15 2 6 3 3" xfId="46761" xr:uid="{00000000-0005-0000-0000-000088510000}"/>
    <cellStyle name="Notas 15 2 7" xfId="3222" xr:uid="{00000000-0005-0000-0000-000089510000}"/>
    <cellStyle name="Notas 15 2 7 2" xfId="15115" xr:uid="{00000000-0005-0000-0000-00008A510000}"/>
    <cellStyle name="Notas 15 2 7 2 2" xfId="30166" xr:uid="{00000000-0005-0000-0000-00008B510000}"/>
    <cellStyle name="Notas 15 2 7 2 3" xfId="44515" xr:uid="{00000000-0005-0000-0000-00008C510000}"/>
    <cellStyle name="Notas 15 2 7 3" xfId="17571" xr:uid="{00000000-0005-0000-0000-00008D510000}"/>
    <cellStyle name="Notas 15 2 7 3 2" xfId="32622" xr:uid="{00000000-0005-0000-0000-00008E510000}"/>
    <cellStyle name="Notas 15 2 7 3 3" xfId="46971" xr:uid="{00000000-0005-0000-0000-00008F510000}"/>
    <cellStyle name="Notas 15 2 8" xfId="3432" xr:uid="{00000000-0005-0000-0000-000090510000}"/>
    <cellStyle name="Notas 15 2 8 2" xfId="14768" xr:uid="{00000000-0005-0000-0000-000091510000}"/>
    <cellStyle name="Notas 15 2 8 2 2" xfId="29819" xr:uid="{00000000-0005-0000-0000-000092510000}"/>
    <cellStyle name="Notas 15 2 8 2 3" xfId="44168" xr:uid="{00000000-0005-0000-0000-000093510000}"/>
    <cellStyle name="Notas 15 2 8 3" xfId="17781" xr:uid="{00000000-0005-0000-0000-000094510000}"/>
    <cellStyle name="Notas 15 2 8 3 2" xfId="32832" xr:uid="{00000000-0005-0000-0000-000095510000}"/>
    <cellStyle name="Notas 15 2 8 3 3" xfId="47181" xr:uid="{00000000-0005-0000-0000-000096510000}"/>
    <cellStyle name="Notas 15 2 9" xfId="3642" xr:uid="{00000000-0005-0000-0000-000097510000}"/>
    <cellStyle name="Notas 15 2 9 2" xfId="9927" xr:uid="{00000000-0005-0000-0000-000098510000}"/>
    <cellStyle name="Notas 15 2 9 2 2" xfId="24978" xr:uid="{00000000-0005-0000-0000-000099510000}"/>
    <cellStyle name="Notas 15 2 9 2 3" xfId="39327" xr:uid="{00000000-0005-0000-0000-00009A510000}"/>
    <cellStyle name="Notas 15 2 9 3" xfId="17991" xr:uid="{00000000-0005-0000-0000-00009B510000}"/>
    <cellStyle name="Notas 15 2 9 3 2" xfId="33042" xr:uid="{00000000-0005-0000-0000-00009C510000}"/>
    <cellStyle name="Notas 15 2 9 3 3" xfId="47391" xr:uid="{00000000-0005-0000-0000-00009D510000}"/>
    <cellStyle name="Notas 15 20" xfId="5305" xr:uid="{00000000-0005-0000-0000-00009E510000}"/>
    <cellStyle name="Notas 15 20 2" xfId="12972" xr:uid="{00000000-0005-0000-0000-00009F510000}"/>
    <cellStyle name="Notas 15 20 2 2" xfId="28023" xr:uid="{00000000-0005-0000-0000-0000A0510000}"/>
    <cellStyle name="Notas 15 20 2 3" xfId="42372" xr:uid="{00000000-0005-0000-0000-0000A1510000}"/>
    <cellStyle name="Notas 15 20 3" xfId="19654" xr:uid="{00000000-0005-0000-0000-0000A2510000}"/>
    <cellStyle name="Notas 15 20 3 2" xfId="34705" xr:uid="{00000000-0005-0000-0000-0000A3510000}"/>
    <cellStyle name="Notas 15 20 3 3" xfId="49054" xr:uid="{00000000-0005-0000-0000-0000A4510000}"/>
    <cellStyle name="Notas 15 21" xfId="5515" xr:uid="{00000000-0005-0000-0000-0000A5510000}"/>
    <cellStyle name="Notas 15 21 2" xfId="11840" xr:uid="{00000000-0005-0000-0000-0000A6510000}"/>
    <cellStyle name="Notas 15 21 2 2" xfId="26891" xr:uid="{00000000-0005-0000-0000-0000A7510000}"/>
    <cellStyle name="Notas 15 21 2 3" xfId="41240" xr:uid="{00000000-0005-0000-0000-0000A8510000}"/>
    <cellStyle name="Notas 15 21 3" xfId="19864" xr:uid="{00000000-0005-0000-0000-0000A9510000}"/>
    <cellStyle name="Notas 15 21 3 2" xfId="34915" xr:uid="{00000000-0005-0000-0000-0000AA510000}"/>
    <cellStyle name="Notas 15 21 3 3" xfId="49264" xr:uid="{00000000-0005-0000-0000-0000AB510000}"/>
    <cellStyle name="Notas 15 22" xfId="5725" xr:uid="{00000000-0005-0000-0000-0000AC510000}"/>
    <cellStyle name="Notas 15 22 2" xfId="1811" xr:uid="{00000000-0005-0000-0000-0000AD510000}"/>
    <cellStyle name="Notas 15 22 2 2" xfId="23616" xr:uid="{00000000-0005-0000-0000-0000AE510000}"/>
    <cellStyle name="Notas 15 22 2 3" xfId="24016" xr:uid="{00000000-0005-0000-0000-0000AF510000}"/>
    <cellStyle name="Notas 15 22 3" xfId="20074" xr:uid="{00000000-0005-0000-0000-0000B0510000}"/>
    <cellStyle name="Notas 15 22 3 2" xfId="35125" xr:uid="{00000000-0005-0000-0000-0000B1510000}"/>
    <cellStyle name="Notas 15 22 3 3" xfId="49474" xr:uid="{00000000-0005-0000-0000-0000B2510000}"/>
    <cellStyle name="Notas 15 23" xfId="5935" xr:uid="{00000000-0005-0000-0000-0000B3510000}"/>
    <cellStyle name="Notas 15 23 2" xfId="9098" xr:uid="{00000000-0005-0000-0000-0000B4510000}"/>
    <cellStyle name="Notas 15 23 2 2" xfId="24149" xr:uid="{00000000-0005-0000-0000-0000B5510000}"/>
    <cellStyle name="Notas 15 23 2 3" xfId="38498" xr:uid="{00000000-0005-0000-0000-0000B6510000}"/>
    <cellStyle name="Notas 15 23 3" xfId="20284" xr:uid="{00000000-0005-0000-0000-0000B7510000}"/>
    <cellStyle name="Notas 15 23 3 2" xfId="35335" xr:uid="{00000000-0005-0000-0000-0000B8510000}"/>
    <cellStyle name="Notas 15 23 3 3" xfId="49684" xr:uid="{00000000-0005-0000-0000-0000B9510000}"/>
    <cellStyle name="Notas 15 24" xfId="6145" xr:uid="{00000000-0005-0000-0000-0000BA510000}"/>
    <cellStyle name="Notas 15 24 2" xfId="15496" xr:uid="{00000000-0005-0000-0000-0000BB510000}"/>
    <cellStyle name="Notas 15 24 2 2" xfId="30547" xr:uid="{00000000-0005-0000-0000-0000BC510000}"/>
    <cellStyle name="Notas 15 24 2 3" xfId="44896" xr:uid="{00000000-0005-0000-0000-0000BD510000}"/>
    <cellStyle name="Notas 15 24 3" xfId="20494" xr:uid="{00000000-0005-0000-0000-0000BE510000}"/>
    <cellStyle name="Notas 15 24 3 2" xfId="35545" xr:uid="{00000000-0005-0000-0000-0000BF510000}"/>
    <cellStyle name="Notas 15 24 3 3" xfId="49894" xr:uid="{00000000-0005-0000-0000-0000C0510000}"/>
    <cellStyle name="Notas 15 25" xfId="6355" xr:uid="{00000000-0005-0000-0000-0000C1510000}"/>
    <cellStyle name="Notas 15 25 2" xfId="12185" xr:uid="{00000000-0005-0000-0000-0000C2510000}"/>
    <cellStyle name="Notas 15 25 2 2" xfId="27236" xr:uid="{00000000-0005-0000-0000-0000C3510000}"/>
    <cellStyle name="Notas 15 25 2 3" xfId="41585" xr:uid="{00000000-0005-0000-0000-0000C4510000}"/>
    <cellStyle name="Notas 15 25 3" xfId="20704" xr:uid="{00000000-0005-0000-0000-0000C5510000}"/>
    <cellStyle name="Notas 15 25 3 2" xfId="35755" xr:uid="{00000000-0005-0000-0000-0000C6510000}"/>
    <cellStyle name="Notas 15 25 3 3" xfId="50104" xr:uid="{00000000-0005-0000-0000-0000C7510000}"/>
    <cellStyle name="Notas 15 26" xfId="6565" xr:uid="{00000000-0005-0000-0000-0000C8510000}"/>
    <cellStyle name="Notas 15 26 2" xfId="12764" xr:uid="{00000000-0005-0000-0000-0000C9510000}"/>
    <cellStyle name="Notas 15 26 2 2" xfId="27815" xr:uid="{00000000-0005-0000-0000-0000CA510000}"/>
    <cellStyle name="Notas 15 26 2 3" xfId="42164" xr:uid="{00000000-0005-0000-0000-0000CB510000}"/>
    <cellStyle name="Notas 15 26 3" xfId="20914" xr:uid="{00000000-0005-0000-0000-0000CC510000}"/>
    <cellStyle name="Notas 15 26 3 2" xfId="35965" xr:uid="{00000000-0005-0000-0000-0000CD510000}"/>
    <cellStyle name="Notas 15 26 3 3" xfId="50314" xr:uid="{00000000-0005-0000-0000-0000CE510000}"/>
    <cellStyle name="Notas 15 27" xfId="6775" xr:uid="{00000000-0005-0000-0000-0000CF510000}"/>
    <cellStyle name="Notas 15 27 2" xfId="14831" xr:uid="{00000000-0005-0000-0000-0000D0510000}"/>
    <cellStyle name="Notas 15 27 2 2" xfId="29882" xr:uid="{00000000-0005-0000-0000-0000D1510000}"/>
    <cellStyle name="Notas 15 27 2 3" xfId="44231" xr:uid="{00000000-0005-0000-0000-0000D2510000}"/>
    <cellStyle name="Notas 15 27 3" xfId="21124" xr:uid="{00000000-0005-0000-0000-0000D3510000}"/>
    <cellStyle name="Notas 15 27 3 2" xfId="36175" xr:uid="{00000000-0005-0000-0000-0000D4510000}"/>
    <cellStyle name="Notas 15 27 3 3" xfId="50524" xr:uid="{00000000-0005-0000-0000-0000D5510000}"/>
    <cellStyle name="Notas 15 28" xfId="6985" xr:uid="{00000000-0005-0000-0000-0000D6510000}"/>
    <cellStyle name="Notas 15 28 2" xfId="12696" xr:uid="{00000000-0005-0000-0000-0000D7510000}"/>
    <cellStyle name="Notas 15 28 2 2" xfId="27747" xr:uid="{00000000-0005-0000-0000-0000D8510000}"/>
    <cellStyle name="Notas 15 28 2 3" xfId="42096" xr:uid="{00000000-0005-0000-0000-0000D9510000}"/>
    <cellStyle name="Notas 15 28 3" xfId="21334" xr:uid="{00000000-0005-0000-0000-0000DA510000}"/>
    <cellStyle name="Notas 15 28 3 2" xfId="36385" xr:uid="{00000000-0005-0000-0000-0000DB510000}"/>
    <cellStyle name="Notas 15 28 3 3" xfId="50734" xr:uid="{00000000-0005-0000-0000-0000DC510000}"/>
    <cellStyle name="Notas 15 29" xfId="7195" xr:uid="{00000000-0005-0000-0000-0000DD510000}"/>
    <cellStyle name="Notas 15 29 2" xfId="9519" xr:uid="{00000000-0005-0000-0000-0000DE510000}"/>
    <cellStyle name="Notas 15 29 2 2" xfId="24570" xr:uid="{00000000-0005-0000-0000-0000DF510000}"/>
    <cellStyle name="Notas 15 29 2 3" xfId="38919" xr:uid="{00000000-0005-0000-0000-0000E0510000}"/>
    <cellStyle name="Notas 15 29 3" xfId="21544" xr:uid="{00000000-0005-0000-0000-0000E1510000}"/>
    <cellStyle name="Notas 15 29 3 2" xfId="36595" xr:uid="{00000000-0005-0000-0000-0000E2510000}"/>
    <cellStyle name="Notas 15 29 3 3" xfId="50944" xr:uid="{00000000-0005-0000-0000-0000E3510000}"/>
    <cellStyle name="Notas 15 3" xfId="1517" xr:uid="{00000000-0005-0000-0000-0000E4510000}"/>
    <cellStyle name="Notas 15 3 10" xfId="3896" xr:uid="{00000000-0005-0000-0000-0000E5510000}"/>
    <cellStyle name="Notas 15 3 10 2" xfId="9050" xr:uid="{00000000-0005-0000-0000-0000E6510000}"/>
    <cellStyle name="Notas 15 3 10 2 2" xfId="24101" xr:uid="{00000000-0005-0000-0000-0000E7510000}"/>
    <cellStyle name="Notas 15 3 10 2 3" xfId="38450" xr:uid="{00000000-0005-0000-0000-0000E8510000}"/>
    <cellStyle name="Notas 15 3 10 3" xfId="18245" xr:uid="{00000000-0005-0000-0000-0000E9510000}"/>
    <cellStyle name="Notas 15 3 10 3 2" xfId="33296" xr:uid="{00000000-0005-0000-0000-0000EA510000}"/>
    <cellStyle name="Notas 15 3 10 3 3" xfId="47645" xr:uid="{00000000-0005-0000-0000-0000EB510000}"/>
    <cellStyle name="Notas 15 3 11" xfId="4106" xr:uid="{00000000-0005-0000-0000-0000EC510000}"/>
    <cellStyle name="Notas 15 3 11 2" xfId="9592" xr:uid="{00000000-0005-0000-0000-0000ED510000}"/>
    <cellStyle name="Notas 15 3 11 2 2" xfId="24643" xr:uid="{00000000-0005-0000-0000-0000EE510000}"/>
    <cellStyle name="Notas 15 3 11 2 3" xfId="38992" xr:uid="{00000000-0005-0000-0000-0000EF510000}"/>
    <cellStyle name="Notas 15 3 11 3" xfId="18455" xr:uid="{00000000-0005-0000-0000-0000F0510000}"/>
    <cellStyle name="Notas 15 3 11 3 2" xfId="33506" xr:uid="{00000000-0005-0000-0000-0000F1510000}"/>
    <cellStyle name="Notas 15 3 11 3 3" xfId="47855" xr:uid="{00000000-0005-0000-0000-0000F2510000}"/>
    <cellStyle name="Notas 15 3 12" xfId="4316" xr:uid="{00000000-0005-0000-0000-0000F3510000}"/>
    <cellStyle name="Notas 15 3 12 2" xfId="12677" xr:uid="{00000000-0005-0000-0000-0000F4510000}"/>
    <cellStyle name="Notas 15 3 12 2 2" xfId="27728" xr:uid="{00000000-0005-0000-0000-0000F5510000}"/>
    <cellStyle name="Notas 15 3 12 2 3" xfId="42077" xr:uid="{00000000-0005-0000-0000-0000F6510000}"/>
    <cellStyle name="Notas 15 3 12 3" xfId="18665" xr:uid="{00000000-0005-0000-0000-0000F7510000}"/>
    <cellStyle name="Notas 15 3 12 3 2" xfId="33716" xr:uid="{00000000-0005-0000-0000-0000F8510000}"/>
    <cellStyle name="Notas 15 3 12 3 3" xfId="48065" xr:uid="{00000000-0005-0000-0000-0000F9510000}"/>
    <cellStyle name="Notas 15 3 13" xfId="4526" xr:uid="{00000000-0005-0000-0000-0000FA510000}"/>
    <cellStyle name="Notas 15 3 13 2" xfId="9629" xr:uid="{00000000-0005-0000-0000-0000FB510000}"/>
    <cellStyle name="Notas 15 3 13 2 2" xfId="24680" xr:uid="{00000000-0005-0000-0000-0000FC510000}"/>
    <cellStyle name="Notas 15 3 13 2 3" xfId="39029" xr:uid="{00000000-0005-0000-0000-0000FD510000}"/>
    <cellStyle name="Notas 15 3 13 3" xfId="18875" xr:uid="{00000000-0005-0000-0000-0000FE510000}"/>
    <cellStyle name="Notas 15 3 13 3 2" xfId="33926" xr:uid="{00000000-0005-0000-0000-0000FF510000}"/>
    <cellStyle name="Notas 15 3 13 3 3" xfId="48275" xr:uid="{00000000-0005-0000-0000-000000520000}"/>
    <cellStyle name="Notas 15 3 14" xfId="4736" xr:uid="{00000000-0005-0000-0000-000001520000}"/>
    <cellStyle name="Notas 15 3 14 2" xfId="11198" xr:uid="{00000000-0005-0000-0000-000002520000}"/>
    <cellStyle name="Notas 15 3 14 2 2" xfId="26249" xr:uid="{00000000-0005-0000-0000-000003520000}"/>
    <cellStyle name="Notas 15 3 14 2 3" xfId="40598" xr:uid="{00000000-0005-0000-0000-000004520000}"/>
    <cellStyle name="Notas 15 3 14 3" xfId="19085" xr:uid="{00000000-0005-0000-0000-000005520000}"/>
    <cellStyle name="Notas 15 3 14 3 2" xfId="34136" xr:uid="{00000000-0005-0000-0000-000006520000}"/>
    <cellStyle name="Notas 15 3 14 3 3" xfId="48485" xr:uid="{00000000-0005-0000-0000-000007520000}"/>
    <cellStyle name="Notas 15 3 15" xfId="4946" xr:uid="{00000000-0005-0000-0000-000008520000}"/>
    <cellStyle name="Notas 15 3 15 2" xfId="9986" xr:uid="{00000000-0005-0000-0000-000009520000}"/>
    <cellStyle name="Notas 15 3 15 2 2" xfId="25037" xr:uid="{00000000-0005-0000-0000-00000A520000}"/>
    <cellStyle name="Notas 15 3 15 2 3" xfId="39386" xr:uid="{00000000-0005-0000-0000-00000B520000}"/>
    <cellStyle name="Notas 15 3 15 3" xfId="19295" xr:uid="{00000000-0005-0000-0000-00000C520000}"/>
    <cellStyle name="Notas 15 3 15 3 2" xfId="34346" xr:uid="{00000000-0005-0000-0000-00000D520000}"/>
    <cellStyle name="Notas 15 3 15 3 3" xfId="48695" xr:uid="{00000000-0005-0000-0000-00000E520000}"/>
    <cellStyle name="Notas 15 3 16" xfId="5156" xr:uid="{00000000-0005-0000-0000-00000F520000}"/>
    <cellStyle name="Notas 15 3 16 2" xfId="13962" xr:uid="{00000000-0005-0000-0000-000010520000}"/>
    <cellStyle name="Notas 15 3 16 2 2" xfId="29013" xr:uid="{00000000-0005-0000-0000-000011520000}"/>
    <cellStyle name="Notas 15 3 16 2 3" xfId="43362" xr:uid="{00000000-0005-0000-0000-000012520000}"/>
    <cellStyle name="Notas 15 3 16 3" xfId="19505" xr:uid="{00000000-0005-0000-0000-000013520000}"/>
    <cellStyle name="Notas 15 3 16 3 2" xfId="34556" xr:uid="{00000000-0005-0000-0000-000014520000}"/>
    <cellStyle name="Notas 15 3 16 3 3" xfId="48905" xr:uid="{00000000-0005-0000-0000-000015520000}"/>
    <cellStyle name="Notas 15 3 17" xfId="5366" xr:uid="{00000000-0005-0000-0000-000016520000}"/>
    <cellStyle name="Notas 15 3 17 2" xfId="14784" xr:uid="{00000000-0005-0000-0000-000017520000}"/>
    <cellStyle name="Notas 15 3 17 2 2" xfId="29835" xr:uid="{00000000-0005-0000-0000-000018520000}"/>
    <cellStyle name="Notas 15 3 17 2 3" xfId="44184" xr:uid="{00000000-0005-0000-0000-000019520000}"/>
    <cellStyle name="Notas 15 3 17 3" xfId="19715" xr:uid="{00000000-0005-0000-0000-00001A520000}"/>
    <cellStyle name="Notas 15 3 17 3 2" xfId="34766" xr:uid="{00000000-0005-0000-0000-00001B520000}"/>
    <cellStyle name="Notas 15 3 17 3 3" xfId="49115" xr:uid="{00000000-0005-0000-0000-00001C520000}"/>
    <cellStyle name="Notas 15 3 18" xfId="5576" xr:uid="{00000000-0005-0000-0000-00001D520000}"/>
    <cellStyle name="Notas 15 3 18 2" xfId="15425" xr:uid="{00000000-0005-0000-0000-00001E520000}"/>
    <cellStyle name="Notas 15 3 18 2 2" xfId="30476" xr:uid="{00000000-0005-0000-0000-00001F520000}"/>
    <cellStyle name="Notas 15 3 18 2 3" xfId="44825" xr:uid="{00000000-0005-0000-0000-000020520000}"/>
    <cellStyle name="Notas 15 3 18 3" xfId="19925" xr:uid="{00000000-0005-0000-0000-000021520000}"/>
    <cellStyle name="Notas 15 3 18 3 2" xfId="34976" xr:uid="{00000000-0005-0000-0000-000022520000}"/>
    <cellStyle name="Notas 15 3 18 3 3" xfId="49325" xr:uid="{00000000-0005-0000-0000-000023520000}"/>
    <cellStyle name="Notas 15 3 19" xfId="5786" xr:uid="{00000000-0005-0000-0000-000024520000}"/>
    <cellStyle name="Notas 15 3 19 2" xfId="11324" xr:uid="{00000000-0005-0000-0000-000025520000}"/>
    <cellStyle name="Notas 15 3 19 2 2" xfId="26375" xr:uid="{00000000-0005-0000-0000-000026520000}"/>
    <cellStyle name="Notas 15 3 19 2 3" xfId="40724" xr:uid="{00000000-0005-0000-0000-000027520000}"/>
    <cellStyle name="Notas 15 3 19 3" xfId="20135" xr:uid="{00000000-0005-0000-0000-000028520000}"/>
    <cellStyle name="Notas 15 3 19 3 2" xfId="35186" xr:uid="{00000000-0005-0000-0000-000029520000}"/>
    <cellStyle name="Notas 15 3 19 3 3" xfId="49535" xr:uid="{00000000-0005-0000-0000-00002A520000}"/>
    <cellStyle name="Notas 15 3 2" xfId="2057" xr:uid="{00000000-0005-0000-0000-00002B520000}"/>
    <cellStyle name="Notas 15 3 2 2" xfId="10064" xr:uid="{00000000-0005-0000-0000-00002C520000}"/>
    <cellStyle name="Notas 15 3 2 2 2" xfId="25115" xr:uid="{00000000-0005-0000-0000-00002D520000}"/>
    <cellStyle name="Notas 15 3 2 2 3" xfId="39464" xr:uid="{00000000-0005-0000-0000-00002E520000}"/>
    <cellStyle name="Notas 15 3 2 3" xfId="16404" xr:uid="{00000000-0005-0000-0000-00002F520000}"/>
    <cellStyle name="Notas 15 3 2 3 2" xfId="31455" xr:uid="{00000000-0005-0000-0000-000030520000}"/>
    <cellStyle name="Notas 15 3 2 3 3" xfId="45804" xr:uid="{00000000-0005-0000-0000-000031520000}"/>
    <cellStyle name="Notas 15 3 20" xfId="5996" xr:uid="{00000000-0005-0000-0000-000032520000}"/>
    <cellStyle name="Notas 15 3 20 2" xfId="13149" xr:uid="{00000000-0005-0000-0000-000033520000}"/>
    <cellStyle name="Notas 15 3 20 2 2" xfId="28200" xr:uid="{00000000-0005-0000-0000-000034520000}"/>
    <cellStyle name="Notas 15 3 20 2 3" xfId="42549" xr:uid="{00000000-0005-0000-0000-000035520000}"/>
    <cellStyle name="Notas 15 3 20 3" xfId="20345" xr:uid="{00000000-0005-0000-0000-000036520000}"/>
    <cellStyle name="Notas 15 3 20 3 2" xfId="35396" xr:uid="{00000000-0005-0000-0000-000037520000}"/>
    <cellStyle name="Notas 15 3 20 3 3" xfId="49745" xr:uid="{00000000-0005-0000-0000-000038520000}"/>
    <cellStyle name="Notas 15 3 21" xfId="6206" xr:uid="{00000000-0005-0000-0000-000039520000}"/>
    <cellStyle name="Notas 15 3 21 2" xfId="9624" xr:uid="{00000000-0005-0000-0000-00003A520000}"/>
    <cellStyle name="Notas 15 3 21 2 2" xfId="24675" xr:uid="{00000000-0005-0000-0000-00003B520000}"/>
    <cellStyle name="Notas 15 3 21 2 3" xfId="39024" xr:uid="{00000000-0005-0000-0000-00003C520000}"/>
    <cellStyle name="Notas 15 3 21 3" xfId="20555" xr:uid="{00000000-0005-0000-0000-00003D520000}"/>
    <cellStyle name="Notas 15 3 21 3 2" xfId="35606" xr:uid="{00000000-0005-0000-0000-00003E520000}"/>
    <cellStyle name="Notas 15 3 21 3 3" xfId="49955" xr:uid="{00000000-0005-0000-0000-00003F520000}"/>
    <cellStyle name="Notas 15 3 22" xfId="6416" xr:uid="{00000000-0005-0000-0000-000040520000}"/>
    <cellStyle name="Notas 15 3 22 2" xfId="12191" xr:uid="{00000000-0005-0000-0000-000041520000}"/>
    <cellStyle name="Notas 15 3 22 2 2" xfId="27242" xr:uid="{00000000-0005-0000-0000-000042520000}"/>
    <cellStyle name="Notas 15 3 22 2 3" xfId="41591" xr:uid="{00000000-0005-0000-0000-000043520000}"/>
    <cellStyle name="Notas 15 3 22 3" xfId="20765" xr:uid="{00000000-0005-0000-0000-000044520000}"/>
    <cellStyle name="Notas 15 3 22 3 2" xfId="35816" xr:uid="{00000000-0005-0000-0000-000045520000}"/>
    <cellStyle name="Notas 15 3 22 3 3" xfId="50165" xr:uid="{00000000-0005-0000-0000-000046520000}"/>
    <cellStyle name="Notas 15 3 23" xfId="6626" xr:uid="{00000000-0005-0000-0000-000047520000}"/>
    <cellStyle name="Notas 15 3 23 2" xfId="15170" xr:uid="{00000000-0005-0000-0000-000048520000}"/>
    <cellStyle name="Notas 15 3 23 2 2" xfId="30221" xr:uid="{00000000-0005-0000-0000-000049520000}"/>
    <cellStyle name="Notas 15 3 23 2 3" xfId="44570" xr:uid="{00000000-0005-0000-0000-00004A520000}"/>
    <cellStyle name="Notas 15 3 23 3" xfId="20975" xr:uid="{00000000-0005-0000-0000-00004B520000}"/>
    <cellStyle name="Notas 15 3 23 3 2" xfId="36026" xr:uid="{00000000-0005-0000-0000-00004C520000}"/>
    <cellStyle name="Notas 15 3 23 3 3" xfId="50375" xr:uid="{00000000-0005-0000-0000-00004D520000}"/>
    <cellStyle name="Notas 15 3 24" xfId="6836" xr:uid="{00000000-0005-0000-0000-00004E520000}"/>
    <cellStyle name="Notas 15 3 24 2" xfId="13350" xr:uid="{00000000-0005-0000-0000-00004F520000}"/>
    <cellStyle name="Notas 15 3 24 2 2" xfId="28401" xr:uid="{00000000-0005-0000-0000-000050520000}"/>
    <cellStyle name="Notas 15 3 24 2 3" xfId="42750" xr:uid="{00000000-0005-0000-0000-000051520000}"/>
    <cellStyle name="Notas 15 3 24 3" xfId="21185" xr:uid="{00000000-0005-0000-0000-000052520000}"/>
    <cellStyle name="Notas 15 3 24 3 2" xfId="36236" xr:uid="{00000000-0005-0000-0000-000053520000}"/>
    <cellStyle name="Notas 15 3 24 3 3" xfId="50585" xr:uid="{00000000-0005-0000-0000-000054520000}"/>
    <cellStyle name="Notas 15 3 25" xfId="7046" xr:uid="{00000000-0005-0000-0000-000055520000}"/>
    <cellStyle name="Notas 15 3 25 2" xfId="12082" xr:uid="{00000000-0005-0000-0000-000056520000}"/>
    <cellStyle name="Notas 15 3 25 2 2" xfId="27133" xr:uid="{00000000-0005-0000-0000-000057520000}"/>
    <cellStyle name="Notas 15 3 25 2 3" xfId="41482" xr:uid="{00000000-0005-0000-0000-000058520000}"/>
    <cellStyle name="Notas 15 3 25 3" xfId="21395" xr:uid="{00000000-0005-0000-0000-000059520000}"/>
    <cellStyle name="Notas 15 3 25 3 2" xfId="36446" xr:uid="{00000000-0005-0000-0000-00005A520000}"/>
    <cellStyle name="Notas 15 3 25 3 3" xfId="50795" xr:uid="{00000000-0005-0000-0000-00005B520000}"/>
    <cellStyle name="Notas 15 3 26" xfId="7256" xr:uid="{00000000-0005-0000-0000-00005C520000}"/>
    <cellStyle name="Notas 15 3 26 2" xfId="15986" xr:uid="{00000000-0005-0000-0000-00005D520000}"/>
    <cellStyle name="Notas 15 3 26 2 2" xfId="31037" xr:uid="{00000000-0005-0000-0000-00005E520000}"/>
    <cellStyle name="Notas 15 3 26 2 3" xfId="45386" xr:uid="{00000000-0005-0000-0000-00005F520000}"/>
    <cellStyle name="Notas 15 3 26 3" xfId="21605" xr:uid="{00000000-0005-0000-0000-000060520000}"/>
    <cellStyle name="Notas 15 3 26 3 2" xfId="36656" xr:uid="{00000000-0005-0000-0000-000061520000}"/>
    <cellStyle name="Notas 15 3 26 3 3" xfId="51005" xr:uid="{00000000-0005-0000-0000-000062520000}"/>
    <cellStyle name="Notas 15 3 27" xfId="7466" xr:uid="{00000000-0005-0000-0000-000063520000}"/>
    <cellStyle name="Notas 15 3 27 2" xfId="1755" xr:uid="{00000000-0005-0000-0000-000064520000}"/>
    <cellStyle name="Notas 15 3 27 2 2" xfId="23560" xr:uid="{00000000-0005-0000-0000-000065520000}"/>
    <cellStyle name="Notas 15 3 27 2 3" xfId="23834" xr:uid="{00000000-0005-0000-0000-000066520000}"/>
    <cellStyle name="Notas 15 3 27 3" xfId="21815" xr:uid="{00000000-0005-0000-0000-000067520000}"/>
    <cellStyle name="Notas 15 3 27 3 2" xfId="36866" xr:uid="{00000000-0005-0000-0000-000068520000}"/>
    <cellStyle name="Notas 15 3 27 3 3" xfId="51215" xr:uid="{00000000-0005-0000-0000-000069520000}"/>
    <cellStyle name="Notas 15 3 28" xfId="7676" xr:uid="{00000000-0005-0000-0000-00006A520000}"/>
    <cellStyle name="Notas 15 3 28 2" xfId="15072" xr:uid="{00000000-0005-0000-0000-00006B520000}"/>
    <cellStyle name="Notas 15 3 28 2 2" xfId="30123" xr:uid="{00000000-0005-0000-0000-00006C520000}"/>
    <cellStyle name="Notas 15 3 28 2 3" xfId="44472" xr:uid="{00000000-0005-0000-0000-00006D520000}"/>
    <cellStyle name="Notas 15 3 28 3" xfId="22025" xr:uid="{00000000-0005-0000-0000-00006E520000}"/>
    <cellStyle name="Notas 15 3 28 3 2" xfId="37076" xr:uid="{00000000-0005-0000-0000-00006F520000}"/>
    <cellStyle name="Notas 15 3 28 3 3" xfId="51425" xr:uid="{00000000-0005-0000-0000-000070520000}"/>
    <cellStyle name="Notas 15 3 29" xfId="7886" xr:uid="{00000000-0005-0000-0000-000071520000}"/>
    <cellStyle name="Notas 15 3 29 2" xfId="14563" xr:uid="{00000000-0005-0000-0000-000072520000}"/>
    <cellStyle name="Notas 15 3 29 2 2" xfId="29614" xr:uid="{00000000-0005-0000-0000-000073520000}"/>
    <cellStyle name="Notas 15 3 29 2 3" xfId="43963" xr:uid="{00000000-0005-0000-0000-000074520000}"/>
    <cellStyle name="Notas 15 3 29 3" xfId="22235" xr:uid="{00000000-0005-0000-0000-000075520000}"/>
    <cellStyle name="Notas 15 3 29 3 2" xfId="37286" xr:uid="{00000000-0005-0000-0000-000076520000}"/>
    <cellStyle name="Notas 15 3 29 3 3" xfId="51635" xr:uid="{00000000-0005-0000-0000-000077520000}"/>
    <cellStyle name="Notas 15 3 3" xfId="2426" xr:uid="{00000000-0005-0000-0000-000078520000}"/>
    <cellStyle name="Notas 15 3 3 2" xfId="16018" xr:uid="{00000000-0005-0000-0000-000079520000}"/>
    <cellStyle name="Notas 15 3 3 2 2" xfId="31069" xr:uid="{00000000-0005-0000-0000-00007A520000}"/>
    <cellStyle name="Notas 15 3 3 2 3" xfId="45418" xr:uid="{00000000-0005-0000-0000-00007B520000}"/>
    <cellStyle name="Notas 15 3 3 3" xfId="16775" xr:uid="{00000000-0005-0000-0000-00007C520000}"/>
    <cellStyle name="Notas 15 3 3 3 2" xfId="31826" xr:uid="{00000000-0005-0000-0000-00007D520000}"/>
    <cellStyle name="Notas 15 3 3 3 3" xfId="46175" xr:uid="{00000000-0005-0000-0000-00007E520000}"/>
    <cellStyle name="Notas 15 3 30" xfId="8093" xr:uid="{00000000-0005-0000-0000-00007F520000}"/>
    <cellStyle name="Notas 15 3 30 2" xfId="9308" xr:uid="{00000000-0005-0000-0000-000080520000}"/>
    <cellStyle name="Notas 15 3 30 2 2" xfId="24359" xr:uid="{00000000-0005-0000-0000-000081520000}"/>
    <cellStyle name="Notas 15 3 30 2 3" xfId="38708" xr:uid="{00000000-0005-0000-0000-000082520000}"/>
    <cellStyle name="Notas 15 3 30 3" xfId="22442" xr:uid="{00000000-0005-0000-0000-000083520000}"/>
    <cellStyle name="Notas 15 3 30 3 2" xfId="37493" xr:uid="{00000000-0005-0000-0000-000084520000}"/>
    <cellStyle name="Notas 15 3 30 3 3" xfId="51842" xr:uid="{00000000-0005-0000-0000-000085520000}"/>
    <cellStyle name="Notas 15 3 31" xfId="8300" xr:uid="{00000000-0005-0000-0000-000086520000}"/>
    <cellStyle name="Notas 15 3 31 2" xfId="11305" xr:uid="{00000000-0005-0000-0000-000087520000}"/>
    <cellStyle name="Notas 15 3 31 2 2" xfId="26356" xr:uid="{00000000-0005-0000-0000-000088520000}"/>
    <cellStyle name="Notas 15 3 31 2 3" xfId="40705" xr:uid="{00000000-0005-0000-0000-000089520000}"/>
    <cellStyle name="Notas 15 3 31 3" xfId="22649" xr:uid="{00000000-0005-0000-0000-00008A520000}"/>
    <cellStyle name="Notas 15 3 31 3 2" xfId="37700" xr:uid="{00000000-0005-0000-0000-00008B520000}"/>
    <cellStyle name="Notas 15 3 31 3 3" xfId="52049" xr:uid="{00000000-0005-0000-0000-00008C520000}"/>
    <cellStyle name="Notas 15 3 32" xfId="8505" xr:uid="{00000000-0005-0000-0000-00008D520000}"/>
    <cellStyle name="Notas 15 3 32 2" xfId="11519" xr:uid="{00000000-0005-0000-0000-00008E520000}"/>
    <cellStyle name="Notas 15 3 32 2 2" xfId="26570" xr:uid="{00000000-0005-0000-0000-00008F520000}"/>
    <cellStyle name="Notas 15 3 32 2 3" xfId="40919" xr:uid="{00000000-0005-0000-0000-000090520000}"/>
    <cellStyle name="Notas 15 3 32 3" xfId="22854" xr:uid="{00000000-0005-0000-0000-000091520000}"/>
    <cellStyle name="Notas 15 3 32 3 2" xfId="37905" xr:uid="{00000000-0005-0000-0000-000092520000}"/>
    <cellStyle name="Notas 15 3 32 3 3" xfId="52254" xr:uid="{00000000-0005-0000-0000-000093520000}"/>
    <cellStyle name="Notas 15 3 33" xfId="8700" xr:uid="{00000000-0005-0000-0000-000094520000}"/>
    <cellStyle name="Notas 15 3 33 2" xfId="15354" xr:uid="{00000000-0005-0000-0000-000095520000}"/>
    <cellStyle name="Notas 15 3 33 2 2" xfId="30405" xr:uid="{00000000-0005-0000-0000-000096520000}"/>
    <cellStyle name="Notas 15 3 33 2 3" xfId="44754" xr:uid="{00000000-0005-0000-0000-000097520000}"/>
    <cellStyle name="Notas 15 3 33 3" xfId="23049" xr:uid="{00000000-0005-0000-0000-000098520000}"/>
    <cellStyle name="Notas 15 3 33 3 2" xfId="38100" xr:uid="{00000000-0005-0000-0000-000099520000}"/>
    <cellStyle name="Notas 15 3 33 3 3" xfId="52449" xr:uid="{00000000-0005-0000-0000-00009A520000}"/>
    <cellStyle name="Notas 15 3 34" xfId="8870" xr:uid="{00000000-0005-0000-0000-00009B520000}"/>
    <cellStyle name="Notas 15 3 34 2" xfId="10612" xr:uid="{00000000-0005-0000-0000-00009C520000}"/>
    <cellStyle name="Notas 15 3 34 2 2" xfId="25663" xr:uid="{00000000-0005-0000-0000-00009D520000}"/>
    <cellStyle name="Notas 15 3 34 2 3" xfId="40012" xr:uid="{00000000-0005-0000-0000-00009E520000}"/>
    <cellStyle name="Notas 15 3 34 3" xfId="23219" xr:uid="{00000000-0005-0000-0000-00009F520000}"/>
    <cellStyle name="Notas 15 3 34 3 2" xfId="38270" xr:uid="{00000000-0005-0000-0000-0000A0520000}"/>
    <cellStyle name="Notas 15 3 34 3 3" xfId="52619" xr:uid="{00000000-0005-0000-0000-0000A1520000}"/>
    <cellStyle name="Notas 15 3 35" xfId="9004" xr:uid="{00000000-0005-0000-0000-0000A2520000}"/>
    <cellStyle name="Notas 15 3 35 2" xfId="11732" xr:uid="{00000000-0005-0000-0000-0000A3520000}"/>
    <cellStyle name="Notas 15 3 35 2 2" xfId="26783" xr:uid="{00000000-0005-0000-0000-0000A4520000}"/>
    <cellStyle name="Notas 15 3 35 2 3" xfId="41132" xr:uid="{00000000-0005-0000-0000-0000A5520000}"/>
    <cellStyle name="Notas 15 3 35 3" xfId="23353" xr:uid="{00000000-0005-0000-0000-0000A6520000}"/>
    <cellStyle name="Notas 15 3 35 3 2" xfId="38404" xr:uid="{00000000-0005-0000-0000-0000A7520000}"/>
    <cellStyle name="Notas 15 3 35 3 3" xfId="52753" xr:uid="{00000000-0005-0000-0000-0000A8520000}"/>
    <cellStyle name="Notas 15 3 36" xfId="15826" xr:uid="{00000000-0005-0000-0000-0000A9520000}"/>
    <cellStyle name="Notas 15 3 36 2" xfId="30877" xr:uid="{00000000-0005-0000-0000-0000AA520000}"/>
    <cellStyle name="Notas 15 3 36 3" xfId="45226" xr:uid="{00000000-0005-0000-0000-0000AB520000}"/>
    <cellStyle name="Notas 15 3 37" xfId="16253" xr:uid="{00000000-0005-0000-0000-0000AC520000}"/>
    <cellStyle name="Notas 15 3 37 2" xfId="31304" xr:uid="{00000000-0005-0000-0000-0000AD520000}"/>
    <cellStyle name="Notas 15 3 37 3" xfId="45653" xr:uid="{00000000-0005-0000-0000-0000AE520000}"/>
    <cellStyle name="Notas 15 3 4" xfId="2636" xr:uid="{00000000-0005-0000-0000-0000AF520000}"/>
    <cellStyle name="Notas 15 3 4 2" xfId="9509" xr:uid="{00000000-0005-0000-0000-0000B0520000}"/>
    <cellStyle name="Notas 15 3 4 2 2" xfId="24560" xr:uid="{00000000-0005-0000-0000-0000B1520000}"/>
    <cellStyle name="Notas 15 3 4 2 3" xfId="38909" xr:uid="{00000000-0005-0000-0000-0000B2520000}"/>
    <cellStyle name="Notas 15 3 4 3" xfId="16985" xr:uid="{00000000-0005-0000-0000-0000B3520000}"/>
    <cellStyle name="Notas 15 3 4 3 2" xfId="32036" xr:uid="{00000000-0005-0000-0000-0000B4520000}"/>
    <cellStyle name="Notas 15 3 4 3 3" xfId="46385" xr:uid="{00000000-0005-0000-0000-0000B5520000}"/>
    <cellStyle name="Notas 15 3 5" xfId="2846" xr:uid="{00000000-0005-0000-0000-0000B6520000}"/>
    <cellStyle name="Notas 15 3 5 2" xfId="11808" xr:uid="{00000000-0005-0000-0000-0000B7520000}"/>
    <cellStyle name="Notas 15 3 5 2 2" xfId="26859" xr:uid="{00000000-0005-0000-0000-0000B8520000}"/>
    <cellStyle name="Notas 15 3 5 2 3" xfId="41208" xr:uid="{00000000-0005-0000-0000-0000B9520000}"/>
    <cellStyle name="Notas 15 3 5 3" xfId="17195" xr:uid="{00000000-0005-0000-0000-0000BA520000}"/>
    <cellStyle name="Notas 15 3 5 3 2" xfId="32246" xr:uid="{00000000-0005-0000-0000-0000BB520000}"/>
    <cellStyle name="Notas 15 3 5 3 3" xfId="46595" xr:uid="{00000000-0005-0000-0000-0000BC520000}"/>
    <cellStyle name="Notas 15 3 6" xfId="3056" xr:uid="{00000000-0005-0000-0000-0000BD520000}"/>
    <cellStyle name="Notas 15 3 6 2" xfId="11942" xr:uid="{00000000-0005-0000-0000-0000BE520000}"/>
    <cellStyle name="Notas 15 3 6 2 2" xfId="26993" xr:uid="{00000000-0005-0000-0000-0000BF520000}"/>
    <cellStyle name="Notas 15 3 6 2 3" xfId="41342" xr:uid="{00000000-0005-0000-0000-0000C0520000}"/>
    <cellStyle name="Notas 15 3 6 3" xfId="17405" xr:uid="{00000000-0005-0000-0000-0000C1520000}"/>
    <cellStyle name="Notas 15 3 6 3 2" xfId="32456" xr:uid="{00000000-0005-0000-0000-0000C2520000}"/>
    <cellStyle name="Notas 15 3 6 3 3" xfId="46805" xr:uid="{00000000-0005-0000-0000-0000C3520000}"/>
    <cellStyle name="Notas 15 3 7" xfId="3266" xr:uid="{00000000-0005-0000-0000-0000C4520000}"/>
    <cellStyle name="Notas 15 3 7 2" xfId="13004" xr:uid="{00000000-0005-0000-0000-0000C5520000}"/>
    <cellStyle name="Notas 15 3 7 2 2" xfId="28055" xr:uid="{00000000-0005-0000-0000-0000C6520000}"/>
    <cellStyle name="Notas 15 3 7 2 3" xfId="42404" xr:uid="{00000000-0005-0000-0000-0000C7520000}"/>
    <cellStyle name="Notas 15 3 7 3" xfId="17615" xr:uid="{00000000-0005-0000-0000-0000C8520000}"/>
    <cellStyle name="Notas 15 3 7 3 2" xfId="32666" xr:uid="{00000000-0005-0000-0000-0000C9520000}"/>
    <cellStyle name="Notas 15 3 7 3 3" xfId="47015" xr:uid="{00000000-0005-0000-0000-0000CA520000}"/>
    <cellStyle name="Notas 15 3 8" xfId="3476" xr:uid="{00000000-0005-0000-0000-0000CB520000}"/>
    <cellStyle name="Notas 15 3 8 2" xfId="9398" xr:uid="{00000000-0005-0000-0000-0000CC520000}"/>
    <cellStyle name="Notas 15 3 8 2 2" xfId="24449" xr:uid="{00000000-0005-0000-0000-0000CD520000}"/>
    <cellStyle name="Notas 15 3 8 2 3" xfId="38798" xr:uid="{00000000-0005-0000-0000-0000CE520000}"/>
    <cellStyle name="Notas 15 3 8 3" xfId="17825" xr:uid="{00000000-0005-0000-0000-0000CF520000}"/>
    <cellStyle name="Notas 15 3 8 3 2" xfId="32876" xr:uid="{00000000-0005-0000-0000-0000D0520000}"/>
    <cellStyle name="Notas 15 3 8 3 3" xfId="47225" xr:uid="{00000000-0005-0000-0000-0000D1520000}"/>
    <cellStyle name="Notas 15 3 9" xfId="3686" xr:uid="{00000000-0005-0000-0000-0000D2520000}"/>
    <cellStyle name="Notas 15 3 9 2" xfId="14130" xr:uid="{00000000-0005-0000-0000-0000D3520000}"/>
    <cellStyle name="Notas 15 3 9 2 2" xfId="29181" xr:uid="{00000000-0005-0000-0000-0000D4520000}"/>
    <cellStyle name="Notas 15 3 9 2 3" xfId="43530" xr:uid="{00000000-0005-0000-0000-0000D5520000}"/>
    <cellStyle name="Notas 15 3 9 3" xfId="18035" xr:uid="{00000000-0005-0000-0000-0000D6520000}"/>
    <cellStyle name="Notas 15 3 9 3 2" xfId="33086" xr:uid="{00000000-0005-0000-0000-0000D7520000}"/>
    <cellStyle name="Notas 15 3 9 3 3" xfId="47435" xr:uid="{00000000-0005-0000-0000-0000D8520000}"/>
    <cellStyle name="Notas 15 30" xfId="7405" xr:uid="{00000000-0005-0000-0000-0000D9520000}"/>
    <cellStyle name="Notas 15 30 2" xfId="13387" xr:uid="{00000000-0005-0000-0000-0000DA520000}"/>
    <cellStyle name="Notas 15 30 2 2" xfId="28438" xr:uid="{00000000-0005-0000-0000-0000DB520000}"/>
    <cellStyle name="Notas 15 30 2 3" xfId="42787" xr:uid="{00000000-0005-0000-0000-0000DC520000}"/>
    <cellStyle name="Notas 15 30 3" xfId="21754" xr:uid="{00000000-0005-0000-0000-0000DD520000}"/>
    <cellStyle name="Notas 15 30 3 2" xfId="36805" xr:uid="{00000000-0005-0000-0000-0000DE520000}"/>
    <cellStyle name="Notas 15 30 3 3" xfId="51154" xr:uid="{00000000-0005-0000-0000-0000DF520000}"/>
    <cellStyle name="Notas 15 31" xfId="7615" xr:uid="{00000000-0005-0000-0000-0000E0520000}"/>
    <cellStyle name="Notas 15 31 2" xfId="13629" xr:uid="{00000000-0005-0000-0000-0000E1520000}"/>
    <cellStyle name="Notas 15 31 2 2" xfId="28680" xr:uid="{00000000-0005-0000-0000-0000E2520000}"/>
    <cellStyle name="Notas 15 31 2 3" xfId="43029" xr:uid="{00000000-0005-0000-0000-0000E3520000}"/>
    <cellStyle name="Notas 15 31 3" xfId="21964" xr:uid="{00000000-0005-0000-0000-0000E4520000}"/>
    <cellStyle name="Notas 15 31 3 2" xfId="37015" xr:uid="{00000000-0005-0000-0000-0000E5520000}"/>
    <cellStyle name="Notas 15 31 3 3" xfId="51364" xr:uid="{00000000-0005-0000-0000-0000E6520000}"/>
    <cellStyle name="Notas 15 32" xfId="7825" xr:uid="{00000000-0005-0000-0000-0000E7520000}"/>
    <cellStyle name="Notas 15 32 2" xfId="10743" xr:uid="{00000000-0005-0000-0000-0000E8520000}"/>
    <cellStyle name="Notas 15 32 2 2" xfId="25794" xr:uid="{00000000-0005-0000-0000-0000E9520000}"/>
    <cellStyle name="Notas 15 32 2 3" xfId="40143" xr:uid="{00000000-0005-0000-0000-0000EA520000}"/>
    <cellStyle name="Notas 15 32 3" xfId="22174" xr:uid="{00000000-0005-0000-0000-0000EB520000}"/>
    <cellStyle name="Notas 15 32 3 2" xfId="37225" xr:uid="{00000000-0005-0000-0000-0000EC520000}"/>
    <cellStyle name="Notas 15 32 3 3" xfId="51574" xr:uid="{00000000-0005-0000-0000-0000ED520000}"/>
    <cellStyle name="Notas 15 33" xfId="8033" xr:uid="{00000000-0005-0000-0000-0000EE520000}"/>
    <cellStyle name="Notas 15 33 2" xfId="13948" xr:uid="{00000000-0005-0000-0000-0000EF520000}"/>
    <cellStyle name="Notas 15 33 2 2" xfId="28999" xr:uid="{00000000-0005-0000-0000-0000F0520000}"/>
    <cellStyle name="Notas 15 33 2 3" xfId="43348" xr:uid="{00000000-0005-0000-0000-0000F1520000}"/>
    <cellStyle name="Notas 15 33 3" xfId="22382" xr:uid="{00000000-0005-0000-0000-0000F2520000}"/>
    <cellStyle name="Notas 15 33 3 2" xfId="37433" xr:uid="{00000000-0005-0000-0000-0000F3520000}"/>
    <cellStyle name="Notas 15 33 3 3" xfId="51782" xr:uid="{00000000-0005-0000-0000-0000F4520000}"/>
    <cellStyle name="Notas 15 34" xfId="8240" xr:uid="{00000000-0005-0000-0000-0000F5520000}"/>
    <cellStyle name="Notas 15 34 2" xfId="9791" xr:uid="{00000000-0005-0000-0000-0000F6520000}"/>
    <cellStyle name="Notas 15 34 2 2" xfId="24842" xr:uid="{00000000-0005-0000-0000-0000F7520000}"/>
    <cellStyle name="Notas 15 34 2 3" xfId="39191" xr:uid="{00000000-0005-0000-0000-0000F8520000}"/>
    <cellStyle name="Notas 15 34 3" xfId="22589" xr:uid="{00000000-0005-0000-0000-0000F9520000}"/>
    <cellStyle name="Notas 15 34 3 2" xfId="37640" xr:uid="{00000000-0005-0000-0000-0000FA520000}"/>
    <cellStyle name="Notas 15 34 3 3" xfId="51989" xr:uid="{00000000-0005-0000-0000-0000FB520000}"/>
    <cellStyle name="Notas 15 35" xfId="8446" xr:uid="{00000000-0005-0000-0000-0000FC520000}"/>
    <cellStyle name="Notas 15 35 2" xfId="10642" xr:uid="{00000000-0005-0000-0000-0000FD520000}"/>
    <cellStyle name="Notas 15 35 2 2" xfId="25693" xr:uid="{00000000-0005-0000-0000-0000FE520000}"/>
    <cellStyle name="Notas 15 35 2 3" xfId="40042" xr:uid="{00000000-0005-0000-0000-0000FF520000}"/>
    <cellStyle name="Notas 15 35 3" xfId="22795" xr:uid="{00000000-0005-0000-0000-000000530000}"/>
    <cellStyle name="Notas 15 35 3 2" xfId="37846" xr:uid="{00000000-0005-0000-0000-000001530000}"/>
    <cellStyle name="Notas 15 35 3 3" xfId="52195" xr:uid="{00000000-0005-0000-0000-000002530000}"/>
    <cellStyle name="Notas 15 36" xfId="8645" xr:uid="{00000000-0005-0000-0000-000003530000}"/>
    <cellStyle name="Notas 15 36 2" xfId="11203" xr:uid="{00000000-0005-0000-0000-000004530000}"/>
    <cellStyle name="Notas 15 36 2 2" xfId="26254" xr:uid="{00000000-0005-0000-0000-000005530000}"/>
    <cellStyle name="Notas 15 36 2 3" xfId="40603" xr:uid="{00000000-0005-0000-0000-000006530000}"/>
    <cellStyle name="Notas 15 36 3" xfId="22994" xr:uid="{00000000-0005-0000-0000-000007530000}"/>
    <cellStyle name="Notas 15 36 3 2" xfId="38045" xr:uid="{00000000-0005-0000-0000-000008530000}"/>
    <cellStyle name="Notas 15 36 3 3" xfId="52394" xr:uid="{00000000-0005-0000-0000-000009530000}"/>
    <cellStyle name="Notas 15 37" xfId="8823" xr:uid="{00000000-0005-0000-0000-00000A530000}"/>
    <cellStyle name="Notas 15 37 2" xfId="15646" xr:uid="{00000000-0005-0000-0000-00000B530000}"/>
    <cellStyle name="Notas 15 37 2 2" xfId="30697" xr:uid="{00000000-0005-0000-0000-00000C530000}"/>
    <cellStyle name="Notas 15 37 2 3" xfId="45046" xr:uid="{00000000-0005-0000-0000-00000D530000}"/>
    <cellStyle name="Notas 15 37 3" xfId="23172" xr:uid="{00000000-0005-0000-0000-00000E530000}"/>
    <cellStyle name="Notas 15 37 3 2" xfId="38223" xr:uid="{00000000-0005-0000-0000-00000F530000}"/>
    <cellStyle name="Notas 15 37 3 3" xfId="52572" xr:uid="{00000000-0005-0000-0000-000010530000}"/>
    <cellStyle name="Notas 15 38" xfId="1895" xr:uid="{00000000-0005-0000-0000-000011530000}"/>
    <cellStyle name="Notas 15 38 2" xfId="23700" xr:uid="{00000000-0005-0000-0000-000012530000}"/>
    <cellStyle name="Notas 15 38 3" xfId="24059" xr:uid="{00000000-0005-0000-0000-000013530000}"/>
    <cellStyle name="Notas 15 39" xfId="16120" xr:uid="{00000000-0005-0000-0000-000014530000}"/>
    <cellStyle name="Notas 15 39 2" xfId="31171" xr:uid="{00000000-0005-0000-0000-000015530000}"/>
    <cellStyle name="Notas 15 39 3" xfId="45520" xr:uid="{00000000-0005-0000-0000-000016530000}"/>
    <cellStyle name="Notas 15 4" xfId="2130" xr:uid="{00000000-0005-0000-0000-000017530000}"/>
    <cellStyle name="Notas 15 4 2" xfId="11977" xr:uid="{00000000-0005-0000-0000-000018530000}"/>
    <cellStyle name="Notas 15 4 2 2" xfId="27028" xr:uid="{00000000-0005-0000-0000-000019530000}"/>
    <cellStyle name="Notas 15 4 2 3" xfId="41377" xr:uid="{00000000-0005-0000-0000-00001A530000}"/>
    <cellStyle name="Notas 15 4 3" xfId="16478" xr:uid="{00000000-0005-0000-0000-00001B530000}"/>
    <cellStyle name="Notas 15 4 3 2" xfId="31529" xr:uid="{00000000-0005-0000-0000-00001C530000}"/>
    <cellStyle name="Notas 15 4 3 3" xfId="45878" xr:uid="{00000000-0005-0000-0000-00001D530000}"/>
    <cellStyle name="Notas 15 5" xfId="2111" xr:uid="{00000000-0005-0000-0000-00001E530000}"/>
    <cellStyle name="Notas 15 5 2" xfId="13418" xr:uid="{00000000-0005-0000-0000-00001F530000}"/>
    <cellStyle name="Notas 15 5 2 2" xfId="28469" xr:uid="{00000000-0005-0000-0000-000020530000}"/>
    <cellStyle name="Notas 15 5 2 3" xfId="42818" xr:uid="{00000000-0005-0000-0000-000021530000}"/>
    <cellStyle name="Notas 15 5 3" xfId="16458" xr:uid="{00000000-0005-0000-0000-000022530000}"/>
    <cellStyle name="Notas 15 5 3 2" xfId="31509" xr:uid="{00000000-0005-0000-0000-000023530000}"/>
    <cellStyle name="Notas 15 5 3 3" xfId="45858" xr:uid="{00000000-0005-0000-0000-000024530000}"/>
    <cellStyle name="Notas 15 6" xfId="2365" xr:uid="{00000000-0005-0000-0000-000025530000}"/>
    <cellStyle name="Notas 15 6 2" xfId="9532" xr:uid="{00000000-0005-0000-0000-000026530000}"/>
    <cellStyle name="Notas 15 6 2 2" xfId="24583" xr:uid="{00000000-0005-0000-0000-000027530000}"/>
    <cellStyle name="Notas 15 6 2 3" xfId="38932" xr:uid="{00000000-0005-0000-0000-000028530000}"/>
    <cellStyle name="Notas 15 6 3" xfId="16714" xr:uid="{00000000-0005-0000-0000-000029530000}"/>
    <cellStyle name="Notas 15 6 3 2" xfId="31765" xr:uid="{00000000-0005-0000-0000-00002A530000}"/>
    <cellStyle name="Notas 15 6 3 3" xfId="46114" xr:uid="{00000000-0005-0000-0000-00002B530000}"/>
    <cellStyle name="Notas 15 7" xfId="2575" xr:uid="{00000000-0005-0000-0000-00002C530000}"/>
    <cellStyle name="Notas 15 7 2" xfId="11309" xr:uid="{00000000-0005-0000-0000-00002D530000}"/>
    <cellStyle name="Notas 15 7 2 2" xfId="26360" xr:uid="{00000000-0005-0000-0000-00002E530000}"/>
    <cellStyle name="Notas 15 7 2 3" xfId="40709" xr:uid="{00000000-0005-0000-0000-00002F530000}"/>
    <cellStyle name="Notas 15 7 3" xfId="16924" xr:uid="{00000000-0005-0000-0000-000030530000}"/>
    <cellStyle name="Notas 15 7 3 2" xfId="31975" xr:uid="{00000000-0005-0000-0000-000031530000}"/>
    <cellStyle name="Notas 15 7 3 3" xfId="46324" xr:uid="{00000000-0005-0000-0000-000032530000}"/>
    <cellStyle name="Notas 15 8" xfId="2785" xr:uid="{00000000-0005-0000-0000-000033530000}"/>
    <cellStyle name="Notas 15 8 2" xfId="1873" xr:uid="{00000000-0005-0000-0000-000034530000}"/>
    <cellStyle name="Notas 15 8 2 2" xfId="23678" xr:uid="{00000000-0005-0000-0000-000035530000}"/>
    <cellStyle name="Notas 15 8 2 3" xfId="23850" xr:uid="{00000000-0005-0000-0000-000036530000}"/>
    <cellStyle name="Notas 15 8 3" xfId="17134" xr:uid="{00000000-0005-0000-0000-000037530000}"/>
    <cellStyle name="Notas 15 8 3 2" xfId="32185" xr:uid="{00000000-0005-0000-0000-000038530000}"/>
    <cellStyle name="Notas 15 8 3 3" xfId="46534" xr:uid="{00000000-0005-0000-0000-000039530000}"/>
    <cellStyle name="Notas 15 9" xfId="2995" xr:uid="{00000000-0005-0000-0000-00003A530000}"/>
    <cellStyle name="Notas 15 9 2" xfId="12225" xr:uid="{00000000-0005-0000-0000-00003B530000}"/>
    <cellStyle name="Notas 15 9 2 2" xfId="27276" xr:uid="{00000000-0005-0000-0000-00003C530000}"/>
    <cellStyle name="Notas 15 9 2 3" xfId="41625" xr:uid="{00000000-0005-0000-0000-00003D530000}"/>
    <cellStyle name="Notas 15 9 3" xfId="17344" xr:uid="{00000000-0005-0000-0000-00003E530000}"/>
    <cellStyle name="Notas 15 9 3 2" xfId="32395" xr:uid="{00000000-0005-0000-0000-00003F530000}"/>
    <cellStyle name="Notas 15 9 3 3" xfId="46744" xr:uid="{00000000-0005-0000-0000-000040530000}"/>
    <cellStyle name="Notas 16" xfId="1410" xr:uid="{00000000-0005-0000-0000-000041530000}"/>
    <cellStyle name="Notas 16 10" xfId="3141" xr:uid="{00000000-0005-0000-0000-000042530000}"/>
    <cellStyle name="Notas 16 10 2" xfId="12358" xr:uid="{00000000-0005-0000-0000-000043530000}"/>
    <cellStyle name="Notas 16 10 2 2" xfId="27409" xr:uid="{00000000-0005-0000-0000-000044530000}"/>
    <cellStyle name="Notas 16 10 2 3" xfId="41758" xr:uid="{00000000-0005-0000-0000-000045530000}"/>
    <cellStyle name="Notas 16 10 3" xfId="17490" xr:uid="{00000000-0005-0000-0000-000046530000}"/>
    <cellStyle name="Notas 16 10 3 2" xfId="32541" xr:uid="{00000000-0005-0000-0000-000047530000}"/>
    <cellStyle name="Notas 16 10 3 3" xfId="46890" xr:uid="{00000000-0005-0000-0000-000048530000}"/>
    <cellStyle name="Notas 16 11" xfId="3351" xr:uid="{00000000-0005-0000-0000-000049530000}"/>
    <cellStyle name="Notas 16 11 2" xfId="11545" xr:uid="{00000000-0005-0000-0000-00004A530000}"/>
    <cellStyle name="Notas 16 11 2 2" xfId="26596" xr:uid="{00000000-0005-0000-0000-00004B530000}"/>
    <cellStyle name="Notas 16 11 2 3" xfId="40945" xr:uid="{00000000-0005-0000-0000-00004C530000}"/>
    <cellStyle name="Notas 16 11 3" xfId="17700" xr:uid="{00000000-0005-0000-0000-00004D530000}"/>
    <cellStyle name="Notas 16 11 3 2" xfId="32751" xr:uid="{00000000-0005-0000-0000-00004E530000}"/>
    <cellStyle name="Notas 16 11 3 3" xfId="47100" xr:uid="{00000000-0005-0000-0000-00004F530000}"/>
    <cellStyle name="Notas 16 12" xfId="3561" xr:uid="{00000000-0005-0000-0000-000050530000}"/>
    <cellStyle name="Notas 16 12 2" xfId="15732" xr:uid="{00000000-0005-0000-0000-000051530000}"/>
    <cellStyle name="Notas 16 12 2 2" xfId="30783" xr:uid="{00000000-0005-0000-0000-000052530000}"/>
    <cellStyle name="Notas 16 12 2 3" xfId="45132" xr:uid="{00000000-0005-0000-0000-000053530000}"/>
    <cellStyle name="Notas 16 12 3" xfId="17910" xr:uid="{00000000-0005-0000-0000-000054530000}"/>
    <cellStyle name="Notas 16 12 3 2" xfId="32961" xr:uid="{00000000-0005-0000-0000-000055530000}"/>
    <cellStyle name="Notas 16 12 3 3" xfId="47310" xr:uid="{00000000-0005-0000-0000-000056530000}"/>
    <cellStyle name="Notas 16 13" xfId="3771" xr:uid="{00000000-0005-0000-0000-000057530000}"/>
    <cellStyle name="Notas 16 13 2" xfId="15145" xr:uid="{00000000-0005-0000-0000-000058530000}"/>
    <cellStyle name="Notas 16 13 2 2" xfId="30196" xr:uid="{00000000-0005-0000-0000-000059530000}"/>
    <cellStyle name="Notas 16 13 2 3" xfId="44545" xr:uid="{00000000-0005-0000-0000-00005A530000}"/>
    <cellStyle name="Notas 16 13 3" xfId="18120" xr:uid="{00000000-0005-0000-0000-00005B530000}"/>
    <cellStyle name="Notas 16 13 3 2" xfId="33171" xr:uid="{00000000-0005-0000-0000-00005C530000}"/>
    <cellStyle name="Notas 16 13 3 3" xfId="47520" xr:uid="{00000000-0005-0000-0000-00005D530000}"/>
    <cellStyle name="Notas 16 14" xfId="3981" xr:uid="{00000000-0005-0000-0000-00005E530000}"/>
    <cellStyle name="Notas 16 14 2" xfId="9177" xr:uid="{00000000-0005-0000-0000-00005F530000}"/>
    <cellStyle name="Notas 16 14 2 2" xfId="24228" xr:uid="{00000000-0005-0000-0000-000060530000}"/>
    <cellStyle name="Notas 16 14 2 3" xfId="38577" xr:uid="{00000000-0005-0000-0000-000061530000}"/>
    <cellStyle name="Notas 16 14 3" xfId="18330" xr:uid="{00000000-0005-0000-0000-000062530000}"/>
    <cellStyle name="Notas 16 14 3 2" xfId="33381" xr:uid="{00000000-0005-0000-0000-000063530000}"/>
    <cellStyle name="Notas 16 14 3 3" xfId="47730" xr:uid="{00000000-0005-0000-0000-000064530000}"/>
    <cellStyle name="Notas 16 15" xfId="4191" xr:uid="{00000000-0005-0000-0000-000065530000}"/>
    <cellStyle name="Notas 16 15 2" xfId="1684" xr:uid="{00000000-0005-0000-0000-000066530000}"/>
    <cellStyle name="Notas 16 15 2 2" xfId="23489" xr:uid="{00000000-0005-0000-0000-000067530000}"/>
    <cellStyle name="Notas 16 15 2 3" xfId="23846" xr:uid="{00000000-0005-0000-0000-000068530000}"/>
    <cellStyle name="Notas 16 15 3" xfId="18540" xr:uid="{00000000-0005-0000-0000-000069530000}"/>
    <cellStyle name="Notas 16 15 3 2" xfId="33591" xr:uid="{00000000-0005-0000-0000-00006A530000}"/>
    <cellStyle name="Notas 16 15 3 3" xfId="47940" xr:uid="{00000000-0005-0000-0000-00006B530000}"/>
    <cellStyle name="Notas 16 16" xfId="4401" xr:uid="{00000000-0005-0000-0000-00006C530000}"/>
    <cellStyle name="Notas 16 16 2" xfId="11169" xr:uid="{00000000-0005-0000-0000-00006D530000}"/>
    <cellStyle name="Notas 16 16 2 2" xfId="26220" xr:uid="{00000000-0005-0000-0000-00006E530000}"/>
    <cellStyle name="Notas 16 16 2 3" xfId="40569" xr:uid="{00000000-0005-0000-0000-00006F530000}"/>
    <cellStyle name="Notas 16 16 3" xfId="18750" xr:uid="{00000000-0005-0000-0000-000070530000}"/>
    <cellStyle name="Notas 16 16 3 2" xfId="33801" xr:uid="{00000000-0005-0000-0000-000071530000}"/>
    <cellStyle name="Notas 16 16 3 3" xfId="48150" xr:uid="{00000000-0005-0000-0000-000072530000}"/>
    <cellStyle name="Notas 16 17" xfId="4611" xr:uid="{00000000-0005-0000-0000-000073530000}"/>
    <cellStyle name="Notas 16 17 2" xfId="10105" xr:uid="{00000000-0005-0000-0000-000074530000}"/>
    <cellStyle name="Notas 16 17 2 2" xfId="25156" xr:uid="{00000000-0005-0000-0000-000075530000}"/>
    <cellStyle name="Notas 16 17 2 3" xfId="39505" xr:uid="{00000000-0005-0000-0000-000076530000}"/>
    <cellStyle name="Notas 16 17 3" xfId="18960" xr:uid="{00000000-0005-0000-0000-000077530000}"/>
    <cellStyle name="Notas 16 17 3 2" xfId="34011" xr:uid="{00000000-0005-0000-0000-000078530000}"/>
    <cellStyle name="Notas 16 17 3 3" xfId="48360" xr:uid="{00000000-0005-0000-0000-000079530000}"/>
    <cellStyle name="Notas 16 18" xfId="4821" xr:uid="{00000000-0005-0000-0000-00007A530000}"/>
    <cellStyle name="Notas 16 18 2" xfId="16040" xr:uid="{00000000-0005-0000-0000-00007B530000}"/>
    <cellStyle name="Notas 16 18 2 2" xfId="31091" xr:uid="{00000000-0005-0000-0000-00007C530000}"/>
    <cellStyle name="Notas 16 18 2 3" xfId="45440" xr:uid="{00000000-0005-0000-0000-00007D530000}"/>
    <cellStyle name="Notas 16 18 3" xfId="19170" xr:uid="{00000000-0005-0000-0000-00007E530000}"/>
    <cellStyle name="Notas 16 18 3 2" xfId="34221" xr:uid="{00000000-0005-0000-0000-00007F530000}"/>
    <cellStyle name="Notas 16 18 3 3" xfId="48570" xr:uid="{00000000-0005-0000-0000-000080530000}"/>
    <cellStyle name="Notas 16 19" xfId="5031" xr:uid="{00000000-0005-0000-0000-000081530000}"/>
    <cellStyle name="Notas 16 19 2" xfId="10459" xr:uid="{00000000-0005-0000-0000-000082530000}"/>
    <cellStyle name="Notas 16 19 2 2" xfId="25510" xr:uid="{00000000-0005-0000-0000-000083530000}"/>
    <cellStyle name="Notas 16 19 2 3" xfId="39859" xr:uid="{00000000-0005-0000-0000-000084530000}"/>
    <cellStyle name="Notas 16 19 3" xfId="19380" xr:uid="{00000000-0005-0000-0000-000085530000}"/>
    <cellStyle name="Notas 16 19 3 2" xfId="34431" xr:uid="{00000000-0005-0000-0000-000086530000}"/>
    <cellStyle name="Notas 16 19 3 3" xfId="48780" xr:uid="{00000000-0005-0000-0000-000087530000}"/>
    <cellStyle name="Notas 16 2" xfId="1494" xr:uid="{00000000-0005-0000-0000-000088530000}"/>
    <cellStyle name="Notas 16 2 10" xfId="3855" xr:uid="{00000000-0005-0000-0000-000089530000}"/>
    <cellStyle name="Notas 16 2 10 2" xfId="12401" xr:uid="{00000000-0005-0000-0000-00008A530000}"/>
    <cellStyle name="Notas 16 2 10 2 2" xfId="27452" xr:uid="{00000000-0005-0000-0000-00008B530000}"/>
    <cellStyle name="Notas 16 2 10 2 3" xfId="41801" xr:uid="{00000000-0005-0000-0000-00008C530000}"/>
    <cellStyle name="Notas 16 2 10 3" xfId="18204" xr:uid="{00000000-0005-0000-0000-00008D530000}"/>
    <cellStyle name="Notas 16 2 10 3 2" xfId="33255" xr:uid="{00000000-0005-0000-0000-00008E530000}"/>
    <cellStyle name="Notas 16 2 10 3 3" xfId="47604" xr:uid="{00000000-0005-0000-0000-00008F530000}"/>
    <cellStyle name="Notas 16 2 11" xfId="4065" xr:uid="{00000000-0005-0000-0000-000090530000}"/>
    <cellStyle name="Notas 16 2 11 2" xfId="9958" xr:uid="{00000000-0005-0000-0000-000091530000}"/>
    <cellStyle name="Notas 16 2 11 2 2" xfId="25009" xr:uid="{00000000-0005-0000-0000-000092530000}"/>
    <cellStyle name="Notas 16 2 11 2 3" xfId="39358" xr:uid="{00000000-0005-0000-0000-000093530000}"/>
    <cellStyle name="Notas 16 2 11 3" xfId="18414" xr:uid="{00000000-0005-0000-0000-000094530000}"/>
    <cellStyle name="Notas 16 2 11 3 2" xfId="33465" xr:uid="{00000000-0005-0000-0000-000095530000}"/>
    <cellStyle name="Notas 16 2 11 3 3" xfId="47814" xr:uid="{00000000-0005-0000-0000-000096530000}"/>
    <cellStyle name="Notas 16 2 12" xfId="4275" xr:uid="{00000000-0005-0000-0000-000097530000}"/>
    <cellStyle name="Notas 16 2 12 2" xfId="10050" xr:uid="{00000000-0005-0000-0000-000098530000}"/>
    <cellStyle name="Notas 16 2 12 2 2" xfId="25101" xr:uid="{00000000-0005-0000-0000-000099530000}"/>
    <cellStyle name="Notas 16 2 12 2 3" xfId="39450" xr:uid="{00000000-0005-0000-0000-00009A530000}"/>
    <cellStyle name="Notas 16 2 12 3" xfId="18624" xr:uid="{00000000-0005-0000-0000-00009B530000}"/>
    <cellStyle name="Notas 16 2 12 3 2" xfId="33675" xr:uid="{00000000-0005-0000-0000-00009C530000}"/>
    <cellStyle name="Notas 16 2 12 3 3" xfId="48024" xr:uid="{00000000-0005-0000-0000-00009D530000}"/>
    <cellStyle name="Notas 16 2 13" xfId="4485" xr:uid="{00000000-0005-0000-0000-00009E530000}"/>
    <cellStyle name="Notas 16 2 13 2" xfId="12178" xr:uid="{00000000-0005-0000-0000-00009F530000}"/>
    <cellStyle name="Notas 16 2 13 2 2" xfId="27229" xr:uid="{00000000-0005-0000-0000-0000A0530000}"/>
    <cellStyle name="Notas 16 2 13 2 3" xfId="41578" xr:uid="{00000000-0005-0000-0000-0000A1530000}"/>
    <cellStyle name="Notas 16 2 13 3" xfId="18834" xr:uid="{00000000-0005-0000-0000-0000A2530000}"/>
    <cellStyle name="Notas 16 2 13 3 2" xfId="33885" xr:uid="{00000000-0005-0000-0000-0000A3530000}"/>
    <cellStyle name="Notas 16 2 13 3 3" xfId="48234" xr:uid="{00000000-0005-0000-0000-0000A4530000}"/>
    <cellStyle name="Notas 16 2 14" xfId="4695" xr:uid="{00000000-0005-0000-0000-0000A5530000}"/>
    <cellStyle name="Notas 16 2 14 2" xfId="10965" xr:uid="{00000000-0005-0000-0000-0000A6530000}"/>
    <cellStyle name="Notas 16 2 14 2 2" xfId="26016" xr:uid="{00000000-0005-0000-0000-0000A7530000}"/>
    <cellStyle name="Notas 16 2 14 2 3" xfId="40365" xr:uid="{00000000-0005-0000-0000-0000A8530000}"/>
    <cellStyle name="Notas 16 2 14 3" xfId="19044" xr:uid="{00000000-0005-0000-0000-0000A9530000}"/>
    <cellStyle name="Notas 16 2 14 3 2" xfId="34095" xr:uid="{00000000-0005-0000-0000-0000AA530000}"/>
    <cellStyle name="Notas 16 2 14 3 3" xfId="48444" xr:uid="{00000000-0005-0000-0000-0000AB530000}"/>
    <cellStyle name="Notas 16 2 15" xfId="4905" xr:uid="{00000000-0005-0000-0000-0000AC530000}"/>
    <cellStyle name="Notas 16 2 15 2" xfId="12839" xr:uid="{00000000-0005-0000-0000-0000AD530000}"/>
    <cellStyle name="Notas 16 2 15 2 2" xfId="27890" xr:uid="{00000000-0005-0000-0000-0000AE530000}"/>
    <cellStyle name="Notas 16 2 15 2 3" xfId="42239" xr:uid="{00000000-0005-0000-0000-0000AF530000}"/>
    <cellStyle name="Notas 16 2 15 3" xfId="19254" xr:uid="{00000000-0005-0000-0000-0000B0530000}"/>
    <cellStyle name="Notas 16 2 15 3 2" xfId="34305" xr:uid="{00000000-0005-0000-0000-0000B1530000}"/>
    <cellStyle name="Notas 16 2 15 3 3" xfId="48654" xr:uid="{00000000-0005-0000-0000-0000B2530000}"/>
    <cellStyle name="Notas 16 2 16" xfId="5115" xr:uid="{00000000-0005-0000-0000-0000B3530000}"/>
    <cellStyle name="Notas 16 2 16 2" xfId="13608" xr:uid="{00000000-0005-0000-0000-0000B4530000}"/>
    <cellStyle name="Notas 16 2 16 2 2" xfId="28659" xr:uid="{00000000-0005-0000-0000-0000B5530000}"/>
    <cellStyle name="Notas 16 2 16 2 3" xfId="43008" xr:uid="{00000000-0005-0000-0000-0000B6530000}"/>
    <cellStyle name="Notas 16 2 16 3" xfId="19464" xr:uid="{00000000-0005-0000-0000-0000B7530000}"/>
    <cellStyle name="Notas 16 2 16 3 2" xfId="34515" xr:uid="{00000000-0005-0000-0000-0000B8530000}"/>
    <cellStyle name="Notas 16 2 16 3 3" xfId="48864" xr:uid="{00000000-0005-0000-0000-0000B9530000}"/>
    <cellStyle name="Notas 16 2 17" xfId="5325" xr:uid="{00000000-0005-0000-0000-0000BA530000}"/>
    <cellStyle name="Notas 16 2 17 2" xfId="10019" xr:uid="{00000000-0005-0000-0000-0000BB530000}"/>
    <cellStyle name="Notas 16 2 17 2 2" xfId="25070" xr:uid="{00000000-0005-0000-0000-0000BC530000}"/>
    <cellStyle name="Notas 16 2 17 2 3" xfId="39419" xr:uid="{00000000-0005-0000-0000-0000BD530000}"/>
    <cellStyle name="Notas 16 2 17 3" xfId="19674" xr:uid="{00000000-0005-0000-0000-0000BE530000}"/>
    <cellStyle name="Notas 16 2 17 3 2" xfId="34725" xr:uid="{00000000-0005-0000-0000-0000BF530000}"/>
    <cellStyle name="Notas 16 2 17 3 3" xfId="49074" xr:uid="{00000000-0005-0000-0000-0000C0530000}"/>
    <cellStyle name="Notas 16 2 18" xfId="5535" xr:uid="{00000000-0005-0000-0000-0000C1530000}"/>
    <cellStyle name="Notas 16 2 18 2" xfId="9535" xr:uid="{00000000-0005-0000-0000-0000C2530000}"/>
    <cellStyle name="Notas 16 2 18 2 2" xfId="24586" xr:uid="{00000000-0005-0000-0000-0000C3530000}"/>
    <cellStyle name="Notas 16 2 18 2 3" xfId="38935" xr:uid="{00000000-0005-0000-0000-0000C4530000}"/>
    <cellStyle name="Notas 16 2 18 3" xfId="19884" xr:uid="{00000000-0005-0000-0000-0000C5530000}"/>
    <cellStyle name="Notas 16 2 18 3 2" xfId="34935" xr:uid="{00000000-0005-0000-0000-0000C6530000}"/>
    <cellStyle name="Notas 16 2 18 3 3" xfId="49284" xr:uid="{00000000-0005-0000-0000-0000C7530000}"/>
    <cellStyle name="Notas 16 2 19" xfId="5745" xr:uid="{00000000-0005-0000-0000-0000C8530000}"/>
    <cellStyle name="Notas 16 2 19 2" xfId="1736" xr:uid="{00000000-0005-0000-0000-0000C9530000}"/>
    <cellStyle name="Notas 16 2 19 2 2" xfId="23541" xr:uid="{00000000-0005-0000-0000-0000CA530000}"/>
    <cellStyle name="Notas 16 2 19 2 3" xfId="24011" xr:uid="{00000000-0005-0000-0000-0000CB530000}"/>
    <cellStyle name="Notas 16 2 19 3" xfId="20094" xr:uid="{00000000-0005-0000-0000-0000CC530000}"/>
    <cellStyle name="Notas 16 2 19 3 2" xfId="35145" xr:uid="{00000000-0005-0000-0000-0000CD530000}"/>
    <cellStyle name="Notas 16 2 19 3 3" xfId="49494" xr:uid="{00000000-0005-0000-0000-0000CE530000}"/>
    <cellStyle name="Notas 16 2 2" xfId="2159" xr:uid="{00000000-0005-0000-0000-0000CF530000}"/>
    <cellStyle name="Notas 16 2 2 2" xfId="11636" xr:uid="{00000000-0005-0000-0000-0000D0530000}"/>
    <cellStyle name="Notas 16 2 2 2 2" xfId="26687" xr:uid="{00000000-0005-0000-0000-0000D1530000}"/>
    <cellStyle name="Notas 16 2 2 2 3" xfId="41036" xr:uid="{00000000-0005-0000-0000-0000D2530000}"/>
    <cellStyle name="Notas 16 2 2 3" xfId="16508" xr:uid="{00000000-0005-0000-0000-0000D3530000}"/>
    <cellStyle name="Notas 16 2 2 3 2" xfId="31559" xr:uid="{00000000-0005-0000-0000-0000D4530000}"/>
    <cellStyle name="Notas 16 2 2 3 3" xfId="45908" xr:uid="{00000000-0005-0000-0000-0000D5530000}"/>
    <cellStyle name="Notas 16 2 20" xfId="5955" xr:uid="{00000000-0005-0000-0000-0000D6530000}"/>
    <cellStyle name="Notas 16 2 20 2" xfId="1777" xr:uid="{00000000-0005-0000-0000-0000D7530000}"/>
    <cellStyle name="Notas 16 2 20 2 2" xfId="23582" xr:uid="{00000000-0005-0000-0000-0000D8530000}"/>
    <cellStyle name="Notas 16 2 20 2 3" xfId="23957" xr:uid="{00000000-0005-0000-0000-0000D9530000}"/>
    <cellStyle name="Notas 16 2 20 3" xfId="20304" xr:uid="{00000000-0005-0000-0000-0000DA530000}"/>
    <cellStyle name="Notas 16 2 20 3 2" xfId="35355" xr:uid="{00000000-0005-0000-0000-0000DB530000}"/>
    <cellStyle name="Notas 16 2 20 3 3" xfId="49704" xr:uid="{00000000-0005-0000-0000-0000DC530000}"/>
    <cellStyle name="Notas 16 2 21" xfId="6165" xr:uid="{00000000-0005-0000-0000-0000DD530000}"/>
    <cellStyle name="Notas 16 2 21 2" xfId="12382" xr:uid="{00000000-0005-0000-0000-0000DE530000}"/>
    <cellStyle name="Notas 16 2 21 2 2" xfId="27433" xr:uid="{00000000-0005-0000-0000-0000DF530000}"/>
    <cellStyle name="Notas 16 2 21 2 3" xfId="41782" xr:uid="{00000000-0005-0000-0000-0000E0530000}"/>
    <cellStyle name="Notas 16 2 21 3" xfId="20514" xr:uid="{00000000-0005-0000-0000-0000E1530000}"/>
    <cellStyle name="Notas 16 2 21 3 2" xfId="35565" xr:uid="{00000000-0005-0000-0000-0000E2530000}"/>
    <cellStyle name="Notas 16 2 21 3 3" xfId="49914" xr:uid="{00000000-0005-0000-0000-0000E3530000}"/>
    <cellStyle name="Notas 16 2 22" xfId="6375" xr:uid="{00000000-0005-0000-0000-0000E4530000}"/>
    <cellStyle name="Notas 16 2 22 2" xfId="13459" xr:uid="{00000000-0005-0000-0000-0000E5530000}"/>
    <cellStyle name="Notas 16 2 22 2 2" xfId="28510" xr:uid="{00000000-0005-0000-0000-0000E6530000}"/>
    <cellStyle name="Notas 16 2 22 2 3" xfId="42859" xr:uid="{00000000-0005-0000-0000-0000E7530000}"/>
    <cellStyle name="Notas 16 2 22 3" xfId="20724" xr:uid="{00000000-0005-0000-0000-0000E8530000}"/>
    <cellStyle name="Notas 16 2 22 3 2" xfId="35775" xr:uid="{00000000-0005-0000-0000-0000E9530000}"/>
    <cellStyle name="Notas 16 2 22 3 3" xfId="50124" xr:uid="{00000000-0005-0000-0000-0000EA530000}"/>
    <cellStyle name="Notas 16 2 23" xfId="6585" xr:uid="{00000000-0005-0000-0000-0000EB530000}"/>
    <cellStyle name="Notas 16 2 23 2" xfId="14220" xr:uid="{00000000-0005-0000-0000-0000EC530000}"/>
    <cellStyle name="Notas 16 2 23 2 2" xfId="29271" xr:uid="{00000000-0005-0000-0000-0000ED530000}"/>
    <cellStyle name="Notas 16 2 23 2 3" xfId="43620" xr:uid="{00000000-0005-0000-0000-0000EE530000}"/>
    <cellStyle name="Notas 16 2 23 3" xfId="20934" xr:uid="{00000000-0005-0000-0000-0000EF530000}"/>
    <cellStyle name="Notas 16 2 23 3 2" xfId="35985" xr:uid="{00000000-0005-0000-0000-0000F0530000}"/>
    <cellStyle name="Notas 16 2 23 3 3" xfId="50334" xr:uid="{00000000-0005-0000-0000-0000F1530000}"/>
    <cellStyle name="Notas 16 2 24" xfId="6795" xr:uid="{00000000-0005-0000-0000-0000F2530000}"/>
    <cellStyle name="Notas 16 2 24 2" xfId="13699" xr:uid="{00000000-0005-0000-0000-0000F3530000}"/>
    <cellStyle name="Notas 16 2 24 2 2" xfId="28750" xr:uid="{00000000-0005-0000-0000-0000F4530000}"/>
    <cellStyle name="Notas 16 2 24 2 3" xfId="43099" xr:uid="{00000000-0005-0000-0000-0000F5530000}"/>
    <cellStyle name="Notas 16 2 24 3" xfId="21144" xr:uid="{00000000-0005-0000-0000-0000F6530000}"/>
    <cellStyle name="Notas 16 2 24 3 2" xfId="36195" xr:uid="{00000000-0005-0000-0000-0000F7530000}"/>
    <cellStyle name="Notas 16 2 24 3 3" xfId="50544" xr:uid="{00000000-0005-0000-0000-0000F8530000}"/>
    <cellStyle name="Notas 16 2 25" xfId="7005" xr:uid="{00000000-0005-0000-0000-0000F9530000}"/>
    <cellStyle name="Notas 16 2 25 2" xfId="11062" xr:uid="{00000000-0005-0000-0000-0000FA530000}"/>
    <cellStyle name="Notas 16 2 25 2 2" xfId="26113" xr:uid="{00000000-0005-0000-0000-0000FB530000}"/>
    <cellStyle name="Notas 16 2 25 2 3" xfId="40462" xr:uid="{00000000-0005-0000-0000-0000FC530000}"/>
    <cellStyle name="Notas 16 2 25 3" xfId="21354" xr:uid="{00000000-0005-0000-0000-0000FD530000}"/>
    <cellStyle name="Notas 16 2 25 3 2" xfId="36405" xr:uid="{00000000-0005-0000-0000-0000FE530000}"/>
    <cellStyle name="Notas 16 2 25 3 3" xfId="50754" xr:uid="{00000000-0005-0000-0000-0000FF530000}"/>
    <cellStyle name="Notas 16 2 26" xfId="7215" xr:uid="{00000000-0005-0000-0000-000000540000}"/>
    <cellStyle name="Notas 16 2 26 2" xfId="14076" xr:uid="{00000000-0005-0000-0000-000001540000}"/>
    <cellStyle name="Notas 16 2 26 2 2" xfId="29127" xr:uid="{00000000-0005-0000-0000-000002540000}"/>
    <cellStyle name="Notas 16 2 26 2 3" xfId="43476" xr:uid="{00000000-0005-0000-0000-000003540000}"/>
    <cellStyle name="Notas 16 2 26 3" xfId="21564" xr:uid="{00000000-0005-0000-0000-000004540000}"/>
    <cellStyle name="Notas 16 2 26 3 2" xfId="36615" xr:uid="{00000000-0005-0000-0000-000005540000}"/>
    <cellStyle name="Notas 16 2 26 3 3" xfId="50964" xr:uid="{00000000-0005-0000-0000-000006540000}"/>
    <cellStyle name="Notas 16 2 27" xfId="7425" xr:uid="{00000000-0005-0000-0000-000007540000}"/>
    <cellStyle name="Notas 16 2 27 2" xfId="15876" xr:uid="{00000000-0005-0000-0000-000008540000}"/>
    <cellStyle name="Notas 16 2 27 2 2" xfId="30927" xr:uid="{00000000-0005-0000-0000-000009540000}"/>
    <cellStyle name="Notas 16 2 27 2 3" xfId="45276" xr:uid="{00000000-0005-0000-0000-00000A540000}"/>
    <cellStyle name="Notas 16 2 27 3" xfId="21774" xr:uid="{00000000-0005-0000-0000-00000B540000}"/>
    <cellStyle name="Notas 16 2 27 3 2" xfId="36825" xr:uid="{00000000-0005-0000-0000-00000C540000}"/>
    <cellStyle name="Notas 16 2 27 3 3" xfId="51174" xr:uid="{00000000-0005-0000-0000-00000D540000}"/>
    <cellStyle name="Notas 16 2 28" xfId="7635" xr:uid="{00000000-0005-0000-0000-00000E540000}"/>
    <cellStyle name="Notas 16 2 28 2" xfId="14208" xr:uid="{00000000-0005-0000-0000-00000F540000}"/>
    <cellStyle name="Notas 16 2 28 2 2" xfId="29259" xr:uid="{00000000-0005-0000-0000-000010540000}"/>
    <cellStyle name="Notas 16 2 28 2 3" xfId="43608" xr:uid="{00000000-0005-0000-0000-000011540000}"/>
    <cellStyle name="Notas 16 2 28 3" xfId="21984" xr:uid="{00000000-0005-0000-0000-000012540000}"/>
    <cellStyle name="Notas 16 2 28 3 2" xfId="37035" xr:uid="{00000000-0005-0000-0000-000013540000}"/>
    <cellStyle name="Notas 16 2 28 3 3" xfId="51384" xr:uid="{00000000-0005-0000-0000-000014540000}"/>
    <cellStyle name="Notas 16 2 29" xfId="7845" xr:uid="{00000000-0005-0000-0000-000015540000}"/>
    <cellStyle name="Notas 16 2 29 2" xfId="15507" xr:uid="{00000000-0005-0000-0000-000016540000}"/>
    <cellStyle name="Notas 16 2 29 2 2" xfId="30558" xr:uid="{00000000-0005-0000-0000-000017540000}"/>
    <cellStyle name="Notas 16 2 29 2 3" xfId="44907" xr:uid="{00000000-0005-0000-0000-000018540000}"/>
    <cellStyle name="Notas 16 2 29 3" xfId="22194" xr:uid="{00000000-0005-0000-0000-000019540000}"/>
    <cellStyle name="Notas 16 2 29 3 2" xfId="37245" xr:uid="{00000000-0005-0000-0000-00001A540000}"/>
    <cellStyle name="Notas 16 2 29 3 3" xfId="51594" xr:uid="{00000000-0005-0000-0000-00001B540000}"/>
    <cellStyle name="Notas 16 2 3" xfId="2385" xr:uid="{00000000-0005-0000-0000-00001C540000}"/>
    <cellStyle name="Notas 16 2 3 2" xfId="10146" xr:uid="{00000000-0005-0000-0000-00001D540000}"/>
    <cellStyle name="Notas 16 2 3 2 2" xfId="25197" xr:uid="{00000000-0005-0000-0000-00001E540000}"/>
    <cellStyle name="Notas 16 2 3 2 3" xfId="39546" xr:uid="{00000000-0005-0000-0000-00001F540000}"/>
    <cellStyle name="Notas 16 2 3 3" xfId="16734" xr:uid="{00000000-0005-0000-0000-000020540000}"/>
    <cellStyle name="Notas 16 2 3 3 2" xfId="31785" xr:uid="{00000000-0005-0000-0000-000021540000}"/>
    <cellStyle name="Notas 16 2 3 3 3" xfId="46134" xr:uid="{00000000-0005-0000-0000-000022540000}"/>
    <cellStyle name="Notas 16 2 30" xfId="8053" xr:uid="{00000000-0005-0000-0000-000023540000}"/>
    <cellStyle name="Notas 16 2 30 2" xfId="15859" xr:uid="{00000000-0005-0000-0000-000024540000}"/>
    <cellStyle name="Notas 16 2 30 2 2" xfId="30910" xr:uid="{00000000-0005-0000-0000-000025540000}"/>
    <cellStyle name="Notas 16 2 30 2 3" xfId="45259" xr:uid="{00000000-0005-0000-0000-000026540000}"/>
    <cellStyle name="Notas 16 2 30 3" xfId="22402" xr:uid="{00000000-0005-0000-0000-000027540000}"/>
    <cellStyle name="Notas 16 2 30 3 2" xfId="37453" xr:uid="{00000000-0005-0000-0000-000028540000}"/>
    <cellStyle name="Notas 16 2 30 3 3" xfId="51802" xr:uid="{00000000-0005-0000-0000-000029540000}"/>
    <cellStyle name="Notas 16 2 31" xfId="8260" xr:uid="{00000000-0005-0000-0000-00002A540000}"/>
    <cellStyle name="Notas 16 2 31 2" xfId="14283" xr:uid="{00000000-0005-0000-0000-00002B540000}"/>
    <cellStyle name="Notas 16 2 31 2 2" xfId="29334" xr:uid="{00000000-0005-0000-0000-00002C540000}"/>
    <cellStyle name="Notas 16 2 31 2 3" xfId="43683" xr:uid="{00000000-0005-0000-0000-00002D540000}"/>
    <cellStyle name="Notas 16 2 31 3" xfId="22609" xr:uid="{00000000-0005-0000-0000-00002E540000}"/>
    <cellStyle name="Notas 16 2 31 3 2" xfId="37660" xr:uid="{00000000-0005-0000-0000-00002F540000}"/>
    <cellStyle name="Notas 16 2 31 3 3" xfId="52009" xr:uid="{00000000-0005-0000-0000-000030540000}"/>
    <cellStyle name="Notas 16 2 32" xfId="8466" xr:uid="{00000000-0005-0000-0000-000031540000}"/>
    <cellStyle name="Notas 16 2 32 2" xfId="13268" xr:uid="{00000000-0005-0000-0000-000032540000}"/>
    <cellStyle name="Notas 16 2 32 2 2" xfId="28319" xr:uid="{00000000-0005-0000-0000-000033540000}"/>
    <cellStyle name="Notas 16 2 32 2 3" xfId="42668" xr:uid="{00000000-0005-0000-0000-000034540000}"/>
    <cellStyle name="Notas 16 2 32 3" xfId="22815" xr:uid="{00000000-0005-0000-0000-000035540000}"/>
    <cellStyle name="Notas 16 2 32 3 2" xfId="37866" xr:uid="{00000000-0005-0000-0000-000036540000}"/>
    <cellStyle name="Notas 16 2 32 3 3" xfId="52215" xr:uid="{00000000-0005-0000-0000-000037540000}"/>
    <cellStyle name="Notas 16 2 33" xfId="8663" xr:uid="{00000000-0005-0000-0000-000038540000}"/>
    <cellStyle name="Notas 16 2 33 2" xfId="9154" xr:uid="{00000000-0005-0000-0000-000039540000}"/>
    <cellStyle name="Notas 16 2 33 2 2" xfId="24205" xr:uid="{00000000-0005-0000-0000-00003A540000}"/>
    <cellStyle name="Notas 16 2 33 2 3" xfId="38554" xr:uid="{00000000-0005-0000-0000-00003B540000}"/>
    <cellStyle name="Notas 16 2 33 3" xfId="23012" xr:uid="{00000000-0005-0000-0000-00003C540000}"/>
    <cellStyle name="Notas 16 2 33 3 2" xfId="38063" xr:uid="{00000000-0005-0000-0000-00003D540000}"/>
    <cellStyle name="Notas 16 2 33 3 3" xfId="52412" xr:uid="{00000000-0005-0000-0000-00003E540000}"/>
    <cellStyle name="Notas 16 2 34" xfId="8835" xr:uid="{00000000-0005-0000-0000-00003F540000}"/>
    <cellStyle name="Notas 16 2 34 2" xfId="14904" xr:uid="{00000000-0005-0000-0000-000040540000}"/>
    <cellStyle name="Notas 16 2 34 2 2" xfId="29955" xr:uid="{00000000-0005-0000-0000-000041540000}"/>
    <cellStyle name="Notas 16 2 34 2 3" xfId="44304" xr:uid="{00000000-0005-0000-0000-000042540000}"/>
    <cellStyle name="Notas 16 2 34 3" xfId="23184" xr:uid="{00000000-0005-0000-0000-000043540000}"/>
    <cellStyle name="Notas 16 2 34 3 2" xfId="38235" xr:uid="{00000000-0005-0000-0000-000044540000}"/>
    <cellStyle name="Notas 16 2 34 3 3" xfId="52584" xr:uid="{00000000-0005-0000-0000-000045540000}"/>
    <cellStyle name="Notas 16 2 35" xfId="8981" xr:uid="{00000000-0005-0000-0000-000046540000}"/>
    <cellStyle name="Notas 16 2 35 2" xfId="15356" xr:uid="{00000000-0005-0000-0000-000047540000}"/>
    <cellStyle name="Notas 16 2 35 2 2" xfId="30407" xr:uid="{00000000-0005-0000-0000-000048540000}"/>
    <cellStyle name="Notas 16 2 35 2 3" xfId="44756" xr:uid="{00000000-0005-0000-0000-000049540000}"/>
    <cellStyle name="Notas 16 2 35 3" xfId="23330" xr:uid="{00000000-0005-0000-0000-00004A540000}"/>
    <cellStyle name="Notas 16 2 35 3 2" xfId="38381" xr:uid="{00000000-0005-0000-0000-00004B540000}"/>
    <cellStyle name="Notas 16 2 35 3 3" xfId="52730" xr:uid="{00000000-0005-0000-0000-00004C540000}"/>
    <cellStyle name="Notas 16 2 36" xfId="9889" xr:uid="{00000000-0005-0000-0000-00004D540000}"/>
    <cellStyle name="Notas 16 2 36 2" xfId="24940" xr:uid="{00000000-0005-0000-0000-00004E540000}"/>
    <cellStyle name="Notas 16 2 36 3" xfId="39289" xr:uid="{00000000-0005-0000-0000-00004F540000}"/>
    <cellStyle name="Notas 16 2 37" xfId="16230" xr:uid="{00000000-0005-0000-0000-000050540000}"/>
    <cellStyle name="Notas 16 2 37 2" xfId="31281" xr:uid="{00000000-0005-0000-0000-000051540000}"/>
    <cellStyle name="Notas 16 2 37 3" xfId="45630" xr:uid="{00000000-0005-0000-0000-000052540000}"/>
    <cellStyle name="Notas 16 2 4" xfId="2595" xr:uid="{00000000-0005-0000-0000-000053540000}"/>
    <cellStyle name="Notas 16 2 4 2" xfId="15705" xr:uid="{00000000-0005-0000-0000-000054540000}"/>
    <cellStyle name="Notas 16 2 4 2 2" xfId="30756" xr:uid="{00000000-0005-0000-0000-000055540000}"/>
    <cellStyle name="Notas 16 2 4 2 3" xfId="45105" xr:uid="{00000000-0005-0000-0000-000056540000}"/>
    <cellStyle name="Notas 16 2 4 3" xfId="16944" xr:uid="{00000000-0005-0000-0000-000057540000}"/>
    <cellStyle name="Notas 16 2 4 3 2" xfId="31995" xr:uid="{00000000-0005-0000-0000-000058540000}"/>
    <cellStyle name="Notas 16 2 4 3 3" xfId="46344" xr:uid="{00000000-0005-0000-0000-000059540000}"/>
    <cellStyle name="Notas 16 2 5" xfId="2805" xr:uid="{00000000-0005-0000-0000-00005A540000}"/>
    <cellStyle name="Notas 16 2 5 2" xfId="1884" xr:uid="{00000000-0005-0000-0000-00005B540000}"/>
    <cellStyle name="Notas 16 2 5 2 2" xfId="23689" xr:uid="{00000000-0005-0000-0000-00005C540000}"/>
    <cellStyle name="Notas 16 2 5 2 3" xfId="23911" xr:uid="{00000000-0005-0000-0000-00005D540000}"/>
    <cellStyle name="Notas 16 2 5 3" xfId="17154" xr:uid="{00000000-0005-0000-0000-00005E540000}"/>
    <cellStyle name="Notas 16 2 5 3 2" xfId="32205" xr:uid="{00000000-0005-0000-0000-00005F540000}"/>
    <cellStyle name="Notas 16 2 5 3 3" xfId="46554" xr:uid="{00000000-0005-0000-0000-000060540000}"/>
    <cellStyle name="Notas 16 2 6" xfId="3015" xr:uid="{00000000-0005-0000-0000-000061540000}"/>
    <cellStyle name="Notas 16 2 6 2" xfId="11304" xr:uid="{00000000-0005-0000-0000-000062540000}"/>
    <cellStyle name="Notas 16 2 6 2 2" xfId="26355" xr:uid="{00000000-0005-0000-0000-000063540000}"/>
    <cellStyle name="Notas 16 2 6 2 3" xfId="40704" xr:uid="{00000000-0005-0000-0000-000064540000}"/>
    <cellStyle name="Notas 16 2 6 3" xfId="17364" xr:uid="{00000000-0005-0000-0000-000065540000}"/>
    <cellStyle name="Notas 16 2 6 3 2" xfId="32415" xr:uid="{00000000-0005-0000-0000-000066540000}"/>
    <cellStyle name="Notas 16 2 6 3 3" xfId="46764" xr:uid="{00000000-0005-0000-0000-000067540000}"/>
    <cellStyle name="Notas 16 2 7" xfId="3225" xr:uid="{00000000-0005-0000-0000-000068540000}"/>
    <cellStyle name="Notas 16 2 7 2" xfId="13648" xr:uid="{00000000-0005-0000-0000-000069540000}"/>
    <cellStyle name="Notas 16 2 7 2 2" xfId="28699" xr:uid="{00000000-0005-0000-0000-00006A540000}"/>
    <cellStyle name="Notas 16 2 7 2 3" xfId="43048" xr:uid="{00000000-0005-0000-0000-00006B540000}"/>
    <cellStyle name="Notas 16 2 7 3" xfId="17574" xr:uid="{00000000-0005-0000-0000-00006C540000}"/>
    <cellStyle name="Notas 16 2 7 3 2" xfId="32625" xr:uid="{00000000-0005-0000-0000-00006D540000}"/>
    <cellStyle name="Notas 16 2 7 3 3" xfId="46974" xr:uid="{00000000-0005-0000-0000-00006E540000}"/>
    <cellStyle name="Notas 16 2 8" xfId="3435" xr:uid="{00000000-0005-0000-0000-00006F540000}"/>
    <cellStyle name="Notas 16 2 8 2" xfId="14307" xr:uid="{00000000-0005-0000-0000-000070540000}"/>
    <cellStyle name="Notas 16 2 8 2 2" xfId="29358" xr:uid="{00000000-0005-0000-0000-000071540000}"/>
    <cellStyle name="Notas 16 2 8 2 3" xfId="43707" xr:uid="{00000000-0005-0000-0000-000072540000}"/>
    <cellStyle name="Notas 16 2 8 3" xfId="17784" xr:uid="{00000000-0005-0000-0000-000073540000}"/>
    <cellStyle name="Notas 16 2 8 3 2" xfId="32835" xr:uid="{00000000-0005-0000-0000-000074540000}"/>
    <cellStyle name="Notas 16 2 8 3 3" xfId="47184" xr:uid="{00000000-0005-0000-0000-000075540000}"/>
    <cellStyle name="Notas 16 2 9" xfId="3645" xr:uid="{00000000-0005-0000-0000-000076540000}"/>
    <cellStyle name="Notas 16 2 9 2" xfId="14695" xr:uid="{00000000-0005-0000-0000-000077540000}"/>
    <cellStyle name="Notas 16 2 9 2 2" xfId="29746" xr:uid="{00000000-0005-0000-0000-000078540000}"/>
    <cellStyle name="Notas 16 2 9 2 3" xfId="44095" xr:uid="{00000000-0005-0000-0000-000079540000}"/>
    <cellStyle name="Notas 16 2 9 3" xfId="17994" xr:uid="{00000000-0005-0000-0000-00007A540000}"/>
    <cellStyle name="Notas 16 2 9 3 2" xfId="33045" xr:uid="{00000000-0005-0000-0000-00007B540000}"/>
    <cellStyle name="Notas 16 2 9 3 3" xfId="47394" xr:uid="{00000000-0005-0000-0000-00007C540000}"/>
    <cellStyle name="Notas 16 20" xfId="5241" xr:uid="{00000000-0005-0000-0000-00007D540000}"/>
    <cellStyle name="Notas 16 20 2" xfId="12619" xr:uid="{00000000-0005-0000-0000-00007E540000}"/>
    <cellStyle name="Notas 16 20 2 2" xfId="27670" xr:uid="{00000000-0005-0000-0000-00007F540000}"/>
    <cellStyle name="Notas 16 20 2 3" xfId="42019" xr:uid="{00000000-0005-0000-0000-000080540000}"/>
    <cellStyle name="Notas 16 20 3" xfId="19590" xr:uid="{00000000-0005-0000-0000-000081540000}"/>
    <cellStyle name="Notas 16 20 3 2" xfId="34641" xr:uid="{00000000-0005-0000-0000-000082540000}"/>
    <cellStyle name="Notas 16 20 3 3" xfId="48990" xr:uid="{00000000-0005-0000-0000-000083540000}"/>
    <cellStyle name="Notas 16 21" xfId="5451" xr:uid="{00000000-0005-0000-0000-000084540000}"/>
    <cellStyle name="Notas 16 21 2" xfId="13533" xr:uid="{00000000-0005-0000-0000-000085540000}"/>
    <cellStyle name="Notas 16 21 2 2" xfId="28584" xr:uid="{00000000-0005-0000-0000-000086540000}"/>
    <cellStyle name="Notas 16 21 2 3" xfId="42933" xr:uid="{00000000-0005-0000-0000-000087540000}"/>
    <cellStyle name="Notas 16 21 3" xfId="19800" xr:uid="{00000000-0005-0000-0000-000088540000}"/>
    <cellStyle name="Notas 16 21 3 2" xfId="34851" xr:uid="{00000000-0005-0000-0000-000089540000}"/>
    <cellStyle name="Notas 16 21 3 3" xfId="49200" xr:uid="{00000000-0005-0000-0000-00008A540000}"/>
    <cellStyle name="Notas 16 22" xfId="5661" xr:uid="{00000000-0005-0000-0000-00008B540000}"/>
    <cellStyle name="Notas 16 22 2" xfId="14718" xr:uid="{00000000-0005-0000-0000-00008C540000}"/>
    <cellStyle name="Notas 16 22 2 2" xfId="29769" xr:uid="{00000000-0005-0000-0000-00008D540000}"/>
    <cellStyle name="Notas 16 22 2 3" xfId="44118" xr:uid="{00000000-0005-0000-0000-00008E540000}"/>
    <cellStyle name="Notas 16 22 3" xfId="20010" xr:uid="{00000000-0005-0000-0000-00008F540000}"/>
    <cellStyle name="Notas 16 22 3 2" xfId="35061" xr:uid="{00000000-0005-0000-0000-000090540000}"/>
    <cellStyle name="Notas 16 22 3 3" xfId="49410" xr:uid="{00000000-0005-0000-0000-000091540000}"/>
    <cellStyle name="Notas 16 23" xfId="5871" xr:uid="{00000000-0005-0000-0000-000092540000}"/>
    <cellStyle name="Notas 16 23 2" xfId="9194" xr:uid="{00000000-0005-0000-0000-000093540000}"/>
    <cellStyle name="Notas 16 23 2 2" xfId="24245" xr:uid="{00000000-0005-0000-0000-000094540000}"/>
    <cellStyle name="Notas 16 23 2 3" xfId="38594" xr:uid="{00000000-0005-0000-0000-000095540000}"/>
    <cellStyle name="Notas 16 23 3" xfId="20220" xr:uid="{00000000-0005-0000-0000-000096540000}"/>
    <cellStyle name="Notas 16 23 3 2" xfId="35271" xr:uid="{00000000-0005-0000-0000-000097540000}"/>
    <cellStyle name="Notas 16 23 3 3" xfId="49620" xr:uid="{00000000-0005-0000-0000-000098540000}"/>
    <cellStyle name="Notas 16 24" xfId="6081" xr:uid="{00000000-0005-0000-0000-000099540000}"/>
    <cellStyle name="Notas 16 24 2" xfId="9583" xr:uid="{00000000-0005-0000-0000-00009A540000}"/>
    <cellStyle name="Notas 16 24 2 2" xfId="24634" xr:uid="{00000000-0005-0000-0000-00009B540000}"/>
    <cellStyle name="Notas 16 24 2 3" xfId="38983" xr:uid="{00000000-0005-0000-0000-00009C540000}"/>
    <cellStyle name="Notas 16 24 3" xfId="20430" xr:uid="{00000000-0005-0000-0000-00009D540000}"/>
    <cellStyle name="Notas 16 24 3 2" xfId="35481" xr:uid="{00000000-0005-0000-0000-00009E540000}"/>
    <cellStyle name="Notas 16 24 3 3" xfId="49830" xr:uid="{00000000-0005-0000-0000-00009F540000}"/>
    <cellStyle name="Notas 16 25" xfId="6291" xr:uid="{00000000-0005-0000-0000-0000A0540000}"/>
    <cellStyle name="Notas 16 25 2" xfId="15134" xr:uid="{00000000-0005-0000-0000-0000A1540000}"/>
    <cellStyle name="Notas 16 25 2 2" xfId="30185" xr:uid="{00000000-0005-0000-0000-0000A2540000}"/>
    <cellStyle name="Notas 16 25 2 3" xfId="44534" xr:uid="{00000000-0005-0000-0000-0000A3540000}"/>
    <cellStyle name="Notas 16 25 3" xfId="20640" xr:uid="{00000000-0005-0000-0000-0000A4540000}"/>
    <cellStyle name="Notas 16 25 3 2" xfId="35691" xr:uid="{00000000-0005-0000-0000-0000A5540000}"/>
    <cellStyle name="Notas 16 25 3 3" xfId="50040" xr:uid="{00000000-0005-0000-0000-0000A6540000}"/>
    <cellStyle name="Notas 16 26" xfId="6501" xr:uid="{00000000-0005-0000-0000-0000A7540000}"/>
    <cellStyle name="Notas 16 26 2" xfId="13900" xr:uid="{00000000-0005-0000-0000-0000A8540000}"/>
    <cellStyle name="Notas 16 26 2 2" xfId="28951" xr:uid="{00000000-0005-0000-0000-0000A9540000}"/>
    <cellStyle name="Notas 16 26 2 3" xfId="43300" xr:uid="{00000000-0005-0000-0000-0000AA540000}"/>
    <cellStyle name="Notas 16 26 3" xfId="20850" xr:uid="{00000000-0005-0000-0000-0000AB540000}"/>
    <cellStyle name="Notas 16 26 3 2" xfId="35901" xr:uid="{00000000-0005-0000-0000-0000AC540000}"/>
    <cellStyle name="Notas 16 26 3 3" xfId="50250" xr:uid="{00000000-0005-0000-0000-0000AD540000}"/>
    <cellStyle name="Notas 16 27" xfId="6711" xr:uid="{00000000-0005-0000-0000-0000AE540000}"/>
    <cellStyle name="Notas 16 27 2" xfId="13695" xr:uid="{00000000-0005-0000-0000-0000AF540000}"/>
    <cellStyle name="Notas 16 27 2 2" xfId="28746" xr:uid="{00000000-0005-0000-0000-0000B0540000}"/>
    <cellStyle name="Notas 16 27 2 3" xfId="43095" xr:uid="{00000000-0005-0000-0000-0000B1540000}"/>
    <cellStyle name="Notas 16 27 3" xfId="21060" xr:uid="{00000000-0005-0000-0000-0000B2540000}"/>
    <cellStyle name="Notas 16 27 3 2" xfId="36111" xr:uid="{00000000-0005-0000-0000-0000B3540000}"/>
    <cellStyle name="Notas 16 27 3 3" xfId="50460" xr:uid="{00000000-0005-0000-0000-0000B4540000}"/>
    <cellStyle name="Notas 16 28" xfId="6921" xr:uid="{00000000-0005-0000-0000-0000B5540000}"/>
    <cellStyle name="Notas 16 28 2" xfId="14235" xr:uid="{00000000-0005-0000-0000-0000B6540000}"/>
    <cellStyle name="Notas 16 28 2 2" xfId="29286" xr:uid="{00000000-0005-0000-0000-0000B7540000}"/>
    <cellStyle name="Notas 16 28 2 3" xfId="43635" xr:uid="{00000000-0005-0000-0000-0000B8540000}"/>
    <cellStyle name="Notas 16 28 3" xfId="21270" xr:uid="{00000000-0005-0000-0000-0000B9540000}"/>
    <cellStyle name="Notas 16 28 3 2" xfId="36321" xr:uid="{00000000-0005-0000-0000-0000BA540000}"/>
    <cellStyle name="Notas 16 28 3 3" xfId="50670" xr:uid="{00000000-0005-0000-0000-0000BB540000}"/>
    <cellStyle name="Notas 16 29" xfId="7131" xr:uid="{00000000-0005-0000-0000-0000BC540000}"/>
    <cellStyle name="Notas 16 29 2" xfId="9782" xr:uid="{00000000-0005-0000-0000-0000BD540000}"/>
    <cellStyle name="Notas 16 29 2 2" xfId="24833" xr:uid="{00000000-0005-0000-0000-0000BE540000}"/>
    <cellStyle name="Notas 16 29 2 3" xfId="39182" xr:uid="{00000000-0005-0000-0000-0000BF540000}"/>
    <cellStyle name="Notas 16 29 3" xfId="21480" xr:uid="{00000000-0005-0000-0000-0000C0540000}"/>
    <cellStyle name="Notas 16 29 3 2" xfId="36531" xr:uid="{00000000-0005-0000-0000-0000C1540000}"/>
    <cellStyle name="Notas 16 29 3 3" xfId="50880" xr:uid="{00000000-0005-0000-0000-0000C2540000}"/>
    <cellStyle name="Notas 16 3" xfId="1518" xr:uid="{00000000-0005-0000-0000-0000C3540000}"/>
    <cellStyle name="Notas 16 3 10" xfId="3897" xr:uid="{00000000-0005-0000-0000-0000C4540000}"/>
    <cellStyle name="Notas 16 3 10 2" xfId="10617" xr:uid="{00000000-0005-0000-0000-0000C5540000}"/>
    <cellStyle name="Notas 16 3 10 2 2" xfId="25668" xr:uid="{00000000-0005-0000-0000-0000C6540000}"/>
    <cellStyle name="Notas 16 3 10 2 3" xfId="40017" xr:uid="{00000000-0005-0000-0000-0000C7540000}"/>
    <cellStyle name="Notas 16 3 10 3" xfId="18246" xr:uid="{00000000-0005-0000-0000-0000C8540000}"/>
    <cellStyle name="Notas 16 3 10 3 2" xfId="33297" xr:uid="{00000000-0005-0000-0000-0000C9540000}"/>
    <cellStyle name="Notas 16 3 10 3 3" xfId="47646" xr:uid="{00000000-0005-0000-0000-0000CA540000}"/>
    <cellStyle name="Notas 16 3 11" xfId="4107" xr:uid="{00000000-0005-0000-0000-0000CB540000}"/>
    <cellStyle name="Notas 16 3 11 2" xfId="14805" xr:uid="{00000000-0005-0000-0000-0000CC540000}"/>
    <cellStyle name="Notas 16 3 11 2 2" xfId="29856" xr:uid="{00000000-0005-0000-0000-0000CD540000}"/>
    <cellStyle name="Notas 16 3 11 2 3" xfId="44205" xr:uid="{00000000-0005-0000-0000-0000CE540000}"/>
    <cellStyle name="Notas 16 3 11 3" xfId="18456" xr:uid="{00000000-0005-0000-0000-0000CF540000}"/>
    <cellStyle name="Notas 16 3 11 3 2" xfId="33507" xr:uid="{00000000-0005-0000-0000-0000D0540000}"/>
    <cellStyle name="Notas 16 3 11 3 3" xfId="47856" xr:uid="{00000000-0005-0000-0000-0000D1540000}"/>
    <cellStyle name="Notas 16 3 12" xfId="4317" xr:uid="{00000000-0005-0000-0000-0000D2540000}"/>
    <cellStyle name="Notas 16 3 12 2" xfId="9262" xr:uid="{00000000-0005-0000-0000-0000D3540000}"/>
    <cellStyle name="Notas 16 3 12 2 2" xfId="24313" xr:uid="{00000000-0005-0000-0000-0000D4540000}"/>
    <cellStyle name="Notas 16 3 12 2 3" xfId="38662" xr:uid="{00000000-0005-0000-0000-0000D5540000}"/>
    <cellStyle name="Notas 16 3 12 3" xfId="18666" xr:uid="{00000000-0005-0000-0000-0000D6540000}"/>
    <cellStyle name="Notas 16 3 12 3 2" xfId="33717" xr:uid="{00000000-0005-0000-0000-0000D7540000}"/>
    <cellStyle name="Notas 16 3 12 3 3" xfId="48066" xr:uid="{00000000-0005-0000-0000-0000D8540000}"/>
    <cellStyle name="Notas 16 3 13" xfId="4527" xr:uid="{00000000-0005-0000-0000-0000D9540000}"/>
    <cellStyle name="Notas 16 3 13 2" xfId="13871" xr:uid="{00000000-0005-0000-0000-0000DA540000}"/>
    <cellStyle name="Notas 16 3 13 2 2" xfId="28922" xr:uid="{00000000-0005-0000-0000-0000DB540000}"/>
    <cellStyle name="Notas 16 3 13 2 3" xfId="43271" xr:uid="{00000000-0005-0000-0000-0000DC540000}"/>
    <cellStyle name="Notas 16 3 13 3" xfId="18876" xr:uid="{00000000-0005-0000-0000-0000DD540000}"/>
    <cellStyle name="Notas 16 3 13 3 2" xfId="33927" xr:uid="{00000000-0005-0000-0000-0000DE540000}"/>
    <cellStyle name="Notas 16 3 13 3 3" xfId="48276" xr:uid="{00000000-0005-0000-0000-0000DF540000}"/>
    <cellStyle name="Notas 16 3 14" xfId="4737" xr:uid="{00000000-0005-0000-0000-0000E0540000}"/>
    <cellStyle name="Notas 16 3 14 2" xfId="9071" xr:uid="{00000000-0005-0000-0000-0000E1540000}"/>
    <cellStyle name="Notas 16 3 14 2 2" xfId="24122" xr:uid="{00000000-0005-0000-0000-0000E2540000}"/>
    <cellStyle name="Notas 16 3 14 2 3" xfId="38471" xr:uid="{00000000-0005-0000-0000-0000E3540000}"/>
    <cellStyle name="Notas 16 3 14 3" xfId="19086" xr:uid="{00000000-0005-0000-0000-0000E4540000}"/>
    <cellStyle name="Notas 16 3 14 3 2" xfId="34137" xr:uid="{00000000-0005-0000-0000-0000E5540000}"/>
    <cellStyle name="Notas 16 3 14 3 3" xfId="48486" xr:uid="{00000000-0005-0000-0000-0000E6540000}"/>
    <cellStyle name="Notas 16 3 15" xfId="4947" xr:uid="{00000000-0005-0000-0000-0000E7540000}"/>
    <cellStyle name="Notas 16 3 15 2" xfId="15960" xr:uid="{00000000-0005-0000-0000-0000E8540000}"/>
    <cellStyle name="Notas 16 3 15 2 2" xfId="31011" xr:uid="{00000000-0005-0000-0000-0000E9540000}"/>
    <cellStyle name="Notas 16 3 15 2 3" xfId="45360" xr:uid="{00000000-0005-0000-0000-0000EA540000}"/>
    <cellStyle name="Notas 16 3 15 3" xfId="19296" xr:uid="{00000000-0005-0000-0000-0000EB540000}"/>
    <cellStyle name="Notas 16 3 15 3 2" xfId="34347" xr:uid="{00000000-0005-0000-0000-0000EC540000}"/>
    <cellStyle name="Notas 16 3 15 3 3" xfId="48696" xr:uid="{00000000-0005-0000-0000-0000ED540000}"/>
    <cellStyle name="Notas 16 3 16" xfId="5157" xr:uid="{00000000-0005-0000-0000-0000EE540000}"/>
    <cellStyle name="Notas 16 3 16 2" xfId="16005" xr:uid="{00000000-0005-0000-0000-0000EF540000}"/>
    <cellStyle name="Notas 16 3 16 2 2" xfId="31056" xr:uid="{00000000-0005-0000-0000-0000F0540000}"/>
    <cellStyle name="Notas 16 3 16 2 3" xfId="45405" xr:uid="{00000000-0005-0000-0000-0000F1540000}"/>
    <cellStyle name="Notas 16 3 16 3" xfId="19506" xr:uid="{00000000-0005-0000-0000-0000F2540000}"/>
    <cellStyle name="Notas 16 3 16 3 2" xfId="34557" xr:uid="{00000000-0005-0000-0000-0000F3540000}"/>
    <cellStyle name="Notas 16 3 16 3 3" xfId="48906" xr:uid="{00000000-0005-0000-0000-0000F4540000}"/>
    <cellStyle name="Notas 16 3 17" xfId="5367" xr:uid="{00000000-0005-0000-0000-0000F5540000}"/>
    <cellStyle name="Notas 16 3 17 2" xfId="15518" xr:uid="{00000000-0005-0000-0000-0000F6540000}"/>
    <cellStyle name="Notas 16 3 17 2 2" xfId="30569" xr:uid="{00000000-0005-0000-0000-0000F7540000}"/>
    <cellStyle name="Notas 16 3 17 2 3" xfId="44918" xr:uid="{00000000-0005-0000-0000-0000F8540000}"/>
    <cellStyle name="Notas 16 3 17 3" xfId="19716" xr:uid="{00000000-0005-0000-0000-0000F9540000}"/>
    <cellStyle name="Notas 16 3 17 3 2" xfId="34767" xr:uid="{00000000-0005-0000-0000-0000FA540000}"/>
    <cellStyle name="Notas 16 3 17 3 3" xfId="49116" xr:uid="{00000000-0005-0000-0000-0000FB540000}"/>
    <cellStyle name="Notas 16 3 18" xfId="5577" xr:uid="{00000000-0005-0000-0000-0000FC540000}"/>
    <cellStyle name="Notas 16 3 18 2" xfId="9471" xr:uid="{00000000-0005-0000-0000-0000FD540000}"/>
    <cellStyle name="Notas 16 3 18 2 2" xfId="24522" xr:uid="{00000000-0005-0000-0000-0000FE540000}"/>
    <cellStyle name="Notas 16 3 18 2 3" xfId="38871" xr:uid="{00000000-0005-0000-0000-0000FF540000}"/>
    <cellStyle name="Notas 16 3 18 3" xfId="19926" xr:uid="{00000000-0005-0000-0000-000000550000}"/>
    <cellStyle name="Notas 16 3 18 3 2" xfId="34977" xr:uid="{00000000-0005-0000-0000-000001550000}"/>
    <cellStyle name="Notas 16 3 18 3 3" xfId="49326" xr:uid="{00000000-0005-0000-0000-000002550000}"/>
    <cellStyle name="Notas 16 3 19" xfId="5787" xr:uid="{00000000-0005-0000-0000-000003550000}"/>
    <cellStyle name="Notas 16 3 19 2" xfId="13618" xr:uid="{00000000-0005-0000-0000-000004550000}"/>
    <cellStyle name="Notas 16 3 19 2 2" xfId="28669" xr:uid="{00000000-0005-0000-0000-000005550000}"/>
    <cellStyle name="Notas 16 3 19 2 3" xfId="43018" xr:uid="{00000000-0005-0000-0000-000006550000}"/>
    <cellStyle name="Notas 16 3 19 3" xfId="20136" xr:uid="{00000000-0005-0000-0000-000007550000}"/>
    <cellStyle name="Notas 16 3 19 3 2" xfId="35187" xr:uid="{00000000-0005-0000-0000-000008550000}"/>
    <cellStyle name="Notas 16 3 19 3 3" xfId="49536" xr:uid="{00000000-0005-0000-0000-000009550000}"/>
    <cellStyle name="Notas 16 3 2" xfId="2084" xr:uid="{00000000-0005-0000-0000-00000A550000}"/>
    <cellStyle name="Notas 16 3 2 2" xfId="14053" xr:uid="{00000000-0005-0000-0000-00000B550000}"/>
    <cellStyle name="Notas 16 3 2 2 2" xfId="29104" xr:uid="{00000000-0005-0000-0000-00000C550000}"/>
    <cellStyle name="Notas 16 3 2 2 3" xfId="43453" xr:uid="{00000000-0005-0000-0000-00000D550000}"/>
    <cellStyle name="Notas 16 3 2 3" xfId="16431" xr:uid="{00000000-0005-0000-0000-00000E550000}"/>
    <cellStyle name="Notas 16 3 2 3 2" xfId="31482" xr:uid="{00000000-0005-0000-0000-00000F550000}"/>
    <cellStyle name="Notas 16 3 2 3 3" xfId="45831" xr:uid="{00000000-0005-0000-0000-000010550000}"/>
    <cellStyle name="Notas 16 3 20" xfId="5997" xr:uid="{00000000-0005-0000-0000-000011550000}"/>
    <cellStyle name="Notas 16 3 20 2" xfId="12386" xr:uid="{00000000-0005-0000-0000-000012550000}"/>
    <cellStyle name="Notas 16 3 20 2 2" xfId="27437" xr:uid="{00000000-0005-0000-0000-000013550000}"/>
    <cellStyle name="Notas 16 3 20 2 3" xfId="41786" xr:uid="{00000000-0005-0000-0000-000014550000}"/>
    <cellStyle name="Notas 16 3 20 3" xfId="20346" xr:uid="{00000000-0005-0000-0000-000015550000}"/>
    <cellStyle name="Notas 16 3 20 3 2" xfId="35397" xr:uid="{00000000-0005-0000-0000-000016550000}"/>
    <cellStyle name="Notas 16 3 20 3 3" xfId="49746" xr:uid="{00000000-0005-0000-0000-000017550000}"/>
    <cellStyle name="Notas 16 3 21" xfId="6207" xr:uid="{00000000-0005-0000-0000-000018550000}"/>
    <cellStyle name="Notas 16 3 21 2" xfId="1706" xr:uid="{00000000-0005-0000-0000-000019550000}"/>
    <cellStyle name="Notas 16 3 21 2 2" xfId="23511" xr:uid="{00000000-0005-0000-0000-00001A550000}"/>
    <cellStyle name="Notas 16 3 21 2 3" xfId="23970" xr:uid="{00000000-0005-0000-0000-00001B550000}"/>
    <cellStyle name="Notas 16 3 21 3" xfId="20556" xr:uid="{00000000-0005-0000-0000-00001C550000}"/>
    <cellStyle name="Notas 16 3 21 3 2" xfId="35607" xr:uid="{00000000-0005-0000-0000-00001D550000}"/>
    <cellStyle name="Notas 16 3 21 3 3" xfId="49956" xr:uid="{00000000-0005-0000-0000-00001E550000}"/>
    <cellStyle name="Notas 16 3 22" xfId="6417" xr:uid="{00000000-0005-0000-0000-00001F550000}"/>
    <cellStyle name="Notas 16 3 22 2" xfId="15445" xr:uid="{00000000-0005-0000-0000-000020550000}"/>
    <cellStyle name="Notas 16 3 22 2 2" xfId="30496" xr:uid="{00000000-0005-0000-0000-000021550000}"/>
    <cellStyle name="Notas 16 3 22 2 3" xfId="44845" xr:uid="{00000000-0005-0000-0000-000022550000}"/>
    <cellStyle name="Notas 16 3 22 3" xfId="20766" xr:uid="{00000000-0005-0000-0000-000023550000}"/>
    <cellStyle name="Notas 16 3 22 3 2" xfId="35817" xr:uid="{00000000-0005-0000-0000-000024550000}"/>
    <cellStyle name="Notas 16 3 22 3 3" xfId="50166" xr:uid="{00000000-0005-0000-0000-000025550000}"/>
    <cellStyle name="Notas 16 3 23" xfId="6627" xr:uid="{00000000-0005-0000-0000-000026550000}"/>
    <cellStyle name="Notas 16 3 23 2" xfId="12655" xr:uid="{00000000-0005-0000-0000-000027550000}"/>
    <cellStyle name="Notas 16 3 23 2 2" xfId="27706" xr:uid="{00000000-0005-0000-0000-000028550000}"/>
    <cellStyle name="Notas 16 3 23 2 3" xfId="42055" xr:uid="{00000000-0005-0000-0000-000029550000}"/>
    <cellStyle name="Notas 16 3 23 3" xfId="20976" xr:uid="{00000000-0005-0000-0000-00002A550000}"/>
    <cellStyle name="Notas 16 3 23 3 2" xfId="36027" xr:uid="{00000000-0005-0000-0000-00002B550000}"/>
    <cellStyle name="Notas 16 3 23 3 3" xfId="50376" xr:uid="{00000000-0005-0000-0000-00002C550000}"/>
    <cellStyle name="Notas 16 3 24" xfId="6837" xr:uid="{00000000-0005-0000-0000-00002D550000}"/>
    <cellStyle name="Notas 16 3 24 2" xfId="13567" xr:uid="{00000000-0005-0000-0000-00002E550000}"/>
    <cellStyle name="Notas 16 3 24 2 2" xfId="28618" xr:uid="{00000000-0005-0000-0000-00002F550000}"/>
    <cellStyle name="Notas 16 3 24 2 3" xfId="42967" xr:uid="{00000000-0005-0000-0000-000030550000}"/>
    <cellStyle name="Notas 16 3 24 3" xfId="21186" xr:uid="{00000000-0005-0000-0000-000031550000}"/>
    <cellStyle name="Notas 16 3 24 3 2" xfId="36237" xr:uid="{00000000-0005-0000-0000-000032550000}"/>
    <cellStyle name="Notas 16 3 24 3 3" xfId="50586" xr:uid="{00000000-0005-0000-0000-000033550000}"/>
    <cellStyle name="Notas 16 3 25" xfId="7047" xr:uid="{00000000-0005-0000-0000-000034550000}"/>
    <cellStyle name="Notas 16 3 25 2" xfId="12580" xr:uid="{00000000-0005-0000-0000-000035550000}"/>
    <cellStyle name="Notas 16 3 25 2 2" xfId="27631" xr:uid="{00000000-0005-0000-0000-000036550000}"/>
    <cellStyle name="Notas 16 3 25 2 3" xfId="41980" xr:uid="{00000000-0005-0000-0000-000037550000}"/>
    <cellStyle name="Notas 16 3 25 3" xfId="21396" xr:uid="{00000000-0005-0000-0000-000038550000}"/>
    <cellStyle name="Notas 16 3 25 3 2" xfId="36447" xr:uid="{00000000-0005-0000-0000-000039550000}"/>
    <cellStyle name="Notas 16 3 25 3 3" xfId="50796" xr:uid="{00000000-0005-0000-0000-00003A550000}"/>
    <cellStyle name="Notas 16 3 26" xfId="7257" xr:uid="{00000000-0005-0000-0000-00003B550000}"/>
    <cellStyle name="Notas 16 3 26 2" xfId="13062" xr:uid="{00000000-0005-0000-0000-00003C550000}"/>
    <cellStyle name="Notas 16 3 26 2 2" xfId="28113" xr:uid="{00000000-0005-0000-0000-00003D550000}"/>
    <cellStyle name="Notas 16 3 26 2 3" xfId="42462" xr:uid="{00000000-0005-0000-0000-00003E550000}"/>
    <cellStyle name="Notas 16 3 26 3" xfId="21606" xr:uid="{00000000-0005-0000-0000-00003F550000}"/>
    <cellStyle name="Notas 16 3 26 3 2" xfId="36657" xr:uid="{00000000-0005-0000-0000-000040550000}"/>
    <cellStyle name="Notas 16 3 26 3 3" xfId="51006" xr:uid="{00000000-0005-0000-0000-000041550000}"/>
    <cellStyle name="Notas 16 3 27" xfId="7467" xr:uid="{00000000-0005-0000-0000-000042550000}"/>
    <cellStyle name="Notas 16 3 27 2" xfId="9097" xr:uid="{00000000-0005-0000-0000-000043550000}"/>
    <cellStyle name="Notas 16 3 27 2 2" xfId="24148" xr:uid="{00000000-0005-0000-0000-000044550000}"/>
    <cellStyle name="Notas 16 3 27 2 3" xfId="38497" xr:uid="{00000000-0005-0000-0000-000045550000}"/>
    <cellStyle name="Notas 16 3 27 3" xfId="21816" xr:uid="{00000000-0005-0000-0000-000046550000}"/>
    <cellStyle name="Notas 16 3 27 3 2" xfId="36867" xr:uid="{00000000-0005-0000-0000-000047550000}"/>
    <cellStyle name="Notas 16 3 27 3 3" xfId="51216" xr:uid="{00000000-0005-0000-0000-000048550000}"/>
    <cellStyle name="Notas 16 3 28" xfId="7677" xr:uid="{00000000-0005-0000-0000-000049550000}"/>
    <cellStyle name="Notas 16 3 28 2" xfId="14082" xr:uid="{00000000-0005-0000-0000-00004A550000}"/>
    <cellStyle name="Notas 16 3 28 2 2" xfId="29133" xr:uid="{00000000-0005-0000-0000-00004B550000}"/>
    <cellStyle name="Notas 16 3 28 2 3" xfId="43482" xr:uid="{00000000-0005-0000-0000-00004C550000}"/>
    <cellStyle name="Notas 16 3 28 3" xfId="22026" xr:uid="{00000000-0005-0000-0000-00004D550000}"/>
    <cellStyle name="Notas 16 3 28 3 2" xfId="37077" xr:uid="{00000000-0005-0000-0000-00004E550000}"/>
    <cellStyle name="Notas 16 3 28 3 3" xfId="51426" xr:uid="{00000000-0005-0000-0000-00004F550000}"/>
    <cellStyle name="Notas 16 3 29" xfId="7887" xr:uid="{00000000-0005-0000-0000-000050550000}"/>
    <cellStyle name="Notas 16 3 29 2" xfId="11461" xr:uid="{00000000-0005-0000-0000-000051550000}"/>
    <cellStyle name="Notas 16 3 29 2 2" xfId="26512" xr:uid="{00000000-0005-0000-0000-000052550000}"/>
    <cellStyle name="Notas 16 3 29 2 3" xfId="40861" xr:uid="{00000000-0005-0000-0000-000053550000}"/>
    <cellStyle name="Notas 16 3 29 3" xfId="22236" xr:uid="{00000000-0005-0000-0000-000054550000}"/>
    <cellStyle name="Notas 16 3 29 3 2" xfId="37287" xr:uid="{00000000-0005-0000-0000-000055550000}"/>
    <cellStyle name="Notas 16 3 29 3 3" xfId="51636" xr:uid="{00000000-0005-0000-0000-000056550000}"/>
    <cellStyle name="Notas 16 3 3" xfId="2427" xr:uid="{00000000-0005-0000-0000-000057550000}"/>
    <cellStyle name="Notas 16 3 3 2" xfId="9798" xr:uid="{00000000-0005-0000-0000-000058550000}"/>
    <cellStyle name="Notas 16 3 3 2 2" xfId="24849" xr:uid="{00000000-0005-0000-0000-000059550000}"/>
    <cellStyle name="Notas 16 3 3 2 3" xfId="39198" xr:uid="{00000000-0005-0000-0000-00005A550000}"/>
    <cellStyle name="Notas 16 3 3 3" xfId="16776" xr:uid="{00000000-0005-0000-0000-00005B550000}"/>
    <cellStyle name="Notas 16 3 3 3 2" xfId="31827" xr:uid="{00000000-0005-0000-0000-00005C550000}"/>
    <cellStyle name="Notas 16 3 3 3 3" xfId="46176" xr:uid="{00000000-0005-0000-0000-00005D550000}"/>
    <cellStyle name="Notas 16 3 30" xfId="8094" xr:uid="{00000000-0005-0000-0000-00005E550000}"/>
    <cellStyle name="Notas 16 3 30 2" xfId="11930" xr:uid="{00000000-0005-0000-0000-00005F550000}"/>
    <cellStyle name="Notas 16 3 30 2 2" xfId="26981" xr:uid="{00000000-0005-0000-0000-000060550000}"/>
    <cellStyle name="Notas 16 3 30 2 3" xfId="41330" xr:uid="{00000000-0005-0000-0000-000061550000}"/>
    <cellStyle name="Notas 16 3 30 3" xfId="22443" xr:uid="{00000000-0005-0000-0000-000062550000}"/>
    <cellStyle name="Notas 16 3 30 3 2" xfId="37494" xr:uid="{00000000-0005-0000-0000-000063550000}"/>
    <cellStyle name="Notas 16 3 30 3 3" xfId="51843" xr:uid="{00000000-0005-0000-0000-000064550000}"/>
    <cellStyle name="Notas 16 3 31" xfId="8301" xr:uid="{00000000-0005-0000-0000-000065550000}"/>
    <cellStyle name="Notas 16 3 31 2" xfId="10184" xr:uid="{00000000-0005-0000-0000-000066550000}"/>
    <cellStyle name="Notas 16 3 31 2 2" xfId="25235" xr:uid="{00000000-0005-0000-0000-000067550000}"/>
    <cellStyle name="Notas 16 3 31 2 3" xfId="39584" xr:uid="{00000000-0005-0000-0000-000068550000}"/>
    <cellStyle name="Notas 16 3 31 3" xfId="22650" xr:uid="{00000000-0005-0000-0000-000069550000}"/>
    <cellStyle name="Notas 16 3 31 3 2" xfId="37701" xr:uid="{00000000-0005-0000-0000-00006A550000}"/>
    <cellStyle name="Notas 16 3 31 3 3" xfId="52050" xr:uid="{00000000-0005-0000-0000-00006B550000}"/>
    <cellStyle name="Notas 16 3 32" xfId="8506" xr:uid="{00000000-0005-0000-0000-00006C550000}"/>
    <cellStyle name="Notas 16 3 32 2" xfId="1635" xr:uid="{00000000-0005-0000-0000-00006D550000}"/>
    <cellStyle name="Notas 16 3 32 2 2" xfId="23440" xr:uid="{00000000-0005-0000-0000-00006E550000}"/>
    <cellStyle name="Notas 16 3 32 2 3" xfId="23983" xr:uid="{00000000-0005-0000-0000-00006F550000}"/>
    <cellStyle name="Notas 16 3 32 3" xfId="22855" xr:uid="{00000000-0005-0000-0000-000070550000}"/>
    <cellStyle name="Notas 16 3 32 3 2" xfId="37906" xr:uid="{00000000-0005-0000-0000-000071550000}"/>
    <cellStyle name="Notas 16 3 32 3 3" xfId="52255" xr:uid="{00000000-0005-0000-0000-000072550000}"/>
    <cellStyle name="Notas 16 3 33" xfId="8701" xr:uid="{00000000-0005-0000-0000-000073550000}"/>
    <cellStyle name="Notas 16 3 33 2" xfId="12749" xr:uid="{00000000-0005-0000-0000-000074550000}"/>
    <cellStyle name="Notas 16 3 33 2 2" xfId="27800" xr:uid="{00000000-0005-0000-0000-000075550000}"/>
    <cellStyle name="Notas 16 3 33 2 3" xfId="42149" xr:uid="{00000000-0005-0000-0000-000076550000}"/>
    <cellStyle name="Notas 16 3 33 3" xfId="23050" xr:uid="{00000000-0005-0000-0000-000077550000}"/>
    <cellStyle name="Notas 16 3 33 3 2" xfId="38101" xr:uid="{00000000-0005-0000-0000-000078550000}"/>
    <cellStyle name="Notas 16 3 33 3 3" xfId="52450" xr:uid="{00000000-0005-0000-0000-000079550000}"/>
    <cellStyle name="Notas 16 3 34" xfId="8871" xr:uid="{00000000-0005-0000-0000-00007A550000}"/>
    <cellStyle name="Notas 16 3 34 2" xfId="12950" xr:uid="{00000000-0005-0000-0000-00007B550000}"/>
    <cellStyle name="Notas 16 3 34 2 2" xfId="28001" xr:uid="{00000000-0005-0000-0000-00007C550000}"/>
    <cellStyle name="Notas 16 3 34 2 3" xfId="42350" xr:uid="{00000000-0005-0000-0000-00007D550000}"/>
    <cellStyle name="Notas 16 3 34 3" xfId="23220" xr:uid="{00000000-0005-0000-0000-00007E550000}"/>
    <cellStyle name="Notas 16 3 34 3 2" xfId="38271" xr:uid="{00000000-0005-0000-0000-00007F550000}"/>
    <cellStyle name="Notas 16 3 34 3 3" xfId="52620" xr:uid="{00000000-0005-0000-0000-000080550000}"/>
    <cellStyle name="Notas 16 3 35" xfId="9005" xr:uid="{00000000-0005-0000-0000-000081550000}"/>
    <cellStyle name="Notas 16 3 35 2" xfId="12602" xr:uid="{00000000-0005-0000-0000-000082550000}"/>
    <cellStyle name="Notas 16 3 35 2 2" xfId="27653" xr:uid="{00000000-0005-0000-0000-000083550000}"/>
    <cellStyle name="Notas 16 3 35 2 3" xfId="42002" xr:uid="{00000000-0005-0000-0000-000084550000}"/>
    <cellStyle name="Notas 16 3 35 3" xfId="23354" xr:uid="{00000000-0005-0000-0000-000085550000}"/>
    <cellStyle name="Notas 16 3 35 3 2" xfId="38405" xr:uid="{00000000-0005-0000-0000-000086550000}"/>
    <cellStyle name="Notas 16 3 35 3 3" xfId="52754" xr:uid="{00000000-0005-0000-0000-000087550000}"/>
    <cellStyle name="Notas 16 3 36" xfId="13599" xr:uid="{00000000-0005-0000-0000-000088550000}"/>
    <cellStyle name="Notas 16 3 36 2" xfId="28650" xr:uid="{00000000-0005-0000-0000-000089550000}"/>
    <cellStyle name="Notas 16 3 36 3" xfId="42999" xr:uid="{00000000-0005-0000-0000-00008A550000}"/>
    <cellStyle name="Notas 16 3 37" xfId="16254" xr:uid="{00000000-0005-0000-0000-00008B550000}"/>
    <cellStyle name="Notas 16 3 37 2" xfId="31305" xr:uid="{00000000-0005-0000-0000-00008C550000}"/>
    <cellStyle name="Notas 16 3 37 3" xfId="45654" xr:uid="{00000000-0005-0000-0000-00008D550000}"/>
    <cellStyle name="Notas 16 3 4" xfId="2637" xr:uid="{00000000-0005-0000-0000-00008E550000}"/>
    <cellStyle name="Notas 16 3 4 2" xfId="9460" xr:uid="{00000000-0005-0000-0000-00008F550000}"/>
    <cellStyle name="Notas 16 3 4 2 2" xfId="24511" xr:uid="{00000000-0005-0000-0000-000090550000}"/>
    <cellStyle name="Notas 16 3 4 2 3" xfId="38860" xr:uid="{00000000-0005-0000-0000-000091550000}"/>
    <cellStyle name="Notas 16 3 4 3" xfId="16986" xr:uid="{00000000-0005-0000-0000-000092550000}"/>
    <cellStyle name="Notas 16 3 4 3 2" xfId="32037" xr:uid="{00000000-0005-0000-0000-000093550000}"/>
    <cellStyle name="Notas 16 3 4 3 3" xfId="46386" xr:uid="{00000000-0005-0000-0000-000094550000}"/>
    <cellStyle name="Notas 16 3 5" xfId="2847" xr:uid="{00000000-0005-0000-0000-000095550000}"/>
    <cellStyle name="Notas 16 3 5 2" xfId="13958" xr:uid="{00000000-0005-0000-0000-000096550000}"/>
    <cellStyle name="Notas 16 3 5 2 2" xfId="29009" xr:uid="{00000000-0005-0000-0000-000097550000}"/>
    <cellStyle name="Notas 16 3 5 2 3" xfId="43358" xr:uid="{00000000-0005-0000-0000-000098550000}"/>
    <cellStyle name="Notas 16 3 5 3" xfId="17196" xr:uid="{00000000-0005-0000-0000-000099550000}"/>
    <cellStyle name="Notas 16 3 5 3 2" xfId="32247" xr:uid="{00000000-0005-0000-0000-00009A550000}"/>
    <cellStyle name="Notas 16 3 5 3 3" xfId="46596" xr:uid="{00000000-0005-0000-0000-00009B550000}"/>
    <cellStyle name="Notas 16 3 6" xfId="3057" xr:uid="{00000000-0005-0000-0000-00009C550000}"/>
    <cellStyle name="Notas 16 3 6 2" xfId="1911" xr:uid="{00000000-0005-0000-0000-00009D550000}"/>
    <cellStyle name="Notas 16 3 6 2 2" xfId="23716" xr:uid="{00000000-0005-0000-0000-00009E550000}"/>
    <cellStyle name="Notas 16 3 6 2 3" xfId="23901" xr:uid="{00000000-0005-0000-0000-00009F550000}"/>
    <cellStyle name="Notas 16 3 6 3" xfId="17406" xr:uid="{00000000-0005-0000-0000-0000A0550000}"/>
    <cellStyle name="Notas 16 3 6 3 2" xfId="32457" xr:uid="{00000000-0005-0000-0000-0000A1550000}"/>
    <cellStyle name="Notas 16 3 6 3 3" xfId="46806" xr:uid="{00000000-0005-0000-0000-0000A2550000}"/>
    <cellStyle name="Notas 16 3 7" xfId="3267" xr:uid="{00000000-0005-0000-0000-0000A3550000}"/>
    <cellStyle name="Notas 16 3 7 2" xfId="12407" xr:uid="{00000000-0005-0000-0000-0000A4550000}"/>
    <cellStyle name="Notas 16 3 7 2 2" xfId="27458" xr:uid="{00000000-0005-0000-0000-0000A5550000}"/>
    <cellStyle name="Notas 16 3 7 2 3" xfId="41807" xr:uid="{00000000-0005-0000-0000-0000A6550000}"/>
    <cellStyle name="Notas 16 3 7 3" xfId="17616" xr:uid="{00000000-0005-0000-0000-0000A7550000}"/>
    <cellStyle name="Notas 16 3 7 3 2" xfId="32667" xr:uid="{00000000-0005-0000-0000-0000A8550000}"/>
    <cellStyle name="Notas 16 3 7 3 3" xfId="47016" xr:uid="{00000000-0005-0000-0000-0000A9550000}"/>
    <cellStyle name="Notas 16 3 8" xfId="3477" xr:uid="{00000000-0005-0000-0000-0000AA550000}"/>
    <cellStyle name="Notas 16 3 8 2" xfId="13886" xr:uid="{00000000-0005-0000-0000-0000AB550000}"/>
    <cellStyle name="Notas 16 3 8 2 2" xfId="28937" xr:uid="{00000000-0005-0000-0000-0000AC550000}"/>
    <cellStyle name="Notas 16 3 8 2 3" xfId="43286" xr:uid="{00000000-0005-0000-0000-0000AD550000}"/>
    <cellStyle name="Notas 16 3 8 3" xfId="17826" xr:uid="{00000000-0005-0000-0000-0000AE550000}"/>
    <cellStyle name="Notas 16 3 8 3 2" xfId="32877" xr:uid="{00000000-0005-0000-0000-0000AF550000}"/>
    <cellStyle name="Notas 16 3 8 3 3" xfId="47226" xr:uid="{00000000-0005-0000-0000-0000B0550000}"/>
    <cellStyle name="Notas 16 3 9" xfId="3687" xr:uid="{00000000-0005-0000-0000-0000B1550000}"/>
    <cellStyle name="Notas 16 3 9 2" xfId="12616" xr:uid="{00000000-0005-0000-0000-0000B2550000}"/>
    <cellStyle name="Notas 16 3 9 2 2" xfId="27667" xr:uid="{00000000-0005-0000-0000-0000B3550000}"/>
    <cellStyle name="Notas 16 3 9 2 3" xfId="42016" xr:uid="{00000000-0005-0000-0000-0000B4550000}"/>
    <cellStyle name="Notas 16 3 9 3" xfId="18036" xr:uid="{00000000-0005-0000-0000-0000B5550000}"/>
    <cellStyle name="Notas 16 3 9 3 2" xfId="33087" xr:uid="{00000000-0005-0000-0000-0000B6550000}"/>
    <cellStyle name="Notas 16 3 9 3 3" xfId="47436" xr:uid="{00000000-0005-0000-0000-0000B7550000}"/>
    <cellStyle name="Notas 16 30" xfId="7341" xr:uid="{00000000-0005-0000-0000-0000B8550000}"/>
    <cellStyle name="Notas 16 30 2" xfId="9925" xr:uid="{00000000-0005-0000-0000-0000B9550000}"/>
    <cellStyle name="Notas 16 30 2 2" xfId="24976" xr:uid="{00000000-0005-0000-0000-0000BA550000}"/>
    <cellStyle name="Notas 16 30 2 3" xfId="39325" xr:uid="{00000000-0005-0000-0000-0000BB550000}"/>
    <cellStyle name="Notas 16 30 3" xfId="21690" xr:uid="{00000000-0005-0000-0000-0000BC550000}"/>
    <cellStyle name="Notas 16 30 3 2" xfId="36741" xr:uid="{00000000-0005-0000-0000-0000BD550000}"/>
    <cellStyle name="Notas 16 30 3 3" xfId="51090" xr:uid="{00000000-0005-0000-0000-0000BE550000}"/>
    <cellStyle name="Notas 16 31" xfId="7551" xr:uid="{00000000-0005-0000-0000-0000BF550000}"/>
    <cellStyle name="Notas 16 31 2" xfId="12120" xr:uid="{00000000-0005-0000-0000-0000C0550000}"/>
    <cellStyle name="Notas 16 31 2 2" xfId="27171" xr:uid="{00000000-0005-0000-0000-0000C1550000}"/>
    <cellStyle name="Notas 16 31 2 3" xfId="41520" xr:uid="{00000000-0005-0000-0000-0000C2550000}"/>
    <cellStyle name="Notas 16 31 3" xfId="21900" xr:uid="{00000000-0005-0000-0000-0000C3550000}"/>
    <cellStyle name="Notas 16 31 3 2" xfId="36951" xr:uid="{00000000-0005-0000-0000-0000C4550000}"/>
    <cellStyle name="Notas 16 31 3 3" xfId="51300" xr:uid="{00000000-0005-0000-0000-0000C5550000}"/>
    <cellStyle name="Notas 16 32" xfId="7761" xr:uid="{00000000-0005-0000-0000-0000C6550000}"/>
    <cellStyle name="Notas 16 32 2" xfId="15781" xr:uid="{00000000-0005-0000-0000-0000C7550000}"/>
    <cellStyle name="Notas 16 32 2 2" xfId="30832" xr:uid="{00000000-0005-0000-0000-0000C8550000}"/>
    <cellStyle name="Notas 16 32 2 3" xfId="45181" xr:uid="{00000000-0005-0000-0000-0000C9550000}"/>
    <cellStyle name="Notas 16 32 3" xfId="22110" xr:uid="{00000000-0005-0000-0000-0000CA550000}"/>
    <cellStyle name="Notas 16 32 3 2" xfId="37161" xr:uid="{00000000-0005-0000-0000-0000CB550000}"/>
    <cellStyle name="Notas 16 32 3 3" xfId="51510" xr:uid="{00000000-0005-0000-0000-0000CC550000}"/>
    <cellStyle name="Notas 16 33" xfId="7971" xr:uid="{00000000-0005-0000-0000-0000CD550000}"/>
    <cellStyle name="Notas 16 33 2" xfId="1806" xr:uid="{00000000-0005-0000-0000-0000CE550000}"/>
    <cellStyle name="Notas 16 33 2 2" xfId="23611" xr:uid="{00000000-0005-0000-0000-0000CF550000}"/>
    <cellStyle name="Notas 16 33 2 3" xfId="24066" xr:uid="{00000000-0005-0000-0000-0000D0550000}"/>
    <cellStyle name="Notas 16 33 3" xfId="22320" xr:uid="{00000000-0005-0000-0000-0000D1550000}"/>
    <cellStyle name="Notas 16 33 3 2" xfId="37371" xr:uid="{00000000-0005-0000-0000-0000D2550000}"/>
    <cellStyle name="Notas 16 33 3 3" xfId="51720" xr:uid="{00000000-0005-0000-0000-0000D3550000}"/>
    <cellStyle name="Notas 16 34" xfId="8178" xr:uid="{00000000-0005-0000-0000-0000D4550000}"/>
    <cellStyle name="Notas 16 34 2" xfId="10053" xr:uid="{00000000-0005-0000-0000-0000D5550000}"/>
    <cellStyle name="Notas 16 34 2 2" xfId="25104" xr:uid="{00000000-0005-0000-0000-0000D6550000}"/>
    <cellStyle name="Notas 16 34 2 3" xfId="39453" xr:uid="{00000000-0005-0000-0000-0000D7550000}"/>
    <cellStyle name="Notas 16 34 3" xfId="22527" xr:uid="{00000000-0005-0000-0000-0000D8550000}"/>
    <cellStyle name="Notas 16 34 3 2" xfId="37578" xr:uid="{00000000-0005-0000-0000-0000D9550000}"/>
    <cellStyle name="Notas 16 34 3 3" xfId="51927" xr:uid="{00000000-0005-0000-0000-0000DA550000}"/>
    <cellStyle name="Notas 16 35" xfId="8385" xr:uid="{00000000-0005-0000-0000-0000DB550000}"/>
    <cellStyle name="Notas 16 35 2" xfId="13621" xr:uid="{00000000-0005-0000-0000-0000DC550000}"/>
    <cellStyle name="Notas 16 35 2 2" xfId="28672" xr:uid="{00000000-0005-0000-0000-0000DD550000}"/>
    <cellStyle name="Notas 16 35 2 3" xfId="43021" xr:uid="{00000000-0005-0000-0000-0000DE550000}"/>
    <cellStyle name="Notas 16 35 3" xfId="22734" xr:uid="{00000000-0005-0000-0000-0000DF550000}"/>
    <cellStyle name="Notas 16 35 3 2" xfId="37785" xr:uid="{00000000-0005-0000-0000-0000E0550000}"/>
    <cellStyle name="Notas 16 35 3 3" xfId="52134" xr:uid="{00000000-0005-0000-0000-0000E1550000}"/>
    <cellStyle name="Notas 16 36" xfId="8589" xr:uid="{00000000-0005-0000-0000-0000E2550000}"/>
    <cellStyle name="Notas 16 36 2" xfId="10366" xr:uid="{00000000-0005-0000-0000-0000E3550000}"/>
    <cellStyle name="Notas 16 36 2 2" xfId="25417" xr:uid="{00000000-0005-0000-0000-0000E4550000}"/>
    <cellStyle name="Notas 16 36 2 3" xfId="39766" xr:uid="{00000000-0005-0000-0000-0000E5550000}"/>
    <cellStyle name="Notas 16 36 3" xfId="22938" xr:uid="{00000000-0005-0000-0000-0000E6550000}"/>
    <cellStyle name="Notas 16 36 3 2" xfId="37989" xr:uid="{00000000-0005-0000-0000-0000E7550000}"/>
    <cellStyle name="Notas 16 36 3 3" xfId="52338" xr:uid="{00000000-0005-0000-0000-0000E8550000}"/>
    <cellStyle name="Notas 16 37" xfId="8779" xr:uid="{00000000-0005-0000-0000-0000E9550000}"/>
    <cellStyle name="Notas 16 37 2" xfId="9538" xr:uid="{00000000-0005-0000-0000-0000EA550000}"/>
    <cellStyle name="Notas 16 37 2 2" xfId="24589" xr:uid="{00000000-0005-0000-0000-0000EB550000}"/>
    <cellStyle name="Notas 16 37 2 3" xfId="38938" xr:uid="{00000000-0005-0000-0000-0000EC550000}"/>
    <cellStyle name="Notas 16 37 3" xfId="23128" xr:uid="{00000000-0005-0000-0000-0000ED550000}"/>
    <cellStyle name="Notas 16 37 3 2" xfId="38179" xr:uid="{00000000-0005-0000-0000-0000EE550000}"/>
    <cellStyle name="Notas 16 37 3 3" xfId="52528" xr:uid="{00000000-0005-0000-0000-0000EF550000}"/>
    <cellStyle name="Notas 16 38" xfId="11743" xr:uid="{00000000-0005-0000-0000-0000F0550000}"/>
    <cellStyle name="Notas 16 38 2" xfId="26794" xr:uid="{00000000-0005-0000-0000-0000F1550000}"/>
    <cellStyle name="Notas 16 38 3" xfId="41143" xr:uid="{00000000-0005-0000-0000-0000F2550000}"/>
    <cellStyle name="Notas 16 39" xfId="16121" xr:uid="{00000000-0005-0000-0000-0000F3550000}"/>
    <cellStyle name="Notas 16 39 2" xfId="31172" xr:uid="{00000000-0005-0000-0000-0000F4550000}"/>
    <cellStyle name="Notas 16 39 3" xfId="45521" xr:uid="{00000000-0005-0000-0000-0000F5550000}"/>
    <cellStyle name="Notas 16 4" xfId="2213" xr:uid="{00000000-0005-0000-0000-0000F6550000}"/>
    <cellStyle name="Notas 16 4 2" xfId="14818" xr:uid="{00000000-0005-0000-0000-0000F7550000}"/>
    <cellStyle name="Notas 16 4 2 2" xfId="29869" xr:uid="{00000000-0005-0000-0000-0000F8550000}"/>
    <cellStyle name="Notas 16 4 2 3" xfId="44218" xr:uid="{00000000-0005-0000-0000-0000F9550000}"/>
    <cellStyle name="Notas 16 4 3" xfId="16562" xr:uid="{00000000-0005-0000-0000-0000FA550000}"/>
    <cellStyle name="Notas 16 4 3 2" xfId="31613" xr:uid="{00000000-0005-0000-0000-0000FB550000}"/>
    <cellStyle name="Notas 16 4 3 3" xfId="45962" xr:uid="{00000000-0005-0000-0000-0000FC550000}"/>
    <cellStyle name="Notas 16 5" xfId="2136" xr:uid="{00000000-0005-0000-0000-0000FD550000}"/>
    <cellStyle name="Notas 16 5 2" xfId="15028" xr:uid="{00000000-0005-0000-0000-0000FE550000}"/>
    <cellStyle name="Notas 16 5 2 2" xfId="30079" xr:uid="{00000000-0005-0000-0000-0000FF550000}"/>
    <cellStyle name="Notas 16 5 2 3" xfId="44428" xr:uid="{00000000-0005-0000-0000-000000560000}"/>
    <cellStyle name="Notas 16 5 3" xfId="16484" xr:uid="{00000000-0005-0000-0000-000001560000}"/>
    <cellStyle name="Notas 16 5 3 2" xfId="31535" xr:uid="{00000000-0005-0000-0000-000002560000}"/>
    <cellStyle name="Notas 16 5 3 3" xfId="45884" xr:uid="{00000000-0005-0000-0000-000003560000}"/>
    <cellStyle name="Notas 16 6" xfId="2301" xr:uid="{00000000-0005-0000-0000-000004560000}"/>
    <cellStyle name="Notas 16 6 2" xfId="15905" xr:uid="{00000000-0005-0000-0000-000005560000}"/>
    <cellStyle name="Notas 16 6 2 2" xfId="30956" xr:uid="{00000000-0005-0000-0000-000006560000}"/>
    <cellStyle name="Notas 16 6 2 3" xfId="45305" xr:uid="{00000000-0005-0000-0000-000007560000}"/>
    <cellStyle name="Notas 16 6 3" xfId="16650" xr:uid="{00000000-0005-0000-0000-000008560000}"/>
    <cellStyle name="Notas 16 6 3 2" xfId="31701" xr:uid="{00000000-0005-0000-0000-000009560000}"/>
    <cellStyle name="Notas 16 6 3 3" xfId="46050" xr:uid="{00000000-0005-0000-0000-00000A560000}"/>
    <cellStyle name="Notas 16 7" xfId="2511" xr:uid="{00000000-0005-0000-0000-00000B560000}"/>
    <cellStyle name="Notas 16 7 2" xfId="12352" xr:uid="{00000000-0005-0000-0000-00000C560000}"/>
    <cellStyle name="Notas 16 7 2 2" xfId="27403" xr:uid="{00000000-0005-0000-0000-00000D560000}"/>
    <cellStyle name="Notas 16 7 2 3" xfId="41752" xr:uid="{00000000-0005-0000-0000-00000E560000}"/>
    <cellStyle name="Notas 16 7 3" xfId="16860" xr:uid="{00000000-0005-0000-0000-00000F560000}"/>
    <cellStyle name="Notas 16 7 3 2" xfId="31911" xr:uid="{00000000-0005-0000-0000-000010560000}"/>
    <cellStyle name="Notas 16 7 3 3" xfId="46260" xr:uid="{00000000-0005-0000-0000-000011560000}"/>
    <cellStyle name="Notas 16 8" xfId="2721" xr:uid="{00000000-0005-0000-0000-000012560000}"/>
    <cellStyle name="Notas 16 8 2" xfId="10414" xr:uid="{00000000-0005-0000-0000-000013560000}"/>
    <cellStyle name="Notas 16 8 2 2" xfId="25465" xr:uid="{00000000-0005-0000-0000-000014560000}"/>
    <cellStyle name="Notas 16 8 2 3" xfId="39814" xr:uid="{00000000-0005-0000-0000-000015560000}"/>
    <cellStyle name="Notas 16 8 3" xfId="17070" xr:uid="{00000000-0005-0000-0000-000016560000}"/>
    <cellStyle name="Notas 16 8 3 2" xfId="32121" xr:uid="{00000000-0005-0000-0000-000017560000}"/>
    <cellStyle name="Notas 16 8 3 3" xfId="46470" xr:uid="{00000000-0005-0000-0000-000018560000}"/>
    <cellStyle name="Notas 16 9" xfId="2931" xr:uid="{00000000-0005-0000-0000-000019560000}"/>
    <cellStyle name="Notas 16 9 2" xfId="1903" xr:uid="{00000000-0005-0000-0000-00001A560000}"/>
    <cellStyle name="Notas 16 9 2 2" xfId="23708" xr:uid="{00000000-0005-0000-0000-00001B560000}"/>
    <cellStyle name="Notas 16 9 2 3" xfId="23989" xr:uid="{00000000-0005-0000-0000-00001C560000}"/>
    <cellStyle name="Notas 16 9 3" xfId="17280" xr:uid="{00000000-0005-0000-0000-00001D560000}"/>
    <cellStyle name="Notas 16 9 3 2" xfId="32331" xr:uid="{00000000-0005-0000-0000-00001E560000}"/>
    <cellStyle name="Notas 16 9 3 3" xfId="46680" xr:uid="{00000000-0005-0000-0000-00001F560000}"/>
    <cellStyle name="Notas 17" xfId="1411" xr:uid="{00000000-0005-0000-0000-000020560000}"/>
    <cellStyle name="Notas 17 10" xfId="2953" xr:uid="{00000000-0005-0000-0000-000021560000}"/>
    <cellStyle name="Notas 17 10 2" xfId="10392" xr:uid="{00000000-0005-0000-0000-000022560000}"/>
    <cellStyle name="Notas 17 10 2 2" xfId="25443" xr:uid="{00000000-0005-0000-0000-000023560000}"/>
    <cellStyle name="Notas 17 10 2 3" xfId="39792" xr:uid="{00000000-0005-0000-0000-000024560000}"/>
    <cellStyle name="Notas 17 10 3" xfId="17302" xr:uid="{00000000-0005-0000-0000-000025560000}"/>
    <cellStyle name="Notas 17 10 3 2" xfId="32353" xr:uid="{00000000-0005-0000-0000-000026560000}"/>
    <cellStyle name="Notas 17 10 3 3" xfId="46702" xr:uid="{00000000-0005-0000-0000-000027560000}"/>
    <cellStyle name="Notas 17 11" xfId="3163" xr:uid="{00000000-0005-0000-0000-000028560000}"/>
    <cellStyle name="Notas 17 11 2" xfId="14934" xr:uid="{00000000-0005-0000-0000-000029560000}"/>
    <cellStyle name="Notas 17 11 2 2" xfId="29985" xr:uid="{00000000-0005-0000-0000-00002A560000}"/>
    <cellStyle name="Notas 17 11 2 3" xfId="44334" xr:uid="{00000000-0005-0000-0000-00002B560000}"/>
    <cellStyle name="Notas 17 11 3" xfId="17512" xr:uid="{00000000-0005-0000-0000-00002C560000}"/>
    <cellStyle name="Notas 17 11 3 2" xfId="32563" xr:uid="{00000000-0005-0000-0000-00002D560000}"/>
    <cellStyle name="Notas 17 11 3 3" xfId="46912" xr:uid="{00000000-0005-0000-0000-00002E560000}"/>
    <cellStyle name="Notas 17 12" xfId="3373" xr:uid="{00000000-0005-0000-0000-00002F560000}"/>
    <cellStyle name="Notas 17 12 2" xfId="9422" xr:uid="{00000000-0005-0000-0000-000030560000}"/>
    <cellStyle name="Notas 17 12 2 2" xfId="24473" xr:uid="{00000000-0005-0000-0000-000031560000}"/>
    <cellStyle name="Notas 17 12 2 3" xfId="38822" xr:uid="{00000000-0005-0000-0000-000032560000}"/>
    <cellStyle name="Notas 17 12 3" xfId="17722" xr:uid="{00000000-0005-0000-0000-000033560000}"/>
    <cellStyle name="Notas 17 12 3 2" xfId="32773" xr:uid="{00000000-0005-0000-0000-000034560000}"/>
    <cellStyle name="Notas 17 12 3 3" xfId="47122" xr:uid="{00000000-0005-0000-0000-000035560000}"/>
    <cellStyle name="Notas 17 13" xfId="3583" xr:uid="{00000000-0005-0000-0000-000036560000}"/>
    <cellStyle name="Notas 17 13 2" xfId="10330" xr:uid="{00000000-0005-0000-0000-000037560000}"/>
    <cellStyle name="Notas 17 13 2 2" xfId="25381" xr:uid="{00000000-0005-0000-0000-000038560000}"/>
    <cellStyle name="Notas 17 13 2 3" xfId="39730" xr:uid="{00000000-0005-0000-0000-000039560000}"/>
    <cellStyle name="Notas 17 13 3" xfId="17932" xr:uid="{00000000-0005-0000-0000-00003A560000}"/>
    <cellStyle name="Notas 17 13 3 2" xfId="32983" xr:uid="{00000000-0005-0000-0000-00003B560000}"/>
    <cellStyle name="Notas 17 13 3 3" xfId="47332" xr:uid="{00000000-0005-0000-0000-00003C560000}"/>
    <cellStyle name="Notas 17 14" xfId="3793" xr:uid="{00000000-0005-0000-0000-00003D560000}"/>
    <cellStyle name="Notas 17 14 2" xfId="10176" xr:uid="{00000000-0005-0000-0000-00003E560000}"/>
    <cellStyle name="Notas 17 14 2 2" xfId="25227" xr:uid="{00000000-0005-0000-0000-00003F560000}"/>
    <cellStyle name="Notas 17 14 2 3" xfId="39576" xr:uid="{00000000-0005-0000-0000-000040560000}"/>
    <cellStyle name="Notas 17 14 3" xfId="18142" xr:uid="{00000000-0005-0000-0000-000041560000}"/>
    <cellStyle name="Notas 17 14 3 2" xfId="33193" xr:uid="{00000000-0005-0000-0000-000042560000}"/>
    <cellStyle name="Notas 17 14 3 3" xfId="47542" xr:uid="{00000000-0005-0000-0000-000043560000}"/>
    <cellStyle name="Notas 17 15" xfId="4003" xr:uid="{00000000-0005-0000-0000-000044560000}"/>
    <cellStyle name="Notas 17 15 2" xfId="10243" xr:uid="{00000000-0005-0000-0000-000045560000}"/>
    <cellStyle name="Notas 17 15 2 2" xfId="25294" xr:uid="{00000000-0005-0000-0000-000046560000}"/>
    <cellStyle name="Notas 17 15 2 3" xfId="39643" xr:uid="{00000000-0005-0000-0000-000047560000}"/>
    <cellStyle name="Notas 17 15 3" xfId="18352" xr:uid="{00000000-0005-0000-0000-000048560000}"/>
    <cellStyle name="Notas 17 15 3 2" xfId="33403" xr:uid="{00000000-0005-0000-0000-000049560000}"/>
    <cellStyle name="Notas 17 15 3 3" xfId="47752" xr:uid="{00000000-0005-0000-0000-00004A560000}"/>
    <cellStyle name="Notas 17 16" xfId="4213" xr:uid="{00000000-0005-0000-0000-00004B560000}"/>
    <cellStyle name="Notas 17 16 2" xfId="12028" xr:uid="{00000000-0005-0000-0000-00004C560000}"/>
    <cellStyle name="Notas 17 16 2 2" xfId="27079" xr:uid="{00000000-0005-0000-0000-00004D560000}"/>
    <cellStyle name="Notas 17 16 2 3" xfId="41428" xr:uid="{00000000-0005-0000-0000-00004E560000}"/>
    <cellStyle name="Notas 17 16 3" xfId="18562" xr:uid="{00000000-0005-0000-0000-00004F560000}"/>
    <cellStyle name="Notas 17 16 3 2" xfId="33613" xr:uid="{00000000-0005-0000-0000-000050560000}"/>
    <cellStyle name="Notas 17 16 3 3" xfId="47962" xr:uid="{00000000-0005-0000-0000-000051560000}"/>
    <cellStyle name="Notas 17 17" xfId="4423" xr:uid="{00000000-0005-0000-0000-000052560000}"/>
    <cellStyle name="Notas 17 17 2" xfId="13058" xr:uid="{00000000-0005-0000-0000-000053560000}"/>
    <cellStyle name="Notas 17 17 2 2" xfId="28109" xr:uid="{00000000-0005-0000-0000-000054560000}"/>
    <cellStyle name="Notas 17 17 2 3" xfId="42458" xr:uid="{00000000-0005-0000-0000-000055560000}"/>
    <cellStyle name="Notas 17 17 3" xfId="18772" xr:uid="{00000000-0005-0000-0000-000056560000}"/>
    <cellStyle name="Notas 17 17 3 2" xfId="33823" xr:uid="{00000000-0005-0000-0000-000057560000}"/>
    <cellStyle name="Notas 17 17 3 3" xfId="48172" xr:uid="{00000000-0005-0000-0000-000058560000}"/>
    <cellStyle name="Notas 17 18" xfId="4633" xr:uid="{00000000-0005-0000-0000-000059560000}"/>
    <cellStyle name="Notas 17 18 2" xfId="12037" xr:uid="{00000000-0005-0000-0000-00005A560000}"/>
    <cellStyle name="Notas 17 18 2 2" xfId="27088" xr:uid="{00000000-0005-0000-0000-00005B560000}"/>
    <cellStyle name="Notas 17 18 2 3" xfId="41437" xr:uid="{00000000-0005-0000-0000-00005C560000}"/>
    <cellStyle name="Notas 17 18 3" xfId="18982" xr:uid="{00000000-0005-0000-0000-00005D560000}"/>
    <cellStyle name="Notas 17 18 3 2" xfId="34033" xr:uid="{00000000-0005-0000-0000-00005E560000}"/>
    <cellStyle name="Notas 17 18 3 3" xfId="48382" xr:uid="{00000000-0005-0000-0000-00005F560000}"/>
    <cellStyle name="Notas 17 19" xfId="4843" xr:uid="{00000000-0005-0000-0000-000060560000}"/>
    <cellStyle name="Notas 17 19 2" xfId="9775" xr:uid="{00000000-0005-0000-0000-000061560000}"/>
    <cellStyle name="Notas 17 19 2 2" xfId="24826" xr:uid="{00000000-0005-0000-0000-000062560000}"/>
    <cellStyle name="Notas 17 19 2 3" xfId="39175" xr:uid="{00000000-0005-0000-0000-000063560000}"/>
    <cellStyle name="Notas 17 19 3" xfId="19192" xr:uid="{00000000-0005-0000-0000-000064560000}"/>
    <cellStyle name="Notas 17 19 3 2" xfId="34243" xr:uid="{00000000-0005-0000-0000-000065560000}"/>
    <cellStyle name="Notas 17 19 3 3" xfId="48592" xr:uid="{00000000-0005-0000-0000-000066560000}"/>
    <cellStyle name="Notas 17 2" xfId="1496" xr:uid="{00000000-0005-0000-0000-000067560000}"/>
    <cellStyle name="Notas 17 2 10" xfId="3858" xr:uid="{00000000-0005-0000-0000-000068560000}"/>
    <cellStyle name="Notas 17 2 10 2" xfId="11608" xr:uid="{00000000-0005-0000-0000-000069560000}"/>
    <cellStyle name="Notas 17 2 10 2 2" xfId="26659" xr:uid="{00000000-0005-0000-0000-00006A560000}"/>
    <cellStyle name="Notas 17 2 10 2 3" xfId="41008" xr:uid="{00000000-0005-0000-0000-00006B560000}"/>
    <cellStyle name="Notas 17 2 10 3" xfId="18207" xr:uid="{00000000-0005-0000-0000-00006C560000}"/>
    <cellStyle name="Notas 17 2 10 3 2" xfId="33258" xr:uid="{00000000-0005-0000-0000-00006D560000}"/>
    <cellStyle name="Notas 17 2 10 3 3" xfId="47607" xr:uid="{00000000-0005-0000-0000-00006E560000}"/>
    <cellStyle name="Notas 17 2 11" xfId="4068" xr:uid="{00000000-0005-0000-0000-00006F560000}"/>
    <cellStyle name="Notas 17 2 11 2" xfId="9919" xr:uid="{00000000-0005-0000-0000-000070560000}"/>
    <cellStyle name="Notas 17 2 11 2 2" xfId="24970" xr:uid="{00000000-0005-0000-0000-000071560000}"/>
    <cellStyle name="Notas 17 2 11 2 3" xfId="39319" xr:uid="{00000000-0005-0000-0000-000072560000}"/>
    <cellStyle name="Notas 17 2 11 3" xfId="18417" xr:uid="{00000000-0005-0000-0000-000073560000}"/>
    <cellStyle name="Notas 17 2 11 3 2" xfId="33468" xr:uid="{00000000-0005-0000-0000-000074560000}"/>
    <cellStyle name="Notas 17 2 11 3 3" xfId="47817" xr:uid="{00000000-0005-0000-0000-000075560000}"/>
    <cellStyle name="Notas 17 2 12" xfId="4278" xr:uid="{00000000-0005-0000-0000-000076560000}"/>
    <cellStyle name="Notas 17 2 12 2" xfId="9412" xr:uid="{00000000-0005-0000-0000-000077560000}"/>
    <cellStyle name="Notas 17 2 12 2 2" xfId="24463" xr:uid="{00000000-0005-0000-0000-000078560000}"/>
    <cellStyle name="Notas 17 2 12 2 3" xfId="38812" xr:uid="{00000000-0005-0000-0000-000079560000}"/>
    <cellStyle name="Notas 17 2 12 3" xfId="18627" xr:uid="{00000000-0005-0000-0000-00007A560000}"/>
    <cellStyle name="Notas 17 2 12 3 2" xfId="33678" xr:uid="{00000000-0005-0000-0000-00007B560000}"/>
    <cellStyle name="Notas 17 2 12 3 3" xfId="48027" xr:uid="{00000000-0005-0000-0000-00007C560000}"/>
    <cellStyle name="Notas 17 2 13" xfId="4488" xr:uid="{00000000-0005-0000-0000-00007D560000}"/>
    <cellStyle name="Notas 17 2 13 2" xfId="12075" xr:uid="{00000000-0005-0000-0000-00007E560000}"/>
    <cellStyle name="Notas 17 2 13 2 2" xfId="27126" xr:uid="{00000000-0005-0000-0000-00007F560000}"/>
    <cellStyle name="Notas 17 2 13 2 3" xfId="41475" xr:uid="{00000000-0005-0000-0000-000080560000}"/>
    <cellStyle name="Notas 17 2 13 3" xfId="18837" xr:uid="{00000000-0005-0000-0000-000081560000}"/>
    <cellStyle name="Notas 17 2 13 3 2" xfId="33888" xr:uid="{00000000-0005-0000-0000-000082560000}"/>
    <cellStyle name="Notas 17 2 13 3 3" xfId="48237" xr:uid="{00000000-0005-0000-0000-000083560000}"/>
    <cellStyle name="Notas 17 2 14" xfId="4698" xr:uid="{00000000-0005-0000-0000-000084560000}"/>
    <cellStyle name="Notas 17 2 14 2" xfId="12992" xr:uid="{00000000-0005-0000-0000-000085560000}"/>
    <cellStyle name="Notas 17 2 14 2 2" xfId="28043" xr:uid="{00000000-0005-0000-0000-000086560000}"/>
    <cellStyle name="Notas 17 2 14 2 3" xfId="42392" xr:uid="{00000000-0005-0000-0000-000087560000}"/>
    <cellStyle name="Notas 17 2 14 3" xfId="19047" xr:uid="{00000000-0005-0000-0000-000088560000}"/>
    <cellStyle name="Notas 17 2 14 3 2" xfId="34098" xr:uid="{00000000-0005-0000-0000-000089560000}"/>
    <cellStyle name="Notas 17 2 14 3 3" xfId="48447" xr:uid="{00000000-0005-0000-0000-00008A560000}"/>
    <cellStyle name="Notas 17 2 15" xfId="4908" xr:uid="{00000000-0005-0000-0000-00008B560000}"/>
    <cellStyle name="Notas 17 2 15 2" xfId="9692" xr:uid="{00000000-0005-0000-0000-00008C560000}"/>
    <cellStyle name="Notas 17 2 15 2 2" xfId="24743" xr:uid="{00000000-0005-0000-0000-00008D560000}"/>
    <cellStyle name="Notas 17 2 15 2 3" xfId="39092" xr:uid="{00000000-0005-0000-0000-00008E560000}"/>
    <cellStyle name="Notas 17 2 15 3" xfId="19257" xr:uid="{00000000-0005-0000-0000-00008F560000}"/>
    <cellStyle name="Notas 17 2 15 3 2" xfId="34308" xr:uid="{00000000-0005-0000-0000-000090560000}"/>
    <cellStyle name="Notas 17 2 15 3 3" xfId="48657" xr:uid="{00000000-0005-0000-0000-000091560000}"/>
    <cellStyle name="Notas 17 2 16" xfId="5118" xr:uid="{00000000-0005-0000-0000-000092560000}"/>
    <cellStyle name="Notas 17 2 16 2" xfId="9617" xr:uid="{00000000-0005-0000-0000-000093560000}"/>
    <cellStyle name="Notas 17 2 16 2 2" xfId="24668" xr:uid="{00000000-0005-0000-0000-000094560000}"/>
    <cellStyle name="Notas 17 2 16 2 3" xfId="39017" xr:uid="{00000000-0005-0000-0000-000095560000}"/>
    <cellStyle name="Notas 17 2 16 3" xfId="19467" xr:uid="{00000000-0005-0000-0000-000096560000}"/>
    <cellStyle name="Notas 17 2 16 3 2" xfId="34518" xr:uid="{00000000-0005-0000-0000-000097560000}"/>
    <cellStyle name="Notas 17 2 16 3 3" xfId="48867" xr:uid="{00000000-0005-0000-0000-000098560000}"/>
    <cellStyle name="Notas 17 2 17" xfId="5328" xr:uid="{00000000-0005-0000-0000-000099560000}"/>
    <cellStyle name="Notas 17 2 17 2" xfId="15309" xr:uid="{00000000-0005-0000-0000-00009A560000}"/>
    <cellStyle name="Notas 17 2 17 2 2" xfId="30360" xr:uid="{00000000-0005-0000-0000-00009B560000}"/>
    <cellStyle name="Notas 17 2 17 2 3" xfId="44709" xr:uid="{00000000-0005-0000-0000-00009C560000}"/>
    <cellStyle name="Notas 17 2 17 3" xfId="19677" xr:uid="{00000000-0005-0000-0000-00009D560000}"/>
    <cellStyle name="Notas 17 2 17 3 2" xfId="34728" xr:uid="{00000000-0005-0000-0000-00009E560000}"/>
    <cellStyle name="Notas 17 2 17 3 3" xfId="49077" xr:uid="{00000000-0005-0000-0000-00009F560000}"/>
    <cellStyle name="Notas 17 2 18" xfId="5538" xr:uid="{00000000-0005-0000-0000-0000A0560000}"/>
    <cellStyle name="Notas 17 2 18 2" xfId="14324" xr:uid="{00000000-0005-0000-0000-0000A1560000}"/>
    <cellStyle name="Notas 17 2 18 2 2" xfId="29375" xr:uid="{00000000-0005-0000-0000-0000A2560000}"/>
    <cellStyle name="Notas 17 2 18 2 3" xfId="43724" xr:uid="{00000000-0005-0000-0000-0000A3560000}"/>
    <cellStyle name="Notas 17 2 18 3" xfId="19887" xr:uid="{00000000-0005-0000-0000-0000A4560000}"/>
    <cellStyle name="Notas 17 2 18 3 2" xfId="34938" xr:uid="{00000000-0005-0000-0000-0000A5560000}"/>
    <cellStyle name="Notas 17 2 18 3 3" xfId="49287" xr:uid="{00000000-0005-0000-0000-0000A6560000}"/>
    <cellStyle name="Notas 17 2 19" xfId="5748" xr:uid="{00000000-0005-0000-0000-0000A7560000}"/>
    <cellStyle name="Notas 17 2 19 2" xfId="13232" xr:uid="{00000000-0005-0000-0000-0000A8560000}"/>
    <cellStyle name="Notas 17 2 19 2 2" xfId="28283" xr:uid="{00000000-0005-0000-0000-0000A9560000}"/>
    <cellStyle name="Notas 17 2 19 2 3" xfId="42632" xr:uid="{00000000-0005-0000-0000-0000AA560000}"/>
    <cellStyle name="Notas 17 2 19 3" xfId="20097" xr:uid="{00000000-0005-0000-0000-0000AB560000}"/>
    <cellStyle name="Notas 17 2 19 3 2" xfId="35148" xr:uid="{00000000-0005-0000-0000-0000AC560000}"/>
    <cellStyle name="Notas 17 2 19 3 3" xfId="49497" xr:uid="{00000000-0005-0000-0000-0000AD560000}"/>
    <cellStyle name="Notas 17 2 2" xfId="2094" xr:uid="{00000000-0005-0000-0000-0000AE560000}"/>
    <cellStyle name="Notas 17 2 2 2" xfId="14237" xr:uid="{00000000-0005-0000-0000-0000AF560000}"/>
    <cellStyle name="Notas 17 2 2 2 2" xfId="29288" xr:uid="{00000000-0005-0000-0000-0000B0560000}"/>
    <cellStyle name="Notas 17 2 2 2 3" xfId="43637" xr:uid="{00000000-0005-0000-0000-0000B1560000}"/>
    <cellStyle name="Notas 17 2 2 3" xfId="16441" xr:uid="{00000000-0005-0000-0000-0000B2560000}"/>
    <cellStyle name="Notas 17 2 2 3 2" xfId="31492" xr:uid="{00000000-0005-0000-0000-0000B3560000}"/>
    <cellStyle name="Notas 17 2 2 3 3" xfId="45841" xr:uid="{00000000-0005-0000-0000-0000B4560000}"/>
    <cellStyle name="Notas 17 2 20" xfId="5958" xr:uid="{00000000-0005-0000-0000-0000B5560000}"/>
    <cellStyle name="Notas 17 2 20 2" xfId="13182" xr:uid="{00000000-0005-0000-0000-0000B6560000}"/>
    <cellStyle name="Notas 17 2 20 2 2" xfId="28233" xr:uid="{00000000-0005-0000-0000-0000B7560000}"/>
    <cellStyle name="Notas 17 2 20 2 3" xfId="42582" xr:uid="{00000000-0005-0000-0000-0000B8560000}"/>
    <cellStyle name="Notas 17 2 20 3" xfId="20307" xr:uid="{00000000-0005-0000-0000-0000B9560000}"/>
    <cellStyle name="Notas 17 2 20 3 2" xfId="35358" xr:uid="{00000000-0005-0000-0000-0000BA560000}"/>
    <cellStyle name="Notas 17 2 20 3 3" xfId="49707" xr:uid="{00000000-0005-0000-0000-0000BB560000}"/>
    <cellStyle name="Notas 17 2 21" xfId="6168" xr:uid="{00000000-0005-0000-0000-0000BC560000}"/>
    <cellStyle name="Notas 17 2 21 2" xfId="14311" xr:uid="{00000000-0005-0000-0000-0000BD560000}"/>
    <cellStyle name="Notas 17 2 21 2 2" xfId="29362" xr:uid="{00000000-0005-0000-0000-0000BE560000}"/>
    <cellStyle name="Notas 17 2 21 2 3" xfId="43711" xr:uid="{00000000-0005-0000-0000-0000BF560000}"/>
    <cellStyle name="Notas 17 2 21 3" xfId="20517" xr:uid="{00000000-0005-0000-0000-0000C0560000}"/>
    <cellStyle name="Notas 17 2 21 3 2" xfId="35568" xr:uid="{00000000-0005-0000-0000-0000C1560000}"/>
    <cellStyle name="Notas 17 2 21 3 3" xfId="49917" xr:uid="{00000000-0005-0000-0000-0000C2560000}"/>
    <cellStyle name="Notas 17 2 22" xfId="6378" xr:uid="{00000000-0005-0000-0000-0000C3560000}"/>
    <cellStyle name="Notas 17 2 22 2" xfId="13683" xr:uid="{00000000-0005-0000-0000-0000C4560000}"/>
    <cellStyle name="Notas 17 2 22 2 2" xfId="28734" xr:uid="{00000000-0005-0000-0000-0000C5560000}"/>
    <cellStyle name="Notas 17 2 22 2 3" xfId="43083" xr:uid="{00000000-0005-0000-0000-0000C6560000}"/>
    <cellStyle name="Notas 17 2 22 3" xfId="20727" xr:uid="{00000000-0005-0000-0000-0000C7560000}"/>
    <cellStyle name="Notas 17 2 22 3 2" xfId="35778" xr:uid="{00000000-0005-0000-0000-0000C8560000}"/>
    <cellStyle name="Notas 17 2 22 3 3" xfId="50127" xr:uid="{00000000-0005-0000-0000-0000C9560000}"/>
    <cellStyle name="Notas 17 2 23" xfId="6588" xr:uid="{00000000-0005-0000-0000-0000CA560000}"/>
    <cellStyle name="Notas 17 2 23 2" xfId="11847" xr:uid="{00000000-0005-0000-0000-0000CB560000}"/>
    <cellStyle name="Notas 17 2 23 2 2" xfId="26898" xr:uid="{00000000-0005-0000-0000-0000CC560000}"/>
    <cellStyle name="Notas 17 2 23 2 3" xfId="41247" xr:uid="{00000000-0005-0000-0000-0000CD560000}"/>
    <cellStyle name="Notas 17 2 23 3" xfId="20937" xr:uid="{00000000-0005-0000-0000-0000CE560000}"/>
    <cellStyle name="Notas 17 2 23 3 2" xfId="35988" xr:uid="{00000000-0005-0000-0000-0000CF560000}"/>
    <cellStyle name="Notas 17 2 23 3 3" xfId="50337" xr:uid="{00000000-0005-0000-0000-0000D0560000}"/>
    <cellStyle name="Notas 17 2 24" xfId="6798" xr:uid="{00000000-0005-0000-0000-0000D1560000}"/>
    <cellStyle name="Notas 17 2 24 2" xfId="15279" xr:uid="{00000000-0005-0000-0000-0000D2560000}"/>
    <cellStyle name="Notas 17 2 24 2 2" xfId="30330" xr:uid="{00000000-0005-0000-0000-0000D3560000}"/>
    <cellStyle name="Notas 17 2 24 2 3" xfId="44679" xr:uid="{00000000-0005-0000-0000-0000D4560000}"/>
    <cellStyle name="Notas 17 2 24 3" xfId="21147" xr:uid="{00000000-0005-0000-0000-0000D5560000}"/>
    <cellStyle name="Notas 17 2 24 3 2" xfId="36198" xr:uid="{00000000-0005-0000-0000-0000D6560000}"/>
    <cellStyle name="Notas 17 2 24 3 3" xfId="50547" xr:uid="{00000000-0005-0000-0000-0000D7560000}"/>
    <cellStyle name="Notas 17 2 25" xfId="7008" xr:uid="{00000000-0005-0000-0000-0000D8560000}"/>
    <cellStyle name="Notas 17 2 25 2" xfId="12476" xr:uid="{00000000-0005-0000-0000-0000D9560000}"/>
    <cellStyle name="Notas 17 2 25 2 2" xfId="27527" xr:uid="{00000000-0005-0000-0000-0000DA560000}"/>
    <cellStyle name="Notas 17 2 25 2 3" xfId="41876" xr:uid="{00000000-0005-0000-0000-0000DB560000}"/>
    <cellStyle name="Notas 17 2 25 3" xfId="21357" xr:uid="{00000000-0005-0000-0000-0000DC560000}"/>
    <cellStyle name="Notas 17 2 25 3 2" xfId="36408" xr:uid="{00000000-0005-0000-0000-0000DD560000}"/>
    <cellStyle name="Notas 17 2 25 3 3" xfId="50757" xr:uid="{00000000-0005-0000-0000-0000DE560000}"/>
    <cellStyle name="Notas 17 2 26" xfId="7218" xr:uid="{00000000-0005-0000-0000-0000DF560000}"/>
    <cellStyle name="Notas 17 2 26 2" xfId="15288" xr:uid="{00000000-0005-0000-0000-0000E0560000}"/>
    <cellStyle name="Notas 17 2 26 2 2" xfId="30339" xr:uid="{00000000-0005-0000-0000-0000E1560000}"/>
    <cellStyle name="Notas 17 2 26 2 3" xfId="44688" xr:uid="{00000000-0005-0000-0000-0000E2560000}"/>
    <cellStyle name="Notas 17 2 26 3" xfId="21567" xr:uid="{00000000-0005-0000-0000-0000E3560000}"/>
    <cellStyle name="Notas 17 2 26 3 2" xfId="36618" xr:uid="{00000000-0005-0000-0000-0000E4560000}"/>
    <cellStyle name="Notas 17 2 26 3 3" xfId="50967" xr:uid="{00000000-0005-0000-0000-0000E5560000}"/>
    <cellStyle name="Notas 17 2 27" xfId="7428" xr:uid="{00000000-0005-0000-0000-0000E6560000}"/>
    <cellStyle name="Notas 17 2 27 2" xfId="13531" xr:uid="{00000000-0005-0000-0000-0000E7560000}"/>
    <cellStyle name="Notas 17 2 27 2 2" xfId="28582" xr:uid="{00000000-0005-0000-0000-0000E8560000}"/>
    <cellStyle name="Notas 17 2 27 2 3" xfId="42931" xr:uid="{00000000-0005-0000-0000-0000E9560000}"/>
    <cellStyle name="Notas 17 2 27 3" xfId="21777" xr:uid="{00000000-0005-0000-0000-0000EA560000}"/>
    <cellStyle name="Notas 17 2 27 3 2" xfId="36828" xr:uid="{00000000-0005-0000-0000-0000EB560000}"/>
    <cellStyle name="Notas 17 2 27 3 3" xfId="51177" xr:uid="{00000000-0005-0000-0000-0000EC560000}"/>
    <cellStyle name="Notas 17 2 28" xfId="7638" xr:uid="{00000000-0005-0000-0000-0000ED560000}"/>
    <cellStyle name="Notas 17 2 28 2" xfId="11855" xr:uid="{00000000-0005-0000-0000-0000EE560000}"/>
    <cellStyle name="Notas 17 2 28 2 2" xfId="26906" xr:uid="{00000000-0005-0000-0000-0000EF560000}"/>
    <cellStyle name="Notas 17 2 28 2 3" xfId="41255" xr:uid="{00000000-0005-0000-0000-0000F0560000}"/>
    <cellStyle name="Notas 17 2 28 3" xfId="21987" xr:uid="{00000000-0005-0000-0000-0000F1560000}"/>
    <cellStyle name="Notas 17 2 28 3 2" xfId="37038" xr:uid="{00000000-0005-0000-0000-0000F2560000}"/>
    <cellStyle name="Notas 17 2 28 3 3" xfId="51387" xr:uid="{00000000-0005-0000-0000-0000F3560000}"/>
    <cellStyle name="Notas 17 2 29" xfId="7848" xr:uid="{00000000-0005-0000-0000-0000F4560000}"/>
    <cellStyle name="Notas 17 2 29 2" xfId="12189" xr:uid="{00000000-0005-0000-0000-0000F5560000}"/>
    <cellStyle name="Notas 17 2 29 2 2" xfId="27240" xr:uid="{00000000-0005-0000-0000-0000F6560000}"/>
    <cellStyle name="Notas 17 2 29 2 3" xfId="41589" xr:uid="{00000000-0005-0000-0000-0000F7560000}"/>
    <cellStyle name="Notas 17 2 29 3" xfId="22197" xr:uid="{00000000-0005-0000-0000-0000F8560000}"/>
    <cellStyle name="Notas 17 2 29 3 2" xfId="37248" xr:uid="{00000000-0005-0000-0000-0000F9560000}"/>
    <cellStyle name="Notas 17 2 29 3 3" xfId="51597" xr:uid="{00000000-0005-0000-0000-0000FA560000}"/>
    <cellStyle name="Notas 17 2 3" xfId="2388" xr:uid="{00000000-0005-0000-0000-0000FB560000}"/>
    <cellStyle name="Notas 17 2 3 2" xfId="13374" xr:uid="{00000000-0005-0000-0000-0000FC560000}"/>
    <cellStyle name="Notas 17 2 3 2 2" xfId="28425" xr:uid="{00000000-0005-0000-0000-0000FD560000}"/>
    <cellStyle name="Notas 17 2 3 2 3" xfId="42774" xr:uid="{00000000-0005-0000-0000-0000FE560000}"/>
    <cellStyle name="Notas 17 2 3 3" xfId="16737" xr:uid="{00000000-0005-0000-0000-0000FF560000}"/>
    <cellStyle name="Notas 17 2 3 3 2" xfId="31788" xr:uid="{00000000-0005-0000-0000-000000570000}"/>
    <cellStyle name="Notas 17 2 3 3 3" xfId="46137" xr:uid="{00000000-0005-0000-0000-000001570000}"/>
    <cellStyle name="Notas 17 2 30" xfId="8056" xr:uid="{00000000-0005-0000-0000-000002570000}"/>
    <cellStyle name="Notas 17 2 30 2" xfId="10259" xr:uid="{00000000-0005-0000-0000-000003570000}"/>
    <cellStyle name="Notas 17 2 30 2 2" xfId="25310" xr:uid="{00000000-0005-0000-0000-000004570000}"/>
    <cellStyle name="Notas 17 2 30 2 3" xfId="39659" xr:uid="{00000000-0005-0000-0000-000005570000}"/>
    <cellStyle name="Notas 17 2 30 3" xfId="22405" xr:uid="{00000000-0005-0000-0000-000006570000}"/>
    <cellStyle name="Notas 17 2 30 3 2" xfId="37456" xr:uid="{00000000-0005-0000-0000-000007570000}"/>
    <cellStyle name="Notas 17 2 30 3 3" xfId="51805" xr:uid="{00000000-0005-0000-0000-000008570000}"/>
    <cellStyle name="Notas 17 2 31" xfId="8263" xr:uid="{00000000-0005-0000-0000-000009570000}"/>
    <cellStyle name="Notas 17 2 31 2" xfId="11954" xr:uid="{00000000-0005-0000-0000-00000A570000}"/>
    <cellStyle name="Notas 17 2 31 2 2" xfId="27005" xr:uid="{00000000-0005-0000-0000-00000B570000}"/>
    <cellStyle name="Notas 17 2 31 2 3" xfId="41354" xr:uid="{00000000-0005-0000-0000-00000C570000}"/>
    <cellStyle name="Notas 17 2 31 3" xfId="22612" xr:uid="{00000000-0005-0000-0000-00000D570000}"/>
    <cellStyle name="Notas 17 2 31 3 2" xfId="37663" xr:uid="{00000000-0005-0000-0000-00000E570000}"/>
    <cellStyle name="Notas 17 2 31 3 3" xfId="52012" xr:uid="{00000000-0005-0000-0000-00000F570000}"/>
    <cellStyle name="Notas 17 2 32" xfId="8469" xr:uid="{00000000-0005-0000-0000-000010570000}"/>
    <cellStyle name="Notas 17 2 32 2" xfId="13960" xr:uid="{00000000-0005-0000-0000-000011570000}"/>
    <cellStyle name="Notas 17 2 32 2 2" xfId="29011" xr:uid="{00000000-0005-0000-0000-000012570000}"/>
    <cellStyle name="Notas 17 2 32 2 3" xfId="43360" xr:uid="{00000000-0005-0000-0000-000013570000}"/>
    <cellStyle name="Notas 17 2 32 3" xfId="22818" xr:uid="{00000000-0005-0000-0000-000014570000}"/>
    <cellStyle name="Notas 17 2 32 3 2" xfId="37869" xr:uid="{00000000-0005-0000-0000-000015570000}"/>
    <cellStyle name="Notas 17 2 32 3 3" xfId="52218" xr:uid="{00000000-0005-0000-0000-000016570000}"/>
    <cellStyle name="Notas 17 2 33" xfId="8666" xr:uid="{00000000-0005-0000-0000-000017570000}"/>
    <cellStyle name="Notas 17 2 33 2" xfId="13029" xr:uid="{00000000-0005-0000-0000-000018570000}"/>
    <cellStyle name="Notas 17 2 33 2 2" xfId="28080" xr:uid="{00000000-0005-0000-0000-000019570000}"/>
    <cellStyle name="Notas 17 2 33 2 3" xfId="42429" xr:uid="{00000000-0005-0000-0000-00001A570000}"/>
    <cellStyle name="Notas 17 2 33 3" xfId="23015" xr:uid="{00000000-0005-0000-0000-00001B570000}"/>
    <cellStyle name="Notas 17 2 33 3 2" xfId="38066" xr:uid="{00000000-0005-0000-0000-00001C570000}"/>
    <cellStyle name="Notas 17 2 33 3 3" xfId="52415" xr:uid="{00000000-0005-0000-0000-00001D570000}"/>
    <cellStyle name="Notas 17 2 34" xfId="8837" xr:uid="{00000000-0005-0000-0000-00001E570000}"/>
    <cellStyle name="Notas 17 2 34 2" xfId="13653" xr:uid="{00000000-0005-0000-0000-00001F570000}"/>
    <cellStyle name="Notas 17 2 34 2 2" xfId="28704" xr:uid="{00000000-0005-0000-0000-000020570000}"/>
    <cellStyle name="Notas 17 2 34 2 3" xfId="43053" xr:uid="{00000000-0005-0000-0000-000021570000}"/>
    <cellStyle name="Notas 17 2 34 3" xfId="23186" xr:uid="{00000000-0005-0000-0000-000022570000}"/>
    <cellStyle name="Notas 17 2 34 3 2" xfId="38237" xr:uid="{00000000-0005-0000-0000-000023570000}"/>
    <cellStyle name="Notas 17 2 34 3 3" xfId="52586" xr:uid="{00000000-0005-0000-0000-000024570000}"/>
    <cellStyle name="Notas 17 2 35" xfId="8983" xr:uid="{00000000-0005-0000-0000-000025570000}"/>
    <cellStyle name="Notas 17 2 35 2" xfId="13125" xr:uid="{00000000-0005-0000-0000-000026570000}"/>
    <cellStyle name="Notas 17 2 35 2 2" xfId="28176" xr:uid="{00000000-0005-0000-0000-000027570000}"/>
    <cellStyle name="Notas 17 2 35 2 3" xfId="42525" xr:uid="{00000000-0005-0000-0000-000028570000}"/>
    <cellStyle name="Notas 17 2 35 3" xfId="23332" xr:uid="{00000000-0005-0000-0000-000029570000}"/>
    <cellStyle name="Notas 17 2 35 3 2" xfId="38383" xr:uid="{00000000-0005-0000-0000-00002A570000}"/>
    <cellStyle name="Notas 17 2 35 3 3" xfId="52732" xr:uid="{00000000-0005-0000-0000-00002B570000}"/>
    <cellStyle name="Notas 17 2 36" xfId="11106" xr:uid="{00000000-0005-0000-0000-00002C570000}"/>
    <cellStyle name="Notas 17 2 36 2" xfId="26157" xr:uid="{00000000-0005-0000-0000-00002D570000}"/>
    <cellStyle name="Notas 17 2 36 3" xfId="40506" xr:uid="{00000000-0005-0000-0000-00002E570000}"/>
    <cellStyle name="Notas 17 2 37" xfId="16232" xr:uid="{00000000-0005-0000-0000-00002F570000}"/>
    <cellStyle name="Notas 17 2 37 2" xfId="31283" xr:uid="{00000000-0005-0000-0000-000030570000}"/>
    <cellStyle name="Notas 17 2 37 3" xfId="45632" xr:uid="{00000000-0005-0000-0000-000031570000}"/>
    <cellStyle name="Notas 17 2 4" xfId="2598" xr:uid="{00000000-0005-0000-0000-000032570000}"/>
    <cellStyle name="Notas 17 2 4 2" xfId="9813" xr:uid="{00000000-0005-0000-0000-000033570000}"/>
    <cellStyle name="Notas 17 2 4 2 2" xfId="24864" xr:uid="{00000000-0005-0000-0000-000034570000}"/>
    <cellStyle name="Notas 17 2 4 2 3" xfId="39213" xr:uid="{00000000-0005-0000-0000-000035570000}"/>
    <cellStyle name="Notas 17 2 4 3" xfId="16947" xr:uid="{00000000-0005-0000-0000-000036570000}"/>
    <cellStyle name="Notas 17 2 4 3 2" xfId="31998" xr:uid="{00000000-0005-0000-0000-000037570000}"/>
    <cellStyle name="Notas 17 2 4 3 3" xfId="46347" xr:uid="{00000000-0005-0000-0000-000038570000}"/>
    <cellStyle name="Notas 17 2 5" xfId="2808" xr:uid="{00000000-0005-0000-0000-000039570000}"/>
    <cellStyle name="Notas 17 2 5 2" xfId="10960" xr:uid="{00000000-0005-0000-0000-00003A570000}"/>
    <cellStyle name="Notas 17 2 5 2 2" xfId="26011" xr:uid="{00000000-0005-0000-0000-00003B570000}"/>
    <cellStyle name="Notas 17 2 5 2 3" xfId="40360" xr:uid="{00000000-0005-0000-0000-00003C570000}"/>
    <cellStyle name="Notas 17 2 5 3" xfId="17157" xr:uid="{00000000-0005-0000-0000-00003D570000}"/>
    <cellStyle name="Notas 17 2 5 3 2" xfId="32208" xr:uid="{00000000-0005-0000-0000-00003E570000}"/>
    <cellStyle name="Notas 17 2 5 3 3" xfId="46557" xr:uid="{00000000-0005-0000-0000-00003F570000}"/>
    <cellStyle name="Notas 17 2 6" xfId="3018" xr:uid="{00000000-0005-0000-0000-000040570000}"/>
    <cellStyle name="Notas 17 2 6 2" xfId="14402" xr:uid="{00000000-0005-0000-0000-000041570000}"/>
    <cellStyle name="Notas 17 2 6 2 2" xfId="29453" xr:uid="{00000000-0005-0000-0000-000042570000}"/>
    <cellStyle name="Notas 17 2 6 2 3" xfId="43802" xr:uid="{00000000-0005-0000-0000-000043570000}"/>
    <cellStyle name="Notas 17 2 6 3" xfId="17367" xr:uid="{00000000-0005-0000-0000-000044570000}"/>
    <cellStyle name="Notas 17 2 6 3 2" xfId="32418" xr:uid="{00000000-0005-0000-0000-000045570000}"/>
    <cellStyle name="Notas 17 2 6 3 3" xfId="46767" xr:uid="{00000000-0005-0000-0000-000046570000}"/>
    <cellStyle name="Notas 17 2 7" xfId="3228" xr:uid="{00000000-0005-0000-0000-000047570000}"/>
    <cellStyle name="Notas 17 2 7 2" xfId="14890" xr:uid="{00000000-0005-0000-0000-000048570000}"/>
    <cellStyle name="Notas 17 2 7 2 2" xfId="29941" xr:uid="{00000000-0005-0000-0000-000049570000}"/>
    <cellStyle name="Notas 17 2 7 2 3" xfId="44290" xr:uid="{00000000-0005-0000-0000-00004A570000}"/>
    <cellStyle name="Notas 17 2 7 3" xfId="17577" xr:uid="{00000000-0005-0000-0000-00004B570000}"/>
    <cellStyle name="Notas 17 2 7 3 2" xfId="32628" xr:uid="{00000000-0005-0000-0000-00004C570000}"/>
    <cellStyle name="Notas 17 2 7 3 3" xfId="46977" xr:uid="{00000000-0005-0000-0000-00004D570000}"/>
    <cellStyle name="Notas 17 2 8" xfId="3438" xr:uid="{00000000-0005-0000-0000-00004E570000}"/>
    <cellStyle name="Notas 17 2 8 2" xfId="11554" xr:uid="{00000000-0005-0000-0000-00004F570000}"/>
    <cellStyle name="Notas 17 2 8 2 2" xfId="26605" xr:uid="{00000000-0005-0000-0000-000050570000}"/>
    <cellStyle name="Notas 17 2 8 2 3" xfId="40954" xr:uid="{00000000-0005-0000-0000-000051570000}"/>
    <cellStyle name="Notas 17 2 8 3" xfId="17787" xr:uid="{00000000-0005-0000-0000-000052570000}"/>
    <cellStyle name="Notas 17 2 8 3 2" xfId="32838" xr:uid="{00000000-0005-0000-0000-000053570000}"/>
    <cellStyle name="Notas 17 2 8 3 3" xfId="47187" xr:uid="{00000000-0005-0000-0000-000054570000}"/>
    <cellStyle name="Notas 17 2 9" xfId="3648" xr:uid="{00000000-0005-0000-0000-000055570000}"/>
    <cellStyle name="Notas 17 2 9 2" xfId="12741" xr:uid="{00000000-0005-0000-0000-000056570000}"/>
    <cellStyle name="Notas 17 2 9 2 2" xfId="27792" xr:uid="{00000000-0005-0000-0000-000057570000}"/>
    <cellStyle name="Notas 17 2 9 2 3" xfId="42141" xr:uid="{00000000-0005-0000-0000-000058570000}"/>
    <cellStyle name="Notas 17 2 9 3" xfId="17997" xr:uid="{00000000-0005-0000-0000-000059570000}"/>
    <cellStyle name="Notas 17 2 9 3 2" xfId="33048" xr:uid="{00000000-0005-0000-0000-00005A570000}"/>
    <cellStyle name="Notas 17 2 9 3 3" xfId="47397" xr:uid="{00000000-0005-0000-0000-00005B570000}"/>
    <cellStyle name="Notas 17 20" xfId="5053" xr:uid="{00000000-0005-0000-0000-00005C570000}"/>
    <cellStyle name="Notas 17 20 2" xfId="11950" xr:uid="{00000000-0005-0000-0000-00005D570000}"/>
    <cellStyle name="Notas 17 20 2 2" xfId="27001" xr:uid="{00000000-0005-0000-0000-00005E570000}"/>
    <cellStyle name="Notas 17 20 2 3" xfId="41350" xr:uid="{00000000-0005-0000-0000-00005F570000}"/>
    <cellStyle name="Notas 17 20 3" xfId="19402" xr:uid="{00000000-0005-0000-0000-000060570000}"/>
    <cellStyle name="Notas 17 20 3 2" xfId="34453" xr:uid="{00000000-0005-0000-0000-000061570000}"/>
    <cellStyle name="Notas 17 20 3 3" xfId="48802" xr:uid="{00000000-0005-0000-0000-000062570000}"/>
    <cellStyle name="Notas 17 21" xfId="5263" xr:uid="{00000000-0005-0000-0000-000063570000}"/>
    <cellStyle name="Notas 17 21 2" xfId="15766" xr:uid="{00000000-0005-0000-0000-000064570000}"/>
    <cellStyle name="Notas 17 21 2 2" xfId="30817" xr:uid="{00000000-0005-0000-0000-000065570000}"/>
    <cellStyle name="Notas 17 21 2 3" xfId="45166" xr:uid="{00000000-0005-0000-0000-000066570000}"/>
    <cellStyle name="Notas 17 21 3" xfId="19612" xr:uid="{00000000-0005-0000-0000-000067570000}"/>
    <cellStyle name="Notas 17 21 3 2" xfId="34663" xr:uid="{00000000-0005-0000-0000-000068570000}"/>
    <cellStyle name="Notas 17 21 3 3" xfId="49012" xr:uid="{00000000-0005-0000-0000-000069570000}"/>
    <cellStyle name="Notas 17 22" xfId="5473" xr:uid="{00000000-0005-0000-0000-00006A570000}"/>
    <cellStyle name="Notas 17 22 2" xfId="9850" xr:uid="{00000000-0005-0000-0000-00006B570000}"/>
    <cellStyle name="Notas 17 22 2 2" xfId="24901" xr:uid="{00000000-0005-0000-0000-00006C570000}"/>
    <cellStyle name="Notas 17 22 2 3" xfId="39250" xr:uid="{00000000-0005-0000-0000-00006D570000}"/>
    <cellStyle name="Notas 17 22 3" xfId="19822" xr:uid="{00000000-0005-0000-0000-00006E570000}"/>
    <cellStyle name="Notas 17 22 3 2" xfId="34873" xr:uid="{00000000-0005-0000-0000-00006F570000}"/>
    <cellStyle name="Notas 17 22 3 3" xfId="49222" xr:uid="{00000000-0005-0000-0000-000070570000}"/>
    <cellStyle name="Notas 17 23" xfId="5683" xr:uid="{00000000-0005-0000-0000-000071570000}"/>
    <cellStyle name="Notas 17 23 2" xfId="12438" xr:uid="{00000000-0005-0000-0000-000072570000}"/>
    <cellStyle name="Notas 17 23 2 2" xfId="27489" xr:uid="{00000000-0005-0000-0000-000073570000}"/>
    <cellStyle name="Notas 17 23 2 3" xfId="41838" xr:uid="{00000000-0005-0000-0000-000074570000}"/>
    <cellStyle name="Notas 17 23 3" xfId="20032" xr:uid="{00000000-0005-0000-0000-000075570000}"/>
    <cellStyle name="Notas 17 23 3 2" xfId="35083" xr:uid="{00000000-0005-0000-0000-000076570000}"/>
    <cellStyle name="Notas 17 23 3 3" xfId="49432" xr:uid="{00000000-0005-0000-0000-000077570000}"/>
    <cellStyle name="Notas 17 24" xfId="5893" xr:uid="{00000000-0005-0000-0000-000078570000}"/>
    <cellStyle name="Notas 17 24 2" xfId="14278" xr:uid="{00000000-0005-0000-0000-000079570000}"/>
    <cellStyle name="Notas 17 24 2 2" xfId="29329" xr:uid="{00000000-0005-0000-0000-00007A570000}"/>
    <cellStyle name="Notas 17 24 2 3" xfId="43678" xr:uid="{00000000-0005-0000-0000-00007B570000}"/>
    <cellStyle name="Notas 17 24 3" xfId="20242" xr:uid="{00000000-0005-0000-0000-00007C570000}"/>
    <cellStyle name="Notas 17 24 3 2" xfId="35293" xr:uid="{00000000-0005-0000-0000-00007D570000}"/>
    <cellStyle name="Notas 17 24 3 3" xfId="49642" xr:uid="{00000000-0005-0000-0000-00007E570000}"/>
    <cellStyle name="Notas 17 25" xfId="6103" xr:uid="{00000000-0005-0000-0000-00007F570000}"/>
    <cellStyle name="Notas 17 25 2" xfId="10790" xr:uid="{00000000-0005-0000-0000-000080570000}"/>
    <cellStyle name="Notas 17 25 2 2" xfId="25841" xr:uid="{00000000-0005-0000-0000-000081570000}"/>
    <cellStyle name="Notas 17 25 2 3" xfId="40190" xr:uid="{00000000-0005-0000-0000-000082570000}"/>
    <cellStyle name="Notas 17 25 3" xfId="20452" xr:uid="{00000000-0005-0000-0000-000083570000}"/>
    <cellStyle name="Notas 17 25 3 2" xfId="35503" xr:uid="{00000000-0005-0000-0000-000084570000}"/>
    <cellStyle name="Notas 17 25 3 3" xfId="49852" xr:uid="{00000000-0005-0000-0000-000085570000}"/>
    <cellStyle name="Notas 17 26" xfId="6313" xr:uid="{00000000-0005-0000-0000-000086570000}"/>
    <cellStyle name="Notas 17 26 2" xfId="9338" xr:uid="{00000000-0005-0000-0000-000087570000}"/>
    <cellStyle name="Notas 17 26 2 2" xfId="24389" xr:uid="{00000000-0005-0000-0000-000088570000}"/>
    <cellStyle name="Notas 17 26 2 3" xfId="38738" xr:uid="{00000000-0005-0000-0000-000089570000}"/>
    <cellStyle name="Notas 17 26 3" xfId="20662" xr:uid="{00000000-0005-0000-0000-00008A570000}"/>
    <cellStyle name="Notas 17 26 3 2" xfId="35713" xr:uid="{00000000-0005-0000-0000-00008B570000}"/>
    <cellStyle name="Notas 17 26 3 3" xfId="50062" xr:uid="{00000000-0005-0000-0000-00008C570000}"/>
    <cellStyle name="Notas 17 27" xfId="6523" xr:uid="{00000000-0005-0000-0000-00008D570000}"/>
    <cellStyle name="Notas 17 27 2" xfId="13230" xr:uid="{00000000-0005-0000-0000-00008E570000}"/>
    <cellStyle name="Notas 17 27 2 2" xfId="28281" xr:uid="{00000000-0005-0000-0000-00008F570000}"/>
    <cellStyle name="Notas 17 27 2 3" xfId="42630" xr:uid="{00000000-0005-0000-0000-000090570000}"/>
    <cellStyle name="Notas 17 27 3" xfId="20872" xr:uid="{00000000-0005-0000-0000-000091570000}"/>
    <cellStyle name="Notas 17 27 3 2" xfId="35923" xr:uid="{00000000-0005-0000-0000-000092570000}"/>
    <cellStyle name="Notas 17 27 3 3" xfId="50272" xr:uid="{00000000-0005-0000-0000-000093570000}"/>
    <cellStyle name="Notas 17 28" xfId="6733" xr:uid="{00000000-0005-0000-0000-000094570000}"/>
    <cellStyle name="Notas 17 28 2" xfId="14312" xr:uid="{00000000-0005-0000-0000-000095570000}"/>
    <cellStyle name="Notas 17 28 2 2" xfId="29363" xr:uid="{00000000-0005-0000-0000-000096570000}"/>
    <cellStyle name="Notas 17 28 2 3" xfId="43712" xr:uid="{00000000-0005-0000-0000-000097570000}"/>
    <cellStyle name="Notas 17 28 3" xfId="21082" xr:uid="{00000000-0005-0000-0000-000098570000}"/>
    <cellStyle name="Notas 17 28 3 2" xfId="36133" xr:uid="{00000000-0005-0000-0000-000099570000}"/>
    <cellStyle name="Notas 17 28 3 3" xfId="50482" xr:uid="{00000000-0005-0000-0000-00009A570000}"/>
    <cellStyle name="Notas 17 29" xfId="6943" xr:uid="{00000000-0005-0000-0000-00009B570000}"/>
    <cellStyle name="Notas 17 29 2" xfId="13316" xr:uid="{00000000-0005-0000-0000-00009C570000}"/>
    <cellStyle name="Notas 17 29 2 2" xfId="28367" xr:uid="{00000000-0005-0000-0000-00009D570000}"/>
    <cellStyle name="Notas 17 29 2 3" xfId="42716" xr:uid="{00000000-0005-0000-0000-00009E570000}"/>
    <cellStyle name="Notas 17 29 3" xfId="21292" xr:uid="{00000000-0005-0000-0000-00009F570000}"/>
    <cellStyle name="Notas 17 29 3 2" xfId="36343" xr:uid="{00000000-0005-0000-0000-0000A0570000}"/>
    <cellStyle name="Notas 17 29 3 3" xfId="50692" xr:uid="{00000000-0005-0000-0000-0000A1570000}"/>
    <cellStyle name="Notas 17 3" xfId="1519" xr:uid="{00000000-0005-0000-0000-0000A2570000}"/>
    <cellStyle name="Notas 17 3 10" xfId="3898" xr:uid="{00000000-0005-0000-0000-0000A3570000}"/>
    <cellStyle name="Notas 17 3 10 2" xfId="12313" xr:uid="{00000000-0005-0000-0000-0000A4570000}"/>
    <cellStyle name="Notas 17 3 10 2 2" xfId="27364" xr:uid="{00000000-0005-0000-0000-0000A5570000}"/>
    <cellStyle name="Notas 17 3 10 2 3" xfId="41713" xr:uid="{00000000-0005-0000-0000-0000A6570000}"/>
    <cellStyle name="Notas 17 3 10 3" xfId="18247" xr:uid="{00000000-0005-0000-0000-0000A7570000}"/>
    <cellStyle name="Notas 17 3 10 3 2" xfId="33298" xr:uid="{00000000-0005-0000-0000-0000A8570000}"/>
    <cellStyle name="Notas 17 3 10 3 3" xfId="47647" xr:uid="{00000000-0005-0000-0000-0000A9570000}"/>
    <cellStyle name="Notas 17 3 11" xfId="4108" xr:uid="{00000000-0005-0000-0000-0000AA570000}"/>
    <cellStyle name="Notas 17 3 11 2" xfId="11190" xr:uid="{00000000-0005-0000-0000-0000AB570000}"/>
    <cellStyle name="Notas 17 3 11 2 2" xfId="26241" xr:uid="{00000000-0005-0000-0000-0000AC570000}"/>
    <cellStyle name="Notas 17 3 11 2 3" xfId="40590" xr:uid="{00000000-0005-0000-0000-0000AD570000}"/>
    <cellStyle name="Notas 17 3 11 3" xfId="18457" xr:uid="{00000000-0005-0000-0000-0000AE570000}"/>
    <cellStyle name="Notas 17 3 11 3 2" xfId="33508" xr:uid="{00000000-0005-0000-0000-0000AF570000}"/>
    <cellStyle name="Notas 17 3 11 3 3" xfId="47857" xr:uid="{00000000-0005-0000-0000-0000B0570000}"/>
    <cellStyle name="Notas 17 3 12" xfId="4318" xr:uid="{00000000-0005-0000-0000-0000B1570000}"/>
    <cellStyle name="Notas 17 3 12 2" xfId="15918" xr:uid="{00000000-0005-0000-0000-0000B2570000}"/>
    <cellStyle name="Notas 17 3 12 2 2" xfId="30969" xr:uid="{00000000-0005-0000-0000-0000B3570000}"/>
    <cellStyle name="Notas 17 3 12 2 3" xfId="45318" xr:uid="{00000000-0005-0000-0000-0000B4570000}"/>
    <cellStyle name="Notas 17 3 12 3" xfId="18667" xr:uid="{00000000-0005-0000-0000-0000B5570000}"/>
    <cellStyle name="Notas 17 3 12 3 2" xfId="33718" xr:uid="{00000000-0005-0000-0000-0000B6570000}"/>
    <cellStyle name="Notas 17 3 12 3 3" xfId="48067" xr:uid="{00000000-0005-0000-0000-0000B7570000}"/>
    <cellStyle name="Notas 17 3 13" xfId="4528" xr:uid="{00000000-0005-0000-0000-0000B8570000}"/>
    <cellStyle name="Notas 17 3 13 2" xfId="11288" xr:uid="{00000000-0005-0000-0000-0000B9570000}"/>
    <cellStyle name="Notas 17 3 13 2 2" xfId="26339" xr:uid="{00000000-0005-0000-0000-0000BA570000}"/>
    <cellStyle name="Notas 17 3 13 2 3" xfId="40688" xr:uid="{00000000-0005-0000-0000-0000BB570000}"/>
    <cellStyle name="Notas 17 3 13 3" xfId="18877" xr:uid="{00000000-0005-0000-0000-0000BC570000}"/>
    <cellStyle name="Notas 17 3 13 3 2" xfId="33928" xr:uid="{00000000-0005-0000-0000-0000BD570000}"/>
    <cellStyle name="Notas 17 3 13 3 3" xfId="48277" xr:uid="{00000000-0005-0000-0000-0000BE570000}"/>
    <cellStyle name="Notas 17 3 14" xfId="4738" xr:uid="{00000000-0005-0000-0000-0000BF570000}"/>
    <cellStyle name="Notas 17 3 14 2" xfId="15332" xr:uid="{00000000-0005-0000-0000-0000C0570000}"/>
    <cellStyle name="Notas 17 3 14 2 2" xfId="30383" xr:uid="{00000000-0005-0000-0000-0000C1570000}"/>
    <cellStyle name="Notas 17 3 14 2 3" xfId="44732" xr:uid="{00000000-0005-0000-0000-0000C2570000}"/>
    <cellStyle name="Notas 17 3 14 3" xfId="19087" xr:uid="{00000000-0005-0000-0000-0000C3570000}"/>
    <cellStyle name="Notas 17 3 14 3 2" xfId="34138" xr:uid="{00000000-0005-0000-0000-0000C4570000}"/>
    <cellStyle name="Notas 17 3 14 3 3" xfId="48487" xr:uid="{00000000-0005-0000-0000-0000C5570000}"/>
    <cellStyle name="Notas 17 3 15" xfId="4948" xr:uid="{00000000-0005-0000-0000-0000C6570000}"/>
    <cellStyle name="Notas 17 3 15 2" xfId="13657" xr:uid="{00000000-0005-0000-0000-0000C7570000}"/>
    <cellStyle name="Notas 17 3 15 2 2" xfId="28708" xr:uid="{00000000-0005-0000-0000-0000C8570000}"/>
    <cellStyle name="Notas 17 3 15 2 3" xfId="43057" xr:uid="{00000000-0005-0000-0000-0000C9570000}"/>
    <cellStyle name="Notas 17 3 15 3" xfId="19297" xr:uid="{00000000-0005-0000-0000-0000CA570000}"/>
    <cellStyle name="Notas 17 3 15 3 2" xfId="34348" xr:uid="{00000000-0005-0000-0000-0000CB570000}"/>
    <cellStyle name="Notas 17 3 15 3 3" xfId="48697" xr:uid="{00000000-0005-0000-0000-0000CC570000}"/>
    <cellStyle name="Notas 17 3 16" xfId="5158" xr:uid="{00000000-0005-0000-0000-0000CD570000}"/>
    <cellStyle name="Notas 17 3 16 2" xfId="14418" xr:uid="{00000000-0005-0000-0000-0000CE570000}"/>
    <cellStyle name="Notas 17 3 16 2 2" xfId="29469" xr:uid="{00000000-0005-0000-0000-0000CF570000}"/>
    <cellStyle name="Notas 17 3 16 2 3" xfId="43818" xr:uid="{00000000-0005-0000-0000-0000D0570000}"/>
    <cellStyle name="Notas 17 3 16 3" xfId="19507" xr:uid="{00000000-0005-0000-0000-0000D1570000}"/>
    <cellStyle name="Notas 17 3 16 3 2" xfId="34558" xr:uid="{00000000-0005-0000-0000-0000D2570000}"/>
    <cellStyle name="Notas 17 3 16 3 3" xfId="48907" xr:uid="{00000000-0005-0000-0000-0000D3570000}"/>
    <cellStyle name="Notas 17 3 17" xfId="5368" xr:uid="{00000000-0005-0000-0000-0000D4570000}"/>
    <cellStyle name="Notas 17 3 17 2" xfId="12263" xr:uid="{00000000-0005-0000-0000-0000D5570000}"/>
    <cellStyle name="Notas 17 3 17 2 2" xfId="27314" xr:uid="{00000000-0005-0000-0000-0000D6570000}"/>
    <cellStyle name="Notas 17 3 17 2 3" xfId="41663" xr:uid="{00000000-0005-0000-0000-0000D7570000}"/>
    <cellStyle name="Notas 17 3 17 3" xfId="19717" xr:uid="{00000000-0005-0000-0000-0000D8570000}"/>
    <cellStyle name="Notas 17 3 17 3 2" xfId="34768" xr:uid="{00000000-0005-0000-0000-0000D9570000}"/>
    <cellStyle name="Notas 17 3 17 3 3" xfId="49117" xr:uid="{00000000-0005-0000-0000-0000DA570000}"/>
    <cellStyle name="Notas 17 3 18" xfId="5578" xr:uid="{00000000-0005-0000-0000-0000DB570000}"/>
    <cellStyle name="Notas 17 3 18 2" xfId="12381" xr:uid="{00000000-0005-0000-0000-0000DC570000}"/>
    <cellStyle name="Notas 17 3 18 2 2" xfId="27432" xr:uid="{00000000-0005-0000-0000-0000DD570000}"/>
    <cellStyle name="Notas 17 3 18 2 3" xfId="41781" xr:uid="{00000000-0005-0000-0000-0000DE570000}"/>
    <cellStyle name="Notas 17 3 18 3" xfId="19927" xr:uid="{00000000-0005-0000-0000-0000DF570000}"/>
    <cellStyle name="Notas 17 3 18 3 2" xfId="34978" xr:uid="{00000000-0005-0000-0000-0000E0570000}"/>
    <cellStyle name="Notas 17 3 18 3 3" xfId="49327" xr:uid="{00000000-0005-0000-0000-0000E1570000}"/>
    <cellStyle name="Notas 17 3 19" xfId="5788" xr:uid="{00000000-0005-0000-0000-0000E2570000}"/>
    <cellStyle name="Notas 17 3 19 2" xfId="9639" xr:uid="{00000000-0005-0000-0000-0000E3570000}"/>
    <cellStyle name="Notas 17 3 19 2 2" xfId="24690" xr:uid="{00000000-0005-0000-0000-0000E4570000}"/>
    <cellStyle name="Notas 17 3 19 2 3" xfId="39039" xr:uid="{00000000-0005-0000-0000-0000E5570000}"/>
    <cellStyle name="Notas 17 3 19 3" xfId="20137" xr:uid="{00000000-0005-0000-0000-0000E6570000}"/>
    <cellStyle name="Notas 17 3 19 3 2" xfId="35188" xr:uid="{00000000-0005-0000-0000-0000E7570000}"/>
    <cellStyle name="Notas 17 3 19 3 3" xfId="49537" xr:uid="{00000000-0005-0000-0000-0000E8570000}"/>
    <cellStyle name="Notas 17 3 2" xfId="2181" xr:uid="{00000000-0005-0000-0000-0000E9570000}"/>
    <cellStyle name="Notas 17 3 2 2" xfId="12542" xr:uid="{00000000-0005-0000-0000-0000EA570000}"/>
    <cellStyle name="Notas 17 3 2 2 2" xfId="27593" xr:uid="{00000000-0005-0000-0000-0000EB570000}"/>
    <cellStyle name="Notas 17 3 2 2 3" xfId="41942" xr:uid="{00000000-0005-0000-0000-0000EC570000}"/>
    <cellStyle name="Notas 17 3 2 3" xfId="16530" xr:uid="{00000000-0005-0000-0000-0000ED570000}"/>
    <cellStyle name="Notas 17 3 2 3 2" xfId="31581" xr:uid="{00000000-0005-0000-0000-0000EE570000}"/>
    <cellStyle name="Notas 17 3 2 3 3" xfId="45930" xr:uid="{00000000-0005-0000-0000-0000EF570000}"/>
    <cellStyle name="Notas 17 3 20" xfId="5998" xr:uid="{00000000-0005-0000-0000-0000F0570000}"/>
    <cellStyle name="Notas 17 3 20 2" xfId="12419" xr:uid="{00000000-0005-0000-0000-0000F1570000}"/>
    <cellStyle name="Notas 17 3 20 2 2" xfId="27470" xr:uid="{00000000-0005-0000-0000-0000F2570000}"/>
    <cellStyle name="Notas 17 3 20 2 3" xfId="41819" xr:uid="{00000000-0005-0000-0000-0000F3570000}"/>
    <cellStyle name="Notas 17 3 20 3" xfId="20347" xr:uid="{00000000-0005-0000-0000-0000F4570000}"/>
    <cellStyle name="Notas 17 3 20 3 2" xfId="35398" xr:uid="{00000000-0005-0000-0000-0000F5570000}"/>
    <cellStyle name="Notas 17 3 20 3 3" xfId="49747" xr:uid="{00000000-0005-0000-0000-0000F6570000}"/>
    <cellStyle name="Notas 17 3 21" xfId="6208" xr:uid="{00000000-0005-0000-0000-0000F7570000}"/>
    <cellStyle name="Notas 17 3 21 2" xfId="10889" xr:uid="{00000000-0005-0000-0000-0000F8570000}"/>
    <cellStyle name="Notas 17 3 21 2 2" xfId="25940" xr:uid="{00000000-0005-0000-0000-0000F9570000}"/>
    <cellStyle name="Notas 17 3 21 2 3" xfId="40289" xr:uid="{00000000-0005-0000-0000-0000FA570000}"/>
    <cellStyle name="Notas 17 3 21 3" xfId="20557" xr:uid="{00000000-0005-0000-0000-0000FB570000}"/>
    <cellStyle name="Notas 17 3 21 3 2" xfId="35608" xr:uid="{00000000-0005-0000-0000-0000FC570000}"/>
    <cellStyle name="Notas 17 3 21 3 3" xfId="49957" xr:uid="{00000000-0005-0000-0000-0000FD570000}"/>
    <cellStyle name="Notas 17 3 22" xfId="6418" xr:uid="{00000000-0005-0000-0000-0000FE570000}"/>
    <cellStyle name="Notas 17 3 22 2" xfId="13760" xr:uid="{00000000-0005-0000-0000-0000FF570000}"/>
    <cellStyle name="Notas 17 3 22 2 2" xfId="28811" xr:uid="{00000000-0005-0000-0000-000000580000}"/>
    <cellStyle name="Notas 17 3 22 2 3" xfId="43160" xr:uid="{00000000-0005-0000-0000-000001580000}"/>
    <cellStyle name="Notas 17 3 22 3" xfId="20767" xr:uid="{00000000-0005-0000-0000-000002580000}"/>
    <cellStyle name="Notas 17 3 22 3 2" xfId="35818" xr:uid="{00000000-0005-0000-0000-000003580000}"/>
    <cellStyle name="Notas 17 3 22 3 3" xfId="50167" xr:uid="{00000000-0005-0000-0000-000004580000}"/>
    <cellStyle name="Notas 17 3 23" xfId="6628" xr:uid="{00000000-0005-0000-0000-000005580000}"/>
    <cellStyle name="Notas 17 3 23 2" xfId="15901" xr:uid="{00000000-0005-0000-0000-000006580000}"/>
    <cellStyle name="Notas 17 3 23 2 2" xfId="30952" xr:uid="{00000000-0005-0000-0000-000007580000}"/>
    <cellStyle name="Notas 17 3 23 2 3" xfId="45301" xr:uid="{00000000-0005-0000-0000-000008580000}"/>
    <cellStyle name="Notas 17 3 23 3" xfId="20977" xr:uid="{00000000-0005-0000-0000-000009580000}"/>
    <cellStyle name="Notas 17 3 23 3 2" xfId="36028" xr:uid="{00000000-0005-0000-0000-00000A580000}"/>
    <cellStyle name="Notas 17 3 23 3 3" xfId="50377" xr:uid="{00000000-0005-0000-0000-00000B580000}"/>
    <cellStyle name="Notas 17 3 24" xfId="6838" xr:uid="{00000000-0005-0000-0000-00000C580000}"/>
    <cellStyle name="Notas 17 3 24 2" xfId="14337" xr:uid="{00000000-0005-0000-0000-00000D580000}"/>
    <cellStyle name="Notas 17 3 24 2 2" xfId="29388" xr:uid="{00000000-0005-0000-0000-00000E580000}"/>
    <cellStyle name="Notas 17 3 24 2 3" xfId="43737" xr:uid="{00000000-0005-0000-0000-00000F580000}"/>
    <cellStyle name="Notas 17 3 24 3" xfId="21187" xr:uid="{00000000-0005-0000-0000-000010580000}"/>
    <cellStyle name="Notas 17 3 24 3 2" xfId="36238" xr:uid="{00000000-0005-0000-0000-000011580000}"/>
    <cellStyle name="Notas 17 3 24 3 3" xfId="50587" xr:uid="{00000000-0005-0000-0000-000012580000}"/>
    <cellStyle name="Notas 17 3 25" xfId="7048" xr:uid="{00000000-0005-0000-0000-000013580000}"/>
    <cellStyle name="Notas 17 3 25 2" xfId="1661" xr:uid="{00000000-0005-0000-0000-000014580000}"/>
    <cellStyle name="Notas 17 3 25 2 2" xfId="23466" xr:uid="{00000000-0005-0000-0000-000015580000}"/>
    <cellStyle name="Notas 17 3 25 2 3" xfId="24063" xr:uid="{00000000-0005-0000-0000-000016580000}"/>
    <cellStyle name="Notas 17 3 25 3" xfId="21397" xr:uid="{00000000-0005-0000-0000-000017580000}"/>
    <cellStyle name="Notas 17 3 25 3 2" xfId="36448" xr:uid="{00000000-0005-0000-0000-000018580000}"/>
    <cellStyle name="Notas 17 3 25 3 3" xfId="50797" xr:uid="{00000000-0005-0000-0000-000019580000}"/>
    <cellStyle name="Notas 17 3 26" xfId="7258" xr:uid="{00000000-0005-0000-0000-00001A580000}"/>
    <cellStyle name="Notas 17 3 26 2" xfId="13868" xr:uid="{00000000-0005-0000-0000-00001B580000}"/>
    <cellStyle name="Notas 17 3 26 2 2" xfId="28919" xr:uid="{00000000-0005-0000-0000-00001C580000}"/>
    <cellStyle name="Notas 17 3 26 2 3" xfId="43268" xr:uid="{00000000-0005-0000-0000-00001D580000}"/>
    <cellStyle name="Notas 17 3 26 3" xfId="21607" xr:uid="{00000000-0005-0000-0000-00001E580000}"/>
    <cellStyle name="Notas 17 3 26 3 2" xfId="36658" xr:uid="{00000000-0005-0000-0000-00001F580000}"/>
    <cellStyle name="Notas 17 3 26 3 3" xfId="51007" xr:uid="{00000000-0005-0000-0000-000020580000}"/>
    <cellStyle name="Notas 17 3 27" xfId="7468" xr:uid="{00000000-0005-0000-0000-000021580000}"/>
    <cellStyle name="Notas 17 3 27 2" xfId="15967" xr:uid="{00000000-0005-0000-0000-000022580000}"/>
    <cellStyle name="Notas 17 3 27 2 2" xfId="31018" xr:uid="{00000000-0005-0000-0000-000023580000}"/>
    <cellStyle name="Notas 17 3 27 2 3" xfId="45367" xr:uid="{00000000-0005-0000-0000-000024580000}"/>
    <cellStyle name="Notas 17 3 27 3" xfId="21817" xr:uid="{00000000-0005-0000-0000-000025580000}"/>
    <cellStyle name="Notas 17 3 27 3 2" xfId="36868" xr:uid="{00000000-0005-0000-0000-000026580000}"/>
    <cellStyle name="Notas 17 3 27 3 3" xfId="51217" xr:uid="{00000000-0005-0000-0000-000027580000}"/>
    <cellStyle name="Notas 17 3 28" xfId="7678" xr:uid="{00000000-0005-0000-0000-000028580000}"/>
    <cellStyle name="Notas 17 3 28 2" xfId="9873" xr:uid="{00000000-0005-0000-0000-000029580000}"/>
    <cellStyle name="Notas 17 3 28 2 2" xfId="24924" xr:uid="{00000000-0005-0000-0000-00002A580000}"/>
    <cellStyle name="Notas 17 3 28 2 3" xfId="39273" xr:uid="{00000000-0005-0000-0000-00002B580000}"/>
    <cellStyle name="Notas 17 3 28 3" xfId="22027" xr:uid="{00000000-0005-0000-0000-00002C580000}"/>
    <cellStyle name="Notas 17 3 28 3 2" xfId="37078" xr:uid="{00000000-0005-0000-0000-00002D580000}"/>
    <cellStyle name="Notas 17 3 28 3 3" xfId="51427" xr:uid="{00000000-0005-0000-0000-00002E580000}"/>
    <cellStyle name="Notas 17 3 29" xfId="7888" xr:uid="{00000000-0005-0000-0000-00002F580000}"/>
    <cellStyle name="Notas 17 3 29 2" xfId="12473" xr:uid="{00000000-0005-0000-0000-000030580000}"/>
    <cellStyle name="Notas 17 3 29 2 2" xfId="27524" xr:uid="{00000000-0005-0000-0000-000031580000}"/>
    <cellStyle name="Notas 17 3 29 2 3" xfId="41873" xr:uid="{00000000-0005-0000-0000-000032580000}"/>
    <cellStyle name="Notas 17 3 29 3" xfId="22237" xr:uid="{00000000-0005-0000-0000-000033580000}"/>
    <cellStyle name="Notas 17 3 29 3 2" xfId="37288" xr:uid="{00000000-0005-0000-0000-000034580000}"/>
    <cellStyle name="Notas 17 3 29 3 3" xfId="51637" xr:uid="{00000000-0005-0000-0000-000035580000}"/>
    <cellStyle name="Notas 17 3 3" xfId="2428" xr:uid="{00000000-0005-0000-0000-000036580000}"/>
    <cellStyle name="Notas 17 3 3 2" xfId="13302" xr:uid="{00000000-0005-0000-0000-000037580000}"/>
    <cellStyle name="Notas 17 3 3 2 2" xfId="28353" xr:uid="{00000000-0005-0000-0000-000038580000}"/>
    <cellStyle name="Notas 17 3 3 2 3" xfId="42702" xr:uid="{00000000-0005-0000-0000-000039580000}"/>
    <cellStyle name="Notas 17 3 3 3" xfId="16777" xr:uid="{00000000-0005-0000-0000-00003A580000}"/>
    <cellStyle name="Notas 17 3 3 3 2" xfId="31828" xr:uid="{00000000-0005-0000-0000-00003B580000}"/>
    <cellStyle name="Notas 17 3 3 3 3" xfId="46177" xr:uid="{00000000-0005-0000-0000-00003C580000}"/>
    <cellStyle name="Notas 17 3 30" xfId="8095" xr:uid="{00000000-0005-0000-0000-00003D580000}"/>
    <cellStyle name="Notas 17 3 30 2" xfId="12052" xr:uid="{00000000-0005-0000-0000-00003E580000}"/>
    <cellStyle name="Notas 17 3 30 2 2" xfId="27103" xr:uid="{00000000-0005-0000-0000-00003F580000}"/>
    <cellStyle name="Notas 17 3 30 2 3" xfId="41452" xr:uid="{00000000-0005-0000-0000-000040580000}"/>
    <cellStyle name="Notas 17 3 30 3" xfId="22444" xr:uid="{00000000-0005-0000-0000-000041580000}"/>
    <cellStyle name="Notas 17 3 30 3 2" xfId="37495" xr:uid="{00000000-0005-0000-0000-000042580000}"/>
    <cellStyle name="Notas 17 3 30 3 3" xfId="51844" xr:uid="{00000000-0005-0000-0000-000043580000}"/>
    <cellStyle name="Notas 17 3 31" xfId="8302" xr:uid="{00000000-0005-0000-0000-000044580000}"/>
    <cellStyle name="Notas 17 3 31 2" xfId="1567" xr:uid="{00000000-0005-0000-0000-000045580000}"/>
    <cellStyle name="Notas 17 3 31 2 2" xfId="23412" xr:uid="{00000000-0005-0000-0000-000046580000}"/>
    <cellStyle name="Notas 17 3 31 2 3" xfId="23962" xr:uid="{00000000-0005-0000-0000-000047580000}"/>
    <cellStyle name="Notas 17 3 31 3" xfId="22651" xr:uid="{00000000-0005-0000-0000-000048580000}"/>
    <cellStyle name="Notas 17 3 31 3 2" xfId="37702" xr:uid="{00000000-0005-0000-0000-000049580000}"/>
    <cellStyle name="Notas 17 3 31 3 3" xfId="52051" xr:uid="{00000000-0005-0000-0000-00004A580000}"/>
    <cellStyle name="Notas 17 3 32" xfId="8507" xr:uid="{00000000-0005-0000-0000-00004B580000}"/>
    <cellStyle name="Notas 17 3 32 2" xfId="15061" xr:uid="{00000000-0005-0000-0000-00004C580000}"/>
    <cellStyle name="Notas 17 3 32 2 2" xfId="30112" xr:uid="{00000000-0005-0000-0000-00004D580000}"/>
    <cellStyle name="Notas 17 3 32 2 3" xfId="44461" xr:uid="{00000000-0005-0000-0000-00004E580000}"/>
    <cellStyle name="Notas 17 3 32 3" xfId="22856" xr:uid="{00000000-0005-0000-0000-00004F580000}"/>
    <cellStyle name="Notas 17 3 32 3 2" xfId="37907" xr:uid="{00000000-0005-0000-0000-000050580000}"/>
    <cellStyle name="Notas 17 3 32 3 3" xfId="52256" xr:uid="{00000000-0005-0000-0000-000051580000}"/>
    <cellStyle name="Notas 17 3 33" xfId="8702" xr:uid="{00000000-0005-0000-0000-000052580000}"/>
    <cellStyle name="Notas 17 3 33 2" xfId="9829" xr:uid="{00000000-0005-0000-0000-000053580000}"/>
    <cellStyle name="Notas 17 3 33 2 2" xfId="24880" xr:uid="{00000000-0005-0000-0000-000054580000}"/>
    <cellStyle name="Notas 17 3 33 2 3" xfId="39229" xr:uid="{00000000-0005-0000-0000-000055580000}"/>
    <cellStyle name="Notas 17 3 33 3" xfId="23051" xr:uid="{00000000-0005-0000-0000-000056580000}"/>
    <cellStyle name="Notas 17 3 33 3 2" xfId="38102" xr:uid="{00000000-0005-0000-0000-000057580000}"/>
    <cellStyle name="Notas 17 3 33 3 3" xfId="52451" xr:uid="{00000000-0005-0000-0000-000058580000}"/>
    <cellStyle name="Notas 17 3 34" xfId="8872" xr:uid="{00000000-0005-0000-0000-000059580000}"/>
    <cellStyle name="Notas 17 3 34 2" xfId="1789" xr:uid="{00000000-0005-0000-0000-00005A580000}"/>
    <cellStyle name="Notas 17 3 34 2 2" xfId="23594" xr:uid="{00000000-0005-0000-0000-00005B580000}"/>
    <cellStyle name="Notas 17 3 34 2 3" xfId="23843" xr:uid="{00000000-0005-0000-0000-00005C580000}"/>
    <cellStyle name="Notas 17 3 34 3" xfId="23221" xr:uid="{00000000-0005-0000-0000-00005D580000}"/>
    <cellStyle name="Notas 17 3 34 3 2" xfId="38272" xr:uid="{00000000-0005-0000-0000-00005E580000}"/>
    <cellStyle name="Notas 17 3 34 3 3" xfId="52621" xr:uid="{00000000-0005-0000-0000-00005F580000}"/>
    <cellStyle name="Notas 17 3 35" xfId="9006" xr:uid="{00000000-0005-0000-0000-000060580000}"/>
    <cellStyle name="Notas 17 3 35 2" xfId="15615" xr:uid="{00000000-0005-0000-0000-000061580000}"/>
    <cellStyle name="Notas 17 3 35 2 2" xfId="30666" xr:uid="{00000000-0005-0000-0000-000062580000}"/>
    <cellStyle name="Notas 17 3 35 2 3" xfId="45015" xr:uid="{00000000-0005-0000-0000-000063580000}"/>
    <cellStyle name="Notas 17 3 35 3" xfId="23355" xr:uid="{00000000-0005-0000-0000-000064580000}"/>
    <cellStyle name="Notas 17 3 35 3 2" xfId="38406" xr:uid="{00000000-0005-0000-0000-000065580000}"/>
    <cellStyle name="Notas 17 3 35 3 3" xfId="52755" xr:uid="{00000000-0005-0000-0000-000066580000}"/>
    <cellStyle name="Notas 17 3 36" xfId="15952" xr:uid="{00000000-0005-0000-0000-000067580000}"/>
    <cellStyle name="Notas 17 3 36 2" xfId="31003" xr:uid="{00000000-0005-0000-0000-000068580000}"/>
    <cellStyle name="Notas 17 3 36 3" xfId="45352" xr:uid="{00000000-0005-0000-0000-000069580000}"/>
    <cellStyle name="Notas 17 3 37" xfId="16255" xr:uid="{00000000-0005-0000-0000-00006A580000}"/>
    <cellStyle name="Notas 17 3 37 2" xfId="31306" xr:uid="{00000000-0005-0000-0000-00006B580000}"/>
    <cellStyle name="Notas 17 3 37 3" xfId="45655" xr:uid="{00000000-0005-0000-0000-00006C580000}"/>
    <cellStyle name="Notas 17 3 4" xfId="2638" xr:uid="{00000000-0005-0000-0000-00006D580000}"/>
    <cellStyle name="Notas 17 3 4 2" xfId="12305" xr:uid="{00000000-0005-0000-0000-00006E580000}"/>
    <cellStyle name="Notas 17 3 4 2 2" xfId="27356" xr:uid="{00000000-0005-0000-0000-00006F580000}"/>
    <cellStyle name="Notas 17 3 4 2 3" xfId="41705" xr:uid="{00000000-0005-0000-0000-000070580000}"/>
    <cellStyle name="Notas 17 3 4 3" xfId="16987" xr:uid="{00000000-0005-0000-0000-000071580000}"/>
    <cellStyle name="Notas 17 3 4 3 2" xfId="32038" xr:uid="{00000000-0005-0000-0000-000072580000}"/>
    <cellStyle name="Notas 17 3 4 3 3" xfId="46387" xr:uid="{00000000-0005-0000-0000-000073580000}"/>
    <cellStyle name="Notas 17 3 5" xfId="2848" xr:uid="{00000000-0005-0000-0000-000074580000}"/>
    <cellStyle name="Notas 17 3 5 2" xfId="1632" xr:uid="{00000000-0005-0000-0000-000075580000}"/>
    <cellStyle name="Notas 17 3 5 2 2" xfId="23437" xr:uid="{00000000-0005-0000-0000-000076580000}"/>
    <cellStyle name="Notas 17 3 5 2 3" xfId="23743" xr:uid="{00000000-0005-0000-0000-000077580000}"/>
    <cellStyle name="Notas 17 3 5 3" xfId="17197" xr:uid="{00000000-0005-0000-0000-000078580000}"/>
    <cellStyle name="Notas 17 3 5 3 2" xfId="32248" xr:uid="{00000000-0005-0000-0000-000079580000}"/>
    <cellStyle name="Notas 17 3 5 3 3" xfId="46597" xr:uid="{00000000-0005-0000-0000-00007A580000}"/>
    <cellStyle name="Notas 17 3 6" xfId="3058" xr:uid="{00000000-0005-0000-0000-00007B580000}"/>
    <cellStyle name="Notas 17 3 6 2" xfId="15559" xr:uid="{00000000-0005-0000-0000-00007C580000}"/>
    <cellStyle name="Notas 17 3 6 2 2" xfId="30610" xr:uid="{00000000-0005-0000-0000-00007D580000}"/>
    <cellStyle name="Notas 17 3 6 2 3" xfId="44959" xr:uid="{00000000-0005-0000-0000-00007E580000}"/>
    <cellStyle name="Notas 17 3 6 3" xfId="17407" xr:uid="{00000000-0005-0000-0000-00007F580000}"/>
    <cellStyle name="Notas 17 3 6 3 2" xfId="32458" xr:uid="{00000000-0005-0000-0000-000080580000}"/>
    <cellStyle name="Notas 17 3 6 3 3" xfId="46807" xr:uid="{00000000-0005-0000-0000-000081580000}"/>
    <cellStyle name="Notas 17 3 7" xfId="3268" xr:uid="{00000000-0005-0000-0000-000082580000}"/>
    <cellStyle name="Notas 17 3 7 2" xfId="11427" xr:uid="{00000000-0005-0000-0000-000083580000}"/>
    <cellStyle name="Notas 17 3 7 2 2" xfId="26478" xr:uid="{00000000-0005-0000-0000-000084580000}"/>
    <cellStyle name="Notas 17 3 7 2 3" xfId="40827" xr:uid="{00000000-0005-0000-0000-000085580000}"/>
    <cellStyle name="Notas 17 3 7 3" xfId="17617" xr:uid="{00000000-0005-0000-0000-000086580000}"/>
    <cellStyle name="Notas 17 3 7 3 2" xfId="32668" xr:uid="{00000000-0005-0000-0000-000087580000}"/>
    <cellStyle name="Notas 17 3 7 3 3" xfId="47017" xr:uid="{00000000-0005-0000-0000-000088580000}"/>
    <cellStyle name="Notas 17 3 8" xfId="3478" xr:uid="{00000000-0005-0000-0000-000089580000}"/>
    <cellStyle name="Notas 17 3 8 2" xfId="13815" xr:uid="{00000000-0005-0000-0000-00008A580000}"/>
    <cellStyle name="Notas 17 3 8 2 2" xfId="28866" xr:uid="{00000000-0005-0000-0000-00008B580000}"/>
    <cellStyle name="Notas 17 3 8 2 3" xfId="43215" xr:uid="{00000000-0005-0000-0000-00008C580000}"/>
    <cellStyle name="Notas 17 3 8 3" xfId="17827" xr:uid="{00000000-0005-0000-0000-00008D580000}"/>
    <cellStyle name="Notas 17 3 8 3 2" xfId="32878" xr:uid="{00000000-0005-0000-0000-00008E580000}"/>
    <cellStyle name="Notas 17 3 8 3 3" xfId="47227" xr:uid="{00000000-0005-0000-0000-00008F580000}"/>
    <cellStyle name="Notas 17 3 9" xfId="3688" xr:uid="{00000000-0005-0000-0000-000090580000}"/>
    <cellStyle name="Notas 17 3 9 2" xfId="12963" xr:uid="{00000000-0005-0000-0000-000091580000}"/>
    <cellStyle name="Notas 17 3 9 2 2" xfId="28014" xr:uid="{00000000-0005-0000-0000-000092580000}"/>
    <cellStyle name="Notas 17 3 9 2 3" xfId="42363" xr:uid="{00000000-0005-0000-0000-000093580000}"/>
    <cellStyle name="Notas 17 3 9 3" xfId="18037" xr:uid="{00000000-0005-0000-0000-000094580000}"/>
    <cellStyle name="Notas 17 3 9 3 2" xfId="33088" xr:uid="{00000000-0005-0000-0000-000095580000}"/>
    <cellStyle name="Notas 17 3 9 3 3" xfId="47437" xr:uid="{00000000-0005-0000-0000-000096580000}"/>
    <cellStyle name="Notas 17 30" xfId="7153" xr:uid="{00000000-0005-0000-0000-000097580000}"/>
    <cellStyle name="Notas 17 30 2" xfId="12837" xr:uid="{00000000-0005-0000-0000-000098580000}"/>
    <cellStyle name="Notas 17 30 2 2" xfId="27888" xr:uid="{00000000-0005-0000-0000-000099580000}"/>
    <cellStyle name="Notas 17 30 2 3" xfId="42237" xr:uid="{00000000-0005-0000-0000-00009A580000}"/>
    <cellStyle name="Notas 17 30 3" xfId="21502" xr:uid="{00000000-0005-0000-0000-00009B580000}"/>
    <cellStyle name="Notas 17 30 3 2" xfId="36553" xr:uid="{00000000-0005-0000-0000-00009C580000}"/>
    <cellStyle name="Notas 17 30 3 3" xfId="50902" xr:uid="{00000000-0005-0000-0000-00009D580000}"/>
    <cellStyle name="Notas 17 31" xfId="7363" xr:uid="{00000000-0005-0000-0000-00009E580000}"/>
    <cellStyle name="Notas 17 31 2" xfId="9651" xr:uid="{00000000-0005-0000-0000-00009F580000}"/>
    <cellStyle name="Notas 17 31 2 2" xfId="24702" xr:uid="{00000000-0005-0000-0000-0000A0580000}"/>
    <cellStyle name="Notas 17 31 2 3" xfId="39051" xr:uid="{00000000-0005-0000-0000-0000A1580000}"/>
    <cellStyle name="Notas 17 31 3" xfId="21712" xr:uid="{00000000-0005-0000-0000-0000A2580000}"/>
    <cellStyle name="Notas 17 31 3 2" xfId="36763" xr:uid="{00000000-0005-0000-0000-0000A3580000}"/>
    <cellStyle name="Notas 17 31 3 3" xfId="51112" xr:uid="{00000000-0005-0000-0000-0000A4580000}"/>
    <cellStyle name="Notas 17 32" xfId="7573" xr:uid="{00000000-0005-0000-0000-0000A5580000}"/>
    <cellStyle name="Notas 17 32 2" xfId="10155" xr:uid="{00000000-0005-0000-0000-0000A6580000}"/>
    <cellStyle name="Notas 17 32 2 2" xfId="25206" xr:uid="{00000000-0005-0000-0000-0000A7580000}"/>
    <cellStyle name="Notas 17 32 2 3" xfId="39555" xr:uid="{00000000-0005-0000-0000-0000A8580000}"/>
    <cellStyle name="Notas 17 32 3" xfId="21922" xr:uid="{00000000-0005-0000-0000-0000A9580000}"/>
    <cellStyle name="Notas 17 32 3 2" xfId="36973" xr:uid="{00000000-0005-0000-0000-0000AA580000}"/>
    <cellStyle name="Notas 17 32 3 3" xfId="51322" xr:uid="{00000000-0005-0000-0000-0000AB580000}"/>
    <cellStyle name="Notas 17 33" xfId="7783" xr:uid="{00000000-0005-0000-0000-0000AC580000}"/>
    <cellStyle name="Notas 17 33 2" xfId="11070" xr:uid="{00000000-0005-0000-0000-0000AD580000}"/>
    <cellStyle name="Notas 17 33 2 2" xfId="26121" xr:uid="{00000000-0005-0000-0000-0000AE580000}"/>
    <cellStyle name="Notas 17 33 2 3" xfId="40470" xr:uid="{00000000-0005-0000-0000-0000AF580000}"/>
    <cellStyle name="Notas 17 33 3" xfId="22132" xr:uid="{00000000-0005-0000-0000-0000B0580000}"/>
    <cellStyle name="Notas 17 33 3 2" xfId="37183" xr:uid="{00000000-0005-0000-0000-0000B1580000}"/>
    <cellStyle name="Notas 17 33 3 3" xfId="51532" xr:uid="{00000000-0005-0000-0000-0000B2580000}"/>
    <cellStyle name="Notas 17 34" xfId="7993" xr:uid="{00000000-0005-0000-0000-0000B3580000}"/>
    <cellStyle name="Notas 17 34 2" xfId="10435" xr:uid="{00000000-0005-0000-0000-0000B4580000}"/>
    <cellStyle name="Notas 17 34 2 2" xfId="25486" xr:uid="{00000000-0005-0000-0000-0000B5580000}"/>
    <cellStyle name="Notas 17 34 2 3" xfId="39835" xr:uid="{00000000-0005-0000-0000-0000B6580000}"/>
    <cellStyle name="Notas 17 34 3" xfId="22342" xr:uid="{00000000-0005-0000-0000-0000B7580000}"/>
    <cellStyle name="Notas 17 34 3 2" xfId="37393" xr:uid="{00000000-0005-0000-0000-0000B8580000}"/>
    <cellStyle name="Notas 17 34 3 3" xfId="51742" xr:uid="{00000000-0005-0000-0000-0000B9580000}"/>
    <cellStyle name="Notas 17 35" xfId="8200" xr:uid="{00000000-0005-0000-0000-0000BA580000}"/>
    <cellStyle name="Notas 17 35 2" xfId="11664" xr:uid="{00000000-0005-0000-0000-0000BB580000}"/>
    <cellStyle name="Notas 17 35 2 2" xfId="26715" xr:uid="{00000000-0005-0000-0000-0000BC580000}"/>
    <cellStyle name="Notas 17 35 2 3" xfId="41064" xr:uid="{00000000-0005-0000-0000-0000BD580000}"/>
    <cellStyle name="Notas 17 35 3" xfId="22549" xr:uid="{00000000-0005-0000-0000-0000BE580000}"/>
    <cellStyle name="Notas 17 35 3 2" xfId="37600" xr:uid="{00000000-0005-0000-0000-0000BF580000}"/>
    <cellStyle name="Notas 17 35 3 3" xfId="51949" xr:uid="{00000000-0005-0000-0000-0000C0580000}"/>
    <cellStyle name="Notas 17 36" xfId="8407" xr:uid="{00000000-0005-0000-0000-0000C1580000}"/>
    <cellStyle name="Notas 17 36 2" xfId="10161" xr:uid="{00000000-0005-0000-0000-0000C2580000}"/>
    <cellStyle name="Notas 17 36 2 2" xfId="25212" xr:uid="{00000000-0005-0000-0000-0000C3580000}"/>
    <cellStyle name="Notas 17 36 2 3" xfId="39561" xr:uid="{00000000-0005-0000-0000-0000C4580000}"/>
    <cellStyle name="Notas 17 36 3" xfId="22756" xr:uid="{00000000-0005-0000-0000-0000C5580000}"/>
    <cellStyle name="Notas 17 36 3 2" xfId="37807" xr:uid="{00000000-0005-0000-0000-0000C6580000}"/>
    <cellStyle name="Notas 17 36 3 3" xfId="52156" xr:uid="{00000000-0005-0000-0000-0000C7580000}"/>
    <cellStyle name="Notas 17 37" xfId="8609" xr:uid="{00000000-0005-0000-0000-0000C8580000}"/>
    <cellStyle name="Notas 17 37 2" xfId="12122" xr:uid="{00000000-0005-0000-0000-0000C9580000}"/>
    <cellStyle name="Notas 17 37 2 2" xfId="27173" xr:uid="{00000000-0005-0000-0000-0000CA580000}"/>
    <cellStyle name="Notas 17 37 2 3" xfId="41522" xr:uid="{00000000-0005-0000-0000-0000CB580000}"/>
    <cellStyle name="Notas 17 37 3" xfId="22958" xr:uid="{00000000-0005-0000-0000-0000CC580000}"/>
    <cellStyle name="Notas 17 37 3 2" xfId="38009" xr:uid="{00000000-0005-0000-0000-0000CD580000}"/>
    <cellStyle name="Notas 17 37 3 3" xfId="52358" xr:uid="{00000000-0005-0000-0000-0000CE580000}"/>
    <cellStyle name="Notas 17 38" xfId="12704" xr:uid="{00000000-0005-0000-0000-0000CF580000}"/>
    <cellStyle name="Notas 17 38 2" xfId="27755" xr:uid="{00000000-0005-0000-0000-0000D0580000}"/>
    <cellStyle name="Notas 17 38 3" xfId="42104" xr:uid="{00000000-0005-0000-0000-0000D1580000}"/>
    <cellStyle name="Notas 17 39" xfId="16122" xr:uid="{00000000-0005-0000-0000-0000D2580000}"/>
    <cellStyle name="Notas 17 39 2" xfId="31173" xr:uid="{00000000-0005-0000-0000-0000D3580000}"/>
    <cellStyle name="Notas 17 39 3" xfId="45522" xr:uid="{00000000-0005-0000-0000-0000D4580000}"/>
    <cellStyle name="Notas 17 4" xfId="2013" xr:uid="{00000000-0005-0000-0000-0000D5580000}"/>
    <cellStyle name="Notas 17 4 2" xfId="12668" xr:uid="{00000000-0005-0000-0000-0000D6580000}"/>
    <cellStyle name="Notas 17 4 2 2" xfId="27719" xr:uid="{00000000-0005-0000-0000-0000D7580000}"/>
    <cellStyle name="Notas 17 4 2 3" xfId="42068" xr:uid="{00000000-0005-0000-0000-0000D8580000}"/>
    <cellStyle name="Notas 17 4 3" xfId="16360" xr:uid="{00000000-0005-0000-0000-0000D9580000}"/>
    <cellStyle name="Notas 17 4 3 2" xfId="31411" xr:uid="{00000000-0005-0000-0000-0000DA580000}"/>
    <cellStyle name="Notas 17 4 3 3" xfId="45760" xr:uid="{00000000-0005-0000-0000-0000DB580000}"/>
    <cellStyle name="Notas 17 5" xfId="1998" xr:uid="{00000000-0005-0000-0000-0000DC580000}"/>
    <cellStyle name="Notas 17 5 2" xfId="14217" xr:uid="{00000000-0005-0000-0000-0000DD580000}"/>
    <cellStyle name="Notas 17 5 2 2" xfId="29268" xr:uid="{00000000-0005-0000-0000-0000DE580000}"/>
    <cellStyle name="Notas 17 5 2 3" xfId="43617" xr:uid="{00000000-0005-0000-0000-0000DF580000}"/>
    <cellStyle name="Notas 17 5 3" xfId="16344" xr:uid="{00000000-0005-0000-0000-0000E0580000}"/>
    <cellStyle name="Notas 17 5 3 2" xfId="31395" xr:uid="{00000000-0005-0000-0000-0000E1580000}"/>
    <cellStyle name="Notas 17 5 3 3" xfId="45744" xr:uid="{00000000-0005-0000-0000-0000E2580000}"/>
    <cellStyle name="Notas 17 6" xfId="2110" xr:uid="{00000000-0005-0000-0000-0000E3580000}"/>
    <cellStyle name="Notas 17 6 2" xfId="11733" xr:uid="{00000000-0005-0000-0000-0000E4580000}"/>
    <cellStyle name="Notas 17 6 2 2" xfId="26784" xr:uid="{00000000-0005-0000-0000-0000E5580000}"/>
    <cellStyle name="Notas 17 6 2 3" xfId="41133" xr:uid="{00000000-0005-0000-0000-0000E6580000}"/>
    <cellStyle name="Notas 17 6 3" xfId="16457" xr:uid="{00000000-0005-0000-0000-0000E7580000}"/>
    <cellStyle name="Notas 17 6 3 2" xfId="31508" xr:uid="{00000000-0005-0000-0000-0000E8580000}"/>
    <cellStyle name="Notas 17 6 3 3" xfId="45857" xr:uid="{00000000-0005-0000-0000-0000E9580000}"/>
    <cellStyle name="Notas 17 7" xfId="2323" xr:uid="{00000000-0005-0000-0000-0000EA580000}"/>
    <cellStyle name="Notas 17 7 2" xfId="15245" xr:uid="{00000000-0005-0000-0000-0000EB580000}"/>
    <cellStyle name="Notas 17 7 2 2" xfId="30296" xr:uid="{00000000-0005-0000-0000-0000EC580000}"/>
    <cellStyle name="Notas 17 7 2 3" xfId="44645" xr:uid="{00000000-0005-0000-0000-0000ED580000}"/>
    <cellStyle name="Notas 17 7 3" xfId="16672" xr:uid="{00000000-0005-0000-0000-0000EE580000}"/>
    <cellStyle name="Notas 17 7 3 2" xfId="31723" xr:uid="{00000000-0005-0000-0000-0000EF580000}"/>
    <cellStyle name="Notas 17 7 3 3" xfId="46072" xr:uid="{00000000-0005-0000-0000-0000F0580000}"/>
    <cellStyle name="Notas 17 8" xfId="2533" xr:uid="{00000000-0005-0000-0000-0000F1580000}"/>
    <cellStyle name="Notas 17 8 2" xfId="1753" xr:uid="{00000000-0005-0000-0000-0000F2580000}"/>
    <cellStyle name="Notas 17 8 2 2" xfId="23558" xr:uid="{00000000-0005-0000-0000-0000F3580000}"/>
    <cellStyle name="Notas 17 8 2 3" xfId="23853" xr:uid="{00000000-0005-0000-0000-0000F4580000}"/>
    <cellStyle name="Notas 17 8 3" xfId="16882" xr:uid="{00000000-0005-0000-0000-0000F5580000}"/>
    <cellStyle name="Notas 17 8 3 2" xfId="31933" xr:uid="{00000000-0005-0000-0000-0000F6580000}"/>
    <cellStyle name="Notas 17 8 3 3" xfId="46282" xr:uid="{00000000-0005-0000-0000-0000F7580000}"/>
    <cellStyle name="Notas 17 9" xfId="2743" xr:uid="{00000000-0005-0000-0000-0000F8580000}"/>
    <cellStyle name="Notas 17 9 2" xfId="14990" xr:uid="{00000000-0005-0000-0000-0000F9580000}"/>
    <cellStyle name="Notas 17 9 2 2" xfId="30041" xr:uid="{00000000-0005-0000-0000-0000FA580000}"/>
    <cellStyle name="Notas 17 9 2 3" xfId="44390" xr:uid="{00000000-0005-0000-0000-0000FB580000}"/>
    <cellStyle name="Notas 17 9 3" xfId="17092" xr:uid="{00000000-0005-0000-0000-0000FC580000}"/>
    <cellStyle name="Notas 17 9 3 2" xfId="32143" xr:uid="{00000000-0005-0000-0000-0000FD580000}"/>
    <cellStyle name="Notas 17 9 3 3" xfId="46492" xr:uid="{00000000-0005-0000-0000-0000FE580000}"/>
    <cellStyle name="Notas 18" xfId="1412" xr:uid="{00000000-0005-0000-0000-0000FF580000}"/>
    <cellStyle name="Notas 18 10" xfId="3011" xr:uid="{00000000-0005-0000-0000-000000590000}"/>
    <cellStyle name="Notas 18 10 2" xfId="11791" xr:uid="{00000000-0005-0000-0000-000001590000}"/>
    <cellStyle name="Notas 18 10 2 2" xfId="26842" xr:uid="{00000000-0005-0000-0000-000002590000}"/>
    <cellStyle name="Notas 18 10 2 3" xfId="41191" xr:uid="{00000000-0005-0000-0000-000003590000}"/>
    <cellStyle name="Notas 18 10 3" xfId="17360" xr:uid="{00000000-0005-0000-0000-000004590000}"/>
    <cellStyle name="Notas 18 10 3 2" xfId="32411" xr:uid="{00000000-0005-0000-0000-000005590000}"/>
    <cellStyle name="Notas 18 10 3 3" xfId="46760" xr:uid="{00000000-0005-0000-0000-000006590000}"/>
    <cellStyle name="Notas 18 11" xfId="3221" xr:uid="{00000000-0005-0000-0000-000007590000}"/>
    <cellStyle name="Notas 18 11 2" xfId="12844" xr:uid="{00000000-0005-0000-0000-000008590000}"/>
    <cellStyle name="Notas 18 11 2 2" xfId="27895" xr:uid="{00000000-0005-0000-0000-000009590000}"/>
    <cellStyle name="Notas 18 11 2 3" xfId="42244" xr:uid="{00000000-0005-0000-0000-00000A590000}"/>
    <cellStyle name="Notas 18 11 3" xfId="17570" xr:uid="{00000000-0005-0000-0000-00000B590000}"/>
    <cellStyle name="Notas 18 11 3 2" xfId="32621" xr:uid="{00000000-0005-0000-0000-00000C590000}"/>
    <cellStyle name="Notas 18 11 3 3" xfId="46970" xr:uid="{00000000-0005-0000-0000-00000D590000}"/>
    <cellStyle name="Notas 18 12" xfId="3431" xr:uid="{00000000-0005-0000-0000-00000E590000}"/>
    <cellStyle name="Notas 18 12 2" xfId="15027" xr:uid="{00000000-0005-0000-0000-00000F590000}"/>
    <cellStyle name="Notas 18 12 2 2" xfId="30078" xr:uid="{00000000-0005-0000-0000-000010590000}"/>
    <cellStyle name="Notas 18 12 2 3" xfId="44427" xr:uid="{00000000-0005-0000-0000-000011590000}"/>
    <cellStyle name="Notas 18 12 3" xfId="17780" xr:uid="{00000000-0005-0000-0000-000012590000}"/>
    <cellStyle name="Notas 18 12 3 2" xfId="32831" xr:uid="{00000000-0005-0000-0000-000013590000}"/>
    <cellStyle name="Notas 18 12 3 3" xfId="47180" xr:uid="{00000000-0005-0000-0000-000014590000}"/>
    <cellStyle name="Notas 18 13" xfId="3641" xr:uid="{00000000-0005-0000-0000-000015590000}"/>
    <cellStyle name="Notas 18 13 2" xfId="11727" xr:uid="{00000000-0005-0000-0000-000016590000}"/>
    <cellStyle name="Notas 18 13 2 2" xfId="26778" xr:uid="{00000000-0005-0000-0000-000017590000}"/>
    <cellStyle name="Notas 18 13 2 3" xfId="41127" xr:uid="{00000000-0005-0000-0000-000018590000}"/>
    <cellStyle name="Notas 18 13 3" xfId="17990" xr:uid="{00000000-0005-0000-0000-000019590000}"/>
    <cellStyle name="Notas 18 13 3 2" xfId="33041" xr:uid="{00000000-0005-0000-0000-00001A590000}"/>
    <cellStyle name="Notas 18 13 3 3" xfId="47390" xr:uid="{00000000-0005-0000-0000-00001B590000}"/>
    <cellStyle name="Notas 18 14" xfId="3851" xr:uid="{00000000-0005-0000-0000-00001C590000}"/>
    <cellStyle name="Notas 18 14 2" xfId="12378" xr:uid="{00000000-0005-0000-0000-00001D590000}"/>
    <cellStyle name="Notas 18 14 2 2" xfId="27429" xr:uid="{00000000-0005-0000-0000-00001E590000}"/>
    <cellStyle name="Notas 18 14 2 3" xfId="41778" xr:uid="{00000000-0005-0000-0000-00001F590000}"/>
    <cellStyle name="Notas 18 14 3" xfId="18200" xr:uid="{00000000-0005-0000-0000-000020590000}"/>
    <cellStyle name="Notas 18 14 3 2" xfId="33251" xr:uid="{00000000-0005-0000-0000-000021590000}"/>
    <cellStyle name="Notas 18 14 3 3" xfId="47600" xr:uid="{00000000-0005-0000-0000-000022590000}"/>
    <cellStyle name="Notas 18 15" xfId="4061" xr:uid="{00000000-0005-0000-0000-000023590000}"/>
    <cellStyle name="Notas 18 15 2" xfId="13256" xr:uid="{00000000-0005-0000-0000-000024590000}"/>
    <cellStyle name="Notas 18 15 2 2" xfId="28307" xr:uid="{00000000-0005-0000-0000-000025590000}"/>
    <cellStyle name="Notas 18 15 2 3" xfId="42656" xr:uid="{00000000-0005-0000-0000-000026590000}"/>
    <cellStyle name="Notas 18 15 3" xfId="18410" xr:uid="{00000000-0005-0000-0000-000027590000}"/>
    <cellStyle name="Notas 18 15 3 2" xfId="33461" xr:uid="{00000000-0005-0000-0000-000028590000}"/>
    <cellStyle name="Notas 18 15 3 3" xfId="47810" xr:uid="{00000000-0005-0000-0000-000029590000}"/>
    <cellStyle name="Notas 18 16" xfId="4271" xr:uid="{00000000-0005-0000-0000-00002A590000}"/>
    <cellStyle name="Notas 18 16 2" xfId="14798" xr:uid="{00000000-0005-0000-0000-00002B590000}"/>
    <cellStyle name="Notas 18 16 2 2" xfId="29849" xr:uid="{00000000-0005-0000-0000-00002C590000}"/>
    <cellStyle name="Notas 18 16 2 3" xfId="44198" xr:uid="{00000000-0005-0000-0000-00002D590000}"/>
    <cellStyle name="Notas 18 16 3" xfId="18620" xr:uid="{00000000-0005-0000-0000-00002E590000}"/>
    <cellStyle name="Notas 18 16 3 2" xfId="33671" xr:uid="{00000000-0005-0000-0000-00002F590000}"/>
    <cellStyle name="Notas 18 16 3 3" xfId="48020" xr:uid="{00000000-0005-0000-0000-000030590000}"/>
    <cellStyle name="Notas 18 17" xfId="4481" xr:uid="{00000000-0005-0000-0000-000031590000}"/>
    <cellStyle name="Notas 18 17 2" xfId="15585" xr:uid="{00000000-0005-0000-0000-000032590000}"/>
    <cellStyle name="Notas 18 17 2 2" xfId="30636" xr:uid="{00000000-0005-0000-0000-000033590000}"/>
    <cellStyle name="Notas 18 17 2 3" xfId="44985" xr:uid="{00000000-0005-0000-0000-000034590000}"/>
    <cellStyle name="Notas 18 17 3" xfId="18830" xr:uid="{00000000-0005-0000-0000-000035590000}"/>
    <cellStyle name="Notas 18 17 3 2" xfId="33881" xr:uid="{00000000-0005-0000-0000-000036590000}"/>
    <cellStyle name="Notas 18 17 3 3" xfId="48230" xr:uid="{00000000-0005-0000-0000-000037590000}"/>
    <cellStyle name="Notas 18 18" xfId="4691" xr:uid="{00000000-0005-0000-0000-000038590000}"/>
    <cellStyle name="Notas 18 18 2" xfId="9864" xr:uid="{00000000-0005-0000-0000-000039590000}"/>
    <cellStyle name="Notas 18 18 2 2" xfId="24915" xr:uid="{00000000-0005-0000-0000-00003A590000}"/>
    <cellStyle name="Notas 18 18 2 3" xfId="39264" xr:uid="{00000000-0005-0000-0000-00003B590000}"/>
    <cellStyle name="Notas 18 18 3" xfId="19040" xr:uid="{00000000-0005-0000-0000-00003C590000}"/>
    <cellStyle name="Notas 18 18 3 2" xfId="34091" xr:uid="{00000000-0005-0000-0000-00003D590000}"/>
    <cellStyle name="Notas 18 18 3 3" xfId="48440" xr:uid="{00000000-0005-0000-0000-00003E590000}"/>
    <cellStyle name="Notas 18 19" xfId="4901" xr:uid="{00000000-0005-0000-0000-00003F590000}"/>
    <cellStyle name="Notas 18 19 2" xfId="13440" xr:uid="{00000000-0005-0000-0000-000040590000}"/>
    <cellStyle name="Notas 18 19 2 2" xfId="28491" xr:uid="{00000000-0005-0000-0000-000041590000}"/>
    <cellStyle name="Notas 18 19 2 3" xfId="42840" xr:uid="{00000000-0005-0000-0000-000042590000}"/>
    <cellStyle name="Notas 18 19 3" xfId="19250" xr:uid="{00000000-0005-0000-0000-000043590000}"/>
    <cellStyle name="Notas 18 19 3 2" xfId="34301" xr:uid="{00000000-0005-0000-0000-000044590000}"/>
    <cellStyle name="Notas 18 19 3 3" xfId="48650" xr:uid="{00000000-0005-0000-0000-000045590000}"/>
    <cellStyle name="Notas 18 2" xfId="1498" xr:uid="{00000000-0005-0000-0000-000046590000}"/>
    <cellStyle name="Notas 18 2 10" xfId="3862" xr:uid="{00000000-0005-0000-0000-000047590000}"/>
    <cellStyle name="Notas 18 2 10 2" xfId="13716" xr:uid="{00000000-0005-0000-0000-000048590000}"/>
    <cellStyle name="Notas 18 2 10 2 2" xfId="28767" xr:uid="{00000000-0005-0000-0000-000049590000}"/>
    <cellStyle name="Notas 18 2 10 2 3" xfId="43116" xr:uid="{00000000-0005-0000-0000-00004A590000}"/>
    <cellStyle name="Notas 18 2 10 3" xfId="18211" xr:uid="{00000000-0005-0000-0000-00004B590000}"/>
    <cellStyle name="Notas 18 2 10 3 2" xfId="33262" xr:uid="{00000000-0005-0000-0000-00004C590000}"/>
    <cellStyle name="Notas 18 2 10 3 3" xfId="47611" xr:uid="{00000000-0005-0000-0000-00004D590000}"/>
    <cellStyle name="Notas 18 2 11" xfId="4072" xr:uid="{00000000-0005-0000-0000-00004E590000}"/>
    <cellStyle name="Notas 18 2 11 2" xfId="9848" xr:uid="{00000000-0005-0000-0000-00004F590000}"/>
    <cellStyle name="Notas 18 2 11 2 2" xfId="24899" xr:uid="{00000000-0005-0000-0000-000050590000}"/>
    <cellStyle name="Notas 18 2 11 2 3" xfId="39248" xr:uid="{00000000-0005-0000-0000-000051590000}"/>
    <cellStyle name="Notas 18 2 11 3" xfId="18421" xr:uid="{00000000-0005-0000-0000-000052590000}"/>
    <cellStyle name="Notas 18 2 11 3 2" xfId="33472" xr:uid="{00000000-0005-0000-0000-000053590000}"/>
    <cellStyle name="Notas 18 2 11 3 3" xfId="47821" xr:uid="{00000000-0005-0000-0000-000054590000}"/>
    <cellStyle name="Notas 18 2 12" xfId="4282" xr:uid="{00000000-0005-0000-0000-000055590000}"/>
    <cellStyle name="Notas 18 2 12 2" xfId="13853" xr:uid="{00000000-0005-0000-0000-000056590000}"/>
    <cellStyle name="Notas 18 2 12 2 2" xfId="28904" xr:uid="{00000000-0005-0000-0000-000057590000}"/>
    <cellStyle name="Notas 18 2 12 2 3" xfId="43253" xr:uid="{00000000-0005-0000-0000-000058590000}"/>
    <cellStyle name="Notas 18 2 12 3" xfId="18631" xr:uid="{00000000-0005-0000-0000-000059590000}"/>
    <cellStyle name="Notas 18 2 12 3 2" xfId="33682" xr:uid="{00000000-0005-0000-0000-00005A590000}"/>
    <cellStyle name="Notas 18 2 12 3 3" xfId="48031" xr:uid="{00000000-0005-0000-0000-00005B590000}"/>
    <cellStyle name="Notas 18 2 13" xfId="4492" xr:uid="{00000000-0005-0000-0000-00005C590000}"/>
    <cellStyle name="Notas 18 2 13 2" xfId="11568" xr:uid="{00000000-0005-0000-0000-00005D590000}"/>
    <cellStyle name="Notas 18 2 13 2 2" xfId="26619" xr:uid="{00000000-0005-0000-0000-00005E590000}"/>
    <cellStyle name="Notas 18 2 13 2 3" xfId="40968" xr:uid="{00000000-0005-0000-0000-00005F590000}"/>
    <cellStyle name="Notas 18 2 13 3" xfId="18841" xr:uid="{00000000-0005-0000-0000-000060590000}"/>
    <cellStyle name="Notas 18 2 13 3 2" xfId="33892" xr:uid="{00000000-0005-0000-0000-000061590000}"/>
    <cellStyle name="Notas 18 2 13 3 3" xfId="48241" xr:uid="{00000000-0005-0000-0000-000062590000}"/>
    <cellStyle name="Notas 18 2 14" xfId="4702" xr:uid="{00000000-0005-0000-0000-000063590000}"/>
    <cellStyle name="Notas 18 2 14 2" xfId="13183" xr:uid="{00000000-0005-0000-0000-000064590000}"/>
    <cellStyle name="Notas 18 2 14 2 2" xfId="28234" xr:uid="{00000000-0005-0000-0000-000065590000}"/>
    <cellStyle name="Notas 18 2 14 2 3" xfId="42583" xr:uid="{00000000-0005-0000-0000-000066590000}"/>
    <cellStyle name="Notas 18 2 14 3" xfId="19051" xr:uid="{00000000-0005-0000-0000-000067590000}"/>
    <cellStyle name="Notas 18 2 14 3 2" xfId="34102" xr:uid="{00000000-0005-0000-0000-000068590000}"/>
    <cellStyle name="Notas 18 2 14 3 3" xfId="48451" xr:uid="{00000000-0005-0000-0000-000069590000}"/>
    <cellStyle name="Notas 18 2 15" xfId="4912" xr:uid="{00000000-0005-0000-0000-00006A590000}"/>
    <cellStyle name="Notas 18 2 15 2" xfId="9599" xr:uid="{00000000-0005-0000-0000-00006B590000}"/>
    <cellStyle name="Notas 18 2 15 2 2" xfId="24650" xr:uid="{00000000-0005-0000-0000-00006C590000}"/>
    <cellStyle name="Notas 18 2 15 2 3" xfId="38999" xr:uid="{00000000-0005-0000-0000-00006D590000}"/>
    <cellStyle name="Notas 18 2 15 3" xfId="19261" xr:uid="{00000000-0005-0000-0000-00006E590000}"/>
    <cellStyle name="Notas 18 2 15 3 2" xfId="34312" xr:uid="{00000000-0005-0000-0000-00006F590000}"/>
    <cellStyle name="Notas 18 2 15 3 3" xfId="48661" xr:uid="{00000000-0005-0000-0000-000070590000}"/>
    <cellStyle name="Notas 18 2 16" xfId="5122" xr:uid="{00000000-0005-0000-0000-000071590000}"/>
    <cellStyle name="Notas 18 2 16 2" xfId="14153" xr:uid="{00000000-0005-0000-0000-000072590000}"/>
    <cellStyle name="Notas 18 2 16 2 2" xfId="29204" xr:uid="{00000000-0005-0000-0000-000073590000}"/>
    <cellStyle name="Notas 18 2 16 2 3" xfId="43553" xr:uid="{00000000-0005-0000-0000-000074590000}"/>
    <cellStyle name="Notas 18 2 16 3" xfId="19471" xr:uid="{00000000-0005-0000-0000-000075590000}"/>
    <cellStyle name="Notas 18 2 16 3 2" xfId="34522" xr:uid="{00000000-0005-0000-0000-000076590000}"/>
    <cellStyle name="Notas 18 2 16 3 3" xfId="48871" xr:uid="{00000000-0005-0000-0000-000077590000}"/>
    <cellStyle name="Notas 18 2 17" xfId="5332" xr:uid="{00000000-0005-0000-0000-000078590000}"/>
    <cellStyle name="Notas 18 2 17 2" xfId="16035" xr:uid="{00000000-0005-0000-0000-000079590000}"/>
    <cellStyle name="Notas 18 2 17 2 2" xfId="31086" xr:uid="{00000000-0005-0000-0000-00007A590000}"/>
    <cellStyle name="Notas 18 2 17 2 3" xfId="45435" xr:uid="{00000000-0005-0000-0000-00007B590000}"/>
    <cellStyle name="Notas 18 2 17 3" xfId="19681" xr:uid="{00000000-0005-0000-0000-00007C590000}"/>
    <cellStyle name="Notas 18 2 17 3 2" xfId="34732" xr:uid="{00000000-0005-0000-0000-00007D590000}"/>
    <cellStyle name="Notas 18 2 17 3 3" xfId="49081" xr:uid="{00000000-0005-0000-0000-00007E590000}"/>
    <cellStyle name="Notas 18 2 18" xfId="5542" xr:uid="{00000000-0005-0000-0000-00007F590000}"/>
    <cellStyle name="Notas 18 2 18 2" xfId="9413" xr:uid="{00000000-0005-0000-0000-000080590000}"/>
    <cellStyle name="Notas 18 2 18 2 2" xfId="24464" xr:uid="{00000000-0005-0000-0000-000081590000}"/>
    <cellStyle name="Notas 18 2 18 2 3" xfId="38813" xr:uid="{00000000-0005-0000-0000-000082590000}"/>
    <cellStyle name="Notas 18 2 18 3" xfId="19891" xr:uid="{00000000-0005-0000-0000-000083590000}"/>
    <cellStyle name="Notas 18 2 18 3 2" xfId="34942" xr:uid="{00000000-0005-0000-0000-000084590000}"/>
    <cellStyle name="Notas 18 2 18 3 3" xfId="49291" xr:uid="{00000000-0005-0000-0000-000085590000}"/>
    <cellStyle name="Notas 18 2 19" xfId="5752" xr:uid="{00000000-0005-0000-0000-000086590000}"/>
    <cellStyle name="Notas 18 2 19 2" xfId="11156" xr:uid="{00000000-0005-0000-0000-000087590000}"/>
    <cellStyle name="Notas 18 2 19 2 2" xfId="26207" xr:uid="{00000000-0005-0000-0000-000088590000}"/>
    <cellStyle name="Notas 18 2 19 2 3" xfId="40556" xr:uid="{00000000-0005-0000-0000-000089590000}"/>
    <cellStyle name="Notas 18 2 19 3" xfId="20101" xr:uid="{00000000-0005-0000-0000-00008A590000}"/>
    <cellStyle name="Notas 18 2 19 3 2" xfId="35152" xr:uid="{00000000-0005-0000-0000-00008B590000}"/>
    <cellStyle name="Notas 18 2 19 3 3" xfId="49501" xr:uid="{00000000-0005-0000-0000-00008C590000}"/>
    <cellStyle name="Notas 18 2 2" xfId="1607" xr:uid="{00000000-0005-0000-0000-00008D590000}"/>
    <cellStyle name="Notas 18 2 2 2" xfId="13431" xr:uid="{00000000-0005-0000-0000-00008E590000}"/>
    <cellStyle name="Notas 18 2 2 2 2" xfId="28482" xr:uid="{00000000-0005-0000-0000-00008F590000}"/>
    <cellStyle name="Notas 18 2 2 2 3" xfId="42831" xr:uid="{00000000-0005-0000-0000-000090590000}"/>
    <cellStyle name="Notas 18 2 2 3" xfId="14939" xr:uid="{00000000-0005-0000-0000-000091590000}"/>
    <cellStyle name="Notas 18 2 2 3 2" xfId="29990" xr:uid="{00000000-0005-0000-0000-000092590000}"/>
    <cellStyle name="Notas 18 2 2 3 3" xfId="44339" xr:uid="{00000000-0005-0000-0000-000093590000}"/>
    <cellStyle name="Notas 18 2 20" xfId="5962" xr:uid="{00000000-0005-0000-0000-000094590000}"/>
    <cellStyle name="Notas 18 2 20 2" xfId="15699" xr:uid="{00000000-0005-0000-0000-000095590000}"/>
    <cellStyle name="Notas 18 2 20 2 2" xfId="30750" xr:uid="{00000000-0005-0000-0000-000096590000}"/>
    <cellStyle name="Notas 18 2 20 2 3" xfId="45099" xr:uid="{00000000-0005-0000-0000-000097590000}"/>
    <cellStyle name="Notas 18 2 20 3" xfId="20311" xr:uid="{00000000-0005-0000-0000-000098590000}"/>
    <cellStyle name="Notas 18 2 20 3 2" xfId="35362" xr:uid="{00000000-0005-0000-0000-000099590000}"/>
    <cellStyle name="Notas 18 2 20 3 3" xfId="49711" xr:uid="{00000000-0005-0000-0000-00009A590000}"/>
    <cellStyle name="Notas 18 2 21" xfId="6172" xr:uid="{00000000-0005-0000-0000-00009B590000}"/>
    <cellStyle name="Notas 18 2 21 2" xfId="12346" xr:uid="{00000000-0005-0000-0000-00009C590000}"/>
    <cellStyle name="Notas 18 2 21 2 2" xfId="27397" xr:uid="{00000000-0005-0000-0000-00009D590000}"/>
    <cellStyle name="Notas 18 2 21 2 3" xfId="41746" xr:uid="{00000000-0005-0000-0000-00009E590000}"/>
    <cellStyle name="Notas 18 2 21 3" xfId="20521" xr:uid="{00000000-0005-0000-0000-00009F590000}"/>
    <cellStyle name="Notas 18 2 21 3 2" xfId="35572" xr:uid="{00000000-0005-0000-0000-0000A0590000}"/>
    <cellStyle name="Notas 18 2 21 3 3" xfId="49921" xr:uid="{00000000-0005-0000-0000-0000A1590000}"/>
    <cellStyle name="Notas 18 2 22" xfId="6382" xr:uid="{00000000-0005-0000-0000-0000A2590000}"/>
    <cellStyle name="Notas 18 2 22 2" xfId="9574" xr:uid="{00000000-0005-0000-0000-0000A3590000}"/>
    <cellStyle name="Notas 18 2 22 2 2" xfId="24625" xr:uid="{00000000-0005-0000-0000-0000A4590000}"/>
    <cellStyle name="Notas 18 2 22 2 3" xfId="38974" xr:uid="{00000000-0005-0000-0000-0000A5590000}"/>
    <cellStyle name="Notas 18 2 22 3" xfId="20731" xr:uid="{00000000-0005-0000-0000-0000A6590000}"/>
    <cellStyle name="Notas 18 2 22 3 2" xfId="35782" xr:uid="{00000000-0005-0000-0000-0000A7590000}"/>
    <cellStyle name="Notas 18 2 22 3 3" xfId="50131" xr:uid="{00000000-0005-0000-0000-0000A8590000}"/>
    <cellStyle name="Notas 18 2 23" xfId="6592" xr:uid="{00000000-0005-0000-0000-0000A9590000}"/>
    <cellStyle name="Notas 18 2 23 2" xfId="14140" xr:uid="{00000000-0005-0000-0000-0000AA590000}"/>
    <cellStyle name="Notas 18 2 23 2 2" xfId="29191" xr:uid="{00000000-0005-0000-0000-0000AB590000}"/>
    <cellStyle name="Notas 18 2 23 2 3" xfId="43540" xr:uid="{00000000-0005-0000-0000-0000AC590000}"/>
    <cellStyle name="Notas 18 2 23 3" xfId="20941" xr:uid="{00000000-0005-0000-0000-0000AD590000}"/>
    <cellStyle name="Notas 18 2 23 3 2" xfId="35992" xr:uid="{00000000-0005-0000-0000-0000AE590000}"/>
    <cellStyle name="Notas 18 2 23 3 3" xfId="50341" xr:uid="{00000000-0005-0000-0000-0000AF590000}"/>
    <cellStyle name="Notas 18 2 24" xfId="6802" xr:uid="{00000000-0005-0000-0000-0000B0590000}"/>
    <cellStyle name="Notas 18 2 24 2" xfId="14971" xr:uid="{00000000-0005-0000-0000-0000B1590000}"/>
    <cellStyle name="Notas 18 2 24 2 2" xfId="30022" xr:uid="{00000000-0005-0000-0000-0000B2590000}"/>
    <cellStyle name="Notas 18 2 24 2 3" xfId="44371" xr:uid="{00000000-0005-0000-0000-0000B3590000}"/>
    <cellStyle name="Notas 18 2 24 3" xfId="21151" xr:uid="{00000000-0005-0000-0000-0000B4590000}"/>
    <cellStyle name="Notas 18 2 24 3 2" xfId="36202" xr:uid="{00000000-0005-0000-0000-0000B5590000}"/>
    <cellStyle name="Notas 18 2 24 3 3" xfId="50551" xr:uid="{00000000-0005-0000-0000-0000B6590000}"/>
    <cellStyle name="Notas 18 2 25" xfId="7012" xr:uid="{00000000-0005-0000-0000-0000B7590000}"/>
    <cellStyle name="Notas 18 2 25 2" xfId="11001" xr:uid="{00000000-0005-0000-0000-0000B8590000}"/>
    <cellStyle name="Notas 18 2 25 2 2" xfId="26052" xr:uid="{00000000-0005-0000-0000-0000B9590000}"/>
    <cellStyle name="Notas 18 2 25 2 3" xfId="40401" xr:uid="{00000000-0005-0000-0000-0000BA590000}"/>
    <cellStyle name="Notas 18 2 25 3" xfId="21361" xr:uid="{00000000-0005-0000-0000-0000BB590000}"/>
    <cellStyle name="Notas 18 2 25 3 2" xfId="36412" xr:uid="{00000000-0005-0000-0000-0000BC590000}"/>
    <cellStyle name="Notas 18 2 25 3 3" xfId="50761" xr:uid="{00000000-0005-0000-0000-0000BD590000}"/>
    <cellStyle name="Notas 18 2 26" xfId="7222" xr:uid="{00000000-0005-0000-0000-0000BE590000}"/>
    <cellStyle name="Notas 18 2 26 2" xfId="12016" xr:uid="{00000000-0005-0000-0000-0000BF590000}"/>
    <cellStyle name="Notas 18 2 26 2 2" xfId="27067" xr:uid="{00000000-0005-0000-0000-0000C0590000}"/>
    <cellStyle name="Notas 18 2 26 2 3" xfId="41416" xr:uid="{00000000-0005-0000-0000-0000C1590000}"/>
    <cellStyle name="Notas 18 2 26 3" xfId="21571" xr:uid="{00000000-0005-0000-0000-0000C2590000}"/>
    <cellStyle name="Notas 18 2 26 3 2" xfId="36622" xr:uid="{00000000-0005-0000-0000-0000C3590000}"/>
    <cellStyle name="Notas 18 2 26 3 3" xfId="50971" xr:uid="{00000000-0005-0000-0000-0000C4590000}"/>
    <cellStyle name="Notas 18 2 27" xfId="7432" xr:uid="{00000000-0005-0000-0000-0000C5590000}"/>
    <cellStyle name="Notas 18 2 27 2" xfId="14404" xr:uid="{00000000-0005-0000-0000-0000C6590000}"/>
    <cellStyle name="Notas 18 2 27 2 2" xfId="29455" xr:uid="{00000000-0005-0000-0000-0000C7590000}"/>
    <cellStyle name="Notas 18 2 27 2 3" xfId="43804" xr:uid="{00000000-0005-0000-0000-0000C8590000}"/>
    <cellStyle name="Notas 18 2 27 3" xfId="21781" xr:uid="{00000000-0005-0000-0000-0000C9590000}"/>
    <cellStyle name="Notas 18 2 27 3 2" xfId="36832" xr:uid="{00000000-0005-0000-0000-0000CA590000}"/>
    <cellStyle name="Notas 18 2 27 3 3" xfId="51181" xr:uid="{00000000-0005-0000-0000-0000CB590000}"/>
    <cellStyle name="Notas 18 2 28" xfId="7642" xr:uid="{00000000-0005-0000-0000-0000CC590000}"/>
    <cellStyle name="Notas 18 2 28 2" xfId="10819" xr:uid="{00000000-0005-0000-0000-0000CD590000}"/>
    <cellStyle name="Notas 18 2 28 2 2" xfId="25870" xr:uid="{00000000-0005-0000-0000-0000CE590000}"/>
    <cellStyle name="Notas 18 2 28 2 3" xfId="40219" xr:uid="{00000000-0005-0000-0000-0000CF590000}"/>
    <cellStyle name="Notas 18 2 28 3" xfId="21991" xr:uid="{00000000-0005-0000-0000-0000D0590000}"/>
    <cellStyle name="Notas 18 2 28 3 2" xfId="37042" xr:uid="{00000000-0005-0000-0000-0000D1590000}"/>
    <cellStyle name="Notas 18 2 28 3 3" xfId="51391" xr:uid="{00000000-0005-0000-0000-0000D2590000}"/>
    <cellStyle name="Notas 18 2 29" xfId="7852" xr:uid="{00000000-0005-0000-0000-0000D3590000}"/>
    <cellStyle name="Notas 18 2 29 2" xfId="12550" xr:uid="{00000000-0005-0000-0000-0000D4590000}"/>
    <cellStyle name="Notas 18 2 29 2 2" xfId="27601" xr:uid="{00000000-0005-0000-0000-0000D5590000}"/>
    <cellStyle name="Notas 18 2 29 2 3" xfId="41950" xr:uid="{00000000-0005-0000-0000-0000D6590000}"/>
    <cellStyle name="Notas 18 2 29 3" xfId="22201" xr:uid="{00000000-0005-0000-0000-0000D7590000}"/>
    <cellStyle name="Notas 18 2 29 3 2" xfId="37252" xr:uid="{00000000-0005-0000-0000-0000D8590000}"/>
    <cellStyle name="Notas 18 2 29 3 3" xfId="51601" xr:uid="{00000000-0005-0000-0000-0000D9590000}"/>
    <cellStyle name="Notas 18 2 3" xfId="2392" xr:uid="{00000000-0005-0000-0000-0000DA590000}"/>
    <cellStyle name="Notas 18 2 3 2" xfId="12873" xr:uid="{00000000-0005-0000-0000-0000DB590000}"/>
    <cellStyle name="Notas 18 2 3 2 2" xfId="27924" xr:uid="{00000000-0005-0000-0000-0000DC590000}"/>
    <cellStyle name="Notas 18 2 3 2 3" xfId="42273" xr:uid="{00000000-0005-0000-0000-0000DD590000}"/>
    <cellStyle name="Notas 18 2 3 3" xfId="16741" xr:uid="{00000000-0005-0000-0000-0000DE590000}"/>
    <cellStyle name="Notas 18 2 3 3 2" xfId="31792" xr:uid="{00000000-0005-0000-0000-0000DF590000}"/>
    <cellStyle name="Notas 18 2 3 3 3" xfId="46141" xr:uid="{00000000-0005-0000-0000-0000E0590000}"/>
    <cellStyle name="Notas 18 2 30" xfId="8059" xr:uid="{00000000-0005-0000-0000-0000E1590000}"/>
    <cellStyle name="Notas 18 2 30 2" xfId="14266" xr:uid="{00000000-0005-0000-0000-0000E2590000}"/>
    <cellStyle name="Notas 18 2 30 2 2" xfId="29317" xr:uid="{00000000-0005-0000-0000-0000E3590000}"/>
    <cellStyle name="Notas 18 2 30 2 3" xfId="43666" xr:uid="{00000000-0005-0000-0000-0000E4590000}"/>
    <cellStyle name="Notas 18 2 30 3" xfId="22408" xr:uid="{00000000-0005-0000-0000-0000E5590000}"/>
    <cellStyle name="Notas 18 2 30 3 2" xfId="37459" xr:uid="{00000000-0005-0000-0000-0000E6590000}"/>
    <cellStyle name="Notas 18 2 30 3 3" xfId="51808" xr:uid="{00000000-0005-0000-0000-0000E7590000}"/>
    <cellStyle name="Notas 18 2 31" xfId="8266" xr:uid="{00000000-0005-0000-0000-0000E8590000}"/>
    <cellStyle name="Notas 18 2 31 2" xfId="14141" xr:uid="{00000000-0005-0000-0000-0000E9590000}"/>
    <cellStyle name="Notas 18 2 31 2 2" xfId="29192" xr:uid="{00000000-0005-0000-0000-0000EA590000}"/>
    <cellStyle name="Notas 18 2 31 2 3" xfId="43541" xr:uid="{00000000-0005-0000-0000-0000EB590000}"/>
    <cellStyle name="Notas 18 2 31 3" xfId="22615" xr:uid="{00000000-0005-0000-0000-0000EC590000}"/>
    <cellStyle name="Notas 18 2 31 3 2" xfId="37666" xr:uid="{00000000-0005-0000-0000-0000ED590000}"/>
    <cellStyle name="Notas 18 2 31 3 3" xfId="52015" xr:uid="{00000000-0005-0000-0000-0000EE590000}"/>
    <cellStyle name="Notas 18 2 32" xfId="8472" xr:uid="{00000000-0005-0000-0000-0000EF590000}"/>
    <cellStyle name="Notas 18 2 32 2" xfId="1660" xr:uid="{00000000-0005-0000-0000-0000F0590000}"/>
    <cellStyle name="Notas 18 2 32 2 2" xfId="23465" xr:uid="{00000000-0005-0000-0000-0000F1590000}"/>
    <cellStyle name="Notas 18 2 32 2 3" xfId="23752" xr:uid="{00000000-0005-0000-0000-0000F2590000}"/>
    <cellStyle name="Notas 18 2 32 3" xfId="22821" xr:uid="{00000000-0005-0000-0000-0000F3590000}"/>
    <cellStyle name="Notas 18 2 32 3 2" xfId="37872" xr:uid="{00000000-0005-0000-0000-0000F4590000}"/>
    <cellStyle name="Notas 18 2 32 3 3" xfId="52221" xr:uid="{00000000-0005-0000-0000-0000F5590000}"/>
    <cellStyle name="Notas 18 2 33" xfId="8669" xr:uid="{00000000-0005-0000-0000-0000F6590000}"/>
    <cellStyle name="Notas 18 2 33 2" xfId="14647" xr:uid="{00000000-0005-0000-0000-0000F7590000}"/>
    <cellStyle name="Notas 18 2 33 2 2" xfId="29698" xr:uid="{00000000-0005-0000-0000-0000F8590000}"/>
    <cellStyle name="Notas 18 2 33 2 3" xfId="44047" xr:uid="{00000000-0005-0000-0000-0000F9590000}"/>
    <cellStyle name="Notas 18 2 33 3" xfId="23018" xr:uid="{00000000-0005-0000-0000-0000FA590000}"/>
    <cellStyle name="Notas 18 2 33 3 2" xfId="38069" xr:uid="{00000000-0005-0000-0000-0000FB590000}"/>
    <cellStyle name="Notas 18 2 33 3 3" xfId="52418" xr:uid="{00000000-0005-0000-0000-0000FC590000}"/>
    <cellStyle name="Notas 18 2 34" xfId="8840" xr:uid="{00000000-0005-0000-0000-0000FD590000}"/>
    <cellStyle name="Notas 18 2 34 2" xfId="12416" xr:uid="{00000000-0005-0000-0000-0000FE590000}"/>
    <cellStyle name="Notas 18 2 34 2 2" xfId="27467" xr:uid="{00000000-0005-0000-0000-0000FF590000}"/>
    <cellStyle name="Notas 18 2 34 2 3" xfId="41816" xr:uid="{00000000-0005-0000-0000-0000005A0000}"/>
    <cellStyle name="Notas 18 2 34 3" xfId="23189" xr:uid="{00000000-0005-0000-0000-0000015A0000}"/>
    <cellStyle name="Notas 18 2 34 3 2" xfId="38240" xr:uid="{00000000-0005-0000-0000-0000025A0000}"/>
    <cellStyle name="Notas 18 2 34 3 3" xfId="52589" xr:uid="{00000000-0005-0000-0000-0000035A0000}"/>
    <cellStyle name="Notas 18 2 35" xfId="8985" xr:uid="{00000000-0005-0000-0000-0000045A0000}"/>
    <cellStyle name="Notas 18 2 35 2" xfId="11893" xr:uid="{00000000-0005-0000-0000-0000055A0000}"/>
    <cellStyle name="Notas 18 2 35 2 2" xfId="26944" xr:uid="{00000000-0005-0000-0000-0000065A0000}"/>
    <cellStyle name="Notas 18 2 35 2 3" xfId="41293" xr:uid="{00000000-0005-0000-0000-0000075A0000}"/>
    <cellStyle name="Notas 18 2 35 3" xfId="23334" xr:uid="{00000000-0005-0000-0000-0000085A0000}"/>
    <cellStyle name="Notas 18 2 35 3 2" xfId="38385" xr:uid="{00000000-0005-0000-0000-0000095A0000}"/>
    <cellStyle name="Notas 18 2 35 3 3" xfId="52734" xr:uid="{00000000-0005-0000-0000-00000A5A0000}"/>
    <cellStyle name="Notas 18 2 36" xfId="14827" xr:uid="{00000000-0005-0000-0000-00000B5A0000}"/>
    <cellStyle name="Notas 18 2 36 2" xfId="29878" xr:uid="{00000000-0005-0000-0000-00000C5A0000}"/>
    <cellStyle name="Notas 18 2 36 3" xfId="44227" xr:uid="{00000000-0005-0000-0000-00000D5A0000}"/>
    <cellStyle name="Notas 18 2 37" xfId="16234" xr:uid="{00000000-0005-0000-0000-00000E5A0000}"/>
    <cellStyle name="Notas 18 2 37 2" xfId="31285" xr:uid="{00000000-0005-0000-0000-00000F5A0000}"/>
    <cellStyle name="Notas 18 2 37 3" xfId="45634" xr:uid="{00000000-0005-0000-0000-0000105A0000}"/>
    <cellStyle name="Notas 18 2 4" xfId="2602" xr:uid="{00000000-0005-0000-0000-0000115A0000}"/>
    <cellStyle name="Notas 18 2 4 2" xfId="15629" xr:uid="{00000000-0005-0000-0000-0000125A0000}"/>
    <cellStyle name="Notas 18 2 4 2 2" xfId="30680" xr:uid="{00000000-0005-0000-0000-0000135A0000}"/>
    <cellStyle name="Notas 18 2 4 2 3" xfId="45029" xr:uid="{00000000-0005-0000-0000-0000145A0000}"/>
    <cellStyle name="Notas 18 2 4 3" xfId="16951" xr:uid="{00000000-0005-0000-0000-0000155A0000}"/>
    <cellStyle name="Notas 18 2 4 3 2" xfId="32002" xr:uid="{00000000-0005-0000-0000-0000165A0000}"/>
    <cellStyle name="Notas 18 2 4 3 3" xfId="46351" xr:uid="{00000000-0005-0000-0000-0000175A0000}"/>
    <cellStyle name="Notas 18 2 5" xfId="2812" xr:uid="{00000000-0005-0000-0000-0000185A0000}"/>
    <cellStyle name="Notas 18 2 5 2" xfId="12029" xr:uid="{00000000-0005-0000-0000-0000195A0000}"/>
    <cellStyle name="Notas 18 2 5 2 2" xfId="27080" xr:uid="{00000000-0005-0000-0000-00001A5A0000}"/>
    <cellStyle name="Notas 18 2 5 2 3" xfId="41429" xr:uid="{00000000-0005-0000-0000-00001B5A0000}"/>
    <cellStyle name="Notas 18 2 5 3" xfId="17161" xr:uid="{00000000-0005-0000-0000-00001C5A0000}"/>
    <cellStyle name="Notas 18 2 5 3 2" xfId="32212" xr:uid="{00000000-0005-0000-0000-00001D5A0000}"/>
    <cellStyle name="Notas 18 2 5 3 3" xfId="46561" xr:uid="{00000000-0005-0000-0000-00001E5A0000}"/>
    <cellStyle name="Notas 18 2 6" xfId="3022" xr:uid="{00000000-0005-0000-0000-00001F5A0000}"/>
    <cellStyle name="Notas 18 2 6 2" xfId="13986" xr:uid="{00000000-0005-0000-0000-0000205A0000}"/>
    <cellStyle name="Notas 18 2 6 2 2" xfId="29037" xr:uid="{00000000-0005-0000-0000-0000215A0000}"/>
    <cellStyle name="Notas 18 2 6 2 3" xfId="43386" xr:uid="{00000000-0005-0000-0000-0000225A0000}"/>
    <cellStyle name="Notas 18 2 6 3" xfId="17371" xr:uid="{00000000-0005-0000-0000-0000235A0000}"/>
    <cellStyle name="Notas 18 2 6 3 2" xfId="32422" xr:uid="{00000000-0005-0000-0000-0000245A0000}"/>
    <cellStyle name="Notas 18 2 6 3 3" xfId="46771" xr:uid="{00000000-0005-0000-0000-0000255A0000}"/>
    <cellStyle name="Notas 18 2 7" xfId="3232" xr:uid="{00000000-0005-0000-0000-0000265A0000}"/>
    <cellStyle name="Notas 18 2 7 2" xfId="12276" xr:uid="{00000000-0005-0000-0000-0000275A0000}"/>
    <cellStyle name="Notas 18 2 7 2 2" xfId="27327" xr:uid="{00000000-0005-0000-0000-0000285A0000}"/>
    <cellStyle name="Notas 18 2 7 2 3" xfId="41676" xr:uid="{00000000-0005-0000-0000-0000295A0000}"/>
    <cellStyle name="Notas 18 2 7 3" xfId="17581" xr:uid="{00000000-0005-0000-0000-00002A5A0000}"/>
    <cellStyle name="Notas 18 2 7 3 2" xfId="32632" xr:uid="{00000000-0005-0000-0000-00002B5A0000}"/>
    <cellStyle name="Notas 18 2 7 3 3" xfId="46981" xr:uid="{00000000-0005-0000-0000-00002C5A0000}"/>
    <cellStyle name="Notas 18 2 8" xfId="3442" xr:uid="{00000000-0005-0000-0000-00002D5A0000}"/>
    <cellStyle name="Notas 18 2 8 2" xfId="10027" xr:uid="{00000000-0005-0000-0000-00002E5A0000}"/>
    <cellStyle name="Notas 18 2 8 2 2" xfId="25078" xr:uid="{00000000-0005-0000-0000-00002F5A0000}"/>
    <cellStyle name="Notas 18 2 8 2 3" xfId="39427" xr:uid="{00000000-0005-0000-0000-0000305A0000}"/>
    <cellStyle name="Notas 18 2 8 3" xfId="17791" xr:uid="{00000000-0005-0000-0000-0000315A0000}"/>
    <cellStyle name="Notas 18 2 8 3 2" xfId="32842" xr:uid="{00000000-0005-0000-0000-0000325A0000}"/>
    <cellStyle name="Notas 18 2 8 3 3" xfId="47191" xr:uid="{00000000-0005-0000-0000-0000335A0000}"/>
    <cellStyle name="Notas 18 2 9" xfId="3652" xr:uid="{00000000-0005-0000-0000-0000345A0000}"/>
    <cellStyle name="Notas 18 2 9 2" xfId="10277" xr:uid="{00000000-0005-0000-0000-0000355A0000}"/>
    <cellStyle name="Notas 18 2 9 2 2" xfId="25328" xr:uid="{00000000-0005-0000-0000-0000365A0000}"/>
    <cellStyle name="Notas 18 2 9 2 3" xfId="39677" xr:uid="{00000000-0005-0000-0000-0000375A0000}"/>
    <cellStyle name="Notas 18 2 9 3" xfId="18001" xr:uid="{00000000-0005-0000-0000-0000385A0000}"/>
    <cellStyle name="Notas 18 2 9 3 2" xfId="33052" xr:uid="{00000000-0005-0000-0000-0000395A0000}"/>
    <cellStyle name="Notas 18 2 9 3 3" xfId="47401" xr:uid="{00000000-0005-0000-0000-00003A5A0000}"/>
    <cellStyle name="Notas 18 20" xfId="5111" xr:uid="{00000000-0005-0000-0000-00003B5A0000}"/>
    <cellStyle name="Notas 18 20 2" xfId="12785" xr:uid="{00000000-0005-0000-0000-00003C5A0000}"/>
    <cellStyle name="Notas 18 20 2 2" xfId="27836" xr:uid="{00000000-0005-0000-0000-00003D5A0000}"/>
    <cellStyle name="Notas 18 20 2 3" xfId="42185" xr:uid="{00000000-0005-0000-0000-00003E5A0000}"/>
    <cellStyle name="Notas 18 20 3" xfId="19460" xr:uid="{00000000-0005-0000-0000-00003F5A0000}"/>
    <cellStyle name="Notas 18 20 3 2" xfId="34511" xr:uid="{00000000-0005-0000-0000-0000405A0000}"/>
    <cellStyle name="Notas 18 20 3 3" xfId="48860" xr:uid="{00000000-0005-0000-0000-0000415A0000}"/>
    <cellStyle name="Notas 18 21" xfId="5321" xr:uid="{00000000-0005-0000-0000-0000425A0000}"/>
    <cellStyle name="Notas 18 21 2" xfId="11924" xr:uid="{00000000-0005-0000-0000-0000435A0000}"/>
    <cellStyle name="Notas 18 21 2 2" xfId="26975" xr:uid="{00000000-0005-0000-0000-0000445A0000}"/>
    <cellStyle name="Notas 18 21 2 3" xfId="41324" xr:uid="{00000000-0005-0000-0000-0000455A0000}"/>
    <cellStyle name="Notas 18 21 3" xfId="19670" xr:uid="{00000000-0005-0000-0000-0000465A0000}"/>
    <cellStyle name="Notas 18 21 3 2" xfId="34721" xr:uid="{00000000-0005-0000-0000-0000475A0000}"/>
    <cellStyle name="Notas 18 21 3 3" xfId="49070" xr:uid="{00000000-0005-0000-0000-0000485A0000}"/>
    <cellStyle name="Notas 18 22" xfId="5531" xr:uid="{00000000-0005-0000-0000-0000495A0000}"/>
    <cellStyle name="Notas 18 22 2" xfId="14929" xr:uid="{00000000-0005-0000-0000-00004A5A0000}"/>
    <cellStyle name="Notas 18 22 2 2" xfId="29980" xr:uid="{00000000-0005-0000-0000-00004B5A0000}"/>
    <cellStyle name="Notas 18 22 2 3" xfId="44329" xr:uid="{00000000-0005-0000-0000-00004C5A0000}"/>
    <cellStyle name="Notas 18 22 3" xfId="19880" xr:uid="{00000000-0005-0000-0000-00004D5A0000}"/>
    <cellStyle name="Notas 18 22 3 2" xfId="34931" xr:uid="{00000000-0005-0000-0000-00004E5A0000}"/>
    <cellStyle name="Notas 18 22 3 3" xfId="49280" xr:uid="{00000000-0005-0000-0000-00004F5A0000}"/>
    <cellStyle name="Notas 18 23" xfId="5741" xr:uid="{00000000-0005-0000-0000-0000505A0000}"/>
    <cellStyle name="Notas 18 23 2" xfId="9952" xr:uid="{00000000-0005-0000-0000-0000515A0000}"/>
    <cellStyle name="Notas 18 23 2 2" xfId="25003" xr:uid="{00000000-0005-0000-0000-0000525A0000}"/>
    <cellStyle name="Notas 18 23 2 3" xfId="39352" xr:uid="{00000000-0005-0000-0000-0000535A0000}"/>
    <cellStyle name="Notas 18 23 3" xfId="20090" xr:uid="{00000000-0005-0000-0000-0000545A0000}"/>
    <cellStyle name="Notas 18 23 3 2" xfId="35141" xr:uid="{00000000-0005-0000-0000-0000555A0000}"/>
    <cellStyle name="Notas 18 23 3 3" xfId="49490" xr:uid="{00000000-0005-0000-0000-0000565A0000}"/>
    <cellStyle name="Notas 18 24" xfId="5951" xr:uid="{00000000-0005-0000-0000-0000575A0000}"/>
    <cellStyle name="Notas 18 24 2" xfId="11402" xr:uid="{00000000-0005-0000-0000-0000585A0000}"/>
    <cellStyle name="Notas 18 24 2 2" xfId="26453" xr:uid="{00000000-0005-0000-0000-0000595A0000}"/>
    <cellStyle name="Notas 18 24 2 3" xfId="40802" xr:uid="{00000000-0005-0000-0000-00005A5A0000}"/>
    <cellStyle name="Notas 18 24 3" xfId="20300" xr:uid="{00000000-0005-0000-0000-00005B5A0000}"/>
    <cellStyle name="Notas 18 24 3 2" xfId="35351" xr:uid="{00000000-0005-0000-0000-00005C5A0000}"/>
    <cellStyle name="Notas 18 24 3 3" xfId="49700" xr:uid="{00000000-0005-0000-0000-00005D5A0000}"/>
    <cellStyle name="Notas 18 25" xfId="6161" xr:uid="{00000000-0005-0000-0000-00005E5A0000}"/>
    <cellStyle name="Notas 18 25 2" xfId="9419" xr:uid="{00000000-0005-0000-0000-00005F5A0000}"/>
    <cellStyle name="Notas 18 25 2 2" xfId="24470" xr:uid="{00000000-0005-0000-0000-0000605A0000}"/>
    <cellStyle name="Notas 18 25 2 3" xfId="38819" xr:uid="{00000000-0005-0000-0000-0000615A0000}"/>
    <cellStyle name="Notas 18 25 3" xfId="20510" xr:uid="{00000000-0005-0000-0000-0000625A0000}"/>
    <cellStyle name="Notas 18 25 3 2" xfId="35561" xr:uid="{00000000-0005-0000-0000-0000635A0000}"/>
    <cellStyle name="Notas 18 25 3 3" xfId="49910" xr:uid="{00000000-0005-0000-0000-0000645A0000}"/>
    <cellStyle name="Notas 18 26" xfId="6371" xr:uid="{00000000-0005-0000-0000-0000655A0000}"/>
    <cellStyle name="Notas 18 26 2" xfId="9771" xr:uid="{00000000-0005-0000-0000-0000665A0000}"/>
    <cellStyle name="Notas 18 26 2 2" xfId="24822" xr:uid="{00000000-0005-0000-0000-0000675A0000}"/>
    <cellStyle name="Notas 18 26 2 3" xfId="39171" xr:uid="{00000000-0005-0000-0000-0000685A0000}"/>
    <cellStyle name="Notas 18 26 3" xfId="20720" xr:uid="{00000000-0005-0000-0000-0000695A0000}"/>
    <cellStyle name="Notas 18 26 3 2" xfId="35771" xr:uid="{00000000-0005-0000-0000-00006A5A0000}"/>
    <cellStyle name="Notas 18 26 3 3" xfId="50120" xr:uid="{00000000-0005-0000-0000-00006B5A0000}"/>
    <cellStyle name="Notas 18 27" xfId="6581" xr:uid="{00000000-0005-0000-0000-00006C5A0000}"/>
    <cellStyle name="Notas 18 27 2" xfId="15023" xr:uid="{00000000-0005-0000-0000-00006D5A0000}"/>
    <cellStyle name="Notas 18 27 2 2" xfId="30074" xr:uid="{00000000-0005-0000-0000-00006E5A0000}"/>
    <cellStyle name="Notas 18 27 2 3" xfId="44423" xr:uid="{00000000-0005-0000-0000-00006F5A0000}"/>
    <cellStyle name="Notas 18 27 3" xfId="20930" xr:uid="{00000000-0005-0000-0000-0000705A0000}"/>
    <cellStyle name="Notas 18 27 3 2" xfId="35981" xr:uid="{00000000-0005-0000-0000-0000715A0000}"/>
    <cellStyle name="Notas 18 27 3 3" xfId="50330" xr:uid="{00000000-0005-0000-0000-0000725A0000}"/>
    <cellStyle name="Notas 18 28" xfId="6791" xr:uid="{00000000-0005-0000-0000-0000735A0000}"/>
    <cellStyle name="Notas 18 28 2" xfId="11449" xr:uid="{00000000-0005-0000-0000-0000745A0000}"/>
    <cellStyle name="Notas 18 28 2 2" xfId="26500" xr:uid="{00000000-0005-0000-0000-0000755A0000}"/>
    <cellStyle name="Notas 18 28 2 3" xfId="40849" xr:uid="{00000000-0005-0000-0000-0000765A0000}"/>
    <cellStyle name="Notas 18 28 3" xfId="21140" xr:uid="{00000000-0005-0000-0000-0000775A0000}"/>
    <cellStyle name="Notas 18 28 3 2" xfId="36191" xr:uid="{00000000-0005-0000-0000-0000785A0000}"/>
    <cellStyle name="Notas 18 28 3 3" xfId="50540" xr:uid="{00000000-0005-0000-0000-0000795A0000}"/>
    <cellStyle name="Notas 18 29" xfId="7001" xr:uid="{00000000-0005-0000-0000-00007A5A0000}"/>
    <cellStyle name="Notas 18 29 2" xfId="13941" xr:uid="{00000000-0005-0000-0000-00007B5A0000}"/>
    <cellStyle name="Notas 18 29 2 2" xfId="28992" xr:uid="{00000000-0005-0000-0000-00007C5A0000}"/>
    <cellStyle name="Notas 18 29 2 3" xfId="43341" xr:uid="{00000000-0005-0000-0000-00007D5A0000}"/>
    <cellStyle name="Notas 18 29 3" xfId="21350" xr:uid="{00000000-0005-0000-0000-00007E5A0000}"/>
    <cellStyle name="Notas 18 29 3 2" xfId="36401" xr:uid="{00000000-0005-0000-0000-00007F5A0000}"/>
    <cellStyle name="Notas 18 29 3 3" xfId="50750" xr:uid="{00000000-0005-0000-0000-0000805A0000}"/>
    <cellStyle name="Notas 18 3" xfId="1520" xr:uid="{00000000-0005-0000-0000-0000815A0000}"/>
    <cellStyle name="Notas 18 3 10" xfId="3899" xr:uid="{00000000-0005-0000-0000-0000825A0000}"/>
    <cellStyle name="Notas 18 3 10 2" xfId="13263" xr:uid="{00000000-0005-0000-0000-0000835A0000}"/>
    <cellStyle name="Notas 18 3 10 2 2" xfId="28314" xr:uid="{00000000-0005-0000-0000-0000845A0000}"/>
    <cellStyle name="Notas 18 3 10 2 3" xfId="42663" xr:uid="{00000000-0005-0000-0000-0000855A0000}"/>
    <cellStyle name="Notas 18 3 10 3" xfId="18248" xr:uid="{00000000-0005-0000-0000-0000865A0000}"/>
    <cellStyle name="Notas 18 3 10 3 2" xfId="33299" xr:uid="{00000000-0005-0000-0000-0000875A0000}"/>
    <cellStyle name="Notas 18 3 10 3 3" xfId="47648" xr:uid="{00000000-0005-0000-0000-0000885A0000}"/>
    <cellStyle name="Notas 18 3 11" xfId="4109" xr:uid="{00000000-0005-0000-0000-0000895A0000}"/>
    <cellStyle name="Notas 18 3 11 2" xfId="15073" xr:uid="{00000000-0005-0000-0000-00008A5A0000}"/>
    <cellStyle name="Notas 18 3 11 2 2" xfId="30124" xr:uid="{00000000-0005-0000-0000-00008B5A0000}"/>
    <cellStyle name="Notas 18 3 11 2 3" xfId="44473" xr:uid="{00000000-0005-0000-0000-00008C5A0000}"/>
    <cellStyle name="Notas 18 3 11 3" xfId="18458" xr:uid="{00000000-0005-0000-0000-00008D5A0000}"/>
    <cellStyle name="Notas 18 3 11 3 2" xfId="33509" xr:uid="{00000000-0005-0000-0000-00008E5A0000}"/>
    <cellStyle name="Notas 18 3 11 3 3" xfId="47858" xr:uid="{00000000-0005-0000-0000-00008F5A0000}"/>
    <cellStyle name="Notas 18 3 12" xfId="4319" xr:uid="{00000000-0005-0000-0000-0000905A0000}"/>
    <cellStyle name="Notas 18 3 12 2" xfId="1774" xr:uid="{00000000-0005-0000-0000-0000915A0000}"/>
    <cellStyle name="Notas 18 3 12 2 2" xfId="23579" xr:uid="{00000000-0005-0000-0000-0000925A0000}"/>
    <cellStyle name="Notas 18 3 12 2 3" xfId="23990" xr:uid="{00000000-0005-0000-0000-0000935A0000}"/>
    <cellStyle name="Notas 18 3 12 3" xfId="18668" xr:uid="{00000000-0005-0000-0000-0000945A0000}"/>
    <cellStyle name="Notas 18 3 12 3 2" xfId="33719" xr:uid="{00000000-0005-0000-0000-0000955A0000}"/>
    <cellStyle name="Notas 18 3 12 3 3" xfId="48068" xr:uid="{00000000-0005-0000-0000-0000965A0000}"/>
    <cellStyle name="Notas 18 3 13" xfId="4529" xr:uid="{00000000-0005-0000-0000-0000975A0000}"/>
    <cellStyle name="Notas 18 3 13 2" xfId="15566" xr:uid="{00000000-0005-0000-0000-0000985A0000}"/>
    <cellStyle name="Notas 18 3 13 2 2" xfId="30617" xr:uid="{00000000-0005-0000-0000-0000995A0000}"/>
    <cellStyle name="Notas 18 3 13 2 3" xfId="44966" xr:uid="{00000000-0005-0000-0000-00009A5A0000}"/>
    <cellStyle name="Notas 18 3 13 3" xfId="18878" xr:uid="{00000000-0005-0000-0000-00009B5A0000}"/>
    <cellStyle name="Notas 18 3 13 3 2" xfId="33929" xr:uid="{00000000-0005-0000-0000-00009C5A0000}"/>
    <cellStyle name="Notas 18 3 13 3 3" xfId="48278" xr:uid="{00000000-0005-0000-0000-00009D5A0000}"/>
    <cellStyle name="Notas 18 3 14" xfId="4739" xr:uid="{00000000-0005-0000-0000-00009E5A0000}"/>
    <cellStyle name="Notas 18 3 14 2" xfId="9817" xr:uid="{00000000-0005-0000-0000-00009F5A0000}"/>
    <cellStyle name="Notas 18 3 14 2 2" xfId="24868" xr:uid="{00000000-0005-0000-0000-0000A05A0000}"/>
    <cellStyle name="Notas 18 3 14 2 3" xfId="39217" xr:uid="{00000000-0005-0000-0000-0000A15A0000}"/>
    <cellStyle name="Notas 18 3 14 3" xfId="19088" xr:uid="{00000000-0005-0000-0000-0000A25A0000}"/>
    <cellStyle name="Notas 18 3 14 3 2" xfId="34139" xr:uid="{00000000-0005-0000-0000-0000A35A0000}"/>
    <cellStyle name="Notas 18 3 14 3 3" xfId="48488" xr:uid="{00000000-0005-0000-0000-0000A45A0000}"/>
    <cellStyle name="Notas 18 3 15" xfId="4949" xr:uid="{00000000-0005-0000-0000-0000A55A0000}"/>
    <cellStyle name="Notas 18 3 15 2" xfId="11488" xr:uid="{00000000-0005-0000-0000-0000A65A0000}"/>
    <cellStyle name="Notas 18 3 15 2 2" xfId="26539" xr:uid="{00000000-0005-0000-0000-0000A75A0000}"/>
    <cellStyle name="Notas 18 3 15 2 3" xfId="40888" xr:uid="{00000000-0005-0000-0000-0000A85A0000}"/>
    <cellStyle name="Notas 18 3 15 3" xfId="19298" xr:uid="{00000000-0005-0000-0000-0000A95A0000}"/>
    <cellStyle name="Notas 18 3 15 3 2" xfId="34349" xr:uid="{00000000-0005-0000-0000-0000AA5A0000}"/>
    <cellStyle name="Notas 18 3 15 3 3" xfId="48698" xr:uid="{00000000-0005-0000-0000-0000AB5A0000}"/>
    <cellStyle name="Notas 18 3 16" xfId="5159" xr:uid="{00000000-0005-0000-0000-0000AC5A0000}"/>
    <cellStyle name="Notas 18 3 16 2" xfId="10262" xr:uid="{00000000-0005-0000-0000-0000AD5A0000}"/>
    <cellStyle name="Notas 18 3 16 2 2" xfId="25313" xr:uid="{00000000-0005-0000-0000-0000AE5A0000}"/>
    <cellStyle name="Notas 18 3 16 2 3" xfId="39662" xr:uid="{00000000-0005-0000-0000-0000AF5A0000}"/>
    <cellStyle name="Notas 18 3 16 3" xfId="19508" xr:uid="{00000000-0005-0000-0000-0000B05A0000}"/>
    <cellStyle name="Notas 18 3 16 3 2" xfId="34559" xr:uid="{00000000-0005-0000-0000-0000B15A0000}"/>
    <cellStyle name="Notas 18 3 16 3 3" xfId="48908" xr:uid="{00000000-0005-0000-0000-0000B25A0000}"/>
    <cellStyle name="Notas 18 3 17" xfId="5369" xr:uid="{00000000-0005-0000-0000-0000B35A0000}"/>
    <cellStyle name="Notas 18 3 17 2" xfId="14869" xr:uid="{00000000-0005-0000-0000-0000B45A0000}"/>
    <cellStyle name="Notas 18 3 17 2 2" xfId="29920" xr:uid="{00000000-0005-0000-0000-0000B55A0000}"/>
    <cellStyle name="Notas 18 3 17 2 3" xfId="44269" xr:uid="{00000000-0005-0000-0000-0000B65A0000}"/>
    <cellStyle name="Notas 18 3 17 3" xfId="19718" xr:uid="{00000000-0005-0000-0000-0000B75A0000}"/>
    <cellStyle name="Notas 18 3 17 3 2" xfId="34769" xr:uid="{00000000-0005-0000-0000-0000B85A0000}"/>
    <cellStyle name="Notas 18 3 17 3 3" xfId="49118" xr:uid="{00000000-0005-0000-0000-0000B95A0000}"/>
    <cellStyle name="Notas 18 3 18" xfId="5579" xr:uid="{00000000-0005-0000-0000-0000BA5A0000}"/>
    <cellStyle name="Notas 18 3 18 2" xfId="12740" xr:uid="{00000000-0005-0000-0000-0000BB5A0000}"/>
    <cellStyle name="Notas 18 3 18 2 2" xfId="27791" xr:uid="{00000000-0005-0000-0000-0000BC5A0000}"/>
    <cellStyle name="Notas 18 3 18 2 3" xfId="42140" xr:uid="{00000000-0005-0000-0000-0000BD5A0000}"/>
    <cellStyle name="Notas 18 3 18 3" xfId="19928" xr:uid="{00000000-0005-0000-0000-0000BE5A0000}"/>
    <cellStyle name="Notas 18 3 18 3 2" xfId="34979" xr:uid="{00000000-0005-0000-0000-0000BF5A0000}"/>
    <cellStyle name="Notas 18 3 18 3 3" xfId="49328" xr:uid="{00000000-0005-0000-0000-0000C05A0000}"/>
    <cellStyle name="Notas 18 3 19" xfId="5789" xr:uid="{00000000-0005-0000-0000-0000C15A0000}"/>
    <cellStyle name="Notas 18 3 19 2" xfId="13480" xr:uid="{00000000-0005-0000-0000-0000C25A0000}"/>
    <cellStyle name="Notas 18 3 19 2 2" xfId="28531" xr:uid="{00000000-0005-0000-0000-0000C35A0000}"/>
    <cellStyle name="Notas 18 3 19 2 3" xfId="42880" xr:uid="{00000000-0005-0000-0000-0000C45A0000}"/>
    <cellStyle name="Notas 18 3 19 3" xfId="20138" xr:uid="{00000000-0005-0000-0000-0000C55A0000}"/>
    <cellStyle name="Notas 18 3 19 3 2" xfId="35189" xr:uid="{00000000-0005-0000-0000-0000C65A0000}"/>
    <cellStyle name="Notas 18 3 19 3 3" xfId="49538" xr:uid="{00000000-0005-0000-0000-0000C75A0000}"/>
    <cellStyle name="Notas 18 3 2" xfId="2115" xr:uid="{00000000-0005-0000-0000-0000C85A0000}"/>
    <cellStyle name="Notas 18 3 2 2" xfId="15203" xr:uid="{00000000-0005-0000-0000-0000C95A0000}"/>
    <cellStyle name="Notas 18 3 2 2 2" xfId="30254" xr:uid="{00000000-0005-0000-0000-0000CA5A0000}"/>
    <cellStyle name="Notas 18 3 2 2 3" xfId="44603" xr:uid="{00000000-0005-0000-0000-0000CB5A0000}"/>
    <cellStyle name="Notas 18 3 2 3" xfId="16462" xr:uid="{00000000-0005-0000-0000-0000CC5A0000}"/>
    <cellStyle name="Notas 18 3 2 3 2" xfId="31513" xr:uid="{00000000-0005-0000-0000-0000CD5A0000}"/>
    <cellStyle name="Notas 18 3 2 3 3" xfId="45862" xr:uid="{00000000-0005-0000-0000-0000CE5A0000}"/>
    <cellStyle name="Notas 18 3 20" xfId="5999" xr:uid="{00000000-0005-0000-0000-0000CF5A0000}"/>
    <cellStyle name="Notas 18 3 20 2" xfId="9945" xr:uid="{00000000-0005-0000-0000-0000D05A0000}"/>
    <cellStyle name="Notas 18 3 20 2 2" xfId="24996" xr:uid="{00000000-0005-0000-0000-0000D15A0000}"/>
    <cellStyle name="Notas 18 3 20 2 3" xfId="39345" xr:uid="{00000000-0005-0000-0000-0000D25A0000}"/>
    <cellStyle name="Notas 18 3 20 3" xfId="20348" xr:uid="{00000000-0005-0000-0000-0000D35A0000}"/>
    <cellStyle name="Notas 18 3 20 3 2" xfId="35399" xr:uid="{00000000-0005-0000-0000-0000D45A0000}"/>
    <cellStyle name="Notas 18 3 20 3 3" xfId="49748" xr:uid="{00000000-0005-0000-0000-0000D55A0000}"/>
    <cellStyle name="Notas 18 3 21" xfId="6209" xr:uid="{00000000-0005-0000-0000-0000D65A0000}"/>
    <cellStyle name="Notas 18 3 21 2" xfId="12900" xr:uid="{00000000-0005-0000-0000-0000D75A0000}"/>
    <cellStyle name="Notas 18 3 21 2 2" xfId="27951" xr:uid="{00000000-0005-0000-0000-0000D85A0000}"/>
    <cellStyle name="Notas 18 3 21 2 3" xfId="42300" xr:uid="{00000000-0005-0000-0000-0000D95A0000}"/>
    <cellStyle name="Notas 18 3 21 3" xfId="20558" xr:uid="{00000000-0005-0000-0000-0000DA5A0000}"/>
    <cellStyle name="Notas 18 3 21 3 2" xfId="35609" xr:uid="{00000000-0005-0000-0000-0000DB5A0000}"/>
    <cellStyle name="Notas 18 3 21 3 3" xfId="49958" xr:uid="{00000000-0005-0000-0000-0000DC5A0000}"/>
    <cellStyle name="Notas 18 3 22" xfId="6419" xr:uid="{00000000-0005-0000-0000-0000DD5A0000}"/>
    <cellStyle name="Notas 18 3 22 2" xfId="11938" xr:uid="{00000000-0005-0000-0000-0000DE5A0000}"/>
    <cellStyle name="Notas 18 3 22 2 2" xfId="26989" xr:uid="{00000000-0005-0000-0000-0000DF5A0000}"/>
    <cellStyle name="Notas 18 3 22 2 3" xfId="41338" xr:uid="{00000000-0005-0000-0000-0000E05A0000}"/>
    <cellStyle name="Notas 18 3 22 3" xfId="20768" xr:uid="{00000000-0005-0000-0000-0000E15A0000}"/>
    <cellStyle name="Notas 18 3 22 3 2" xfId="35819" xr:uid="{00000000-0005-0000-0000-0000E25A0000}"/>
    <cellStyle name="Notas 18 3 22 3 3" xfId="50168" xr:uid="{00000000-0005-0000-0000-0000E35A0000}"/>
    <cellStyle name="Notas 18 3 23" xfId="6629" xr:uid="{00000000-0005-0000-0000-0000E45A0000}"/>
    <cellStyle name="Notas 18 3 23 2" xfId="9575" xr:uid="{00000000-0005-0000-0000-0000E55A0000}"/>
    <cellStyle name="Notas 18 3 23 2 2" xfId="24626" xr:uid="{00000000-0005-0000-0000-0000E65A0000}"/>
    <cellStyle name="Notas 18 3 23 2 3" xfId="38975" xr:uid="{00000000-0005-0000-0000-0000E75A0000}"/>
    <cellStyle name="Notas 18 3 23 3" xfId="20978" xr:uid="{00000000-0005-0000-0000-0000E85A0000}"/>
    <cellStyle name="Notas 18 3 23 3 2" xfId="36029" xr:uid="{00000000-0005-0000-0000-0000E95A0000}"/>
    <cellStyle name="Notas 18 3 23 3 3" xfId="50378" xr:uid="{00000000-0005-0000-0000-0000EA5A0000}"/>
    <cellStyle name="Notas 18 3 24" xfId="6839" xr:uid="{00000000-0005-0000-0000-0000EB5A0000}"/>
    <cellStyle name="Notas 18 3 24 2" xfId="12878" xr:uid="{00000000-0005-0000-0000-0000EC5A0000}"/>
    <cellStyle name="Notas 18 3 24 2 2" xfId="27929" xr:uid="{00000000-0005-0000-0000-0000ED5A0000}"/>
    <cellStyle name="Notas 18 3 24 2 3" xfId="42278" xr:uid="{00000000-0005-0000-0000-0000EE5A0000}"/>
    <cellStyle name="Notas 18 3 24 3" xfId="21188" xr:uid="{00000000-0005-0000-0000-0000EF5A0000}"/>
    <cellStyle name="Notas 18 3 24 3 2" xfId="36239" xr:uid="{00000000-0005-0000-0000-0000F05A0000}"/>
    <cellStyle name="Notas 18 3 24 3 3" xfId="50588" xr:uid="{00000000-0005-0000-0000-0000F15A0000}"/>
    <cellStyle name="Notas 18 3 25" xfId="7049" xr:uid="{00000000-0005-0000-0000-0000F25A0000}"/>
    <cellStyle name="Notas 18 3 25 2" xfId="14405" xr:uid="{00000000-0005-0000-0000-0000F35A0000}"/>
    <cellStyle name="Notas 18 3 25 2 2" xfId="29456" xr:uid="{00000000-0005-0000-0000-0000F45A0000}"/>
    <cellStyle name="Notas 18 3 25 2 3" xfId="43805" xr:uid="{00000000-0005-0000-0000-0000F55A0000}"/>
    <cellStyle name="Notas 18 3 25 3" xfId="21398" xr:uid="{00000000-0005-0000-0000-0000F65A0000}"/>
    <cellStyle name="Notas 18 3 25 3 2" xfId="36449" xr:uid="{00000000-0005-0000-0000-0000F75A0000}"/>
    <cellStyle name="Notas 18 3 25 3 3" xfId="50798" xr:uid="{00000000-0005-0000-0000-0000F85A0000}"/>
    <cellStyle name="Notas 18 3 26" xfId="7259" xr:uid="{00000000-0005-0000-0000-0000F95A0000}"/>
    <cellStyle name="Notas 18 3 26 2" xfId="14222" xr:uid="{00000000-0005-0000-0000-0000FA5A0000}"/>
    <cellStyle name="Notas 18 3 26 2 2" xfId="29273" xr:uid="{00000000-0005-0000-0000-0000FB5A0000}"/>
    <cellStyle name="Notas 18 3 26 2 3" xfId="43622" xr:uid="{00000000-0005-0000-0000-0000FC5A0000}"/>
    <cellStyle name="Notas 18 3 26 3" xfId="21608" xr:uid="{00000000-0005-0000-0000-0000FD5A0000}"/>
    <cellStyle name="Notas 18 3 26 3 2" xfId="36659" xr:uid="{00000000-0005-0000-0000-0000FE5A0000}"/>
    <cellStyle name="Notas 18 3 26 3 3" xfId="51008" xr:uid="{00000000-0005-0000-0000-0000FF5A0000}"/>
    <cellStyle name="Notas 18 3 27" xfId="7469" xr:uid="{00000000-0005-0000-0000-0000005B0000}"/>
    <cellStyle name="Notas 18 3 27 2" xfId="10503" xr:uid="{00000000-0005-0000-0000-0000015B0000}"/>
    <cellStyle name="Notas 18 3 27 2 2" xfId="25554" xr:uid="{00000000-0005-0000-0000-0000025B0000}"/>
    <cellStyle name="Notas 18 3 27 2 3" xfId="39903" xr:uid="{00000000-0005-0000-0000-0000035B0000}"/>
    <cellStyle name="Notas 18 3 27 3" xfId="21818" xr:uid="{00000000-0005-0000-0000-0000045B0000}"/>
    <cellStyle name="Notas 18 3 27 3 2" xfId="36869" xr:uid="{00000000-0005-0000-0000-0000055B0000}"/>
    <cellStyle name="Notas 18 3 27 3 3" xfId="51218" xr:uid="{00000000-0005-0000-0000-0000065B0000}"/>
    <cellStyle name="Notas 18 3 28" xfId="7679" xr:uid="{00000000-0005-0000-0000-0000075B0000}"/>
    <cellStyle name="Notas 18 3 28 2" xfId="10308" xr:uid="{00000000-0005-0000-0000-0000085B0000}"/>
    <cellStyle name="Notas 18 3 28 2 2" xfId="25359" xr:uid="{00000000-0005-0000-0000-0000095B0000}"/>
    <cellStyle name="Notas 18 3 28 2 3" xfId="39708" xr:uid="{00000000-0005-0000-0000-00000A5B0000}"/>
    <cellStyle name="Notas 18 3 28 3" xfId="22028" xr:uid="{00000000-0005-0000-0000-00000B5B0000}"/>
    <cellStyle name="Notas 18 3 28 3 2" xfId="37079" xr:uid="{00000000-0005-0000-0000-00000C5B0000}"/>
    <cellStyle name="Notas 18 3 28 3 3" xfId="51428" xr:uid="{00000000-0005-0000-0000-00000D5B0000}"/>
    <cellStyle name="Notas 18 3 29" xfId="7889" xr:uid="{00000000-0005-0000-0000-00000E5B0000}"/>
    <cellStyle name="Notas 18 3 29 2" xfId="10702" xr:uid="{00000000-0005-0000-0000-00000F5B0000}"/>
    <cellStyle name="Notas 18 3 29 2 2" xfId="25753" xr:uid="{00000000-0005-0000-0000-0000105B0000}"/>
    <cellStyle name="Notas 18 3 29 2 3" xfId="40102" xr:uid="{00000000-0005-0000-0000-0000115B0000}"/>
    <cellStyle name="Notas 18 3 29 3" xfId="22238" xr:uid="{00000000-0005-0000-0000-0000125B0000}"/>
    <cellStyle name="Notas 18 3 29 3 2" xfId="37289" xr:uid="{00000000-0005-0000-0000-0000135B0000}"/>
    <cellStyle name="Notas 18 3 29 3 3" xfId="51638" xr:uid="{00000000-0005-0000-0000-0000145B0000}"/>
    <cellStyle name="Notas 18 3 3" xfId="2429" xr:uid="{00000000-0005-0000-0000-0000155B0000}"/>
    <cellStyle name="Notas 18 3 3 2" xfId="11947" xr:uid="{00000000-0005-0000-0000-0000165B0000}"/>
    <cellStyle name="Notas 18 3 3 2 2" xfId="26998" xr:uid="{00000000-0005-0000-0000-0000175B0000}"/>
    <cellStyle name="Notas 18 3 3 2 3" xfId="41347" xr:uid="{00000000-0005-0000-0000-0000185B0000}"/>
    <cellStyle name="Notas 18 3 3 3" xfId="16778" xr:uid="{00000000-0005-0000-0000-0000195B0000}"/>
    <cellStyle name="Notas 18 3 3 3 2" xfId="31829" xr:uid="{00000000-0005-0000-0000-00001A5B0000}"/>
    <cellStyle name="Notas 18 3 3 3 3" xfId="46178" xr:uid="{00000000-0005-0000-0000-00001B5B0000}"/>
    <cellStyle name="Notas 18 3 30" xfId="8096" xr:uid="{00000000-0005-0000-0000-00001C5B0000}"/>
    <cellStyle name="Notas 18 3 30 2" xfId="15677" xr:uid="{00000000-0005-0000-0000-00001D5B0000}"/>
    <cellStyle name="Notas 18 3 30 2 2" xfId="30728" xr:uid="{00000000-0005-0000-0000-00001E5B0000}"/>
    <cellStyle name="Notas 18 3 30 2 3" xfId="45077" xr:uid="{00000000-0005-0000-0000-00001F5B0000}"/>
    <cellStyle name="Notas 18 3 30 3" xfId="22445" xr:uid="{00000000-0005-0000-0000-0000205B0000}"/>
    <cellStyle name="Notas 18 3 30 3 2" xfId="37496" xr:uid="{00000000-0005-0000-0000-0000215B0000}"/>
    <cellStyle name="Notas 18 3 30 3 3" xfId="51845" xr:uid="{00000000-0005-0000-0000-0000225B0000}"/>
    <cellStyle name="Notas 18 3 31" xfId="8303" xr:uid="{00000000-0005-0000-0000-0000235B0000}"/>
    <cellStyle name="Notas 18 3 31 2" xfId="12411" xr:uid="{00000000-0005-0000-0000-0000245B0000}"/>
    <cellStyle name="Notas 18 3 31 2 2" xfId="27462" xr:uid="{00000000-0005-0000-0000-0000255B0000}"/>
    <cellStyle name="Notas 18 3 31 2 3" xfId="41811" xr:uid="{00000000-0005-0000-0000-0000265B0000}"/>
    <cellStyle name="Notas 18 3 31 3" xfId="22652" xr:uid="{00000000-0005-0000-0000-0000275B0000}"/>
    <cellStyle name="Notas 18 3 31 3 2" xfId="37703" xr:uid="{00000000-0005-0000-0000-0000285B0000}"/>
    <cellStyle name="Notas 18 3 31 3 3" xfId="52052" xr:uid="{00000000-0005-0000-0000-0000295B0000}"/>
    <cellStyle name="Notas 18 3 32" xfId="8508" xr:uid="{00000000-0005-0000-0000-00002A5B0000}"/>
    <cellStyle name="Notas 18 3 32 2" xfId="13606" xr:uid="{00000000-0005-0000-0000-00002B5B0000}"/>
    <cellStyle name="Notas 18 3 32 2 2" xfId="28657" xr:uid="{00000000-0005-0000-0000-00002C5B0000}"/>
    <cellStyle name="Notas 18 3 32 2 3" xfId="43006" xr:uid="{00000000-0005-0000-0000-00002D5B0000}"/>
    <cellStyle name="Notas 18 3 32 3" xfId="22857" xr:uid="{00000000-0005-0000-0000-00002E5B0000}"/>
    <cellStyle name="Notas 18 3 32 3 2" xfId="37908" xr:uid="{00000000-0005-0000-0000-00002F5B0000}"/>
    <cellStyle name="Notas 18 3 32 3 3" xfId="52257" xr:uid="{00000000-0005-0000-0000-0000305B0000}"/>
    <cellStyle name="Notas 18 3 33" xfId="8703" xr:uid="{00000000-0005-0000-0000-0000315B0000}"/>
    <cellStyle name="Notas 18 3 33 2" xfId="11230" xr:uid="{00000000-0005-0000-0000-0000325B0000}"/>
    <cellStyle name="Notas 18 3 33 2 2" xfId="26281" xr:uid="{00000000-0005-0000-0000-0000335B0000}"/>
    <cellStyle name="Notas 18 3 33 2 3" xfId="40630" xr:uid="{00000000-0005-0000-0000-0000345B0000}"/>
    <cellStyle name="Notas 18 3 33 3" xfId="23052" xr:uid="{00000000-0005-0000-0000-0000355B0000}"/>
    <cellStyle name="Notas 18 3 33 3 2" xfId="38103" xr:uid="{00000000-0005-0000-0000-0000365B0000}"/>
    <cellStyle name="Notas 18 3 33 3 3" xfId="52452" xr:uid="{00000000-0005-0000-0000-0000375B0000}"/>
    <cellStyle name="Notas 18 3 34" xfId="8873" xr:uid="{00000000-0005-0000-0000-0000385B0000}"/>
    <cellStyle name="Notas 18 3 34 2" xfId="13992" xr:uid="{00000000-0005-0000-0000-0000395B0000}"/>
    <cellStyle name="Notas 18 3 34 2 2" xfId="29043" xr:uid="{00000000-0005-0000-0000-00003A5B0000}"/>
    <cellStyle name="Notas 18 3 34 2 3" xfId="43392" xr:uid="{00000000-0005-0000-0000-00003B5B0000}"/>
    <cellStyle name="Notas 18 3 34 3" xfId="23222" xr:uid="{00000000-0005-0000-0000-00003C5B0000}"/>
    <cellStyle name="Notas 18 3 34 3 2" xfId="38273" xr:uid="{00000000-0005-0000-0000-00003D5B0000}"/>
    <cellStyle name="Notas 18 3 34 3 3" xfId="52622" xr:uid="{00000000-0005-0000-0000-00003E5B0000}"/>
    <cellStyle name="Notas 18 3 35" xfId="9007" xr:uid="{00000000-0005-0000-0000-00003F5B0000}"/>
    <cellStyle name="Notas 18 3 35 2" xfId="11816" xr:uid="{00000000-0005-0000-0000-0000405B0000}"/>
    <cellStyle name="Notas 18 3 35 2 2" xfId="26867" xr:uid="{00000000-0005-0000-0000-0000415B0000}"/>
    <cellStyle name="Notas 18 3 35 2 3" xfId="41216" xr:uid="{00000000-0005-0000-0000-0000425B0000}"/>
    <cellStyle name="Notas 18 3 35 3" xfId="23356" xr:uid="{00000000-0005-0000-0000-0000435B0000}"/>
    <cellStyle name="Notas 18 3 35 3 2" xfId="38407" xr:uid="{00000000-0005-0000-0000-0000445B0000}"/>
    <cellStyle name="Notas 18 3 35 3 3" xfId="52756" xr:uid="{00000000-0005-0000-0000-0000455B0000}"/>
    <cellStyle name="Notas 18 3 36" xfId="13935" xr:uid="{00000000-0005-0000-0000-0000465B0000}"/>
    <cellStyle name="Notas 18 3 36 2" xfId="28986" xr:uid="{00000000-0005-0000-0000-0000475B0000}"/>
    <cellStyle name="Notas 18 3 36 3" xfId="43335" xr:uid="{00000000-0005-0000-0000-0000485B0000}"/>
    <cellStyle name="Notas 18 3 37" xfId="16256" xr:uid="{00000000-0005-0000-0000-0000495B0000}"/>
    <cellStyle name="Notas 18 3 37 2" xfId="31307" xr:uid="{00000000-0005-0000-0000-00004A5B0000}"/>
    <cellStyle name="Notas 18 3 37 3" xfId="45656" xr:uid="{00000000-0005-0000-0000-00004B5B0000}"/>
    <cellStyle name="Notas 18 3 4" xfId="2639" xr:uid="{00000000-0005-0000-0000-00004C5B0000}"/>
    <cellStyle name="Notas 18 3 4 2" xfId="10650" xr:uid="{00000000-0005-0000-0000-00004D5B0000}"/>
    <cellStyle name="Notas 18 3 4 2 2" xfId="25701" xr:uid="{00000000-0005-0000-0000-00004E5B0000}"/>
    <cellStyle name="Notas 18 3 4 2 3" xfId="40050" xr:uid="{00000000-0005-0000-0000-00004F5B0000}"/>
    <cellStyle name="Notas 18 3 4 3" xfId="16988" xr:uid="{00000000-0005-0000-0000-0000505B0000}"/>
    <cellStyle name="Notas 18 3 4 3 2" xfId="32039" xr:uid="{00000000-0005-0000-0000-0000515B0000}"/>
    <cellStyle name="Notas 18 3 4 3 3" xfId="46388" xr:uid="{00000000-0005-0000-0000-0000525B0000}"/>
    <cellStyle name="Notas 18 3 5" xfId="2849" xr:uid="{00000000-0005-0000-0000-0000535B0000}"/>
    <cellStyle name="Notas 18 3 5 2" xfId="15331" xr:uid="{00000000-0005-0000-0000-0000545B0000}"/>
    <cellStyle name="Notas 18 3 5 2 2" xfId="30382" xr:uid="{00000000-0005-0000-0000-0000555B0000}"/>
    <cellStyle name="Notas 18 3 5 2 3" xfId="44731" xr:uid="{00000000-0005-0000-0000-0000565B0000}"/>
    <cellStyle name="Notas 18 3 5 3" xfId="17198" xr:uid="{00000000-0005-0000-0000-0000575B0000}"/>
    <cellStyle name="Notas 18 3 5 3 2" xfId="32249" xr:uid="{00000000-0005-0000-0000-0000585B0000}"/>
    <cellStyle name="Notas 18 3 5 3 3" xfId="46598" xr:uid="{00000000-0005-0000-0000-0000595B0000}"/>
    <cellStyle name="Notas 18 3 6" xfId="3059" xr:uid="{00000000-0005-0000-0000-00005A5B0000}"/>
    <cellStyle name="Notas 18 3 6 2" xfId="9467" xr:uid="{00000000-0005-0000-0000-00005B5B0000}"/>
    <cellStyle name="Notas 18 3 6 2 2" xfId="24518" xr:uid="{00000000-0005-0000-0000-00005C5B0000}"/>
    <cellStyle name="Notas 18 3 6 2 3" xfId="38867" xr:uid="{00000000-0005-0000-0000-00005D5B0000}"/>
    <cellStyle name="Notas 18 3 6 3" xfId="17408" xr:uid="{00000000-0005-0000-0000-00005E5B0000}"/>
    <cellStyle name="Notas 18 3 6 3 2" xfId="32459" xr:uid="{00000000-0005-0000-0000-00005F5B0000}"/>
    <cellStyle name="Notas 18 3 6 3 3" xfId="46808" xr:uid="{00000000-0005-0000-0000-0000605B0000}"/>
    <cellStyle name="Notas 18 3 7" xfId="3269" xr:uid="{00000000-0005-0000-0000-0000615B0000}"/>
    <cellStyle name="Notas 18 3 7 2" xfId="13810" xr:uid="{00000000-0005-0000-0000-0000625B0000}"/>
    <cellStyle name="Notas 18 3 7 2 2" xfId="28861" xr:uid="{00000000-0005-0000-0000-0000635B0000}"/>
    <cellStyle name="Notas 18 3 7 2 3" xfId="43210" xr:uid="{00000000-0005-0000-0000-0000645B0000}"/>
    <cellStyle name="Notas 18 3 7 3" xfId="17618" xr:uid="{00000000-0005-0000-0000-0000655B0000}"/>
    <cellStyle name="Notas 18 3 7 3 2" xfId="32669" xr:uid="{00000000-0005-0000-0000-0000665B0000}"/>
    <cellStyle name="Notas 18 3 7 3 3" xfId="47018" xr:uid="{00000000-0005-0000-0000-0000675B0000}"/>
    <cellStyle name="Notas 18 3 8" xfId="3479" xr:uid="{00000000-0005-0000-0000-0000685B0000}"/>
    <cellStyle name="Notas 18 3 8 2" xfId="15486" xr:uid="{00000000-0005-0000-0000-0000695B0000}"/>
    <cellStyle name="Notas 18 3 8 2 2" xfId="30537" xr:uid="{00000000-0005-0000-0000-00006A5B0000}"/>
    <cellStyle name="Notas 18 3 8 2 3" xfId="44886" xr:uid="{00000000-0005-0000-0000-00006B5B0000}"/>
    <cellStyle name="Notas 18 3 8 3" xfId="17828" xr:uid="{00000000-0005-0000-0000-00006C5B0000}"/>
    <cellStyle name="Notas 18 3 8 3 2" xfId="32879" xr:uid="{00000000-0005-0000-0000-00006D5B0000}"/>
    <cellStyle name="Notas 18 3 8 3 3" xfId="47228" xr:uid="{00000000-0005-0000-0000-00006E5B0000}"/>
    <cellStyle name="Notas 18 3 9" xfId="3689" xr:uid="{00000000-0005-0000-0000-00006F5B0000}"/>
    <cellStyle name="Notas 18 3 9 2" xfId="10212" xr:uid="{00000000-0005-0000-0000-0000705B0000}"/>
    <cellStyle name="Notas 18 3 9 2 2" xfId="25263" xr:uid="{00000000-0005-0000-0000-0000715B0000}"/>
    <cellStyle name="Notas 18 3 9 2 3" xfId="39612" xr:uid="{00000000-0005-0000-0000-0000725B0000}"/>
    <cellStyle name="Notas 18 3 9 3" xfId="18038" xr:uid="{00000000-0005-0000-0000-0000735B0000}"/>
    <cellStyle name="Notas 18 3 9 3 2" xfId="33089" xr:uid="{00000000-0005-0000-0000-0000745B0000}"/>
    <cellStyle name="Notas 18 3 9 3 3" xfId="47438" xr:uid="{00000000-0005-0000-0000-0000755B0000}"/>
    <cellStyle name="Notas 18 30" xfId="7211" xr:uid="{00000000-0005-0000-0000-0000765B0000}"/>
    <cellStyle name="Notas 18 30 2" xfId="1650" xr:uid="{00000000-0005-0000-0000-0000775B0000}"/>
    <cellStyle name="Notas 18 30 2 2" xfId="23455" xr:uid="{00000000-0005-0000-0000-0000785B0000}"/>
    <cellStyle name="Notas 18 30 2 3" xfId="23837" xr:uid="{00000000-0005-0000-0000-0000795B0000}"/>
    <cellStyle name="Notas 18 30 3" xfId="21560" xr:uid="{00000000-0005-0000-0000-00007A5B0000}"/>
    <cellStyle name="Notas 18 30 3 2" xfId="36611" xr:uid="{00000000-0005-0000-0000-00007B5B0000}"/>
    <cellStyle name="Notas 18 30 3 3" xfId="50960" xr:uid="{00000000-0005-0000-0000-00007C5B0000}"/>
    <cellStyle name="Notas 18 31" xfId="7421" xr:uid="{00000000-0005-0000-0000-00007D5B0000}"/>
    <cellStyle name="Notas 18 31 2" xfId="14374" xr:uid="{00000000-0005-0000-0000-00007E5B0000}"/>
    <cellStyle name="Notas 18 31 2 2" xfId="29425" xr:uid="{00000000-0005-0000-0000-00007F5B0000}"/>
    <cellStyle name="Notas 18 31 2 3" xfId="43774" xr:uid="{00000000-0005-0000-0000-0000805B0000}"/>
    <cellStyle name="Notas 18 31 3" xfId="21770" xr:uid="{00000000-0005-0000-0000-0000815B0000}"/>
    <cellStyle name="Notas 18 31 3 2" xfId="36821" xr:uid="{00000000-0005-0000-0000-0000825B0000}"/>
    <cellStyle name="Notas 18 31 3 3" xfId="51170" xr:uid="{00000000-0005-0000-0000-0000835B0000}"/>
    <cellStyle name="Notas 18 32" xfId="7631" xr:uid="{00000000-0005-0000-0000-0000845B0000}"/>
    <cellStyle name="Notas 18 32 2" xfId="12742" xr:uid="{00000000-0005-0000-0000-0000855B0000}"/>
    <cellStyle name="Notas 18 32 2 2" xfId="27793" xr:uid="{00000000-0005-0000-0000-0000865B0000}"/>
    <cellStyle name="Notas 18 32 2 3" xfId="42142" xr:uid="{00000000-0005-0000-0000-0000875B0000}"/>
    <cellStyle name="Notas 18 32 3" xfId="21980" xr:uid="{00000000-0005-0000-0000-0000885B0000}"/>
    <cellStyle name="Notas 18 32 3 2" xfId="37031" xr:uid="{00000000-0005-0000-0000-0000895B0000}"/>
    <cellStyle name="Notas 18 32 3 3" xfId="51380" xr:uid="{00000000-0005-0000-0000-00008A5B0000}"/>
    <cellStyle name="Notas 18 33" xfId="7841" xr:uid="{00000000-0005-0000-0000-00008B5B0000}"/>
    <cellStyle name="Notas 18 33 2" xfId="12659" xr:uid="{00000000-0005-0000-0000-00008C5B0000}"/>
    <cellStyle name="Notas 18 33 2 2" xfId="27710" xr:uid="{00000000-0005-0000-0000-00008D5B0000}"/>
    <cellStyle name="Notas 18 33 2 3" xfId="42059" xr:uid="{00000000-0005-0000-0000-00008E5B0000}"/>
    <cellStyle name="Notas 18 33 3" xfId="22190" xr:uid="{00000000-0005-0000-0000-00008F5B0000}"/>
    <cellStyle name="Notas 18 33 3 2" xfId="37241" xr:uid="{00000000-0005-0000-0000-0000905B0000}"/>
    <cellStyle name="Notas 18 33 3 3" xfId="51590" xr:uid="{00000000-0005-0000-0000-0000915B0000}"/>
    <cellStyle name="Notas 18 34" xfId="8049" xr:uid="{00000000-0005-0000-0000-0000925B0000}"/>
    <cellStyle name="Notas 18 34 2" xfId="14380" xr:uid="{00000000-0005-0000-0000-0000935B0000}"/>
    <cellStyle name="Notas 18 34 2 2" xfId="29431" xr:uid="{00000000-0005-0000-0000-0000945B0000}"/>
    <cellStyle name="Notas 18 34 2 3" xfId="43780" xr:uid="{00000000-0005-0000-0000-0000955B0000}"/>
    <cellStyle name="Notas 18 34 3" xfId="22398" xr:uid="{00000000-0005-0000-0000-0000965B0000}"/>
    <cellStyle name="Notas 18 34 3 2" xfId="37449" xr:uid="{00000000-0005-0000-0000-0000975B0000}"/>
    <cellStyle name="Notas 18 34 3 3" xfId="51798" xr:uid="{00000000-0005-0000-0000-0000985B0000}"/>
    <cellStyle name="Notas 18 35" xfId="8256" xr:uid="{00000000-0005-0000-0000-0000995B0000}"/>
    <cellStyle name="Notas 18 35 2" xfId="14121" xr:uid="{00000000-0005-0000-0000-00009A5B0000}"/>
    <cellStyle name="Notas 18 35 2 2" xfId="29172" xr:uid="{00000000-0005-0000-0000-00009B5B0000}"/>
    <cellStyle name="Notas 18 35 2 3" xfId="43521" xr:uid="{00000000-0005-0000-0000-00009C5B0000}"/>
    <cellStyle name="Notas 18 35 3" xfId="22605" xr:uid="{00000000-0005-0000-0000-00009D5B0000}"/>
    <cellStyle name="Notas 18 35 3 2" xfId="37656" xr:uid="{00000000-0005-0000-0000-00009E5B0000}"/>
    <cellStyle name="Notas 18 35 3 3" xfId="52005" xr:uid="{00000000-0005-0000-0000-00009F5B0000}"/>
    <cellStyle name="Notas 18 36" xfId="8462" xr:uid="{00000000-0005-0000-0000-0000A05B0000}"/>
    <cellStyle name="Notas 18 36 2" xfId="14641" xr:uid="{00000000-0005-0000-0000-0000A15B0000}"/>
    <cellStyle name="Notas 18 36 2 2" xfId="29692" xr:uid="{00000000-0005-0000-0000-0000A25B0000}"/>
    <cellStyle name="Notas 18 36 2 3" xfId="44041" xr:uid="{00000000-0005-0000-0000-0000A35B0000}"/>
    <cellStyle name="Notas 18 36 3" xfId="22811" xr:uid="{00000000-0005-0000-0000-0000A45B0000}"/>
    <cellStyle name="Notas 18 36 3 2" xfId="37862" xr:uid="{00000000-0005-0000-0000-0000A55B0000}"/>
    <cellStyle name="Notas 18 36 3 3" xfId="52211" xr:uid="{00000000-0005-0000-0000-0000A65B0000}"/>
    <cellStyle name="Notas 18 37" xfId="8659" xr:uid="{00000000-0005-0000-0000-0000A75B0000}"/>
    <cellStyle name="Notas 18 37 2" xfId="16042" xr:uid="{00000000-0005-0000-0000-0000A85B0000}"/>
    <cellStyle name="Notas 18 37 2 2" xfId="31093" xr:uid="{00000000-0005-0000-0000-0000A95B0000}"/>
    <cellStyle name="Notas 18 37 2 3" xfId="45442" xr:uid="{00000000-0005-0000-0000-0000AA5B0000}"/>
    <cellStyle name="Notas 18 37 3" xfId="23008" xr:uid="{00000000-0005-0000-0000-0000AB5B0000}"/>
    <cellStyle name="Notas 18 37 3 2" xfId="38059" xr:uid="{00000000-0005-0000-0000-0000AC5B0000}"/>
    <cellStyle name="Notas 18 37 3 3" xfId="52408" xr:uid="{00000000-0005-0000-0000-0000AD5B0000}"/>
    <cellStyle name="Notas 18 38" xfId="14212" xr:uid="{00000000-0005-0000-0000-0000AE5B0000}"/>
    <cellStyle name="Notas 18 38 2" xfId="29263" xr:uid="{00000000-0005-0000-0000-0000AF5B0000}"/>
    <cellStyle name="Notas 18 38 3" xfId="43612" xr:uid="{00000000-0005-0000-0000-0000B05B0000}"/>
    <cellStyle name="Notas 18 39" xfId="16123" xr:uid="{00000000-0005-0000-0000-0000B15B0000}"/>
    <cellStyle name="Notas 18 39 2" xfId="31174" xr:uid="{00000000-0005-0000-0000-0000B25B0000}"/>
    <cellStyle name="Notas 18 39 3" xfId="45523" xr:uid="{00000000-0005-0000-0000-0000B35B0000}"/>
    <cellStyle name="Notas 18 4" xfId="1926" xr:uid="{00000000-0005-0000-0000-0000B45B0000}"/>
    <cellStyle name="Notas 18 4 2" xfId="9673" xr:uid="{00000000-0005-0000-0000-0000B55B0000}"/>
    <cellStyle name="Notas 18 4 2 2" xfId="24724" xr:uid="{00000000-0005-0000-0000-0000B65B0000}"/>
    <cellStyle name="Notas 18 4 2 3" xfId="39073" xr:uid="{00000000-0005-0000-0000-0000B75B0000}"/>
    <cellStyle name="Notas 18 4 3" xfId="16271" xr:uid="{00000000-0005-0000-0000-0000B85B0000}"/>
    <cellStyle name="Notas 18 4 3 2" xfId="31322" xr:uid="{00000000-0005-0000-0000-0000B95B0000}"/>
    <cellStyle name="Notas 18 4 3 3" xfId="45671" xr:uid="{00000000-0005-0000-0000-0000BA5B0000}"/>
    <cellStyle name="Notas 18 5" xfId="2146" xr:uid="{00000000-0005-0000-0000-0000BB5B0000}"/>
    <cellStyle name="Notas 18 5 2" xfId="10021" xr:uid="{00000000-0005-0000-0000-0000BC5B0000}"/>
    <cellStyle name="Notas 18 5 2 2" xfId="25072" xr:uid="{00000000-0005-0000-0000-0000BD5B0000}"/>
    <cellStyle name="Notas 18 5 2 3" xfId="39421" xr:uid="{00000000-0005-0000-0000-0000BE5B0000}"/>
    <cellStyle name="Notas 18 5 3" xfId="16495" xr:uid="{00000000-0005-0000-0000-0000BF5B0000}"/>
    <cellStyle name="Notas 18 5 3 2" xfId="31546" xr:uid="{00000000-0005-0000-0000-0000C05B0000}"/>
    <cellStyle name="Notas 18 5 3 3" xfId="45895" xr:uid="{00000000-0005-0000-0000-0000C15B0000}"/>
    <cellStyle name="Notas 18 6" xfId="2112" xr:uid="{00000000-0005-0000-0000-0000C25B0000}"/>
    <cellStyle name="Notas 18 6 2" xfId="10439" xr:uid="{00000000-0005-0000-0000-0000C35B0000}"/>
    <cellStyle name="Notas 18 6 2 2" xfId="25490" xr:uid="{00000000-0005-0000-0000-0000C45B0000}"/>
    <cellStyle name="Notas 18 6 2 3" xfId="39839" xr:uid="{00000000-0005-0000-0000-0000C55B0000}"/>
    <cellStyle name="Notas 18 6 3" xfId="16459" xr:uid="{00000000-0005-0000-0000-0000C65B0000}"/>
    <cellStyle name="Notas 18 6 3 2" xfId="31510" xr:uid="{00000000-0005-0000-0000-0000C75B0000}"/>
    <cellStyle name="Notas 18 6 3 3" xfId="45859" xr:uid="{00000000-0005-0000-0000-0000C85B0000}"/>
    <cellStyle name="Notas 18 7" xfId="2381" xr:uid="{00000000-0005-0000-0000-0000C95B0000}"/>
    <cellStyle name="Notas 18 7 2" xfId="11244" xr:uid="{00000000-0005-0000-0000-0000CA5B0000}"/>
    <cellStyle name="Notas 18 7 2 2" xfId="26295" xr:uid="{00000000-0005-0000-0000-0000CB5B0000}"/>
    <cellStyle name="Notas 18 7 2 3" xfId="40644" xr:uid="{00000000-0005-0000-0000-0000CC5B0000}"/>
    <cellStyle name="Notas 18 7 3" xfId="16730" xr:uid="{00000000-0005-0000-0000-0000CD5B0000}"/>
    <cellStyle name="Notas 18 7 3 2" xfId="31781" xr:uid="{00000000-0005-0000-0000-0000CE5B0000}"/>
    <cellStyle name="Notas 18 7 3 3" xfId="46130" xr:uid="{00000000-0005-0000-0000-0000CF5B0000}"/>
    <cellStyle name="Notas 18 8" xfId="2591" xr:uid="{00000000-0005-0000-0000-0000D05B0000}"/>
    <cellStyle name="Notas 18 8 2" xfId="12434" xr:uid="{00000000-0005-0000-0000-0000D15B0000}"/>
    <cellStyle name="Notas 18 8 2 2" xfId="27485" xr:uid="{00000000-0005-0000-0000-0000D25B0000}"/>
    <cellStyle name="Notas 18 8 2 3" xfId="41834" xr:uid="{00000000-0005-0000-0000-0000D35B0000}"/>
    <cellStyle name="Notas 18 8 3" xfId="16940" xr:uid="{00000000-0005-0000-0000-0000D45B0000}"/>
    <cellStyle name="Notas 18 8 3 2" xfId="31991" xr:uid="{00000000-0005-0000-0000-0000D55B0000}"/>
    <cellStyle name="Notas 18 8 3 3" xfId="46340" xr:uid="{00000000-0005-0000-0000-0000D65B0000}"/>
    <cellStyle name="Notas 18 9" xfId="2801" xr:uid="{00000000-0005-0000-0000-0000D75B0000}"/>
    <cellStyle name="Notas 18 9 2" xfId="15861" xr:uid="{00000000-0005-0000-0000-0000D85B0000}"/>
    <cellStyle name="Notas 18 9 2 2" xfId="30912" xr:uid="{00000000-0005-0000-0000-0000D95B0000}"/>
    <cellStyle name="Notas 18 9 2 3" xfId="45261" xr:uid="{00000000-0005-0000-0000-0000DA5B0000}"/>
    <cellStyle name="Notas 18 9 3" xfId="17150" xr:uid="{00000000-0005-0000-0000-0000DB5B0000}"/>
    <cellStyle name="Notas 18 9 3 2" xfId="32201" xr:uid="{00000000-0005-0000-0000-0000DC5B0000}"/>
    <cellStyle name="Notas 18 9 3 3" xfId="46550" xr:uid="{00000000-0005-0000-0000-0000DD5B0000}"/>
    <cellStyle name="Notas 19" xfId="1413" xr:uid="{00000000-0005-0000-0000-0000DE5B0000}"/>
    <cellStyle name="Notas 19 10" xfId="3208" xr:uid="{00000000-0005-0000-0000-0000DF5B0000}"/>
    <cellStyle name="Notas 19 10 2" xfId="12557" xr:uid="{00000000-0005-0000-0000-0000E05B0000}"/>
    <cellStyle name="Notas 19 10 2 2" xfId="27608" xr:uid="{00000000-0005-0000-0000-0000E15B0000}"/>
    <cellStyle name="Notas 19 10 2 3" xfId="41957" xr:uid="{00000000-0005-0000-0000-0000E25B0000}"/>
    <cellStyle name="Notas 19 10 3" xfId="17557" xr:uid="{00000000-0005-0000-0000-0000E35B0000}"/>
    <cellStyle name="Notas 19 10 3 2" xfId="32608" xr:uid="{00000000-0005-0000-0000-0000E45B0000}"/>
    <cellStyle name="Notas 19 10 3 3" xfId="46957" xr:uid="{00000000-0005-0000-0000-0000E55B0000}"/>
    <cellStyle name="Notas 19 11" xfId="3418" xr:uid="{00000000-0005-0000-0000-0000E65B0000}"/>
    <cellStyle name="Notas 19 11 2" xfId="14196" xr:uid="{00000000-0005-0000-0000-0000E75B0000}"/>
    <cellStyle name="Notas 19 11 2 2" xfId="29247" xr:uid="{00000000-0005-0000-0000-0000E85B0000}"/>
    <cellStyle name="Notas 19 11 2 3" xfId="43596" xr:uid="{00000000-0005-0000-0000-0000E95B0000}"/>
    <cellStyle name="Notas 19 11 3" xfId="17767" xr:uid="{00000000-0005-0000-0000-0000EA5B0000}"/>
    <cellStyle name="Notas 19 11 3 2" xfId="32818" xr:uid="{00000000-0005-0000-0000-0000EB5B0000}"/>
    <cellStyle name="Notas 19 11 3 3" xfId="47167" xr:uid="{00000000-0005-0000-0000-0000EC5B0000}"/>
    <cellStyle name="Notas 19 12" xfId="3628" xr:uid="{00000000-0005-0000-0000-0000ED5B0000}"/>
    <cellStyle name="Notas 19 12 2" xfId="11820" xr:uid="{00000000-0005-0000-0000-0000EE5B0000}"/>
    <cellStyle name="Notas 19 12 2 2" xfId="26871" xr:uid="{00000000-0005-0000-0000-0000EF5B0000}"/>
    <cellStyle name="Notas 19 12 2 3" xfId="41220" xr:uid="{00000000-0005-0000-0000-0000F05B0000}"/>
    <cellStyle name="Notas 19 12 3" xfId="17977" xr:uid="{00000000-0005-0000-0000-0000F15B0000}"/>
    <cellStyle name="Notas 19 12 3 2" xfId="33028" xr:uid="{00000000-0005-0000-0000-0000F25B0000}"/>
    <cellStyle name="Notas 19 12 3 3" xfId="47377" xr:uid="{00000000-0005-0000-0000-0000F35B0000}"/>
    <cellStyle name="Notas 19 13" xfId="3838" xr:uid="{00000000-0005-0000-0000-0000F45B0000}"/>
    <cellStyle name="Notas 19 13 2" xfId="15856" xr:uid="{00000000-0005-0000-0000-0000F55B0000}"/>
    <cellStyle name="Notas 19 13 2 2" xfId="30907" xr:uid="{00000000-0005-0000-0000-0000F65B0000}"/>
    <cellStyle name="Notas 19 13 2 3" xfId="45256" xr:uid="{00000000-0005-0000-0000-0000F75B0000}"/>
    <cellStyle name="Notas 19 13 3" xfId="18187" xr:uid="{00000000-0005-0000-0000-0000F85B0000}"/>
    <cellStyle name="Notas 19 13 3 2" xfId="33238" xr:uid="{00000000-0005-0000-0000-0000F95B0000}"/>
    <cellStyle name="Notas 19 13 3 3" xfId="47587" xr:uid="{00000000-0005-0000-0000-0000FA5B0000}"/>
    <cellStyle name="Notas 19 14" xfId="4048" xr:uid="{00000000-0005-0000-0000-0000FB5B0000}"/>
    <cellStyle name="Notas 19 14 2" xfId="13240" xr:uid="{00000000-0005-0000-0000-0000FC5B0000}"/>
    <cellStyle name="Notas 19 14 2 2" xfId="28291" xr:uid="{00000000-0005-0000-0000-0000FD5B0000}"/>
    <cellStyle name="Notas 19 14 2 3" xfId="42640" xr:uid="{00000000-0005-0000-0000-0000FE5B0000}"/>
    <cellStyle name="Notas 19 14 3" xfId="18397" xr:uid="{00000000-0005-0000-0000-0000FF5B0000}"/>
    <cellStyle name="Notas 19 14 3 2" xfId="33448" xr:uid="{00000000-0005-0000-0000-0000005C0000}"/>
    <cellStyle name="Notas 19 14 3 3" xfId="47797" xr:uid="{00000000-0005-0000-0000-0000015C0000}"/>
    <cellStyle name="Notas 19 15" xfId="4258" xr:uid="{00000000-0005-0000-0000-0000025C0000}"/>
    <cellStyle name="Notas 19 15 2" xfId="9207" xr:uid="{00000000-0005-0000-0000-0000035C0000}"/>
    <cellStyle name="Notas 19 15 2 2" xfId="24258" xr:uid="{00000000-0005-0000-0000-0000045C0000}"/>
    <cellStyle name="Notas 19 15 2 3" xfId="38607" xr:uid="{00000000-0005-0000-0000-0000055C0000}"/>
    <cellStyle name="Notas 19 15 3" xfId="18607" xr:uid="{00000000-0005-0000-0000-0000065C0000}"/>
    <cellStyle name="Notas 19 15 3 2" xfId="33658" xr:uid="{00000000-0005-0000-0000-0000075C0000}"/>
    <cellStyle name="Notas 19 15 3 3" xfId="48007" xr:uid="{00000000-0005-0000-0000-0000085C0000}"/>
    <cellStyle name="Notas 19 16" xfId="4468" xr:uid="{00000000-0005-0000-0000-0000095C0000}"/>
    <cellStyle name="Notas 19 16 2" xfId="1682" xr:uid="{00000000-0005-0000-0000-00000A5C0000}"/>
    <cellStyle name="Notas 19 16 2 2" xfId="23487" xr:uid="{00000000-0005-0000-0000-00000B5C0000}"/>
    <cellStyle name="Notas 19 16 2 3" xfId="23864" xr:uid="{00000000-0005-0000-0000-00000C5C0000}"/>
    <cellStyle name="Notas 19 16 3" xfId="18817" xr:uid="{00000000-0005-0000-0000-00000D5C0000}"/>
    <cellStyle name="Notas 19 16 3 2" xfId="33868" xr:uid="{00000000-0005-0000-0000-00000E5C0000}"/>
    <cellStyle name="Notas 19 16 3 3" xfId="48217" xr:uid="{00000000-0005-0000-0000-00000F5C0000}"/>
    <cellStyle name="Notas 19 17" xfId="4678" xr:uid="{00000000-0005-0000-0000-0000105C0000}"/>
    <cellStyle name="Notas 19 17 2" xfId="11591" xr:uid="{00000000-0005-0000-0000-0000115C0000}"/>
    <cellStyle name="Notas 19 17 2 2" xfId="26642" xr:uid="{00000000-0005-0000-0000-0000125C0000}"/>
    <cellStyle name="Notas 19 17 2 3" xfId="40991" xr:uid="{00000000-0005-0000-0000-0000135C0000}"/>
    <cellStyle name="Notas 19 17 3" xfId="19027" xr:uid="{00000000-0005-0000-0000-0000145C0000}"/>
    <cellStyle name="Notas 19 17 3 2" xfId="34078" xr:uid="{00000000-0005-0000-0000-0000155C0000}"/>
    <cellStyle name="Notas 19 17 3 3" xfId="48427" xr:uid="{00000000-0005-0000-0000-0000165C0000}"/>
    <cellStyle name="Notas 19 18" xfId="4888" xr:uid="{00000000-0005-0000-0000-0000175C0000}"/>
    <cellStyle name="Notas 19 18 2" xfId="1677" xr:uid="{00000000-0005-0000-0000-0000185C0000}"/>
    <cellStyle name="Notas 19 18 2 2" xfId="23482" xr:uid="{00000000-0005-0000-0000-0000195C0000}"/>
    <cellStyle name="Notas 19 18 2 3" xfId="23905" xr:uid="{00000000-0005-0000-0000-00001A5C0000}"/>
    <cellStyle name="Notas 19 18 3" xfId="19237" xr:uid="{00000000-0005-0000-0000-00001B5C0000}"/>
    <cellStyle name="Notas 19 18 3 2" xfId="34288" xr:uid="{00000000-0005-0000-0000-00001C5C0000}"/>
    <cellStyle name="Notas 19 18 3 3" xfId="48637" xr:uid="{00000000-0005-0000-0000-00001D5C0000}"/>
    <cellStyle name="Notas 19 19" xfId="5098" xr:uid="{00000000-0005-0000-0000-00001E5C0000}"/>
    <cellStyle name="Notas 19 19 2" xfId="9257" xr:uid="{00000000-0005-0000-0000-00001F5C0000}"/>
    <cellStyle name="Notas 19 19 2 2" xfId="24308" xr:uid="{00000000-0005-0000-0000-0000205C0000}"/>
    <cellStyle name="Notas 19 19 2 3" xfId="38657" xr:uid="{00000000-0005-0000-0000-0000215C0000}"/>
    <cellStyle name="Notas 19 19 3" xfId="19447" xr:uid="{00000000-0005-0000-0000-0000225C0000}"/>
    <cellStyle name="Notas 19 19 3 2" xfId="34498" xr:uid="{00000000-0005-0000-0000-0000235C0000}"/>
    <cellStyle name="Notas 19 19 3 3" xfId="48847" xr:uid="{00000000-0005-0000-0000-0000245C0000}"/>
    <cellStyle name="Notas 19 2" xfId="1499" xr:uid="{00000000-0005-0000-0000-0000255C0000}"/>
    <cellStyle name="Notas 19 2 10" xfId="3865" xr:uid="{00000000-0005-0000-0000-0000265C0000}"/>
    <cellStyle name="Notas 19 2 10 2" xfId="14339" xr:uid="{00000000-0005-0000-0000-0000275C0000}"/>
    <cellStyle name="Notas 19 2 10 2 2" xfId="29390" xr:uid="{00000000-0005-0000-0000-0000285C0000}"/>
    <cellStyle name="Notas 19 2 10 2 3" xfId="43739" xr:uid="{00000000-0005-0000-0000-0000295C0000}"/>
    <cellStyle name="Notas 19 2 10 3" xfId="18214" xr:uid="{00000000-0005-0000-0000-00002A5C0000}"/>
    <cellStyle name="Notas 19 2 10 3 2" xfId="33265" xr:uid="{00000000-0005-0000-0000-00002B5C0000}"/>
    <cellStyle name="Notas 19 2 10 3 3" xfId="47614" xr:uid="{00000000-0005-0000-0000-00002C5C0000}"/>
    <cellStyle name="Notas 19 2 11" xfId="4075" xr:uid="{00000000-0005-0000-0000-00002D5C0000}"/>
    <cellStyle name="Notas 19 2 11 2" xfId="9773" xr:uid="{00000000-0005-0000-0000-00002E5C0000}"/>
    <cellStyle name="Notas 19 2 11 2 2" xfId="24824" xr:uid="{00000000-0005-0000-0000-00002F5C0000}"/>
    <cellStyle name="Notas 19 2 11 2 3" xfId="39173" xr:uid="{00000000-0005-0000-0000-0000305C0000}"/>
    <cellStyle name="Notas 19 2 11 3" xfId="18424" xr:uid="{00000000-0005-0000-0000-0000315C0000}"/>
    <cellStyle name="Notas 19 2 11 3 2" xfId="33475" xr:uid="{00000000-0005-0000-0000-0000325C0000}"/>
    <cellStyle name="Notas 19 2 11 3 3" xfId="47824" xr:uid="{00000000-0005-0000-0000-0000335C0000}"/>
    <cellStyle name="Notas 19 2 12" xfId="4285" xr:uid="{00000000-0005-0000-0000-0000345C0000}"/>
    <cellStyle name="Notas 19 2 12 2" xfId="12063" xr:uid="{00000000-0005-0000-0000-0000355C0000}"/>
    <cellStyle name="Notas 19 2 12 2 2" xfId="27114" xr:uid="{00000000-0005-0000-0000-0000365C0000}"/>
    <cellStyle name="Notas 19 2 12 2 3" xfId="41463" xr:uid="{00000000-0005-0000-0000-0000375C0000}"/>
    <cellStyle name="Notas 19 2 12 3" xfId="18634" xr:uid="{00000000-0005-0000-0000-0000385C0000}"/>
    <cellStyle name="Notas 19 2 12 3 2" xfId="33685" xr:uid="{00000000-0005-0000-0000-0000395C0000}"/>
    <cellStyle name="Notas 19 2 12 3 3" xfId="48034" xr:uid="{00000000-0005-0000-0000-00003A5C0000}"/>
    <cellStyle name="Notas 19 2 13" xfId="4495" xr:uid="{00000000-0005-0000-0000-00003B5C0000}"/>
    <cellStyle name="Notas 19 2 13 2" xfId="11580" xr:uid="{00000000-0005-0000-0000-00003C5C0000}"/>
    <cellStyle name="Notas 19 2 13 2 2" xfId="26631" xr:uid="{00000000-0005-0000-0000-00003D5C0000}"/>
    <cellStyle name="Notas 19 2 13 2 3" xfId="40980" xr:uid="{00000000-0005-0000-0000-00003E5C0000}"/>
    <cellStyle name="Notas 19 2 13 3" xfId="18844" xr:uid="{00000000-0005-0000-0000-00003F5C0000}"/>
    <cellStyle name="Notas 19 2 13 3 2" xfId="33895" xr:uid="{00000000-0005-0000-0000-0000405C0000}"/>
    <cellStyle name="Notas 19 2 13 3 3" xfId="48244" xr:uid="{00000000-0005-0000-0000-0000415C0000}"/>
    <cellStyle name="Notas 19 2 14" xfId="4705" xr:uid="{00000000-0005-0000-0000-0000425C0000}"/>
    <cellStyle name="Notas 19 2 14 2" xfId="14233" xr:uid="{00000000-0005-0000-0000-0000435C0000}"/>
    <cellStyle name="Notas 19 2 14 2 2" xfId="29284" xr:uid="{00000000-0005-0000-0000-0000445C0000}"/>
    <cellStyle name="Notas 19 2 14 2 3" xfId="43633" xr:uid="{00000000-0005-0000-0000-0000455C0000}"/>
    <cellStyle name="Notas 19 2 14 3" xfId="19054" xr:uid="{00000000-0005-0000-0000-0000465C0000}"/>
    <cellStyle name="Notas 19 2 14 3 2" xfId="34105" xr:uid="{00000000-0005-0000-0000-0000475C0000}"/>
    <cellStyle name="Notas 19 2 14 3 3" xfId="48454" xr:uid="{00000000-0005-0000-0000-0000485C0000}"/>
    <cellStyle name="Notas 19 2 15" xfId="4915" xr:uid="{00000000-0005-0000-0000-0000495C0000}"/>
    <cellStyle name="Notas 19 2 15 2" xfId="11111" xr:uid="{00000000-0005-0000-0000-00004A5C0000}"/>
    <cellStyle name="Notas 19 2 15 2 2" xfId="26162" xr:uid="{00000000-0005-0000-0000-00004B5C0000}"/>
    <cellStyle name="Notas 19 2 15 2 3" xfId="40511" xr:uid="{00000000-0005-0000-0000-00004C5C0000}"/>
    <cellStyle name="Notas 19 2 15 3" xfId="19264" xr:uid="{00000000-0005-0000-0000-00004D5C0000}"/>
    <cellStyle name="Notas 19 2 15 3 2" xfId="34315" xr:uid="{00000000-0005-0000-0000-00004E5C0000}"/>
    <cellStyle name="Notas 19 2 15 3 3" xfId="48664" xr:uid="{00000000-0005-0000-0000-00004F5C0000}"/>
    <cellStyle name="Notas 19 2 16" xfId="5125" xr:uid="{00000000-0005-0000-0000-0000505C0000}"/>
    <cellStyle name="Notas 19 2 16 2" xfId="14353" xr:uid="{00000000-0005-0000-0000-0000515C0000}"/>
    <cellStyle name="Notas 19 2 16 2 2" xfId="29404" xr:uid="{00000000-0005-0000-0000-0000525C0000}"/>
    <cellStyle name="Notas 19 2 16 2 3" xfId="43753" xr:uid="{00000000-0005-0000-0000-0000535C0000}"/>
    <cellStyle name="Notas 19 2 16 3" xfId="19474" xr:uid="{00000000-0005-0000-0000-0000545C0000}"/>
    <cellStyle name="Notas 19 2 16 3 2" xfId="34525" xr:uid="{00000000-0005-0000-0000-0000555C0000}"/>
    <cellStyle name="Notas 19 2 16 3 3" xfId="48874" xr:uid="{00000000-0005-0000-0000-0000565C0000}"/>
    <cellStyle name="Notas 19 2 17" xfId="5335" xr:uid="{00000000-0005-0000-0000-0000575C0000}"/>
    <cellStyle name="Notas 19 2 17 2" xfId="9703" xr:uid="{00000000-0005-0000-0000-0000585C0000}"/>
    <cellStyle name="Notas 19 2 17 2 2" xfId="24754" xr:uid="{00000000-0005-0000-0000-0000595C0000}"/>
    <cellStyle name="Notas 19 2 17 2 3" xfId="39103" xr:uid="{00000000-0005-0000-0000-00005A5C0000}"/>
    <cellStyle name="Notas 19 2 17 3" xfId="19684" xr:uid="{00000000-0005-0000-0000-00005B5C0000}"/>
    <cellStyle name="Notas 19 2 17 3 2" xfId="34735" xr:uid="{00000000-0005-0000-0000-00005C5C0000}"/>
    <cellStyle name="Notas 19 2 17 3 3" xfId="49084" xr:uid="{00000000-0005-0000-0000-00005D5C0000}"/>
    <cellStyle name="Notas 19 2 18" xfId="5545" xr:uid="{00000000-0005-0000-0000-00005E5C0000}"/>
    <cellStyle name="Notas 19 2 18 2" xfId="11403" xr:uid="{00000000-0005-0000-0000-00005F5C0000}"/>
    <cellStyle name="Notas 19 2 18 2 2" xfId="26454" xr:uid="{00000000-0005-0000-0000-0000605C0000}"/>
    <cellStyle name="Notas 19 2 18 2 3" xfId="40803" xr:uid="{00000000-0005-0000-0000-0000615C0000}"/>
    <cellStyle name="Notas 19 2 18 3" xfId="19894" xr:uid="{00000000-0005-0000-0000-0000625C0000}"/>
    <cellStyle name="Notas 19 2 18 3 2" xfId="34945" xr:uid="{00000000-0005-0000-0000-0000635C0000}"/>
    <cellStyle name="Notas 19 2 18 3 3" xfId="49294" xr:uid="{00000000-0005-0000-0000-0000645C0000}"/>
    <cellStyle name="Notas 19 2 19" xfId="5755" xr:uid="{00000000-0005-0000-0000-0000655C0000}"/>
    <cellStyle name="Notas 19 2 19 2" xfId="9328" xr:uid="{00000000-0005-0000-0000-0000665C0000}"/>
    <cellStyle name="Notas 19 2 19 2 2" xfId="24379" xr:uid="{00000000-0005-0000-0000-0000675C0000}"/>
    <cellStyle name="Notas 19 2 19 2 3" xfId="38728" xr:uid="{00000000-0005-0000-0000-0000685C0000}"/>
    <cellStyle name="Notas 19 2 19 3" xfId="20104" xr:uid="{00000000-0005-0000-0000-0000695C0000}"/>
    <cellStyle name="Notas 19 2 19 3 2" xfId="35155" xr:uid="{00000000-0005-0000-0000-00006A5C0000}"/>
    <cellStyle name="Notas 19 2 19 3 3" xfId="49504" xr:uid="{00000000-0005-0000-0000-00006B5C0000}"/>
    <cellStyle name="Notas 19 2 2" xfId="2078" xr:uid="{00000000-0005-0000-0000-00006C5C0000}"/>
    <cellStyle name="Notas 19 2 2 2" xfId="15116" xr:uid="{00000000-0005-0000-0000-00006D5C0000}"/>
    <cellStyle name="Notas 19 2 2 2 2" xfId="30167" xr:uid="{00000000-0005-0000-0000-00006E5C0000}"/>
    <cellStyle name="Notas 19 2 2 2 3" xfId="44516" xr:uid="{00000000-0005-0000-0000-00006F5C0000}"/>
    <cellStyle name="Notas 19 2 2 3" xfId="16425" xr:uid="{00000000-0005-0000-0000-0000705C0000}"/>
    <cellStyle name="Notas 19 2 2 3 2" xfId="31476" xr:uid="{00000000-0005-0000-0000-0000715C0000}"/>
    <cellStyle name="Notas 19 2 2 3 3" xfId="45825" xr:uid="{00000000-0005-0000-0000-0000725C0000}"/>
    <cellStyle name="Notas 19 2 20" xfId="5965" xr:uid="{00000000-0005-0000-0000-0000735C0000}"/>
    <cellStyle name="Notas 19 2 20 2" xfId="14453" xr:uid="{00000000-0005-0000-0000-0000745C0000}"/>
    <cellStyle name="Notas 19 2 20 2 2" xfId="29504" xr:uid="{00000000-0005-0000-0000-0000755C0000}"/>
    <cellStyle name="Notas 19 2 20 2 3" xfId="43853" xr:uid="{00000000-0005-0000-0000-0000765C0000}"/>
    <cellStyle name="Notas 19 2 20 3" xfId="20314" xr:uid="{00000000-0005-0000-0000-0000775C0000}"/>
    <cellStyle name="Notas 19 2 20 3 2" xfId="35365" xr:uid="{00000000-0005-0000-0000-0000785C0000}"/>
    <cellStyle name="Notas 19 2 20 3 3" xfId="49714" xr:uid="{00000000-0005-0000-0000-0000795C0000}"/>
    <cellStyle name="Notas 19 2 21" xfId="6175" xr:uid="{00000000-0005-0000-0000-00007A5C0000}"/>
    <cellStyle name="Notas 19 2 21 2" xfId="9548" xr:uid="{00000000-0005-0000-0000-00007B5C0000}"/>
    <cellStyle name="Notas 19 2 21 2 2" xfId="24599" xr:uid="{00000000-0005-0000-0000-00007C5C0000}"/>
    <cellStyle name="Notas 19 2 21 2 3" xfId="38948" xr:uid="{00000000-0005-0000-0000-00007D5C0000}"/>
    <cellStyle name="Notas 19 2 21 3" xfId="20524" xr:uid="{00000000-0005-0000-0000-00007E5C0000}"/>
    <cellStyle name="Notas 19 2 21 3 2" xfId="35575" xr:uid="{00000000-0005-0000-0000-00007F5C0000}"/>
    <cellStyle name="Notas 19 2 21 3 3" xfId="49924" xr:uid="{00000000-0005-0000-0000-0000805C0000}"/>
    <cellStyle name="Notas 19 2 22" xfId="6385" xr:uid="{00000000-0005-0000-0000-0000815C0000}"/>
    <cellStyle name="Notas 19 2 22 2" xfId="14875" xr:uid="{00000000-0005-0000-0000-0000825C0000}"/>
    <cellStyle name="Notas 19 2 22 2 2" xfId="29926" xr:uid="{00000000-0005-0000-0000-0000835C0000}"/>
    <cellStyle name="Notas 19 2 22 2 3" xfId="44275" xr:uid="{00000000-0005-0000-0000-0000845C0000}"/>
    <cellStyle name="Notas 19 2 22 3" xfId="20734" xr:uid="{00000000-0005-0000-0000-0000855C0000}"/>
    <cellStyle name="Notas 19 2 22 3 2" xfId="35785" xr:uid="{00000000-0005-0000-0000-0000865C0000}"/>
    <cellStyle name="Notas 19 2 22 3 3" xfId="50134" xr:uid="{00000000-0005-0000-0000-0000875C0000}"/>
    <cellStyle name="Notas 19 2 23" xfId="6595" xr:uid="{00000000-0005-0000-0000-0000885C0000}"/>
    <cellStyle name="Notas 19 2 23 2" xfId="14677" xr:uid="{00000000-0005-0000-0000-0000895C0000}"/>
    <cellStyle name="Notas 19 2 23 2 2" xfId="29728" xr:uid="{00000000-0005-0000-0000-00008A5C0000}"/>
    <cellStyle name="Notas 19 2 23 2 3" xfId="44077" xr:uid="{00000000-0005-0000-0000-00008B5C0000}"/>
    <cellStyle name="Notas 19 2 23 3" xfId="20944" xr:uid="{00000000-0005-0000-0000-00008C5C0000}"/>
    <cellStyle name="Notas 19 2 23 3 2" xfId="35995" xr:uid="{00000000-0005-0000-0000-00008D5C0000}"/>
    <cellStyle name="Notas 19 2 23 3 3" xfId="50344" xr:uid="{00000000-0005-0000-0000-00008E5C0000}"/>
    <cellStyle name="Notas 19 2 24" xfId="6805" xr:uid="{00000000-0005-0000-0000-00008F5C0000}"/>
    <cellStyle name="Notas 19 2 24 2" xfId="11321" xr:uid="{00000000-0005-0000-0000-0000905C0000}"/>
    <cellStyle name="Notas 19 2 24 2 2" xfId="26372" xr:uid="{00000000-0005-0000-0000-0000915C0000}"/>
    <cellStyle name="Notas 19 2 24 2 3" xfId="40721" xr:uid="{00000000-0005-0000-0000-0000925C0000}"/>
    <cellStyle name="Notas 19 2 24 3" xfId="21154" xr:uid="{00000000-0005-0000-0000-0000935C0000}"/>
    <cellStyle name="Notas 19 2 24 3 2" xfId="36205" xr:uid="{00000000-0005-0000-0000-0000945C0000}"/>
    <cellStyle name="Notas 19 2 24 3 3" xfId="50554" xr:uid="{00000000-0005-0000-0000-0000955C0000}"/>
    <cellStyle name="Notas 19 2 25" xfId="7015" xr:uid="{00000000-0005-0000-0000-0000965C0000}"/>
    <cellStyle name="Notas 19 2 25 2" xfId="9217" xr:uid="{00000000-0005-0000-0000-0000975C0000}"/>
    <cellStyle name="Notas 19 2 25 2 2" xfId="24268" xr:uid="{00000000-0005-0000-0000-0000985C0000}"/>
    <cellStyle name="Notas 19 2 25 2 3" xfId="38617" xr:uid="{00000000-0005-0000-0000-0000995C0000}"/>
    <cellStyle name="Notas 19 2 25 3" xfId="21364" xr:uid="{00000000-0005-0000-0000-00009A5C0000}"/>
    <cellStyle name="Notas 19 2 25 3 2" xfId="36415" xr:uid="{00000000-0005-0000-0000-00009B5C0000}"/>
    <cellStyle name="Notas 19 2 25 3 3" xfId="50764" xr:uid="{00000000-0005-0000-0000-00009C5C0000}"/>
    <cellStyle name="Notas 19 2 26" xfId="7225" xr:uid="{00000000-0005-0000-0000-00009D5C0000}"/>
    <cellStyle name="Notas 19 2 26 2" xfId="13070" xr:uid="{00000000-0005-0000-0000-00009E5C0000}"/>
    <cellStyle name="Notas 19 2 26 2 2" xfId="28121" xr:uid="{00000000-0005-0000-0000-00009F5C0000}"/>
    <cellStyle name="Notas 19 2 26 2 3" xfId="42470" xr:uid="{00000000-0005-0000-0000-0000A05C0000}"/>
    <cellStyle name="Notas 19 2 26 3" xfId="21574" xr:uid="{00000000-0005-0000-0000-0000A15C0000}"/>
    <cellStyle name="Notas 19 2 26 3 2" xfId="36625" xr:uid="{00000000-0005-0000-0000-0000A25C0000}"/>
    <cellStyle name="Notas 19 2 26 3 3" xfId="50974" xr:uid="{00000000-0005-0000-0000-0000A35C0000}"/>
    <cellStyle name="Notas 19 2 27" xfId="7435" xr:uid="{00000000-0005-0000-0000-0000A45C0000}"/>
    <cellStyle name="Notas 19 2 27 2" xfId="13344" xr:uid="{00000000-0005-0000-0000-0000A55C0000}"/>
    <cellStyle name="Notas 19 2 27 2 2" xfId="28395" xr:uid="{00000000-0005-0000-0000-0000A65C0000}"/>
    <cellStyle name="Notas 19 2 27 2 3" xfId="42744" xr:uid="{00000000-0005-0000-0000-0000A75C0000}"/>
    <cellStyle name="Notas 19 2 27 3" xfId="21784" xr:uid="{00000000-0005-0000-0000-0000A85C0000}"/>
    <cellStyle name="Notas 19 2 27 3 2" xfId="36835" xr:uid="{00000000-0005-0000-0000-0000A95C0000}"/>
    <cellStyle name="Notas 19 2 27 3 3" xfId="51184" xr:uid="{00000000-0005-0000-0000-0000AA5C0000}"/>
    <cellStyle name="Notas 19 2 28" xfId="7645" xr:uid="{00000000-0005-0000-0000-0000AB5C0000}"/>
    <cellStyle name="Notas 19 2 28 2" xfId="13408" xr:uid="{00000000-0005-0000-0000-0000AC5C0000}"/>
    <cellStyle name="Notas 19 2 28 2 2" xfId="28459" xr:uid="{00000000-0005-0000-0000-0000AD5C0000}"/>
    <cellStyle name="Notas 19 2 28 2 3" xfId="42808" xr:uid="{00000000-0005-0000-0000-0000AE5C0000}"/>
    <cellStyle name="Notas 19 2 28 3" xfId="21994" xr:uid="{00000000-0005-0000-0000-0000AF5C0000}"/>
    <cellStyle name="Notas 19 2 28 3 2" xfId="37045" xr:uid="{00000000-0005-0000-0000-0000B05C0000}"/>
    <cellStyle name="Notas 19 2 28 3 3" xfId="51394" xr:uid="{00000000-0005-0000-0000-0000B15C0000}"/>
    <cellStyle name="Notas 19 2 29" xfId="7855" xr:uid="{00000000-0005-0000-0000-0000B25C0000}"/>
    <cellStyle name="Notas 19 2 29 2" xfId="1886" xr:uid="{00000000-0005-0000-0000-0000B35C0000}"/>
    <cellStyle name="Notas 19 2 29 2 2" xfId="23691" xr:uid="{00000000-0005-0000-0000-0000B45C0000}"/>
    <cellStyle name="Notas 19 2 29 2 3" xfId="23889" xr:uid="{00000000-0005-0000-0000-0000B55C0000}"/>
    <cellStyle name="Notas 19 2 29 3" xfId="22204" xr:uid="{00000000-0005-0000-0000-0000B65C0000}"/>
    <cellStyle name="Notas 19 2 29 3 2" xfId="37255" xr:uid="{00000000-0005-0000-0000-0000B75C0000}"/>
    <cellStyle name="Notas 19 2 29 3 3" xfId="51604" xr:uid="{00000000-0005-0000-0000-0000B85C0000}"/>
    <cellStyle name="Notas 19 2 3" xfId="2395" xr:uid="{00000000-0005-0000-0000-0000B95C0000}"/>
    <cellStyle name="Notas 19 2 3 2" xfId="15568" xr:uid="{00000000-0005-0000-0000-0000BA5C0000}"/>
    <cellStyle name="Notas 19 2 3 2 2" xfId="30619" xr:uid="{00000000-0005-0000-0000-0000BB5C0000}"/>
    <cellStyle name="Notas 19 2 3 2 3" xfId="44968" xr:uid="{00000000-0005-0000-0000-0000BC5C0000}"/>
    <cellStyle name="Notas 19 2 3 3" xfId="16744" xr:uid="{00000000-0005-0000-0000-0000BD5C0000}"/>
    <cellStyle name="Notas 19 2 3 3 2" xfId="31795" xr:uid="{00000000-0005-0000-0000-0000BE5C0000}"/>
    <cellStyle name="Notas 19 2 3 3 3" xfId="46144" xr:uid="{00000000-0005-0000-0000-0000BF5C0000}"/>
    <cellStyle name="Notas 19 2 30" xfId="8062" xr:uid="{00000000-0005-0000-0000-0000C05C0000}"/>
    <cellStyle name="Notas 19 2 30 2" xfId="15822" xr:uid="{00000000-0005-0000-0000-0000C15C0000}"/>
    <cellStyle name="Notas 19 2 30 2 2" xfId="30873" xr:uid="{00000000-0005-0000-0000-0000C25C0000}"/>
    <cellStyle name="Notas 19 2 30 2 3" xfId="45222" xr:uid="{00000000-0005-0000-0000-0000C35C0000}"/>
    <cellStyle name="Notas 19 2 30 3" xfId="22411" xr:uid="{00000000-0005-0000-0000-0000C45C0000}"/>
    <cellStyle name="Notas 19 2 30 3 2" xfId="37462" xr:uid="{00000000-0005-0000-0000-0000C55C0000}"/>
    <cellStyle name="Notas 19 2 30 3 3" xfId="51811" xr:uid="{00000000-0005-0000-0000-0000C65C0000}"/>
    <cellStyle name="Notas 19 2 31" xfId="8269" xr:uid="{00000000-0005-0000-0000-0000C75C0000}"/>
    <cellStyle name="Notas 19 2 31 2" xfId="14368" xr:uid="{00000000-0005-0000-0000-0000C85C0000}"/>
    <cellStyle name="Notas 19 2 31 2 2" xfId="29419" xr:uid="{00000000-0005-0000-0000-0000C95C0000}"/>
    <cellStyle name="Notas 19 2 31 2 3" xfId="43768" xr:uid="{00000000-0005-0000-0000-0000CA5C0000}"/>
    <cellStyle name="Notas 19 2 31 3" xfId="22618" xr:uid="{00000000-0005-0000-0000-0000CB5C0000}"/>
    <cellStyle name="Notas 19 2 31 3 2" xfId="37669" xr:uid="{00000000-0005-0000-0000-0000CC5C0000}"/>
    <cellStyle name="Notas 19 2 31 3 3" xfId="52018" xr:uid="{00000000-0005-0000-0000-0000CD5C0000}"/>
    <cellStyle name="Notas 19 2 32" xfId="8475" xr:uid="{00000000-0005-0000-0000-0000CE5C0000}"/>
    <cellStyle name="Notas 19 2 32 2" xfId="16016" xr:uid="{00000000-0005-0000-0000-0000CF5C0000}"/>
    <cellStyle name="Notas 19 2 32 2 2" xfId="31067" xr:uid="{00000000-0005-0000-0000-0000D05C0000}"/>
    <cellStyle name="Notas 19 2 32 2 3" xfId="45416" xr:uid="{00000000-0005-0000-0000-0000D15C0000}"/>
    <cellStyle name="Notas 19 2 32 3" xfId="22824" xr:uid="{00000000-0005-0000-0000-0000D25C0000}"/>
    <cellStyle name="Notas 19 2 32 3 2" xfId="37875" xr:uid="{00000000-0005-0000-0000-0000D35C0000}"/>
    <cellStyle name="Notas 19 2 32 3 3" xfId="52224" xr:uid="{00000000-0005-0000-0000-0000D45C0000}"/>
    <cellStyle name="Notas 19 2 33" xfId="8672" xr:uid="{00000000-0005-0000-0000-0000D55C0000}"/>
    <cellStyle name="Notas 19 2 33 2" xfId="1756" xr:uid="{00000000-0005-0000-0000-0000D65C0000}"/>
    <cellStyle name="Notas 19 2 33 2 2" xfId="23561" xr:uid="{00000000-0005-0000-0000-0000D75C0000}"/>
    <cellStyle name="Notas 19 2 33 2 3" xfId="23824" xr:uid="{00000000-0005-0000-0000-0000D85C0000}"/>
    <cellStyle name="Notas 19 2 33 3" xfId="23021" xr:uid="{00000000-0005-0000-0000-0000D95C0000}"/>
    <cellStyle name="Notas 19 2 33 3 2" xfId="38072" xr:uid="{00000000-0005-0000-0000-0000DA5C0000}"/>
    <cellStyle name="Notas 19 2 33 3 3" xfId="52421" xr:uid="{00000000-0005-0000-0000-0000DB5C0000}"/>
    <cellStyle name="Notas 19 2 34" xfId="8842" xr:uid="{00000000-0005-0000-0000-0000DC5C0000}"/>
    <cellStyle name="Notas 19 2 34 2" xfId="12504" xr:uid="{00000000-0005-0000-0000-0000DD5C0000}"/>
    <cellStyle name="Notas 19 2 34 2 2" xfId="27555" xr:uid="{00000000-0005-0000-0000-0000DE5C0000}"/>
    <cellStyle name="Notas 19 2 34 2 3" xfId="41904" xr:uid="{00000000-0005-0000-0000-0000DF5C0000}"/>
    <cellStyle name="Notas 19 2 34 3" xfId="23191" xr:uid="{00000000-0005-0000-0000-0000E05C0000}"/>
    <cellStyle name="Notas 19 2 34 3 2" xfId="38242" xr:uid="{00000000-0005-0000-0000-0000E15C0000}"/>
    <cellStyle name="Notas 19 2 34 3 3" xfId="52591" xr:uid="{00000000-0005-0000-0000-0000E25C0000}"/>
    <cellStyle name="Notas 19 2 35" xfId="8986" xr:uid="{00000000-0005-0000-0000-0000E35C0000}"/>
    <cellStyle name="Notas 19 2 35 2" xfId="13052" xr:uid="{00000000-0005-0000-0000-0000E45C0000}"/>
    <cellStyle name="Notas 19 2 35 2 2" xfId="28103" xr:uid="{00000000-0005-0000-0000-0000E55C0000}"/>
    <cellStyle name="Notas 19 2 35 2 3" xfId="42452" xr:uid="{00000000-0005-0000-0000-0000E65C0000}"/>
    <cellStyle name="Notas 19 2 35 3" xfId="23335" xr:uid="{00000000-0005-0000-0000-0000E75C0000}"/>
    <cellStyle name="Notas 19 2 35 3 2" xfId="38386" xr:uid="{00000000-0005-0000-0000-0000E85C0000}"/>
    <cellStyle name="Notas 19 2 35 3 3" xfId="52735" xr:uid="{00000000-0005-0000-0000-0000E95C0000}"/>
    <cellStyle name="Notas 19 2 36" xfId="12030" xr:uid="{00000000-0005-0000-0000-0000EA5C0000}"/>
    <cellStyle name="Notas 19 2 36 2" xfId="27081" xr:uid="{00000000-0005-0000-0000-0000EB5C0000}"/>
    <cellStyle name="Notas 19 2 36 3" xfId="41430" xr:uid="{00000000-0005-0000-0000-0000EC5C0000}"/>
    <cellStyle name="Notas 19 2 37" xfId="16235" xr:uid="{00000000-0005-0000-0000-0000ED5C0000}"/>
    <cellStyle name="Notas 19 2 37 2" xfId="31286" xr:uid="{00000000-0005-0000-0000-0000EE5C0000}"/>
    <cellStyle name="Notas 19 2 37 3" xfId="45635" xr:uid="{00000000-0005-0000-0000-0000EF5C0000}"/>
    <cellStyle name="Notas 19 2 4" xfId="2605" xr:uid="{00000000-0005-0000-0000-0000F05C0000}"/>
    <cellStyle name="Notas 19 2 4 2" xfId="10035" xr:uid="{00000000-0005-0000-0000-0000F15C0000}"/>
    <cellStyle name="Notas 19 2 4 2 2" xfId="25086" xr:uid="{00000000-0005-0000-0000-0000F25C0000}"/>
    <cellStyle name="Notas 19 2 4 2 3" xfId="39435" xr:uid="{00000000-0005-0000-0000-0000F35C0000}"/>
    <cellStyle name="Notas 19 2 4 3" xfId="16954" xr:uid="{00000000-0005-0000-0000-0000F45C0000}"/>
    <cellStyle name="Notas 19 2 4 3 2" xfId="32005" xr:uid="{00000000-0005-0000-0000-0000F55C0000}"/>
    <cellStyle name="Notas 19 2 4 3 3" xfId="46354" xr:uid="{00000000-0005-0000-0000-0000F65C0000}"/>
    <cellStyle name="Notas 19 2 5" xfId="2815" xr:uid="{00000000-0005-0000-0000-0000F75C0000}"/>
    <cellStyle name="Notas 19 2 5 2" xfId="11098" xr:uid="{00000000-0005-0000-0000-0000F85C0000}"/>
    <cellStyle name="Notas 19 2 5 2 2" xfId="26149" xr:uid="{00000000-0005-0000-0000-0000F95C0000}"/>
    <cellStyle name="Notas 19 2 5 2 3" xfId="40498" xr:uid="{00000000-0005-0000-0000-0000FA5C0000}"/>
    <cellStyle name="Notas 19 2 5 3" xfId="17164" xr:uid="{00000000-0005-0000-0000-0000FB5C0000}"/>
    <cellStyle name="Notas 19 2 5 3 2" xfId="32215" xr:uid="{00000000-0005-0000-0000-0000FC5C0000}"/>
    <cellStyle name="Notas 19 2 5 3 3" xfId="46564" xr:uid="{00000000-0005-0000-0000-0000FD5C0000}"/>
    <cellStyle name="Notas 19 2 6" xfId="3025" xr:uid="{00000000-0005-0000-0000-0000FE5C0000}"/>
    <cellStyle name="Notas 19 2 6 2" xfId="9445" xr:uid="{00000000-0005-0000-0000-0000FF5C0000}"/>
    <cellStyle name="Notas 19 2 6 2 2" xfId="24496" xr:uid="{00000000-0005-0000-0000-0000005D0000}"/>
    <cellStyle name="Notas 19 2 6 2 3" xfId="38845" xr:uid="{00000000-0005-0000-0000-0000015D0000}"/>
    <cellStyle name="Notas 19 2 6 3" xfId="17374" xr:uid="{00000000-0005-0000-0000-0000025D0000}"/>
    <cellStyle name="Notas 19 2 6 3 2" xfId="32425" xr:uid="{00000000-0005-0000-0000-0000035D0000}"/>
    <cellStyle name="Notas 19 2 6 3 3" xfId="46774" xr:uid="{00000000-0005-0000-0000-0000045D0000}"/>
    <cellStyle name="Notas 19 2 7" xfId="3235" xr:uid="{00000000-0005-0000-0000-0000055D0000}"/>
    <cellStyle name="Notas 19 2 7 2" xfId="15836" xr:uid="{00000000-0005-0000-0000-0000065D0000}"/>
    <cellStyle name="Notas 19 2 7 2 2" xfId="30887" xr:uid="{00000000-0005-0000-0000-0000075D0000}"/>
    <cellStyle name="Notas 19 2 7 2 3" xfId="45236" xr:uid="{00000000-0005-0000-0000-0000085D0000}"/>
    <cellStyle name="Notas 19 2 7 3" xfId="17584" xr:uid="{00000000-0005-0000-0000-0000095D0000}"/>
    <cellStyle name="Notas 19 2 7 3 2" xfId="32635" xr:uid="{00000000-0005-0000-0000-00000A5D0000}"/>
    <cellStyle name="Notas 19 2 7 3 3" xfId="46984" xr:uid="{00000000-0005-0000-0000-00000B5D0000}"/>
    <cellStyle name="Notas 19 2 8" xfId="3445" xr:uid="{00000000-0005-0000-0000-00000C5D0000}"/>
    <cellStyle name="Notas 19 2 8 2" xfId="12884" xr:uid="{00000000-0005-0000-0000-00000D5D0000}"/>
    <cellStyle name="Notas 19 2 8 2 2" xfId="27935" xr:uid="{00000000-0005-0000-0000-00000E5D0000}"/>
    <cellStyle name="Notas 19 2 8 2 3" xfId="42284" xr:uid="{00000000-0005-0000-0000-00000F5D0000}"/>
    <cellStyle name="Notas 19 2 8 3" xfId="17794" xr:uid="{00000000-0005-0000-0000-0000105D0000}"/>
    <cellStyle name="Notas 19 2 8 3 2" xfId="32845" xr:uid="{00000000-0005-0000-0000-0000115D0000}"/>
    <cellStyle name="Notas 19 2 8 3 3" xfId="47194" xr:uid="{00000000-0005-0000-0000-0000125D0000}"/>
    <cellStyle name="Notas 19 2 9" xfId="3655" xr:uid="{00000000-0005-0000-0000-0000135D0000}"/>
    <cellStyle name="Notas 19 2 9 2" xfId="9216" xr:uid="{00000000-0005-0000-0000-0000145D0000}"/>
    <cellStyle name="Notas 19 2 9 2 2" xfId="24267" xr:uid="{00000000-0005-0000-0000-0000155D0000}"/>
    <cellStyle name="Notas 19 2 9 2 3" xfId="38616" xr:uid="{00000000-0005-0000-0000-0000165D0000}"/>
    <cellStyle name="Notas 19 2 9 3" xfId="18004" xr:uid="{00000000-0005-0000-0000-0000175D0000}"/>
    <cellStyle name="Notas 19 2 9 3 2" xfId="33055" xr:uid="{00000000-0005-0000-0000-0000185D0000}"/>
    <cellStyle name="Notas 19 2 9 3 3" xfId="47404" xr:uid="{00000000-0005-0000-0000-0000195D0000}"/>
    <cellStyle name="Notas 19 20" xfId="5308" xr:uid="{00000000-0005-0000-0000-00001A5D0000}"/>
    <cellStyle name="Notas 19 20 2" xfId="9828" xr:uid="{00000000-0005-0000-0000-00001B5D0000}"/>
    <cellStyle name="Notas 19 20 2 2" xfId="24879" xr:uid="{00000000-0005-0000-0000-00001C5D0000}"/>
    <cellStyle name="Notas 19 20 2 3" xfId="39228" xr:uid="{00000000-0005-0000-0000-00001D5D0000}"/>
    <cellStyle name="Notas 19 20 3" xfId="19657" xr:uid="{00000000-0005-0000-0000-00001E5D0000}"/>
    <cellStyle name="Notas 19 20 3 2" xfId="34708" xr:uid="{00000000-0005-0000-0000-00001F5D0000}"/>
    <cellStyle name="Notas 19 20 3 3" xfId="49057" xr:uid="{00000000-0005-0000-0000-0000205D0000}"/>
    <cellStyle name="Notas 19 21" xfId="5518" xr:uid="{00000000-0005-0000-0000-0000215D0000}"/>
    <cellStyle name="Notas 19 21 2" xfId="14306" xr:uid="{00000000-0005-0000-0000-0000225D0000}"/>
    <cellStyle name="Notas 19 21 2 2" xfId="29357" xr:uid="{00000000-0005-0000-0000-0000235D0000}"/>
    <cellStyle name="Notas 19 21 2 3" xfId="43706" xr:uid="{00000000-0005-0000-0000-0000245D0000}"/>
    <cellStyle name="Notas 19 21 3" xfId="19867" xr:uid="{00000000-0005-0000-0000-0000255D0000}"/>
    <cellStyle name="Notas 19 21 3 2" xfId="34918" xr:uid="{00000000-0005-0000-0000-0000265D0000}"/>
    <cellStyle name="Notas 19 21 3 3" xfId="49267" xr:uid="{00000000-0005-0000-0000-0000275D0000}"/>
    <cellStyle name="Notas 19 22" xfId="5728" xr:uid="{00000000-0005-0000-0000-0000285D0000}"/>
    <cellStyle name="Notas 19 22 2" xfId="13835" xr:uid="{00000000-0005-0000-0000-0000295D0000}"/>
    <cellStyle name="Notas 19 22 2 2" xfId="28886" xr:uid="{00000000-0005-0000-0000-00002A5D0000}"/>
    <cellStyle name="Notas 19 22 2 3" xfId="43235" xr:uid="{00000000-0005-0000-0000-00002B5D0000}"/>
    <cellStyle name="Notas 19 22 3" xfId="20077" xr:uid="{00000000-0005-0000-0000-00002C5D0000}"/>
    <cellStyle name="Notas 19 22 3 2" xfId="35128" xr:uid="{00000000-0005-0000-0000-00002D5D0000}"/>
    <cellStyle name="Notas 19 22 3 3" xfId="49477" xr:uid="{00000000-0005-0000-0000-00002E5D0000}"/>
    <cellStyle name="Notas 19 23" xfId="5938" xr:uid="{00000000-0005-0000-0000-00002F5D0000}"/>
    <cellStyle name="Notas 19 23 2" xfId="13019" xr:uid="{00000000-0005-0000-0000-0000305D0000}"/>
    <cellStyle name="Notas 19 23 2 2" xfId="28070" xr:uid="{00000000-0005-0000-0000-0000315D0000}"/>
    <cellStyle name="Notas 19 23 2 3" xfId="42419" xr:uid="{00000000-0005-0000-0000-0000325D0000}"/>
    <cellStyle name="Notas 19 23 3" xfId="20287" xr:uid="{00000000-0005-0000-0000-0000335D0000}"/>
    <cellStyle name="Notas 19 23 3 2" xfId="35338" xr:uid="{00000000-0005-0000-0000-0000345D0000}"/>
    <cellStyle name="Notas 19 23 3 3" xfId="49687" xr:uid="{00000000-0005-0000-0000-0000355D0000}"/>
    <cellStyle name="Notas 19 24" xfId="6148" xr:uid="{00000000-0005-0000-0000-0000365D0000}"/>
    <cellStyle name="Notas 19 24 2" xfId="13568" xr:uid="{00000000-0005-0000-0000-0000375D0000}"/>
    <cellStyle name="Notas 19 24 2 2" xfId="28619" xr:uid="{00000000-0005-0000-0000-0000385D0000}"/>
    <cellStyle name="Notas 19 24 2 3" xfId="42968" xr:uid="{00000000-0005-0000-0000-0000395D0000}"/>
    <cellStyle name="Notas 19 24 3" xfId="20497" xr:uid="{00000000-0005-0000-0000-00003A5D0000}"/>
    <cellStyle name="Notas 19 24 3 2" xfId="35548" xr:uid="{00000000-0005-0000-0000-00003B5D0000}"/>
    <cellStyle name="Notas 19 24 3 3" xfId="49897" xr:uid="{00000000-0005-0000-0000-00003C5D0000}"/>
    <cellStyle name="Notas 19 25" xfId="6358" xr:uid="{00000000-0005-0000-0000-00003D5D0000}"/>
    <cellStyle name="Notas 19 25 2" xfId="11181" xr:uid="{00000000-0005-0000-0000-00003E5D0000}"/>
    <cellStyle name="Notas 19 25 2 2" xfId="26232" xr:uid="{00000000-0005-0000-0000-00003F5D0000}"/>
    <cellStyle name="Notas 19 25 2 3" xfId="40581" xr:uid="{00000000-0005-0000-0000-0000405D0000}"/>
    <cellStyle name="Notas 19 25 3" xfId="20707" xr:uid="{00000000-0005-0000-0000-0000415D0000}"/>
    <cellStyle name="Notas 19 25 3 2" xfId="35758" xr:uid="{00000000-0005-0000-0000-0000425D0000}"/>
    <cellStyle name="Notas 19 25 3 3" xfId="50107" xr:uid="{00000000-0005-0000-0000-0000435D0000}"/>
    <cellStyle name="Notas 19 26" xfId="6568" xr:uid="{00000000-0005-0000-0000-0000445D0000}"/>
    <cellStyle name="Notas 19 26 2" xfId="15040" xr:uid="{00000000-0005-0000-0000-0000455D0000}"/>
    <cellStyle name="Notas 19 26 2 2" xfId="30091" xr:uid="{00000000-0005-0000-0000-0000465D0000}"/>
    <cellStyle name="Notas 19 26 2 3" xfId="44440" xr:uid="{00000000-0005-0000-0000-0000475D0000}"/>
    <cellStyle name="Notas 19 26 3" xfId="20917" xr:uid="{00000000-0005-0000-0000-0000485D0000}"/>
    <cellStyle name="Notas 19 26 3 2" xfId="35968" xr:uid="{00000000-0005-0000-0000-0000495D0000}"/>
    <cellStyle name="Notas 19 26 3 3" xfId="50317" xr:uid="{00000000-0005-0000-0000-00004A5D0000}"/>
    <cellStyle name="Notas 19 27" xfId="6778" xr:uid="{00000000-0005-0000-0000-00004B5D0000}"/>
    <cellStyle name="Notas 19 27 2" xfId="15000" xr:uid="{00000000-0005-0000-0000-00004C5D0000}"/>
    <cellStyle name="Notas 19 27 2 2" xfId="30051" xr:uid="{00000000-0005-0000-0000-00004D5D0000}"/>
    <cellStyle name="Notas 19 27 2 3" xfId="44400" xr:uid="{00000000-0005-0000-0000-00004E5D0000}"/>
    <cellStyle name="Notas 19 27 3" xfId="21127" xr:uid="{00000000-0005-0000-0000-00004F5D0000}"/>
    <cellStyle name="Notas 19 27 3 2" xfId="36178" xr:uid="{00000000-0005-0000-0000-0000505D0000}"/>
    <cellStyle name="Notas 19 27 3 3" xfId="50527" xr:uid="{00000000-0005-0000-0000-0000515D0000}"/>
    <cellStyle name="Notas 19 28" xfId="6988" xr:uid="{00000000-0005-0000-0000-0000525D0000}"/>
    <cellStyle name="Notas 19 28 2" xfId="14474" xr:uid="{00000000-0005-0000-0000-0000535D0000}"/>
    <cellStyle name="Notas 19 28 2 2" xfId="29525" xr:uid="{00000000-0005-0000-0000-0000545D0000}"/>
    <cellStyle name="Notas 19 28 2 3" xfId="43874" xr:uid="{00000000-0005-0000-0000-0000555D0000}"/>
    <cellStyle name="Notas 19 28 3" xfId="21337" xr:uid="{00000000-0005-0000-0000-0000565D0000}"/>
    <cellStyle name="Notas 19 28 3 2" xfId="36388" xr:uid="{00000000-0005-0000-0000-0000575D0000}"/>
    <cellStyle name="Notas 19 28 3 3" xfId="50737" xr:uid="{00000000-0005-0000-0000-0000585D0000}"/>
    <cellStyle name="Notas 19 29" xfId="7198" xr:uid="{00000000-0005-0000-0000-0000595D0000}"/>
    <cellStyle name="Notas 19 29 2" xfId="15008" xr:uid="{00000000-0005-0000-0000-00005A5D0000}"/>
    <cellStyle name="Notas 19 29 2 2" xfId="30059" xr:uid="{00000000-0005-0000-0000-00005B5D0000}"/>
    <cellStyle name="Notas 19 29 2 3" xfId="44408" xr:uid="{00000000-0005-0000-0000-00005C5D0000}"/>
    <cellStyle name="Notas 19 29 3" xfId="21547" xr:uid="{00000000-0005-0000-0000-00005D5D0000}"/>
    <cellStyle name="Notas 19 29 3 2" xfId="36598" xr:uid="{00000000-0005-0000-0000-00005E5D0000}"/>
    <cellStyle name="Notas 19 29 3 3" xfId="50947" xr:uid="{00000000-0005-0000-0000-00005F5D0000}"/>
    <cellStyle name="Notas 19 3" xfId="1521" xr:uid="{00000000-0005-0000-0000-0000605D0000}"/>
    <cellStyle name="Notas 19 3 10" xfId="3900" xr:uid="{00000000-0005-0000-0000-0000615D0000}"/>
    <cellStyle name="Notas 19 3 10 2" xfId="15669" xr:uid="{00000000-0005-0000-0000-0000625D0000}"/>
    <cellStyle name="Notas 19 3 10 2 2" xfId="30720" xr:uid="{00000000-0005-0000-0000-0000635D0000}"/>
    <cellStyle name="Notas 19 3 10 2 3" xfId="45069" xr:uid="{00000000-0005-0000-0000-0000645D0000}"/>
    <cellStyle name="Notas 19 3 10 3" xfId="18249" xr:uid="{00000000-0005-0000-0000-0000655D0000}"/>
    <cellStyle name="Notas 19 3 10 3 2" xfId="33300" xr:uid="{00000000-0005-0000-0000-0000665D0000}"/>
    <cellStyle name="Notas 19 3 10 3 3" xfId="47649" xr:uid="{00000000-0005-0000-0000-0000675D0000}"/>
    <cellStyle name="Notas 19 3 11" xfId="4110" xr:uid="{00000000-0005-0000-0000-0000685D0000}"/>
    <cellStyle name="Notas 19 3 11 2" xfId="11125" xr:uid="{00000000-0005-0000-0000-0000695D0000}"/>
    <cellStyle name="Notas 19 3 11 2 2" xfId="26176" xr:uid="{00000000-0005-0000-0000-00006A5D0000}"/>
    <cellStyle name="Notas 19 3 11 2 3" xfId="40525" xr:uid="{00000000-0005-0000-0000-00006B5D0000}"/>
    <cellStyle name="Notas 19 3 11 3" xfId="18459" xr:uid="{00000000-0005-0000-0000-00006C5D0000}"/>
    <cellStyle name="Notas 19 3 11 3 2" xfId="33510" xr:uid="{00000000-0005-0000-0000-00006D5D0000}"/>
    <cellStyle name="Notas 19 3 11 3 3" xfId="47859" xr:uid="{00000000-0005-0000-0000-00006E5D0000}"/>
    <cellStyle name="Notas 19 3 12" xfId="4320" xr:uid="{00000000-0005-0000-0000-00006F5D0000}"/>
    <cellStyle name="Notas 19 3 12 2" xfId="10985" xr:uid="{00000000-0005-0000-0000-0000705D0000}"/>
    <cellStyle name="Notas 19 3 12 2 2" xfId="26036" xr:uid="{00000000-0005-0000-0000-0000715D0000}"/>
    <cellStyle name="Notas 19 3 12 2 3" xfId="40385" xr:uid="{00000000-0005-0000-0000-0000725D0000}"/>
    <cellStyle name="Notas 19 3 12 3" xfId="18669" xr:uid="{00000000-0005-0000-0000-0000735D0000}"/>
    <cellStyle name="Notas 19 3 12 3 2" xfId="33720" xr:uid="{00000000-0005-0000-0000-0000745D0000}"/>
    <cellStyle name="Notas 19 3 12 3 3" xfId="48069" xr:uid="{00000000-0005-0000-0000-0000755D0000}"/>
    <cellStyle name="Notas 19 3 13" xfId="4530" xr:uid="{00000000-0005-0000-0000-0000765D0000}"/>
    <cellStyle name="Notas 19 3 13 2" xfId="15456" xr:uid="{00000000-0005-0000-0000-0000775D0000}"/>
    <cellStyle name="Notas 19 3 13 2 2" xfId="30507" xr:uid="{00000000-0005-0000-0000-0000785D0000}"/>
    <cellStyle name="Notas 19 3 13 2 3" xfId="44856" xr:uid="{00000000-0005-0000-0000-0000795D0000}"/>
    <cellStyle name="Notas 19 3 13 3" xfId="18879" xr:uid="{00000000-0005-0000-0000-00007A5D0000}"/>
    <cellStyle name="Notas 19 3 13 3 2" xfId="33930" xr:uid="{00000000-0005-0000-0000-00007B5D0000}"/>
    <cellStyle name="Notas 19 3 13 3 3" xfId="48279" xr:uid="{00000000-0005-0000-0000-00007C5D0000}"/>
    <cellStyle name="Notas 19 3 14" xfId="4740" xr:uid="{00000000-0005-0000-0000-00007D5D0000}"/>
    <cellStyle name="Notas 19 3 14 2" xfId="10731" xr:uid="{00000000-0005-0000-0000-00007E5D0000}"/>
    <cellStyle name="Notas 19 3 14 2 2" xfId="25782" xr:uid="{00000000-0005-0000-0000-00007F5D0000}"/>
    <cellStyle name="Notas 19 3 14 2 3" xfId="40131" xr:uid="{00000000-0005-0000-0000-0000805D0000}"/>
    <cellStyle name="Notas 19 3 14 3" xfId="19089" xr:uid="{00000000-0005-0000-0000-0000815D0000}"/>
    <cellStyle name="Notas 19 3 14 3 2" xfId="34140" xr:uid="{00000000-0005-0000-0000-0000825D0000}"/>
    <cellStyle name="Notas 19 3 14 3 3" xfId="48489" xr:uid="{00000000-0005-0000-0000-0000835D0000}"/>
    <cellStyle name="Notas 19 3 15" xfId="4950" xr:uid="{00000000-0005-0000-0000-0000845D0000}"/>
    <cellStyle name="Notas 19 3 15 2" xfId="9148" xr:uid="{00000000-0005-0000-0000-0000855D0000}"/>
    <cellStyle name="Notas 19 3 15 2 2" xfId="24199" xr:uid="{00000000-0005-0000-0000-0000865D0000}"/>
    <cellStyle name="Notas 19 3 15 2 3" xfId="38548" xr:uid="{00000000-0005-0000-0000-0000875D0000}"/>
    <cellStyle name="Notas 19 3 15 3" xfId="19299" xr:uid="{00000000-0005-0000-0000-0000885D0000}"/>
    <cellStyle name="Notas 19 3 15 3 2" xfId="34350" xr:uid="{00000000-0005-0000-0000-0000895D0000}"/>
    <cellStyle name="Notas 19 3 15 3 3" xfId="48699" xr:uid="{00000000-0005-0000-0000-00008A5D0000}"/>
    <cellStyle name="Notas 19 3 16" xfId="5160" xr:uid="{00000000-0005-0000-0000-00008B5D0000}"/>
    <cellStyle name="Notas 19 3 16 2" xfId="13139" xr:uid="{00000000-0005-0000-0000-00008C5D0000}"/>
    <cellStyle name="Notas 19 3 16 2 2" xfId="28190" xr:uid="{00000000-0005-0000-0000-00008D5D0000}"/>
    <cellStyle name="Notas 19 3 16 2 3" xfId="42539" xr:uid="{00000000-0005-0000-0000-00008E5D0000}"/>
    <cellStyle name="Notas 19 3 16 3" xfId="19509" xr:uid="{00000000-0005-0000-0000-00008F5D0000}"/>
    <cellStyle name="Notas 19 3 16 3 2" xfId="34560" xr:uid="{00000000-0005-0000-0000-0000905D0000}"/>
    <cellStyle name="Notas 19 3 16 3 3" xfId="48909" xr:uid="{00000000-0005-0000-0000-0000915D0000}"/>
    <cellStyle name="Notas 19 3 17" xfId="5370" xr:uid="{00000000-0005-0000-0000-0000925D0000}"/>
    <cellStyle name="Notas 19 3 17 2" xfId="14557" xr:uid="{00000000-0005-0000-0000-0000935D0000}"/>
    <cellStyle name="Notas 19 3 17 2 2" xfId="29608" xr:uid="{00000000-0005-0000-0000-0000945D0000}"/>
    <cellStyle name="Notas 19 3 17 2 3" xfId="43957" xr:uid="{00000000-0005-0000-0000-0000955D0000}"/>
    <cellStyle name="Notas 19 3 17 3" xfId="19719" xr:uid="{00000000-0005-0000-0000-0000965D0000}"/>
    <cellStyle name="Notas 19 3 17 3 2" xfId="34770" xr:uid="{00000000-0005-0000-0000-0000975D0000}"/>
    <cellStyle name="Notas 19 3 17 3 3" xfId="49119" xr:uid="{00000000-0005-0000-0000-0000985D0000}"/>
    <cellStyle name="Notas 19 3 18" xfId="5580" xr:uid="{00000000-0005-0000-0000-0000995D0000}"/>
    <cellStyle name="Notas 19 3 18 2" xfId="15957" xr:uid="{00000000-0005-0000-0000-00009A5D0000}"/>
    <cellStyle name="Notas 19 3 18 2 2" xfId="31008" xr:uid="{00000000-0005-0000-0000-00009B5D0000}"/>
    <cellStyle name="Notas 19 3 18 2 3" xfId="45357" xr:uid="{00000000-0005-0000-0000-00009C5D0000}"/>
    <cellStyle name="Notas 19 3 18 3" xfId="19929" xr:uid="{00000000-0005-0000-0000-00009D5D0000}"/>
    <cellStyle name="Notas 19 3 18 3 2" xfId="34980" xr:uid="{00000000-0005-0000-0000-00009E5D0000}"/>
    <cellStyle name="Notas 19 3 18 3 3" xfId="49329" xr:uid="{00000000-0005-0000-0000-00009F5D0000}"/>
    <cellStyle name="Notas 19 3 19" xfId="5790" xr:uid="{00000000-0005-0000-0000-0000A05D0000}"/>
    <cellStyle name="Notas 19 3 19 2" xfId="10635" xr:uid="{00000000-0005-0000-0000-0000A15D0000}"/>
    <cellStyle name="Notas 19 3 19 2 2" xfId="25686" xr:uid="{00000000-0005-0000-0000-0000A25D0000}"/>
    <cellStyle name="Notas 19 3 19 2 3" xfId="40035" xr:uid="{00000000-0005-0000-0000-0000A35D0000}"/>
    <cellStyle name="Notas 19 3 19 3" xfId="20139" xr:uid="{00000000-0005-0000-0000-0000A45D0000}"/>
    <cellStyle name="Notas 19 3 19 3 2" xfId="35190" xr:uid="{00000000-0005-0000-0000-0000A55D0000}"/>
    <cellStyle name="Notas 19 3 19 3 3" xfId="49539" xr:uid="{00000000-0005-0000-0000-0000A65D0000}"/>
    <cellStyle name="Notas 19 3 2" xfId="2122" xr:uid="{00000000-0005-0000-0000-0000A75D0000}"/>
    <cellStyle name="Notas 19 3 2 2" xfId="9768" xr:uid="{00000000-0005-0000-0000-0000A85D0000}"/>
    <cellStyle name="Notas 19 3 2 2 2" xfId="24819" xr:uid="{00000000-0005-0000-0000-0000A95D0000}"/>
    <cellStyle name="Notas 19 3 2 2 3" xfId="39168" xr:uid="{00000000-0005-0000-0000-0000AA5D0000}"/>
    <cellStyle name="Notas 19 3 2 3" xfId="16469" xr:uid="{00000000-0005-0000-0000-0000AB5D0000}"/>
    <cellStyle name="Notas 19 3 2 3 2" xfId="31520" xr:uid="{00000000-0005-0000-0000-0000AC5D0000}"/>
    <cellStyle name="Notas 19 3 2 3 3" xfId="45869" xr:uid="{00000000-0005-0000-0000-0000AD5D0000}"/>
    <cellStyle name="Notas 19 3 20" xfId="6000" xr:uid="{00000000-0005-0000-0000-0000AE5D0000}"/>
    <cellStyle name="Notas 19 3 20 2" xfId="15143" xr:uid="{00000000-0005-0000-0000-0000AF5D0000}"/>
    <cellStyle name="Notas 19 3 20 2 2" xfId="30194" xr:uid="{00000000-0005-0000-0000-0000B05D0000}"/>
    <cellStyle name="Notas 19 3 20 2 3" xfId="44543" xr:uid="{00000000-0005-0000-0000-0000B15D0000}"/>
    <cellStyle name="Notas 19 3 20 3" xfId="20349" xr:uid="{00000000-0005-0000-0000-0000B25D0000}"/>
    <cellStyle name="Notas 19 3 20 3 2" xfId="35400" xr:uid="{00000000-0005-0000-0000-0000B35D0000}"/>
    <cellStyle name="Notas 19 3 20 3 3" xfId="49749" xr:uid="{00000000-0005-0000-0000-0000B45D0000}"/>
    <cellStyle name="Notas 19 3 21" xfId="6210" xr:uid="{00000000-0005-0000-0000-0000B55D0000}"/>
    <cellStyle name="Notas 19 3 21 2" xfId="13445" xr:uid="{00000000-0005-0000-0000-0000B65D0000}"/>
    <cellStyle name="Notas 19 3 21 2 2" xfId="28496" xr:uid="{00000000-0005-0000-0000-0000B75D0000}"/>
    <cellStyle name="Notas 19 3 21 2 3" xfId="42845" xr:uid="{00000000-0005-0000-0000-0000B85D0000}"/>
    <cellStyle name="Notas 19 3 21 3" xfId="20559" xr:uid="{00000000-0005-0000-0000-0000B95D0000}"/>
    <cellStyle name="Notas 19 3 21 3 2" xfId="35610" xr:uid="{00000000-0005-0000-0000-0000BA5D0000}"/>
    <cellStyle name="Notas 19 3 21 3 3" xfId="49959" xr:uid="{00000000-0005-0000-0000-0000BB5D0000}"/>
    <cellStyle name="Notas 19 3 22" xfId="6420" xr:uid="{00000000-0005-0000-0000-0000BC5D0000}"/>
    <cellStyle name="Notas 19 3 22 2" xfId="15926" xr:uid="{00000000-0005-0000-0000-0000BD5D0000}"/>
    <cellStyle name="Notas 19 3 22 2 2" xfId="30977" xr:uid="{00000000-0005-0000-0000-0000BE5D0000}"/>
    <cellStyle name="Notas 19 3 22 2 3" xfId="45326" xr:uid="{00000000-0005-0000-0000-0000BF5D0000}"/>
    <cellStyle name="Notas 19 3 22 3" xfId="20769" xr:uid="{00000000-0005-0000-0000-0000C05D0000}"/>
    <cellStyle name="Notas 19 3 22 3 2" xfId="35820" xr:uid="{00000000-0005-0000-0000-0000C15D0000}"/>
    <cellStyle name="Notas 19 3 22 3 3" xfId="50169" xr:uid="{00000000-0005-0000-0000-0000C25D0000}"/>
    <cellStyle name="Notas 19 3 23" xfId="6630" xr:uid="{00000000-0005-0000-0000-0000C35D0000}"/>
    <cellStyle name="Notas 19 3 23 2" xfId="9757" xr:uid="{00000000-0005-0000-0000-0000C45D0000}"/>
    <cellStyle name="Notas 19 3 23 2 2" xfId="24808" xr:uid="{00000000-0005-0000-0000-0000C55D0000}"/>
    <cellStyle name="Notas 19 3 23 2 3" xfId="39157" xr:uid="{00000000-0005-0000-0000-0000C65D0000}"/>
    <cellStyle name="Notas 19 3 23 3" xfId="20979" xr:uid="{00000000-0005-0000-0000-0000C75D0000}"/>
    <cellStyle name="Notas 19 3 23 3 2" xfId="36030" xr:uid="{00000000-0005-0000-0000-0000C85D0000}"/>
    <cellStyle name="Notas 19 3 23 3 3" xfId="50379" xr:uid="{00000000-0005-0000-0000-0000C95D0000}"/>
    <cellStyle name="Notas 19 3 24" xfId="6840" xr:uid="{00000000-0005-0000-0000-0000CA5D0000}"/>
    <cellStyle name="Notas 19 3 24 2" xfId="11760" xr:uid="{00000000-0005-0000-0000-0000CB5D0000}"/>
    <cellStyle name="Notas 19 3 24 2 2" xfId="26811" xr:uid="{00000000-0005-0000-0000-0000CC5D0000}"/>
    <cellStyle name="Notas 19 3 24 2 3" xfId="41160" xr:uid="{00000000-0005-0000-0000-0000CD5D0000}"/>
    <cellStyle name="Notas 19 3 24 3" xfId="21189" xr:uid="{00000000-0005-0000-0000-0000CE5D0000}"/>
    <cellStyle name="Notas 19 3 24 3 2" xfId="36240" xr:uid="{00000000-0005-0000-0000-0000CF5D0000}"/>
    <cellStyle name="Notas 19 3 24 3 3" xfId="50589" xr:uid="{00000000-0005-0000-0000-0000D05D0000}"/>
    <cellStyle name="Notas 19 3 25" xfId="7050" xr:uid="{00000000-0005-0000-0000-0000D15D0000}"/>
    <cellStyle name="Notas 19 3 25 2" xfId="11688" xr:uid="{00000000-0005-0000-0000-0000D25D0000}"/>
    <cellStyle name="Notas 19 3 25 2 2" xfId="26739" xr:uid="{00000000-0005-0000-0000-0000D35D0000}"/>
    <cellStyle name="Notas 19 3 25 2 3" xfId="41088" xr:uid="{00000000-0005-0000-0000-0000D45D0000}"/>
    <cellStyle name="Notas 19 3 25 3" xfId="21399" xr:uid="{00000000-0005-0000-0000-0000D55D0000}"/>
    <cellStyle name="Notas 19 3 25 3 2" xfId="36450" xr:uid="{00000000-0005-0000-0000-0000D65D0000}"/>
    <cellStyle name="Notas 19 3 25 3 3" xfId="50799" xr:uid="{00000000-0005-0000-0000-0000D75D0000}"/>
    <cellStyle name="Notas 19 3 26" xfId="7260" xr:uid="{00000000-0005-0000-0000-0000D85D0000}"/>
    <cellStyle name="Notas 19 3 26 2" xfId="12199" xr:uid="{00000000-0005-0000-0000-0000D95D0000}"/>
    <cellStyle name="Notas 19 3 26 2 2" xfId="27250" xr:uid="{00000000-0005-0000-0000-0000DA5D0000}"/>
    <cellStyle name="Notas 19 3 26 2 3" xfId="41599" xr:uid="{00000000-0005-0000-0000-0000DB5D0000}"/>
    <cellStyle name="Notas 19 3 26 3" xfId="21609" xr:uid="{00000000-0005-0000-0000-0000DC5D0000}"/>
    <cellStyle name="Notas 19 3 26 3 2" xfId="36660" xr:uid="{00000000-0005-0000-0000-0000DD5D0000}"/>
    <cellStyle name="Notas 19 3 26 3 3" xfId="51009" xr:uid="{00000000-0005-0000-0000-0000DE5D0000}"/>
    <cellStyle name="Notas 19 3 27" xfId="7470" xr:uid="{00000000-0005-0000-0000-0000DF5D0000}"/>
    <cellStyle name="Notas 19 3 27 2" xfId="13587" xr:uid="{00000000-0005-0000-0000-0000E05D0000}"/>
    <cellStyle name="Notas 19 3 27 2 2" xfId="28638" xr:uid="{00000000-0005-0000-0000-0000E15D0000}"/>
    <cellStyle name="Notas 19 3 27 2 3" xfId="42987" xr:uid="{00000000-0005-0000-0000-0000E25D0000}"/>
    <cellStyle name="Notas 19 3 27 3" xfId="21819" xr:uid="{00000000-0005-0000-0000-0000E35D0000}"/>
    <cellStyle name="Notas 19 3 27 3 2" xfId="36870" xr:uid="{00000000-0005-0000-0000-0000E45D0000}"/>
    <cellStyle name="Notas 19 3 27 3 3" xfId="51219" xr:uid="{00000000-0005-0000-0000-0000E55D0000}"/>
    <cellStyle name="Notas 19 3 28" xfId="7680" xr:uid="{00000000-0005-0000-0000-0000E65D0000}"/>
    <cellStyle name="Notas 19 3 28 2" xfId="11908" xr:uid="{00000000-0005-0000-0000-0000E75D0000}"/>
    <cellStyle name="Notas 19 3 28 2 2" xfId="26959" xr:uid="{00000000-0005-0000-0000-0000E85D0000}"/>
    <cellStyle name="Notas 19 3 28 2 3" xfId="41308" xr:uid="{00000000-0005-0000-0000-0000E95D0000}"/>
    <cellStyle name="Notas 19 3 28 3" xfId="22029" xr:uid="{00000000-0005-0000-0000-0000EA5D0000}"/>
    <cellStyle name="Notas 19 3 28 3 2" xfId="37080" xr:uid="{00000000-0005-0000-0000-0000EB5D0000}"/>
    <cellStyle name="Notas 19 3 28 3 3" xfId="51429" xr:uid="{00000000-0005-0000-0000-0000EC5D0000}"/>
    <cellStyle name="Notas 19 3 29" xfId="7890" xr:uid="{00000000-0005-0000-0000-0000ED5D0000}"/>
    <cellStyle name="Notas 19 3 29 2" xfId="15638" xr:uid="{00000000-0005-0000-0000-0000EE5D0000}"/>
    <cellStyle name="Notas 19 3 29 2 2" xfId="30689" xr:uid="{00000000-0005-0000-0000-0000EF5D0000}"/>
    <cellStyle name="Notas 19 3 29 2 3" xfId="45038" xr:uid="{00000000-0005-0000-0000-0000F05D0000}"/>
    <cellStyle name="Notas 19 3 29 3" xfId="22239" xr:uid="{00000000-0005-0000-0000-0000F15D0000}"/>
    <cellStyle name="Notas 19 3 29 3 2" xfId="37290" xr:uid="{00000000-0005-0000-0000-0000F25D0000}"/>
    <cellStyle name="Notas 19 3 29 3 3" xfId="51639" xr:uid="{00000000-0005-0000-0000-0000F35D0000}"/>
    <cellStyle name="Notas 19 3 3" xfId="2430" xr:uid="{00000000-0005-0000-0000-0000F45D0000}"/>
    <cellStyle name="Notas 19 3 3 2" xfId="1572" xr:uid="{00000000-0005-0000-0000-0000F55D0000}"/>
    <cellStyle name="Notas 19 3 3 2 2" xfId="23417" xr:uid="{00000000-0005-0000-0000-0000F65D0000}"/>
    <cellStyle name="Notas 19 3 3 2 3" xfId="23907" xr:uid="{00000000-0005-0000-0000-0000F75D0000}"/>
    <cellStyle name="Notas 19 3 3 3" xfId="16779" xr:uid="{00000000-0005-0000-0000-0000F85D0000}"/>
    <cellStyle name="Notas 19 3 3 3 2" xfId="31830" xr:uid="{00000000-0005-0000-0000-0000F95D0000}"/>
    <cellStyle name="Notas 19 3 3 3 3" xfId="46179" xr:uid="{00000000-0005-0000-0000-0000FA5D0000}"/>
    <cellStyle name="Notas 19 3 30" xfId="8097" xr:uid="{00000000-0005-0000-0000-0000FB5D0000}"/>
    <cellStyle name="Notas 19 3 30 2" xfId="13311" xr:uid="{00000000-0005-0000-0000-0000FC5D0000}"/>
    <cellStyle name="Notas 19 3 30 2 2" xfId="28362" xr:uid="{00000000-0005-0000-0000-0000FD5D0000}"/>
    <cellStyle name="Notas 19 3 30 2 3" xfId="42711" xr:uid="{00000000-0005-0000-0000-0000FE5D0000}"/>
    <cellStyle name="Notas 19 3 30 3" xfId="22446" xr:uid="{00000000-0005-0000-0000-0000FF5D0000}"/>
    <cellStyle name="Notas 19 3 30 3 2" xfId="37497" xr:uid="{00000000-0005-0000-0000-0000005E0000}"/>
    <cellStyle name="Notas 19 3 30 3 3" xfId="51846" xr:uid="{00000000-0005-0000-0000-0000015E0000}"/>
    <cellStyle name="Notas 19 3 31" xfId="8304" xr:uid="{00000000-0005-0000-0000-0000025E0000}"/>
    <cellStyle name="Notas 19 3 31 2" xfId="14280" xr:uid="{00000000-0005-0000-0000-0000035E0000}"/>
    <cellStyle name="Notas 19 3 31 2 2" xfId="29331" xr:uid="{00000000-0005-0000-0000-0000045E0000}"/>
    <cellStyle name="Notas 19 3 31 2 3" xfId="43680" xr:uid="{00000000-0005-0000-0000-0000055E0000}"/>
    <cellStyle name="Notas 19 3 31 3" xfId="22653" xr:uid="{00000000-0005-0000-0000-0000065E0000}"/>
    <cellStyle name="Notas 19 3 31 3 2" xfId="37704" xr:uid="{00000000-0005-0000-0000-0000075E0000}"/>
    <cellStyle name="Notas 19 3 31 3 3" xfId="52053" xr:uid="{00000000-0005-0000-0000-0000085E0000}"/>
    <cellStyle name="Notas 19 3 32" xfId="8509" xr:uid="{00000000-0005-0000-0000-0000095E0000}"/>
    <cellStyle name="Notas 19 3 32 2" xfId="15212" xr:uid="{00000000-0005-0000-0000-00000A5E0000}"/>
    <cellStyle name="Notas 19 3 32 2 2" xfId="30263" xr:uid="{00000000-0005-0000-0000-00000B5E0000}"/>
    <cellStyle name="Notas 19 3 32 2 3" xfId="44612" xr:uid="{00000000-0005-0000-0000-00000C5E0000}"/>
    <cellStyle name="Notas 19 3 32 3" xfId="22858" xr:uid="{00000000-0005-0000-0000-00000D5E0000}"/>
    <cellStyle name="Notas 19 3 32 3 2" xfId="37909" xr:uid="{00000000-0005-0000-0000-00000E5E0000}"/>
    <cellStyle name="Notas 19 3 32 3 3" xfId="52258" xr:uid="{00000000-0005-0000-0000-00000F5E0000}"/>
    <cellStyle name="Notas 19 3 33" xfId="8704" xr:uid="{00000000-0005-0000-0000-0000105E0000}"/>
    <cellStyle name="Notas 19 3 33 2" xfId="11233" xr:uid="{00000000-0005-0000-0000-0000115E0000}"/>
    <cellStyle name="Notas 19 3 33 2 2" xfId="26284" xr:uid="{00000000-0005-0000-0000-0000125E0000}"/>
    <cellStyle name="Notas 19 3 33 2 3" xfId="40633" xr:uid="{00000000-0005-0000-0000-0000135E0000}"/>
    <cellStyle name="Notas 19 3 33 3" xfId="23053" xr:uid="{00000000-0005-0000-0000-0000145E0000}"/>
    <cellStyle name="Notas 19 3 33 3 2" xfId="38104" xr:uid="{00000000-0005-0000-0000-0000155E0000}"/>
    <cellStyle name="Notas 19 3 33 3 3" xfId="52453" xr:uid="{00000000-0005-0000-0000-0000165E0000}"/>
    <cellStyle name="Notas 19 3 34" xfId="8874" xr:uid="{00000000-0005-0000-0000-0000175E0000}"/>
    <cellStyle name="Notas 19 3 34 2" xfId="15954" xr:uid="{00000000-0005-0000-0000-0000185E0000}"/>
    <cellStyle name="Notas 19 3 34 2 2" xfId="31005" xr:uid="{00000000-0005-0000-0000-0000195E0000}"/>
    <cellStyle name="Notas 19 3 34 2 3" xfId="45354" xr:uid="{00000000-0005-0000-0000-00001A5E0000}"/>
    <cellStyle name="Notas 19 3 34 3" xfId="23223" xr:uid="{00000000-0005-0000-0000-00001B5E0000}"/>
    <cellStyle name="Notas 19 3 34 3 2" xfId="38274" xr:uid="{00000000-0005-0000-0000-00001C5E0000}"/>
    <cellStyle name="Notas 19 3 34 3 3" xfId="52623" xr:uid="{00000000-0005-0000-0000-00001D5E0000}"/>
    <cellStyle name="Notas 19 3 35" xfId="9008" xr:uid="{00000000-0005-0000-0000-00001E5E0000}"/>
    <cellStyle name="Notas 19 3 35 2" xfId="15484" xr:uid="{00000000-0005-0000-0000-00001F5E0000}"/>
    <cellStyle name="Notas 19 3 35 2 2" xfId="30535" xr:uid="{00000000-0005-0000-0000-0000205E0000}"/>
    <cellStyle name="Notas 19 3 35 2 3" xfId="44884" xr:uid="{00000000-0005-0000-0000-0000215E0000}"/>
    <cellStyle name="Notas 19 3 35 3" xfId="23357" xr:uid="{00000000-0005-0000-0000-0000225E0000}"/>
    <cellStyle name="Notas 19 3 35 3 2" xfId="38408" xr:uid="{00000000-0005-0000-0000-0000235E0000}"/>
    <cellStyle name="Notas 19 3 35 3 3" xfId="52757" xr:uid="{00000000-0005-0000-0000-0000245E0000}"/>
    <cellStyle name="Notas 19 3 36" xfId="12293" xr:uid="{00000000-0005-0000-0000-0000255E0000}"/>
    <cellStyle name="Notas 19 3 36 2" xfId="27344" xr:uid="{00000000-0005-0000-0000-0000265E0000}"/>
    <cellStyle name="Notas 19 3 36 3" xfId="41693" xr:uid="{00000000-0005-0000-0000-0000275E0000}"/>
    <cellStyle name="Notas 19 3 37" xfId="16257" xr:uid="{00000000-0005-0000-0000-0000285E0000}"/>
    <cellStyle name="Notas 19 3 37 2" xfId="31308" xr:uid="{00000000-0005-0000-0000-0000295E0000}"/>
    <cellStyle name="Notas 19 3 37 3" xfId="45657" xr:uid="{00000000-0005-0000-0000-00002A5E0000}"/>
    <cellStyle name="Notas 19 3 4" xfId="2640" xr:uid="{00000000-0005-0000-0000-00002B5E0000}"/>
    <cellStyle name="Notas 19 3 4 2" xfId="14883" xr:uid="{00000000-0005-0000-0000-00002C5E0000}"/>
    <cellStyle name="Notas 19 3 4 2 2" xfId="29934" xr:uid="{00000000-0005-0000-0000-00002D5E0000}"/>
    <cellStyle name="Notas 19 3 4 2 3" xfId="44283" xr:uid="{00000000-0005-0000-0000-00002E5E0000}"/>
    <cellStyle name="Notas 19 3 4 3" xfId="16989" xr:uid="{00000000-0005-0000-0000-00002F5E0000}"/>
    <cellStyle name="Notas 19 3 4 3 2" xfId="32040" xr:uid="{00000000-0005-0000-0000-0000305E0000}"/>
    <cellStyle name="Notas 19 3 4 3 3" xfId="46389" xr:uid="{00000000-0005-0000-0000-0000315E0000}"/>
    <cellStyle name="Notas 19 3 5" xfId="2850" xr:uid="{00000000-0005-0000-0000-0000325E0000}"/>
    <cellStyle name="Notas 19 3 5 2" xfId="1871" xr:uid="{00000000-0005-0000-0000-0000335E0000}"/>
    <cellStyle name="Notas 19 3 5 2 2" xfId="23676" xr:uid="{00000000-0005-0000-0000-0000345E0000}"/>
    <cellStyle name="Notas 19 3 5 2 3" xfId="23868" xr:uid="{00000000-0005-0000-0000-0000355E0000}"/>
    <cellStyle name="Notas 19 3 5 3" xfId="17199" xr:uid="{00000000-0005-0000-0000-0000365E0000}"/>
    <cellStyle name="Notas 19 3 5 3 2" xfId="32250" xr:uid="{00000000-0005-0000-0000-0000375E0000}"/>
    <cellStyle name="Notas 19 3 5 3 3" xfId="46599" xr:uid="{00000000-0005-0000-0000-0000385E0000}"/>
    <cellStyle name="Notas 19 3 6" xfId="3060" xr:uid="{00000000-0005-0000-0000-0000395E0000}"/>
    <cellStyle name="Notas 19 3 6 2" xfId="12486" xr:uid="{00000000-0005-0000-0000-00003A5E0000}"/>
    <cellStyle name="Notas 19 3 6 2 2" xfId="27537" xr:uid="{00000000-0005-0000-0000-00003B5E0000}"/>
    <cellStyle name="Notas 19 3 6 2 3" xfId="41886" xr:uid="{00000000-0005-0000-0000-00003C5E0000}"/>
    <cellStyle name="Notas 19 3 6 3" xfId="17409" xr:uid="{00000000-0005-0000-0000-00003D5E0000}"/>
    <cellStyle name="Notas 19 3 6 3 2" xfId="32460" xr:uid="{00000000-0005-0000-0000-00003E5E0000}"/>
    <cellStyle name="Notas 19 3 6 3 3" xfId="46809" xr:uid="{00000000-0005-0000-0000-00003F5E0000}"/>
    <cellStyle name="Notas 19 3 7" xfId="3270" xr:uid="{00000000-0005-0000-0000-0000405E0000}"/>
    <cellStyle name="Notas 19 3 7 2" xfId="13038" xr:uid="{00000000-0005-0000-0000-0000415E0000}"/>
    <cellStyle name="Notas 19 3 7 2 2" xfId="28089" xr:uid="{00000000-0005-0000-0000-0000425E0000}"/>
    <cellStyle name="Notas 19 3 7 2 3" xfId="42438" xr:uid="{00000000-0005-0000-0000-0000435E0000}"/>
    <cellStyle name="Notas 19 3 7 3" xfId="17619" xr:uid="{00000000-0005-0000-0000-0000445E0000}"/>
    <cellStyle name="Notas 19 3 7 3 2" xfId="32670" xr:uid="{00000000-0005-0000-0000-0000455E0000}"/>
    <cellStyle name="Notas 19 3 7 3 3" xfId="47019" xr:uid="{00000000-0005-0000-0000-0000465E0000}"/>
    <cellStyle name="Notas 19 3 8" xfId="3480" xr:uid="{00000000-0005-0000-0000-0000475E0000}"/>
    <cellStyle name="Notas 19 3 8 2" xfId="15670" xr:uid="{00000000-0005-0000-0000-0000485E0000}"/>
    <cellStyle name="Notas 19 3 8 2 2" xfId="30721" xr:uid="{00000000-0005-0000-0000-0000495E0000}"/>
    <cellStyle name="Notas 19 3 8 2 3" xfId="45070" xr:uid="{00000000-0005-0000-0000-00004A5E0000}"/>
    <cellStyle name="Notas 19 3 8 3" xfId="17829" xr:uid="{00000000-0005-0000-0000-00004B5E0000}"/>
    <cellStyle name="Notas 19 3 8 3 2" xfId="32880" xr:uid="{00000000-0005-0000-0000-00004C5E0000}"/>
    <cellStyle name="Notas 19 3 8 3 3" xfId="47229" xr:uid="{00000000-0005-0000-0000-00004D5E0000}"/>
    <cellStyle name="Notas 19 3 9" xfId="3690" xr:uid="{00000000-0005-0000-0000-00004E5E0000}"/>
    <cellStyle name="Notas 19 3 9 2" xfId="15999" xr:uid="{00000000-0005-0000-0000-00004F5E0000}"/>
    <cellStyle name="Notas 19 3 9 2 2" xfId="31050" xr:uid="{00000000-0005-0000-0000-0000505E0000}"/>
    <cellStyle name="Notas 19 3 9 2 3" xfId="45399" xr:uid="{00000000-0005-0000-0000-0000515E0000}"/>
    <cellStyle name="Notas 19 3 9 3" xfId="18039" xr:uid="{00000000-0005-0000-0000-0000525E0000}"/>
    <cellStyle name="Notas 19 3 9 3 2" xfId="33090" xr:uid="{00000000-0005-0000-0000-0000535E0000}"/>
    <cellStyle name="Notas 19 3 9 3 3" xfId="47439" xr:uid="{00000000-0005-0000-0000-0000545E0000}"/>
    <cellStyle name="Notas 19 30" xfId="7408" xr:uid="{00000000-0005-0000-0000-0000555E0000}"/>
    <cellStyle name="Notas 19 30 2" xfId="11797" xr:uid="{00000000-0005-0000-0000-0000565E0000}"/>
    <cellStyle name="Notas 19 30 2 2" xfId="26848" xr:uid="{00000000-0005-0000-0000-0000575E0000}"/>
    <cellStyle name="Notas 19 30 2 3" xfId="41197" xr:uid="{00000000-0005-0000-0000-0000585E0000}"/>
    <cellStyle name="Notas 19 30 3" xfId="21757" xr:uid="{00000000-0005-0000-0000-0000595E0000}"/>
    <cellStyle name="Notas 19 30 3 2" xfId="36808" xr:uid="{00000000-0005-0000-0000-00005A5E0000}"/>
    <cellStyle name="Notas 19 30 3 3" xfId="51157" xr:uid="{00000000-0005-0000-0000-00005B5E0000}"/>
    <cellStyle name="Notas 19 31" xfId="7618" xr:uid="{00000000-0005-0000-0000-00005C5E0000}"/>
    <cellStyle name="Notas 19 31 2" xfId="10890" xr:uid="{00000000-0005-0000-0000-00005D5E0000}"/>
    <cellStyle name="Notas 19 31 2 2" xfId="25941" xr:uid="{00000000-0005-0000-0000-00005E5E0000}"/>
    <cellStyle name="Notas 19 31 2 3" xfId="40290" xr:uid="{00000000-0005-0000-0000-00005F5E0000}"/>
    <cellStyle name="Notas 19 31 3" xfId="21967" xr:uid="{00000000-0005-0000-0000-0000605E0000}"/>
    <cellStyle name="Notas 19 31 3 2" xfId="37018" xr:uid="{00000000-0005-0000-0000-0000615E0000}"/>
    <cellStyle name="Notas 19 31 3 3" xfId="51367" xr:uid="{00000000-0005-0000-0000-0000625E0000}"/>
    <cellStyle name="Notas 19 32" xfId="7828" xr:uid="{00000000-0005-0000-0000-0000635E0000}"/>
    <cellStyle name="Notas 19 32 2" xfId="11666" xr:uid="{00000000-0005-0000-0000-0000645E0000}"/>
    <cellStyle name="Notas 19 32 2 2" xfId="26717" xr:uid="{00000000-0005-0000-0000-0000655E0000}"/>
    <cellStyle name="Notas 19 32 2 3" xfId="41066" xr:uid="{00000000-0005-0000-0000-0000665E0000}"/>
    <cellStyle name="Notas 19 32 3" xfId="22177" xr:uid="{00000000-0005-0000-0000-0000675E0000}"/>
    <cellStyle name="Notas 19 32 3 2" xfId="37228" xr:uid="{00000000-0005-0000-0000-0000685E0000}"/>
    <cellStyle name="Notas 19 32 3 3" xfId="51577" xr:uid="{00000000-0005-0000-0000-0000695E0000}"/>
    <cellStyle name="Notas 19 33" xfId="8036" xr:uid="{00000000-0005-0000-0000-00006A5E0000}"/>
    <cellStyle name="Notas 19 33 2" xfId="10505" xr:uid="{00000000-0005-0000-0000-00006B5E0000}"/>
    <cellStyle name="Notas 19 33 2 2" xfId="25556" xr:uid="{00000000-0005-0000-0000-00006C5E0000}"/>
    <cellStyle name="Notas 19 33 2 3" xfId="39905" xr:uid="{00000000-0005-0000-0000-00006D5E0000}"/>
    <cellStyle name="Notas 19 33 3" xfId="22385" xr:uid="{00000000-0005-0000-0000-00006E5E0000}"/>
    <cellStyle name="Notas 19 33 3 2" xfId="37436" xr:uid="{00000000-0005-0000-0000-00006F5E0000}"/>
    <cellStyle name="Notas 19 33 3 3" xfId="51785" xr:uid="{00000000-0005-0000-0000-0000705E0000}"/>
    <cellStyle name="Notas 19 34" xfId="8243" xr:uid="{00000000-0005-0000-0000-0000715E0000}"/>
    <cellStyle name="Notas 19 34 2" xfId="13187" xr:uid="{00000000-0005-0000-0000-0000725E0000}"/>
    <cellStyle name="Notas 19 34 2 2" xfId="28238" xr:uid="{00000000-0005-0000-0000-0000735E0000}"/>
    <cellStyle name="Notas 19 34 2 3" xfId="42587" xr:uid="{00000000-0005-0000-0000-0000745E0000}"/>
    <cellStyle name="Notas 19 34 3" xfId="22592" xr:uid="{00000000-0005-0000-0000-0000755E0000}"/>
    <cellStyle name="Notas 19 34 3 2" xfId="37643" xr:uid="{00000000-0005-0000-0000-0000765E0000}"/>
    <cellStyle name="Notas 19 34 3 3" xfId="51992" xr:uid="{00000000-0005-0000-0000-0000775E0000}"/>
    <cellStyle name="Notas 19 35" xfId="8449" xr:uid="{00000000-0005-0000-0000-0000785E0000}"/>
    <cellStyle name="Notas 19 35 2" xfId="13326" xr:uid="{00000000-0005-0000-0000-0000795E0000}"/>
    <cellStyle name="Notas 19 35 2 2" xfId="28377" xr:uid="{00000000-0005-0000-0000-00007A5E0000}"/>
    <cellStyle name="Notas 19 35 2 3" xfId="42726" xr:uid="{00000000-0005-0000-0000-00007B5E0000}"/>
    <cellStyle name="Notas 19 35 3" xfId="22798" xr:uid="{00000000-0005-0000-0000-00007C5E0000}"/>
    <cellStyle name="Notas 19 35 3 2" xfId="37849" xr:uid="{00000000-0005-0000-0000-00007D5E0000}"/>
    <cellStyle name="Notas 19 35 3 3" xfId="52198" xr:uid="{00000000-0005-0000-0000-00007E5E0000}"/>
    <cellStyle name="Notas 19 36" xfId="8647" xr:uid="{00000000-0005-0000-0000-00007F5E0000}"/>
    <cellStyle name="Notas 19 36 2" xfId="13539" xr:uid="{00000000-0005-0000-0000-0000805E0000}"/>
    <cellStyle name="Notas 19 36 2 2" xfId="28590" xr:uid="{00000000-0005-0000-0000-0000815E0000}"/>
    <cellStyle name="Notas 19 36 2 3" xfId="42939" xr:uid="{00000000-0005-0000-0000-0000825E0000}"/>
    <cellStyle name="Notas 19 36 3" xfId="22996" xr:uid="{00000000-0005-0000-0000-0000835E0000}"/>
    <cellStyle name="Notas 19 36 3 2" xfId="38047" xr:uid="{00000000-0005-0000-0000-0000845E0000}"/>
    <cellStyle name="Notas 19 36 3 3" xfId="52396" xr:uid="{00000000-0005-0000-0000-0000855E0000}"/>
    <cellStyle name="Notas 19 37" xfId="8825" xr:uid="{00000000-0005-0000-0000-0000865E0000}"/>
    <cellStyle name="Notas 19 37 2" xfId="9754" xr:uid="{00000000-0005-0000-0000-0000875E0000}"/>
    <cellStyle name="Notas 19 37 2 2" xfId="24805" xr:uid="{00000000-0005-0000-0000-0000885E0000}"/>
    <cellStyle name="Notas 19 37 2 3" xfId="39154" xr:uid="{00000000-0005-0000-0000-0000895E0000}"/>
    <cellStyle name="Notas 19 37 3" xfId="23174" xr:uid="{00000000-0005-0000-0000-00008A5E0000}"/>
    <cellStyle name="Notas 19 37 3 2" xfId="38225" xr:uid="{00000000-0005-0000-0000-00008B5E0000}"/>
    <cellStyle name="Notas 19 37 3 3" xfId="52574" xr:uid="{00000000-0005-0000-0000-00008C5E0000}"/>
    <cellStyle name="Notas 19 38" xfId="11074" xr:uid="{00000000-0005-0000-0000-00008D5E0000}"/>
    <cellStyle name="Notas 19 38 2" xfId="26125" xr:uid="{00000000-0005-0000-0000-00008E5E0000}"/>
    <cellStyle name="Notas 19 38 3" xfId="40474" xr:uid="{00000000-0005-0000-0000-00008F5E0000}"/>
    <cellStyle name="Notas 19 39" xfId="16124" xr:uid="{00000000-0005-0000-0000-0000905E0000}"/>
    <cellStyle name="Notas 19 39 2" xfId="31175" xr:uid="{00000000-0005-0000-0000-0000915E0000}"/>
    <cellStyle name="Notas 19 39 3" xfId="45524" xr:uid="{00000000-0005-0000-0000-0000925E0000}"/>
    <cellStyle name="Notas 19 4" xfId="1604" xr:uid="{00000000-0005-0000-0000-0000935E0000}"/>
    <cellStyle name="Notas 19 4 2" xfId="15550" xr:uid="{00000000-0005-0000-0000-0000945E0000}"/>
    <cellStyle name="Notas 19 4 2 2" xfId="30601" xr:uid="{00000000-0005-0000-0000-0000955E0000}"/>
    <cellStyle name="Notas 19 4 2 3" xfId="44950" xr:uid="{00000000-0005-0000-0000-0000965E0000}"/>
    <cellStyle name="Notas 19 4 3" xfId="14864" xr:uid="{00000000-0005-0000-0000-0000975E0000}"/>
    <cellStyle name="Notas 19 4 3 2" xfId="29915" xr:uid="{00000000-0005-0000-0000-0000985E0000}"/>
    <cellStyle name="Notas 19 4 3 3" xfId="44264" xr:uid="{00000000-0005-0000-0000-0000995E0000}"/>
    <cellStyle name="Notas 19 5" xfId="2198" xr:uid="{00000000-0005-0000-0000-00009A5E0000}"/>
    <cellStyle name="Notas 19 5 2" xfId="1828" xr:uid="{00000000-0005-0000-0000-00009B5E0000}"/>
    <cellStyle name="Notas 19 5 2 2" xfId="23633" xr:uid="{00000000-0005-0000-0000-00009C5E0000}"/>
    <cellStyle name="Notas 19 5 2 3" xfId="23858" xr:uid="{00000000-0005-0000-0000-00009D5E0000}"/>
    <cellStyle name="Notas 19 5 3" xfId="16547" xr:uid="{00000000-0005-0000-0000-00009E5E0000}"/>
    <cellStyle name="Notas 19 5 3 2" xfId="31598" xr:uid="{00000000-0005-0000-0000-00009F5E0000}"/>
    <cellStyle name="Notas 19 5 3 3" xfId="45947" xr:uid="{00000000-0005-0000-0000-0000A05E0000}"/>
    <cellStyle name="Notas 19 6" xfId="2368" xr:uid="{00000000-0005-0000-0000-0000A15E0000}"/>
    <cellStyle name="Notas 19 6 2" xfId="10551" xr:uid="{00000000-0005-0000-0000-0000A25E0000}"/>
    <cellStyle name="Notas 19 6 2 2" xfId="25602" xr:uid="{00000000-0005-0000-0000-0000A35E0000}"/>
    <cellStyle name="Notas 19 6 2 3" xfId="39951" xr:uid="{00000000-0005-0000-0000-0000A45E0000}"/>
    <cellStyle name="Notas 19 6 3" xfId="16717" xr:uid="{00000000-0005-0000-0000-0000A55E0000}"/>
    <cellStyle name="Notas 19 6 3 2" xfId="31768" xr:uid="{00000000-0005-0000-0000-0000A65E0000}"/>
    <cellStyle name="Notas 19 6 3 3" xfId="46117" xr:uid="{00000000-0005-0000-0000-0000A75E0000}"/>
    <cellStyle name="Notas 19 7" xfId="2578" xr:uid="{00000000-0005-0000-0000-0000A85E0000}"/>
    <cellStyle name="Notas 19 7 2" xfId="1732" xr:uid="{00000000-0005-0000-0000-0000A95E0000}"/>
    <cellStyle name="Notas 19 7 2 2" xfId="23537" xr:uid="{00000000-0005-0000-0000-0000AA5E0000}"/>
    <cellStyle name="Notas 19 7 2 3" xfId="24051" xr:uid="{00000000-0005-0000-0000-0000AB5E0000}"/>
    <cellStyle name="Notas 19 7 3" xfId="16927" xr:uid="{00000000-0005-0000-0000-0000AC5E0000}"/>
    <cellStyle name="Notas 19 7 3 2" xfId="31978" xr:uid="{00000000-0005-0000-0000-0000AD5E0000}"/>
    <cellStyle name="Notas 19 7 3 3" xfId="46327" xr:uid="{00000000-0005-0000-0000-0000AE5E0000}"/>
    <cellStyle name="Notas 19 8" xfId="2788" xr:uid="{00000000-0005-0000-0000-0000AF5E0000}"/>
    <cellStyle name="Notas 19 8 2" xfId="9348" xr:uid="{00000000-0005-0000-0000-0000B05E0000}"/>
    <cellStyle name="Notas 19 8 2 2" xfId="24399" xr:uid="{00000000-0005-0000-0000-0000B15E0000}"/>
    <cellStyle name="Notas 19 8 2 3" xfId="38748" xr:uid="{00000000-0005-0000-0000-0000B25E0000}"/>
    <cellStyle name="Notas 19 8 3" xfId="17137" xr:uid="{00000000-0005-0000-0000-0000B35E0000}"/>
    <cellStyle name="Notas 19 8 3 2" xfId="32188" xr:uid="{00000000-0005-0000-0000-0000B45E0000}"/>
    <cellStyle name="Notas 19 8 3 3" xfId="46537" xr:uid="{00000000-0005-0000-0000-0000B55E0000}"/>
    <cellStyle name="Notas 19 9" xfId="2998" xr:uid="{00000000-0005-0000-0000-0000B65E0000}"/>
    <cellStyle name="Notas 19 9 2" xfId="13729" xr:uid="{00000000-0005-0000-0000-0000B75E0000}"/>
    <cellStyle name="Notas 19 9 2 2" xfId="28780" xr:uid="{00000000-0005-0000-0000-0000B85E0000}"/>
    <cellStyle name="Notas 19 9 2 3" xfId="43129" xr:uid="{00000000-0005-0000-0000-0000B95E0000}"/>
    <cellStyle name="Notas 19 9 3" xfId="17347" xr:uid="{00000000-0005-0000-0000-0000BA5E0000}"/>
    <cellStyle name="Notas 19 9 3 2" xfId="32398" xr:uid="{00000000-0005-0000-0000-0000BB5E0000}"/>
    <cellStyle name="Notas 19 9 3 3" xfId="46747" xr:uid="{00000000-0005-0000-0000-0000BC5E0000}"/>
    <cellStyle name="Notas 2" xfId="90" xr:uid="{00000000-0005-0000-0000-0000BD5E0000}"/>
    <cellStyle name="Notas 2 10" xfId="2930" xr:uid="{00000000-0005-0000-0000-0000BE5E0000}"/>
    <cellStyle name="Notas 2 10 2" xfId="12886" xr:uid="{00000000-0005-0000-0000-0000BF5E0000}"/>
    <cellStyle name="Notas 2 10 2 2" xfId="27937" xr:uid="{00000000-0005-0000-0000-0000C05E0000}"/>
    <cellStyle name="Notas 2 10 2 3" xfId="42286" xr:uid="{00000000-0005-0000-0000-0000C15E0000}"/>
    <cellStyle name="Notas 2 10 3" xfId="17279" xr:uid="{00000000-0005-0000-0000-0000C25E0000}"/>
    <cellStyle name="Notas 2 10 3 2" xfId="32330" xr:uid="{00000000-0005-0000-0000-0000C35E0000}"/>
    <cellStyle name="Notas 2 10 3 3" xfId="46679" xr:uid="{00000000-0005-0000-0000-0000C45E0000}"/>
    <cellStyle name="Notas 2 11" xfId="3140" xr:uid="{00000000-0005-0000-0000-0000C55E0000}"/>
    <cellStyle name="Notas 2 11 2" xfId="15728" xr:uid="{00000000-0005-0000-0000-0000C65E0000}"/>
    <cellStyle name="Notas 2 11 2 2" xfId="30779" xr:uid="{00000000-0005-0000-0000-0000C75E0000}"/>
    <cellStyle name="Notas 2 11 2 3" xfId="45128" xr:uid="{00000000-0005-0000-0000-0000C85E0000}"/>
    <cellStyle name="Notas 2 11 3" xfId="17489" xr:uid="{00000000-0005-0000-0000-0000C95E0000}"/>
    <cellStyle name="Notas 2 11 3 2" xfId="32540" xr:uid="{00000000-0005-0000-0000-0000CA5E0000}"/>
    <cellStyle name="Notas 2 11 3 3" xfId="46889" xr:uid="{00000000-0005-0000-0000-0000CB5E0000}"/>
    <cellStyle name="Notas 2 12" xfId="3350" xr:uid="{00000000-0005-0000-0000-0000CC5E0000}"/>
    <cellStyle name="Notas 2 12 2" xfId="10839" xr:uid="{00000000-0005-0000-0000-0000CD5E0000}"/>
    <cellStyle name="Notas 2 12 2 2" xfId="25890" xr:uid="{00000000-0005-0000-0000-0000CE5E0000}"/>
    <cellStyle name="Notas 2 12 2 3" xfId="40239" xr:uid="{00000000-0005-0000-0000-0000CF5E0000}"/>
    <cellStyle name="Notas 2 12 3" xfId="17699" xr:uid="{00000000-0005-0000-0000-0000D05E0000}"/>
    <cellStyle name="Notas 2 12 3 2" xfId="32750" xr:uid="{00000000-0005-0000-0000-0000D15E0000}"/>
    <cellStyle name="Notas 2 12 3 3" xfId="47099" xr:uid="{00000000-0005-0000-0000-0000D25E0000}"/>
    <cellStyle name="Notas 2 13" xfId="3560" xr:uid="{00000000-0005-0000-0000-0000D35E0000}"/>
    <cellStyle name="Notas 2 13 2" xfId="14888" xr:uid="{00000000-0005-0000-0000-0000D45E0000}"/>
    <cellStyle name="Notas 2 13 2 2" xfId="29939" xr:uid="{00000000-0005-0000-0000-0000D55E0000}"/>
    <cellStyle name="Notas 2 13 2 3" xfId="44288" xr:uid="{00000000-0005-0000-0000-0000D65E0000}"/>
    <cellStyle name="Notas 2 13 3" xfId="17909" xr:uid="{00000000-0005-0000-0000-0000D75E0000}"/>
    <cellStyle name="Notas 2 13 3 2" xfId="32960" xr:uid="{00000000-0005-0000-0000-0000D85E0000}"/>
    <cellStyle name="Notas 2 13 3 3" xfId="47309" xr:uid="{00000000-0005-0000-0000-0000D95E0000}"/>
    <cellStyle name="Notas 2 14" xfId="3770" xr:uid="{00000000-0005-0000-0000-0000DA5E0000}"/>
    <cellStyle name="Notas 2 14 2" xfId="13109" xr:uid="{00000000-0005-0000-0000-0000DB5E0000}"/>
    <cellStyle name="Notas 2 14 2 2" xfId="28160" xr:uid="{00000000-0005-0000-0000-0000DC5E0000}"/>
    <cellStyle name="Notas 2 14 2 3" xfId="42509" xr:uid="{00000000-0005-0000-0000-0000DD5E0000}"/>
    <cellStyle name="Notas 2 14 3" xfId="18119" xr:uid="{00000000-0005-0000-0000-0000DE5E0000}"/>
    <cellStyle name="Notas 2 14 3 2" xfId="33170" xr:uid="{00000000-0005-0000-0000-0000DF5E0000}"/>
    <cellStyle name="Notas 2 14 3 3" xfId="47519" xr:uid="{00000000-0005-0000-0000-0000E05E0000}"/>
    <cellStyle name="Notas 2 15" xfId="3980" xr:uid="{00000000-0005-0000-0000-0000E15E0000}"/>
    <cellStyle name="Notas 2 15 2" xfId="11231" xr:uid="{00000000-0005-0000-0000-0000E25E0000}"/>
    <cellStyle name="Notas 2 15 2 2" xfId="26282" xr:uid="{00000000-0005-0000-0000-0000E35E0000}"/>
    <cellStyle name="Notas 2 15 2 3" xfId="40631" xr:uid="{00000000-0005-0000-0000-0000E45E0000}"/>
    <cellStyle name="Notas 2 15 3" xfId="18329" xr:uid="{00000000-0005-0000-0000-0000E55E0000}"/>
    <cellStyle name="Notas 2 15 3 2" xfId="33380" xr:uid="{00000000-0005-0000-0000-0000E65E0000}"/>
    <cellStyle name="Notas 2 15 3 3" xfId="47729" xr:uid="{00000000-0005-0000-0000-0000E75E0000}"/>
    <cellStyle name="Notas 2 16" xfId="4190" xr:uid="{00000000-0005-0000-0000-0000E85E0000}"/>
    <cellStyle name="Notas 2 16 2" xfId="11566" xr:uid="{00000000-0005-0000-0000-0000E95E0000}"/>
    <cellStyle name="Notas 2 16 2 2" xfId="26617" xr:uid="{00000000-0005-0000-0000-0000EA5E0000}"/>
    <cellStyle name="Notas 2 16 2 3" xfId="40966" xr:uid="{00000000-0005-0000-0000-0000EB5E0000}"/>
    <cellStyle name="Notas 2 16 3" xfId="18539" xr:uid="{00000000-0005-0000-0000-0000EC5E0000}"/>
    <cellStyle name="Notas 2 16 3 2" xfId="33590" xr:uid="{00000000-0005-0000-0000-0000ED5E0000}"/>
    <cellStyle name="Notas 2 16 3 3" xfId="47939" xr:uid="{00000000-0005-0000-0000-0000EE5E0000}"/>
    <cellStyle name="Notas 2 17" xfId="4400" xr:uid="{00000000-0005-0000-0000-0000EF5E0000}"/>
    <cellStyle name="Notas 2 17 2" xfId="10625" xr:uid="{00000000-0005-0000-0000-0000F05E0000}"/>
    <cellStyle name="Notas 2 17 2 2" xfId="25676" xr:uid="{00000000-0005-0000-0000-0000F15E0000}"/>
    <cellStyle name="Notas 2 17 2 3" xfId="40025" xr:uid="{00000000-0005-0000-0000-0000F25E0000}"/>
    <cellStyle name="Notas 2 17 3" xfId="18749" xr:uid="{00000000-0005-0000-0000-0000F35E0000}"/>
    <cellStyle name="Notas 2 17 3 2" xfId="33800" xr:uid="{00000000-0005-0000-0000-0000F45E0000}"/>
    <cellStyle name="Notas 2 17 3 3" xfId="48149" xr:uid="{00000000-0005-0000-0000-0000F55E0000}"/>
    <cellStyle name="Notas 2 18" xfId="4610" xr:uid="{00000000-0005-0000-0000-0000F65E0000}"/>
    <cellStyle name="Notas 2 18 2" xfId="13743" xr:uid="{00000000-0005-0000-0000-0000F75E0000}"/>
    <cellStyle name="Notas 2 18 2 2" xfId="28794" xr:uid="{00000000-0005-0000-0000-0000F85E0000}"/>
    <cellStyle name="Notas 2 18 2 3" xfId="43143" xr:uid="{00000000-0005-0000-0000-0000F95E0000}"/>
    <cellStyle name="Notas 2 18 3" xfId="18959" xr:uid="{00000000-0005-0000-0000-0000FA5E0000}"/>
    <cellStyle name="Notas 2 18 3 2" xfId="34010" xr:uid="{00000000-0005-0000-0000-0000FB5E0000}"/>
    <cellStyle name="Notas 2 18 3 3" xfId="48359" xr:uid="{00000000-0005-0000-0000-0000FC5E0000}"/>
    <cellStyle name="Notas 2 19" xfId="4820" xr:uid="{00000000-0005-0000-0000-0000FD5E0000}"/>
    <cellStyle name="Notas 2 19 2" xfId="16041" xr:uid="{00000000-0005-0000-0000-0000FE5E0000}"/>
    <cellStyle name="Notas 2 19 2 2" xfId="31092" xr:uid="{00000000-0005-0000-0000-0000FF5E0000}"/>
    <cellStyle name="Notas 2 19 2 3" xfId="45441" xr:uid="{00000000-0005-0000-0000-0000005F0000}"/>
    <cellStyle name="Notas 2 19 3" xfId="19169" xr:uid="{00000000-0005-0000-0000-0000015F0000}"/>
    <cellStyle name="Notas 2 19 3 2" xfId="34220" xr:uid="{00000000-0005-0000-0000-0000025F0000}"/>
    <cellStyle name="Notas 2 19 3 3" xfId="48569" xr:uid="{00000000-0005-0000-0000-0000035F0000}"/>
    <cellStyle name="Notas 2 2" xfId="131" xr:uid="{00000000-0005-0000-0000-0000045F0000}"/>
    <cellStyle name="Notas 2 2 10" xfId="3419" xr:uid="{00000000-0005-0000-0000-0000055F0000}"/>
    <cellStyle name="Notas 2 2 10 2" xfId="12227" xr:uid="{00000000-0005-0000-0000-0000065F0000}"/>
    <cellStyle name="Notas 2 2 10 2 2" xfId="27278" xr:uid="{00000000-0005-0000-0000-0000075F0000}"/>
    <cellStyle name="Notas 2 2 10 2 3" xfId="41627" xr:uid="{00000000-0005-0000-0000-0000085F0000}"/>
    <cellStyle name="Notas 2 2 10 3" xfId="17768" xr:uid="{00000000-0005-0000-0000-0000095F0000}"/>
    <cellStyle name="Notas 2 2 10 3 2" xfId="32819" xr:uid="{00000000-0005-0000-0000-00000A5F0000}"/>
    <cellStyle name="Notas 2 2 10 3 3" xfId="47168" xr:uid="{00000000-0005-0000-0000-00000B5F0000}"/>
    <cellStyle name="Notas 2 2 11" xfId="3629" xr:uid="{00000000-0005-0000-0000-00000C5F0000}"/>
    <cellStyle name="Notas 2 2 11 2" xfId="9934" xr:uid="{00000000-0005-0000-0000-00000D5F0000}"/>
    <cellStyle name="Notas 2 2 11 2 2" xfId="24985" xr:uid="{00000000-0005-0000-0000-00000E5F0000}"/>
    <cellStyle name="Notas 2 2 11 2 3" xfId="39334" xr:uid="{00000000-0005-0000-0000-00000F5F0000}"/>
    <cellStyle name="Notas 2 2 11 3" xfId="17978" xr:uid="{00000000-0005-0000-0000-0000105F0000}"/>
    <cellStyle name="Notas 2 2 11 3 2" xfId="33029" xr:uid="{00000000-0005-0000-0000-0000115F0000}"/>
    <cellStyle name="Notas 2 2 11 3 3" xfId="47378" xr:uid="{00000000-0005-0000-0000-0000125F0000}"/>
    <cellStyle name="Notas 2 2 12" xfId="3839" xr:uid="{00000000-0005-0000-0000-0000135F0000}"/>
    <cellStyle name="Notas 2 2 12 2" xfId="10235" xr:uid="{00000000-0005-0000-0000-0000145F0000}"/>
    <cellStyle name="Notas 2 2 12 2 2" xfId="25286" xr:uid="{00000000-0005-0000-0000-0000155F0000}"/>
    <cellStyle name="Notas 2 2 12 2 3" xfId="39635" xr:uid="{00000000-0005-0000-0000-0000165F0000}"/>
    <cellStyle name="Notas 2 2 12 3" xfId="18188" xr:uid="{00000000-0005-0000-0000-0000175F0000}"/>
    <cellStyle name="Notas 2 2 12 3 2" xfId="33239" xr:uid="{00000000-0005-0000-0000-0000185F0000}"/>
    <cellStyle name="Notas 2 2 12 3 3" xfId="47588" xr:uid="{00000000-0005-0000-0000-0000195F0000}"/>
    <cellStyle name="Notas 2 2 13" xfId="4049" xr:uid="{00000000-0005-0000-0000-00001A5F0000}"/>
    <cellStyle name="Notas 2 2 13 2" xfId="14258" xr:uid="{00000000-0005-0000-0000-00001B5F0000}"/>
    <cellStyle name="Notas 2 2 13 2 2" xfId="29309" xr:uid="{00000000-0005-0000-0000-00001C5F0000}"/>
    <cellStyle name="Notas 2 2 13 2 3" xfId="43658" xr:uid="{00000000-0005-0000-0000-00001D5F0000}"/>
    <cellStyle name="Notas 2 2 13 3" xfId="18398" xr:uid="{00000000-0005-0000-0000-00001E5F0000}"/>
    <cellStyle name="Notas 2 2 13 3 2" xfId="33449" xr:uid="{00000000-0005-0000-0000-00001F5F0000}"/>
    <cellStyle name="Notas 2 2 13 3 3" xfId="47798" xr:uid="{00000000-0005-0000-0000-0000205F0000}"/>
    <cellStyle name="Notas 2 2 14" xfId="4259" xr:uid="{00000000-0005-0000-0000-0000215F0000}"/>
    <cellStyle name="Notas 2 2 14 2" xfId="12232" xr:uid="{00000000-0005-0000-0000-0000225F0000}"/>
    <cellStyle name="Notas 2 2 14 2 2" xfId="27283" xr:uid="{00000000-0005-0000-0000-0000235F0000}"/>
    <cellStyle name="Notas 2 2 14 2 3" xfId="41632" xr:uid="{00000000-0005-0000-0000-0000245F0000}"/>
    <cellStyle name="Notas 2 2 14 3" xfId="18608" xr:uid="{00000000-0005-0000-0000-0000255F0000}"/>
    <cellStyle name="Notas 2 2 14 3 2" xfId="33659" xr:uid="{00000000-0005-0000-0000-0000265F0000}"/>
    <cellStyle name="Notas 2 2 14 3 3" xfId="48008" xr:uid="{00000000-0005-0000-0000-0000275F0000}"/>
    <cellStyle name="Notas 2 2 15" xfId="4469" xr:uid="{00000000-0005-0000-0000-0000285F0000}"/>
    <cellStyle name="Notas 2 2 15 2" xfId="1559" xr:uid="{00000000-0005-0000-0000-0000295F0000}"/>
    <cellStyle name="Notas 2 2 15 2 2" xfId="23404" xr:uid="{00000000-0005-0000-0000-00002A5F0000}"/>
    <cellStyle name="Notas 2 2 15 2 3" xfId="24045" xr:uid="{00000000-0005-0000-0000-00002B5F0000}"/>
    <cellStyle name="Notas 2 2 15 3" xfId="18818" xr:uid="{00000000-0005-0000-0000-00002C5F0000}"/>
    <cellStyle name="Notas 2 2 15 3 2" xfId="33869" xr:uid="{00000000-0005-0000-0000-00002D5F0000}"/>
    <cellStyle name="Notas 2 2 15 3 3" xfId="48218" xr:uid="{00000000-0005-0000-0000-00002E5F0000}"/>
    <cellStyle name="Notas 2 2 16" xfId="4679" xr:uid="{00000000-0005-0000-0000-00002F5F0000}"/>
    <cellStyle name="Notas 2 2 16 2" xfId="10854" xr:uid="{00000000-0005-0000-0000-0000305F0000}"/>
    <cellStyle name="Notas 2 2 16 2 2" xfId="25905" xr:uid="{00000000-0005-0000-0000-0000315F0000}"/>
    <cellStyle name="Notas 2 2 16 2 3" xfId="40254" xr:uid="{00000000-0005-0000-0000-0000325F0000}"/>
    <cellStyle name="Notas 2 2 16 3" xfId="19028" xr:uid="{00000000-0005-0000-0000-0000335F0000}"/>
    <cellStyle name="Notas 2 2 16 3 2" xfId="34079" xr:uid="{00000000-0005-0000-0000-0000345F0000}"/>
    <cellStyle name="Notas 2 2 16 3 3" xfId="48428" xr:uid="{00000000-0005-0000-0000-0000355F0000}"/>
    <cellStyle name="Notas 2 2 17" xfId="4889" xr:uid="{00000000-0005-0000-0000-0000365F0000}"/>
    <cellStyle name="Notas 2 2 17 2" xfId="11224" xr:uid="{00000000-0005-0000-0000-0000375F0000}"/>
    <cellStyle name="Notas 2 2 17 2 2" xfId="26275" xr:uid="{00000000-0005-0000-0000-0000385F0000}"/>
    <cellStyle name="Notas 2 2 17 2 3" xfId="40624" xr:uid="{00000000-0005-0000-0000-0000395F0000}"/>
    <cellStyle name="Notas 2 2 17 3" xfId="19238" xr:uid="{00000000-0005-0000-0000-00003A5F0000}"/>
    <cellStyle name="Notas 2 2 17 3 2" xfId="34289" xr:uid="{00000000-0005-0000-0000-00003B5F0000}"/>
    <cellStyle name="Notas 2 2 17 3 3" xfId="48638" xr:uid="{00000000-0005-0000-0000-00003C5F0000}"/>
    <cellStyle name="Notas 2 2 18" xfId="5099" xr:uid="{00000000-0005-0000-0000-00003D5F0000}"/>
    <cellStyle name="Notas 2 2 18 2" xfId="13921" xr:uid="{00000000-0005-0000-0000-00003E5F0000}"/>
    <cellStyle name="Notas 2 2 18 2 2" xfId="28972" xr:uid="{00000000-0005-0000-0000-00003F5F0000}"/>
    <cellStyle name="Notas 2 2 18 2 3" xfId="43321" xr:uid="{00000000-0005-0000-0000-0000405F0000}"/>
    <cellStyle name="Notas 2 2 18 3" xfId="19448" xr:uid="{00000000-0005-0000-0000-0000415F0000}"/>
    <cellStyle name="Notas 2 2 18 3 2" xfId="34499" xr:uid="{00000000-0005-0000-0000-0000425F0000}"/>
    <cellStyle name="Notas 2 2 18 3 3" xfId="48848" xr:uid="{00000000-0005-0000-0000-0000435F0000}"/>
    <cellStyle name="Notas 2 2 19" xfId="5309" xr:uid="{00000000-0005-0000-0000-0000445F0000}"/>
    <cellStyle name="Notas 2 2 19 2" xfId="14187" xr:uid="{00000000-0005-0000-0000-0000455F0000}"/>
    <cellStyle name="Notas 2 2 19 2 2" xfId="29238" xr:uid="{00000000-0005-0000-0000-0000465F0000}"/>
    <cellStyle name="Notas 2 2 19 2 3" xfId="43587" xr:uid="{00000000-0005-0000-0000-0000475F0000}"/>
    <cellStyle name="Notas 2 2 19 3" xfId="19658" xr:uid="{00000000-0005-0000-0000-0000485F0000}"/>
    <cellStyle name="Notas 2 2 19 3 2" xfId="34709" xr:uid="{00000000-0005-0000-0000-0000495F0000}"/>
    <cellStyle name="Notas 2 2 19 3 3" xfId="49058" xr:uid="{00000000-0005-0000-0000-00004A5F0000}"/>
    <cellStyle name="Notas 2 2 2" xfId="2089" xr:uid="{00000000-0005-0000-0000-00004B5F0000}"/>
    <cellStyle name="Notas 2 2 2 2" xfId="13054" xr:uid="{00000000-0005-0000-0000-00004C5F0000}"/>
    <cellStyle name="Notas 2 2 2 2 2" xfId="28105" xr:uid="{00000000-0005-0000-0000-00004D5F0000}"/>
    <cellStyle name="Notas 2 2 2 2 3" xfId="42454" xr:uid="{00000000-0005-0000-0000-00004E5F0000}"/>
    <cellStyle name="Notas 2 2 2 3" xfId="16436" xr:uid="{00000000-0005-0000-0000-00004F5F0000}"/>
    <cellStyle name="Notas 2 2 2 3 2" xfId="31487" xr:uid="{00000000-0005-0000-0000-0000505F0000}"/>
    <cellStyle name="Notas 2 2 2 3 3" xfId="45836" xr:uid="{00000000-0005-0000-0000-0000515F0000}"/>
    <cellStyle name="Notas 2 2 20" xfId="5519" xr:uid="{00000000-0005-0000-0000-0000525F0000}"/>
    <cellStyle name="Notas 2 2 20 2" xfId="12355" xr:uid="{00000000-0005-0000-0000-0000535F0000}"/>
    <cellStyle name="Notas 2 2 20 2 2" xfId="27406" xr:uid="{00000000-0005-0000-0000-0000545F0000}"/>
    <cellStyle name="Notas 2 2 20 2 3" xfId="41755" xr:uid="{00000000-0005-0000-0000-0000555F0000}"/>
    <cellStyle name="Notas 2 2 20 3" xfId="19868" xr:uid="{00000000-0005-0000-0000-0000565F0000}"/>
    <cellStyle name="Notas 2 2 20 3 2" xfId="34919" xr:uid="{00000000-0005-0000-0000-0000575F0000}"/>
    <cellStyle name="Notas 2 2 20 3 3" xfId="49268" xr:uid="{00000000-0005-0000-0000-0000585F0000}"/>
    <cellStyle name="Notas 2 2 21" xfId="5729" xr:uid="{00000000-0005-0000-0000-0000595F0000}"/>
    <cellStyle name="Notas 2 2 21 2" xfId="14164" xr:uid="{00000000-0005-0000-0000-00005A5F0000}"/>
    <cellStyle name="Notas 2 2 21 2 2" xfId="29215" xr:uid="{00000000-0005-0000-0000-00005B5F0000}"/>
    <cellStyle name="Notas 2 2 21 2 3" xfId="43564" xr:uid="{00000000-0005-0000-0000-00005C5F0000}"/>
    <cellStyle name="Notas 2 2 21 3" xfId="20078" xr:uid="{00000000-0005-0000-0000-00005D5F0000}"/>
    <cellStyle name="Notas 2 2 21 3 2" xfId="35129" xr:uid="{00000000-0005-0000-0000-00005E5F0000}"/>
    <cellStyle name="Notas 2 2 21 3 3" xfId="49478" xr:uid="{00000000-0005-0000-0000-00005F5F0000}"/>
    <cellStyle name="Notas 2 2 22" xfId="5939" xr:uid="{00000000-0005-0000-0000-0000605F0000}"/>
    <cellStyle name="Notas 2 2 22 2" xfId="13510" xr:uid="{00000000-0005-0000-0000-0000615F0000}"/>
    <cellStyle name="Notas 2 2 22 2 2" xfId="28561" xr:uid="{00000000-0005-0000-0000-0000625F0000}"/>
    <cellStyle name="Notas 2 2 22 2 3" xfId="42910" xr:uid="{00000000-0005-0000-0000-0000635F0000}"/>
    <cellStyle name="Notas 2 2 22 3" xfId="20288" xr:uid="{00000000-0005-0000-0000-0000645F0000}"/>
    <cellStyle name="Notas 2 2 22 3 2" xfId="35339" xr:uid="{00000000-0005-0000-0000-0000655F0000}"/>
    <cellStyle name="Notas 2 2 22 3 3" xfId="49688" xr:uid="{00000000-0005-0000-0000-0000665F0000}"/>
    <cellStyle name="Notas 2 2 23" xfId="6149" xr:uid="{00000000-0005-0000-0000-0000675F0000}"/>
    <cellStyle name="Notas 2 2 23 2" xfId="11322" xr:uid="{00000000-0005-0000-0000-0000685F0000}"/>
    <cellStyle name="Notas 2 2 23 2 2" xfId="26373" xr:uid="{00000000-0005-0000-0000-0000695F0000}"/>
    <cellStyle name="Notas 2 2 23 2 3" xfId="40722" xr:uid="{00000000-0005-0000-0000-00006A5F0000}"/>
    <cellStyle name="Notas 2 2 23 3" xfId="20498" xr:uid="{00000000-0005-0000-0000-00006B5F0000}"/>
    <cellStyle name="Notas 2 2 23 3 2" xfId="35549" xr:uid="{00000000-0005-0000-0000-00006C5F0000}"/>
    <cellStyle name="Notas 2 2 23 3 3" xfId="49898" xr:uid="{00000000-0005-0000-0000-00006D5F0000}"/>
    <cellStyle name="Notas 2 2 24" xfId="6359" xr:uid="{00000000-0005-0000-0000-00006E5F0000}"/>
    <cellStyle name="Notas 2 2 24 2" xfId="14343" xr:uid="{00000000-0005-0000-0000-00006F5F0000}"/>
    <cellStyle name="Notas 2 2 24 2 2" xfId="29394" xr:uid="{00000000-0005-0000-0000-0000705F0000}"/>
    <cellStyle name="Notas 2 2 24 2 3" xfId="43743" xr:uid="{00000000-0005-0000-0000-0000715F0000}"/>
    <cellStyle name="Notas 2 2 24 3" xfId="20708" xr:uid="{00000000-0005-0000-0000-0000725F0000}"/>
    <cellStyle name="Notas 2 2 24 3 2" xfId="35759" xr:uid="{00000000-0005-0000-0000-0000735F0000}"/>
    <cellStyle name="Notas 2 2 24 3 3" xfId="50108" xr:uid="{00000000-0005-0000-0000-0000745F0000}"/>
    <cellStyle name="Notas 2 2 25" xfId="6569" xr:uid="{00000000-0005-0000-0000-0000755F0000}"/>
    <cellStyle name="Notas 2 2 25 2" xfId="13710" xr:uid="{00000000-0005-0000-0000-0000765F0000}"/>
    <cellStyle name="Notas 2 2 25 2 2" xfId="28761" xr:uid="{00000000-0005-0000-0000-0000775F0000}"/>
    <cellStyle name="Notas 2 2 25 2 3" xfId="43110" xr:uid="{00000000-0005-0000-0000-0000785F0000}"/>
    <cellStyle name="Notas 2 2 25 3" xfId="20918" xr:uid="{00000000-0005-0000-0000-0000795F0000}"/>
    <cellStyle name="Notas 2 2 25 3 2" xfId="35969" xr:uid="{00000000-0005-0000-0000-00007A5F0000}"/>
    <cellStyle name="Notas 2 2 25 3 3" xfId="50318" xr:uid="{00000000-0005-0000-0000-00007B5F0000}"/>
    <cellStyle name="Notas 2 2 26" xfId="6779" xr:uid="{00000000-0005-0000-0000-00007C5F0000}"/>
    <cellStyle name="Notas 2 2 26 2" xfId="9455" xr:uid="{00000000-0005-0000-0000-00007D5F0000}"/>
    <cellStyle name="Notas 2 2 26 2 2" xfId="24506" xr:uid="{00000000-0005-0000-0000-00007E5F0000}"/>
    <cellStyle name="Notas 2 2 26 2 3" xfId="38855" xr:uid="{00000000-0005-0000-0000-00007F5F0000}"/>
    <cellStyle name="Notas 2 2 26 3" xfId="21128" xr:uid="{00000000-0005-0000-0000-0000805F0000}"/>
    <cellStyle name="Notas 2 2 26 3 2" xfId="36179" xr:uid="{00000000-0005-0000-0000-0000815F0000}"/>
    <cellStyle name="Notas 2 2 26 3 3" xfId="50528" xr:uid="{00000000-0005-0000-0000-0000825F0000}"/>
    <cellStyle name="Notas 2 2 27" xfId="6989" xr:uid="{00000000-0005-0000-0000-0000835F0000}"/>
    <cellStyle name="Notas 2 2 27 2" xfId="14634" xr:uid="{00000000-0005-0000-0000-0000845F0000}"/>
    <cellStyle name="Notas 2 2 27 2 2" xfId="29685" xr:uid="{00000000-0005-0000-0000-0000855F0000}"/>
    <cellStyle name="Notas 2 2 27 2 3" xfId="44034" xr:uid="{00000000-0005-0000-0000-0000865F0000}"/>
    <cellStyle name="Notas 2 2 27 3" xfId="21338" xr:uid="{00000000-0005-0000-0000-0000875F0000}"/>
    <cellStyle name="Notas 2 2 27 3 2" xfId="36389" xr:uid="{00000000-0005-0000-0000-0000885F0000}"/>
    <cellStyle name="Notas 2 2 27 3 3" xfId="50738" xr:uid="{00000000-0005-0000-0000-0000895F0000}"/>
    <cellStyle name="Notas 2 2 28" xfId="7199" xr:uid="{00000000-0005-0000-0000-00008A5F0000}"/>
    <cellStyle name="Notas 2 2 28 2" xfId="12402" xr:uid="{00000000-0005-0000-0000-00008B5F0000}"/>
    <cellStyle name="Notas 2 2 28 2 2" xfId="27453" xr:uid="{00000000-0005-0000-0000-00008C5F0000}"/>
    <cellStyle name="Notas 2 2 28 2 3" xfId="41802" xr:uid="{00000000-0005-0000-0000-00008D5F0000}"/>
    <cellStyle name="Notas 2 2 28 3" xfId="21548" xr:uid="{00000000-0005-0000-0000-00008E5F0000}"/>
    <cellStyle name="Notas 2 2 28 3 2" xfId="36599" xr:uid="{00000000-0005-0000-0000-00008F5F0000}"/>
    <cellStyle name="Notas 2 2 28 3 3" xfId="50948" xr:uid="{00000000-0005-0000-0000-0000905F0000}"/>
    <cellStyle name="Notas 2 2 29" xfId="7409" xr:uid="{00000000-0005-0000-0000-0000915F0000}"/>
    <cellStyle name="Notas 2 2 29 2" xfId="10322" xr:uid="{00000000-0005-0000-0000-0000925F0000}"/>
    <cellStyle name="Notas 2 2 29 2 2" xfId="25373" xr:uid="{00000000-0005-0000-0000-0000935F0000}"/>
    <cellStyle name="Notas 2 2 29 2 3" xfId="39722" xr:uid="{00000000-0005-0000-0000-0000945F0000}"/>
    <cellStyle name="Notas 2 2 29 3" xfId="21758" xr:uid="{00000000-0005-0000-0000-0000955F0000}"/>
    <cellStyle name="Notas 2 2 29 3 2" xfId="36809" xr:uid="{00000000-0005-0000-0000-0000965F0000}"/>
    <cellStyle name="Notas 2 2 29 3 3" xfId="51158" xr:uid="{00000000-0005-0000-0000-0000975F0000}"/>
    <cellStyle name="Notas 2 2 3" xfId="1963" xr:uid="{00000000-0005-0000-0000-0000985F0000}"/>
    <cellStyle name="Notas 2 2 3 2" xfId="12991" xr:uid="{00000000-0005-0000-0000-0000995F0000}"/>
    <cellStyle name="Notas 2 2 3 2 2" xfId="28042" xr:uid="{00000000-0005-0000-0000-00009A5F0000}"/>
    <cellStyle name="Notas 2 2 3 2 3" xfId="42391" xr:uid="{00000000-0005-0000-0000-00009B5F0000}"/>
    <cellStyle name="Notas 2 2 3 3" xfId="16309" xr:uid="{00000000-0005-0000-0000-00009C5F0000}"/>
    <cellStyle name="Notas 2 2 3 3 2" xfId="31360" xr:uid="{00000000-0005-0000-0000-00009D5F0000}"/>
    <cellStyle name="Notas 2 2 3 3 3" xfId="45709" xr:uid="{00000000-0005-0000-0000-00009E5F0000}"/>
    <cellStyle name="Notas 2 2 30" xfId="7619" xr:uid="{00000000-0005-0000-0000-00009F5F0000}"/>
    <cellStyle name="Notas 2 2 30 2" xfId="13556" xr:uid="{00000000-0005-0000-0000-0000A05F0000}"/>
    <cellStyle name="Notas 2 2 30 2 2" xfId="28607" xr:uid="{00000000-0005-0000-0000-0000A15F0000}"/>
    <cellStyle name="Notas 2 2 30 2 3" xfId="42956" xr:uid="{00000000-0005-0000-0000-0000A25F0000}"/>
    <cellStyle name="Notas 2 2 30 3" xfId="21968" xr:uid="{00000000-0005-0000-0000-0000A35F0000}"/>
    <cellStyle name="Notas 2 2 30 3 2" xfId="37019" xr:uid="{00000000-0005-0000-0000-0000A45F0000}"/>
    <cellStyle name="Notas 2 2 30 3 3" xfId="51368" xr:uid="{00000000-0005-0000-0000-0000A55F0000}"/>
    <cellStyle name="Notas 2 2 31" xfId="7829" xr:uid="{00000000-0005-0000-0000-0000A65F0000}"/>
    <cellStyle name="Notas 2 2 31 2" xfId="12384" xr:uid="{00000000-0005-0000-0000-0000A75F0000}"/>
    <cellStyle name="Notas 2 2 31 2 2" xfId="27435" xr:uid="{00000000-0005-0000-0000-0000A85F0000}"/>
    <cellStyle name="Notas 2 2 31 2 3" xfId="41784" xr:uid="{00000000-0005-0000-0000-0000A95F0000}"/>
    <cellStyle name="Notas 2 2 31 3" xfId="22178" xr:uid="{00000000-0005-0000-0000-0000AA5F0000}"/>
    <cellStyle name="Notas 2 2 31 3 2" xfId="37229" xr:uid="{00000000-0005-0000-0000-0000AB5F0000}"/>
    <cellStyle name="Notas 2 2 31 3 3" xfId="51578" xr:uid="{00000000-0005-0000-0000-0000AC5F0000}"/>
    <cellStyle name="Notas 2 2 32" xfId="8037" xr:uid="{00000000-0005-0000-0000-0000AD5F0000}"/>
    <cellStyle name="Notas 2 2 32 2" xfId="14900" xr:uid="{00000000-0005-0000-0000-0000AE5F0000}"/>
    <cellStyle name="Notas 2 2 32 2 2" xfId="29951" xr:uid="{00000000-0005-0000-0000-0000AF5F0000}"/>
    <cellStyle name="Notas 2 2 32 2 3" xfId="44300" xr:uid="{00000000-0005-0000-0000-0000B05F0000}"/>
    <cellStyle name="Notas 2 2 32 3" xfId="22386" xr:uid="{00000000-0005-0000-0000-0000B15F0000}"/>
    <cellStyle name="Notas 2 2 32 3 2" xfId="37437" xr:uid="{00000000-0005-0000-0000-0000B25F0000}"/>
    <cellStyle name="Notas 2 2 32 3 3" xfId="51786" xr:uid="{00000000-0005-0000-0000-0000B35F0000}"/>
    <cellStyle name="Notas 2 2 33" xfId="8244" xr:uid="{00000000-0005-0000-0000-0000B45F0000}"/>
    <cellStyle name="Notas 2 2 33 2" xfId="12095" xr:uid="{00000000-0005-0000-0000-0000B55F0000}"/>
    <cellStyle name="Notas 2 2 33 2 2" xfId="27146" xr:uid="{00000000-0005-0000-0000-0000B65F0000}"/>
    <cellStyle name="Notas 2 2 33 2 3" xfId="41495" xr:uid="{00000000-0005-0000-0000-0000B75F0000}"/>
    <cellStyle name="Notas 2 2 33 3" xfId="22593" xr:uid="{00000000-0005-0000-0000-0000B85F0000}"/>
    <cellStyle name="Notas 2 2 33 3 2" xfId="37644" xr:uid="{00000000-0005-0000-0000-0000B95F0000}"/>
    <cellStyle name="Notas 2 2 33 3 3" xfId="51993" xr:uid="{00000000-0005-0000-0000-0000BA5F0000}"/>
    <cellStyle name="Notas 2 2 34" xfId="8450" xr:uid="{00000000-0005-0000-0000-0000BB5F0000}"/>
    <cellStyle name="Notas 2 2 34 2" xfId="13045" xr:uid="{00000000-0005-0000-0000-0000BC5F0000}"/>
    <cellStyle name="Notas 2 2 34 2 2" xfId="28096" xr:uid="{00000000-0005-0000-0000-0000BD5F0000}"/>
    <cellStyle name="Notas 2 2 34 2 3" xfId="42445" xr:uid="{00000000-0005-0000-0000-0000BE5F0000}"/>
    <cellStyle name="Notas 2 2 34 3" xfId="22799" xr:uid="{00000000-0005-0000-0000-0000BF5F0000}"/>
    <cellStyle name="Notas 2 2 34 3 2" xfId="37850" xr:uid="{00000000-0005-0000-0000-0000C05F0000}"/>
    <cellStyle name="Notas 2 2 34 3 3" xfId="52199" xr:uid="{00000000-0005-0000-0000-0000C15F0000}"/>
    <cellStyle name="Notas 2 2 35" xfId="8648" xr:uid="{00000000-0005-0000-0000-0000C25F0000}"/>
    <cellStyle name="Notas 2 2 35 2" xfId="9342" xr:uid="{00000000-0005-0000-0000-0000C35F0000}"/>
    <cellStyle name="Notas 2 2 35 2 2" xfId="24393" xr:uid="{00000000-0005-0000-0000-0000C45F0000}"/>
    <cellStyle name="Notas 2 2 35 2 3" xfId="38742" xr:uid="{00000000-0005-0000-0000-0000C55F0000}"/>
    <cellStyle name="Notas 2 2 35 3" xfId="22997" xr:uid="{00000000-0005-0000-0000-0000C65F0000}"/>
    <cellStyle name="Notas 2 2 35 3 2" xfId="38048" xr:uid="{00000000-0005-0000-0000-0000C75F0000}"/>
    <cellStyle name="Notas 2 2 35 3 3" xfId="52397" xr:uid="{00000000-0005-0000-0000-0000C85F0000}"/>
    <cellStyle name="Notas 2 2 36" xfId="9057" xr:uid="{00000000-0005-0000-0000-0000C95F0000}"/>
    <cellStyle name="Notas 2 2 36 2" xfId="24108" xr:uid="{00000000-0005-0000-0000-0000CA5F0000}"/>
    <cellStyle name="Notas 2 2 36 3" xfId="38457" xr:uid="{00000000-0005-0000-0000-0000CB5F0000}"/>
    <cellStyle name="Notas 2 2 37" xfId="16126" xr:uid="{00000000-0005-0000-0000-0000CC5F0000}"/>
    <cellStyle name="Notas 2 2 37 2" xfId="31177" xr:uid="{00000000-0005-0000-0000-0000CD5F0000}"/>
    <cellStyle name="Notas 2 2 37 3" xfId="45526" xr:uid="{00000000-0005-0000-0000-0000CE5F0000}"/>
    <cellStyle name="Notas 2 2 4" xfId="2162" xr:uid="{00000000-0005-0000-0000-0000CF5F0000}"/>
    <cellStyle name="Notas 2 2 4 2" xfId="12206" xr:uid="{00000000-0005-0000-0000-0000D05F0000}"/>
    <cellStyle name="Notas 2 2 4 2 2" xfId="27257" xr:uid="{00000000-0005-0000-0000-0000D15F0000}"/>
    <cellStyle name="Notas 2 2 4 2 3" xfId="41606" xr:uid="{00000000-0005-0000-0000-0000D25F0000}"/>
    <cellStyle name="Notas 2 2 4 3" xfId="16511" xr:uid="{00000000-0005-0000-0000-0000D35F0000}"/>
    <cellStyle name="Notas 2 2 4 3 2" xfId="31562" xr:uid="{00000000-0005-0000-0000-0000D45F0000}"/>
    <cellStyle name="Notas 2 2 4 3 3" xfId="45911" xr:uid="{00000000-0005-0000-0000-0000D55F0000}"/>
    <cellStyle name="Notas 2 2 5" xfId="2369" xr:uid="{00000000-0005-0000-0000-0000D65F0000}"/>
    <cellStyle name="Notas 2 2 5 2" xfId="14799" xr:uid="{00000000-0005-0000-0000-0000D75F0000}"/>
    <cellStyle name="Notas 2 2 5 2 2" xfId="29850" xr:uid="{00000000-0005-0000-0000-0000D85F0000}"/>
    <cellStyle name="Notas 2 2 5 2 3" xfId="44199" xr:uid="{00000000-0005-0000-0000-0000D95F0000}"/>
    <cellStyle name="Notas 2 2 5 3" xfId="16718" xr:uid="{00000000-0005-0000-0000-0000DA5F0000}"/>
    <cellStyle name="Notas 2 2 5 3 2" xfId="31769" xr:uid="{00000000-0005-0000-0000-0000DB5F0000}"/>
    <cellStyle name="Notas 2 2 5 3 3" xfId="46118" xr:uid="{00000000-0005-0000-0000-0000DC5F0000}"/>
    <cellStyle name="Notas 2 2 6" xfId="2579" xr:uid="{00000000-0005-0000-0000-0000DD5F0000}"/>
    <cellStyle name="Notas 2 2 6 2" xfId="14167" xr:uid="{00000000-0005-0000-0000-0000DE5F0000}"/>
    <cellStyle name="Notas 2 2 6 2 2" xfId="29218" xr:uid="{00000000-0005-0000-0000-0000DF5F0000}"/>
    <cellStyle name="Notas 2 2 6 2 3" xfId="43567" xr:uid="{00000000-0005-0000-0000-0000E05F0000}"/>
    <cellStyle name="Notas 2 2 6 3" xfId="16928" xr:uid="{00000000-0005-0000-0000-0000E15F0000}"/>
    <cellStyle name="Notas 2 2 6 3 2" xfId="31979" xr:uid="{00000000-0005-0000-0000-0000E25F0000}"/>
    <cellStyle name="Notas 2 2 6 3 3" xfId="46328" xr:uid="{00000000-0005-0000-0000-0000E35F0000}"/>
    <cellStyle name="Notas 2 2 7" xfId="2789" xr:uid="{00000000-0005-0000-0000-0000E45F0000}"/>
    <cellStyle name="Notas 2 2 7 2" xfId="9469" xr:uid="{00000000-0005-0000-0000-0000E55F0000}"/>
    <cellStyle name="Notas 2 2 7 2 2" xfId="24520" xr:uid="{00000000-0005-0000-0000-0000E65F0000}"/>
    <cellStyle name="Notas 2 2 7 2 3" xfId="38869" xr:uid="{00000000-0005-0000-0000-0000E75F0000}"/>
    <cellStyle name="Notas 2 2 7 3" xfId="17138" xr:uid="{00000000-0005-0000-0000-0000E85F0000}"/>
    <cellStyle name="Notas 2 2 7 3 2" xfId="32189" xr:uid="{00000000-0005-0000-0000-0000E95F0000}"/>
    <cellStyle name="Notas 2 2 7 3 3" xfId="46538" xr:uid="{00000000-0005-0000-0000-0000EA5F0000}"/>
    <cellStyle name="Notas 2 2 8" xfId="2999" xr:uid="{00000000-0005-0000-0000-0000EB5F0000}"/>
    <cellStyle name="Notas 2 2 8 2" xfId="14510" xr:uid="{00000000-0005-0000-0000-0000EC5F0000}"/>
    <cellStyle name="Notas 2 2 8 2 2" xfId="29561" xr:uid="{00000000-0005-0000-0000-0000ED5F0000}"/>
    <cellStyle name="Notas 2 2 8 2 3" xfId="43910" xr:uid="{00000000-0005-0000-0000-0000EE5F0000}"/>
    <cellStyle name="Notas 2 2 8 3" xfId="17348" xr:uid="{00000000-0005-0000-0000-0000EF5F0000}"/>
    <cellStyle name="Notas 2 2 8 3 2" xfId="32399" xr:uid="{00000000-0005-0000-0000-0000F05F0000}"/>
    <cellStyle name="Notas 2 2 8 3 3" xfId="46748" xr:uid="{00000000-0005-0000-0000-0000F15F0000}"/>
    <cellStyle name="Notas 2 2 9" xfId="3209" xr:uid="{00000000-0005-0000-0000-0000F25F0000}"/>
    <cellStyle name="Notas 2 2 9 2" xfId="9336" xr:uid="{00000000-0005-0000-0000-0000F35F0000}"/>
    <cellStyle name="Notas 2 2 9 2 2" xfId="24387" xr:uid="{00000000-0005-0000-0000-0000F45F0000}"/>
    <cellStyle name="Notas 2 2 9 2 3" xfId="38736" xr:uid="{00000000-0005-0000-0000-0000F55F0000}"/>
    <cellStyle name="Notas 2 2 9 3" xfId="17558" xr:uid="{00000000-0005-0000-0000-0000F65F0000}"/>
    <cellStyle name="Notas 2 2 9 3 2" xfId="32609" xr:uid="{00000000-0005-0000-0000-0000F75F0000}"/>
    <cellStyle name="Notas 2 2 9 3 3" xfId="46958" xr:uid="{00000000-0005-0000-0000-0000F85F0000}"/>
    <cellStyle name="Notas 2 20" xfId="5030" xr:uid="{00000000-0005-0000-0000-0000F95F0000}"/>
    <cellStyle name="Notas 2 20 2" xfId="15054" xr:uid="{00000000-0005-0000-0000-0000FA5F0000}"/>
    <cellStyle name="Notas 2 20 2 2" xfId="30105" xr:uid="{00000000-0005-0000-0000-0000FB5F0000}"/>
    <cellStyle name="Notas 2 20 2 3" xfId="44454" xr:uid="{00000000-0005-0000-0000-0000FC5F0000}"/>
    <cellStyle name="Notas 2 20 3" xfId="19379" xr:uid="{00000000-0005-0000-0000-0000FD5F0000}"/>
    <cellStyle name="Notas 2 20 3 2" xfId="34430" xr:uid="{00000000-0005-0000-0000-0000FE5F0000}"/>
    <cellStyle name="Notas 2 20 3 3" xfId="48779" xr:uid="{00000000-0005-0000-0000-0000FF5F0000}"/>
    <cellStyle name="Notas 2 21" xfId="5240" xr:uid="{00000000-0005-0000-0000-000000600000}"/>
    <cellStyle name="Notas 2 21 2" xfId="9202" xr:uid="{00000000-0005-0000-0000-000001600000}"/>
    <cellStyle name="Notas 2 21 2 2" xfId="24253" xr:uid="{00000000-0005-0000-0000-000002600000}"/>
    <cellStyle name="Notas 2 21 2 3" xfId="38602" xr:uid="{00000000-0005-0000-0000-000003600000}"/>
    <cellStyle name="Notas 2 21 3" xfId="19589" xr:uid="{00000000-0005-0000-0000-000004600000}"/>
    <cellStyle name="Notas 2 21 3 2" xfId="34640" xr:uid="{00000000-0005-0000-0000-000005600000}"/>
    <cellStyle name="Notas 2 21 3 3" xfId="48989" xr:uid="{00000000-0005-0000-0000-000006600000}"/>
    <cellStyle name="Notas 2 22" xfId="5450" xr:uid="{00000000-0005-0000-0000-000007600000}"/>
    <cellStyle name="Notas 2 22 2" xfId="11424" xr:uid="{00000000-0005-0000-0000-000008600000}"/>
    <cellStyle name="Notas 2 22 2 2" xfId="26475" xr:uid="{00000000-0005-0000-0000-000009600000}"/>
    <cellStyle name="Notas 2 22 2 3" xfId="40824" xr:uid="{00000000-0005-0000-0000-00000A600000}"/>
    <cellStyle name="Notas 2 22 3" xfId="19799" xr:uid="{00000000-0005-0000-0000-00000B600000}"/>
    <cellStyle name="Notas 2 22 3 2" xfId="34850" xr:uid="{00000000-0005-0000-0000-00000C600000}"/>
    <cellStyle name="Notas 2 22 3 3" xfId="49199" xr:uid="{00000000-0005-0000-0000-00000D600000}"/>
    <cellStyle name="Notas 2 23" xfId="5660" xr:uid="{00000000-0005-0000-0000-00000E600000}"/>
    <cellStyle name="Notas 2 23 2" xfId="12252" xr:uid="{00000000-0005-0000-0000-00000F600000}"/>
    <cellStyle name="Notas 2 23 2 2" xfId="27303" xr:uid="{00000000-0005-0000-0000-000010600000}"/>
    <cellStyle name="Notas 2 23 2 3" xfId="41652" xr:uid="{00000000-0005-0000-0000-000011600000}"/>
    <cellStyle name="Notas 2 23 3" xfId="20009" xr:uid="{00000000-0005-0000-0000-000012600000}"/>
    <cellStyle name="Notas 2 23 3 2" xfId="35060" xr:uid="{00000000-0005-0000-0000-000013600000}"/>
    <cellStyle name="Notas 2 23 3 3" xfId="49409" xr:uid="{00000000-0005-0000-0000-000014600000}"/>
    <cellStyle name="Notas 2 24" xfId="5870" xr:uid="{00000000-0005-0000-0000-000015600000}"/>
    <cellStyle name="Notas 2 24 2" xfId="13752" xr:uid="{00000000-0005-0000-0000-000016600000}"/>
    <cellStyle name="Notas 2 24 2 2" xfId="28803" xr:uid="{00000000-0005-0000-0000-000017600000}"/>
    <cellStyle name="Notas 2 24 2 3" xfId="43152" xr:uid="{00000000-0005-0000-0000-000018600000}"/>
    <cellStyle name="Notas 2 24 3" xfId="20219" xr:uid="{00000000-0005-0000-0000-000019600000}"/>
    <cellStyle name="Notas 2 24 3 2" xfId="35270" xr:uid="{00000000-0005-0000-0000-00001A600000}"/>
    <cellStyle name="Notas 2 24 3 3" xfId="49619" xr:uid="{00000000-0005-0000-0000-00001B600000}"/>
    <cellStyle name="Notas 2 25" xfId="6080" xr:uid="{00000000-0005-0000-0000-00001C600000}"/>
    <cellStyle name="Notas 2 25 2" xfId="13279" xr:uid="{00000000-0005-0000-0000-00001D600000}"/>
    <cellStyle name="Notas 2 25 2 2" xfId="28330" xr:uid="{00000000-0005-0000-0000-00001E600000}"/>
    <cellStyle name="Notas 2 25 2 3" xfId="42679" xr:uid="{00000000-0005-0000-0000-00001F600000}"/>
    <cellStyle name="Notas 2 25 3" xfId="20429" xr:uid="{00000000-0005-0000-0000-000020600000}"/>
    <cellStyle name="Notas 2 25 3 2" xfId="35480" xr:uid="{00000000-0005-0000-0000-000021600000}"/>
    <cellStyle name="Notas 2 25 3 3" xfId="49829" xr:uid="{00000000-0005-0000-0000-000022600000}"/>
    <cellStyle name="Notas 2 26" xfId="6290" xr:uid="{00000000-0005-0000-0000-000023600000}"/>
    <cellStyle name="Notas 2 26 2" xfId="15313" xr:uid="{00000000-0005-0000-0000-000024600000}"/>
    <cellStyle name="Notas 2 26 2 2" xfId="30364" xr:uid="{00000000-0005-0000-0000-000025600000}"/>
    <cellStyle name="Notas 2 26 2 3" xfId="44713" xr:uid="{00000000-0005-0000-0000-000026600000}"/>
    <cellStyle name="Notas 2 26 3" xfId="20639" xr:uid="{00000000-0005-0000-0000-000027600000}"/>
    <cellStyle name="Notas 2 26 3 2" xfId="35690" xr:uid="{00000000-0005-0000-0000-000028600000}"/>
    <cellStyle name="Notas 2 26 3 3" xfId="50039" xr:uid="{00000000-0005-0000-0000-000029600000}"/>
    <cellStyle name="Notas 2 27" xfId="6500" xr:uid="{00000000-0005-0000-0000-00002A600000}"/>
    <cellStyle name="Notas 2 27 2" xfId="13843" xr:uid="{00000000-0005-0000-0000-00002B600000}"/>
    <cellStyle name="Notas 2 27 2 2" xfId="28894" xr:uid="{00000000-0005-0000-0000-00002C600000}"/>
    <cellStyle name="Notas 2 27 2 3" xfId="43243" xr:uid="{00000000-0005-0000-0000-00002D600000}"/>
    <cellStyle name="Notas 2 27 3" xfId="20849" xr:uid="{00000000-0005-0000-0000-00002E600000}"/>
    <cellStyle name="Notas 2 27 3 2" xfId="35900" xr:uid="{00000000-0005-0000-0000-00002F600000}"/>
    <cellStyle name="Notas 2 27 3 3" xfId="50249" xr:uid="{00000000-0005-0000-0000-000030600000}"/>
    <cellStyle name="Notas 2 28" xfId="6710" xr:uid="{00000000-0005-0000-0000-000031600000}"/>
    <cellStyle name="Notas 2 28 2" xfId="9249" xr:uid="{00000000-0005-0000-0000-000032600000}"/>
    <cellStyle name="Notas 2 28 2 2" xfId="24300" xr:uid="{00000000-0005-0000-0000-000033600000}"/>
    <cellStyle name="Notas 2 28 2 3" xfId="38649" xr:uid="{00000000-0005-0000-0000-000034600000}"/>
    <cellStyle name="Notas 2 28 3" xfId="21059" xr:uid="{00000000-0005-0000-0000-000035600000}"/>
    <cellStyle name="Notas 2 28 3 2" xfId="36110" xr:uid="{00000000-0005-0000-0000-000036600000}"/>
    <cellStyle name="Notas 2 28 3 3" xfId="50459" xr:uid="{00000000-0005-0000-0000-000037600000}"/>
    <cellStyle name="Notas 2 29" xfId="6920" xr:uid="{00000000-0005-0000-0000-000038600000}"/>
    <cellStyle name="Notas 2 29 2" xfId="11456" xr:uid="{00000000-0005-0000-0000-000039600000}"/>
    <cellStyle name="Notas 2 29 2 2" xfId="26507" xr:uid="{00000000-0005-0000-0000-00003A600000}"/>
    <cellStyle name="Notas 2 29 2 3" xfId="40856" xr:uid="{00000000-0005-0000-0000-00003B600000}"/>
    <cellStyle name="Notas 2 29 3" xfId="21269" xr:uid="{00000000-0005-0000-0000-00003C600000}"/>
    <cellStyle name="Notas 2 29 3 2" xfId="36320" xr:uid="{00000000-0005-0000-0000-00003D600000}"/>
    <cellStyle name="Notas 2 29 3 3" xfId="50669" xr:uid="{00000000-0005-0000-0000-00003E600000}"/>
    <cellStyle name="Notas 2 3" xfId="260" xr:uid="{00000000-0005-0000-0000-00003F600000}"/>
    <cellStyle name="Notas 2 3 10" xfId="3817" xr:uid="{00000000-0005-0000-0000-000040600000}"/>
    <cellStyle name="Notas 2 3 10 2" xfId="14811" xr:uid="{00000000-0005-0000-0000-000041600000}"/>
    <cellStyle name="Notas 2 3 10 2 2" xfId="29862" xr:uid="{00000000-0005-0000-0000-000042600000}"/>
    <cellStyle name="Notas 2 3 10 2 3" xfId="44211" xr:uid="{00000000-0005-0000-0000-000043600000}"/>
    <cellStyle name="Notas 2 3 10 3" xfId="18166" xr:uid="{00000000-0005-0000-0000-000044600000}"/>
    <cellStyle name="Notas 2 3 10 3 2" xfId="33217" xr:uid="{00000000-0005-0000-0000-000045600000}"/>
    <cellStyle name="Notas 2 3 10 3 3" xfId="47566" xr:uid="{00000000-0005-0000-0000-000046600000}"/>
    <cellStyle name="Notas 2 3 11" xfId="4027" xr:uid="{00000000-0005-0000-0000-000047600000}"/>
    <cellStyle name="Notas 2 3 11 2" xfId="9100" xr:uid="{00000000-0005-0000-0000-000048600000}"/>
    <cellStyle name="Notas 2 3 11 2 2" xfId="24151" xr:uid="{00000000-0005-0000-0000-000049600000}"/>
    <cellStyle name="Notas 2 3 11 2 3" xfId="38500" xr:uid="{00000000-0005-0000-0000-00004A600000}"/>
    <cellStyle name="Notas 2 3 11 3" xfId="18376" xr:uid="{00000000-0005-0000-0000-00004B600000}"/>
    <cellStyle name="Notas 2 3 11 3 2" xfId="33427" xr:uid="{00000000-0005-0000-0000-00004C600000}"/>
    <cellStyle name="Notas 2 3 11 3 3" xfId="47776" xr:uid="{00000000-0005-0000-0000-00004D600000}"/>
    <cellStyle name="Notas 2 3 12" xfId="4237" xr:uid="{00000000-0005-0000-0000-00004E600000}"/>
    <cellStyle name="Notas 2 3 12 2" xfId="14415" xr:uid="{00000000-0005-0000-0000-00004F600000}"/>
    <cellStyle name="Notas 2 3 12 2 2" xfId="29466" xr:uid="{00000000-0005-0000-0000-000050600000}"/>
    <cellStyle name="Notas 2 3 12 2 3" xfId="43815" xr:uid="{00000000-0005-0000-0000-000051600000}"/>
    <cellStyle name="Notas 2 3 12 3" xfId="18586" xr:uid="{00000000-0005-0000-0000-000052600000}"/>
    <cellStyle name="Notas 2 3 12 3 2" xfId="33637" xr:uid="{00000000-0005-0000-0000-000053600000}"/>
    <cellStyle name="Notas 2 3 12 3 3" xfId="47986" xr:uid="{00000000-0005-0000-0000-000054600000}"/>
    <cellStyle name="Notas 2 3 13" xfId="4447" xr:uid="{00000000-0005-0000-0000-000055600000}"/>
    <cellStyle name="Notas 2 3 13 2" xfId="11897" xr:uid="{00000000-0005-0000-0000-000056600000}"/>
    <cellStyle name="Notas 2 3 13 2 2" xfId="26948" xr:uid="{00000000-0005-0000-0000-000057600000}"/>
    <cellStyle name="Notas 2 3 13 2 3" xfId="41297" xr:uid="{00000000-0005-0000-0000-000058600000}"/>
    <cellStyle name="Notas 2 3 13 3" xfId="18796" xr:uid="{00000000-0005-0000-0000-000059600000}"/>
    <cellStyle name="Notas 2 3 13 3 2" xfId="33847" xr:uid="{00000000-0005-0000-0000-00005A600000}"/>
    <cellStyle name="Notas 2 3 13 3 3" xfId="48196" xr:uid="{00000000-0005-0000-0000-00005B600000}"/>
    <cellStyle name="Notas 2 3 14" xfId="4657" xr:uid="{00000000-0005-0000-0000-00005C600000}"/>
    <cellStyle name="Notas 2 3 14 2" xfId="1874" xr:uid="{00000000-0005-0000-0000-00005D600000}"/>
    <cellStyle name="Notas 2 3 14 2 2" xfId="23679" xr:uid="{00000000-0005-0000-0000-00005E600000}"/>
    <cellStyle name="Notas 2 3 14 2 3" xfId="23841" xr:uid="{00000000-0005-0000-0000-00005F600000}"/>
    <cellStyle name="Notas 2 3 14 3" xfId="19006" xr:uid="{00000000-0005-0000-0000-000060600000}"/>
    <cellStyle name="Notas 2 3 14 3 2" xfId="34057" xr:uid="{00000000-0005-0000-0000-000061600000}"/>
    <cellStyle name="Notas 2 3 14 3 3" xfId="48406" xr:uid="{00000000-0005-0000-0000-000062600000}"/>
    <cellStyle name="Notas 2 3 15" xfId="4867" xr:uid="{00000000-0005-0000-0000-000063600000}"/>
    <cellStyle name="Notas 2 3 15 2" xfId="11096" xr:uid="{00000000-0005-0000-0000-000064600000}"/>
    <cellStyle name="Notas 2 3 15 2 2" xfId="26147" xr:uid="{00000000-0005-0000-0000-000065600000}"/>
    <cellStyle name="Notas 2 3 15 2 3" xfId="40496" xr:uid="{00000000-0005-0000-0000-000066600000}"/>
    <cellStyle name="Notas 2 3 15 3" xfId="19216" xr:uid="{00000000-0005-0000-0000-000067600000}"/>
    <cellStyle name="Notas 2 3 15 3 2" xfId="34267" xr:uid="{00000000-0005-0000-0000-000068600000}"/>
    <cellStyle name="Notas 2 3 15 3 3" xfId="48616" xr:uid="{00000000-0005-0000-0000-000069600000}"/>
    <cellStyle name="Notas 2 3 16" xfId="5077" xr:uid="{00000000-0005-0000-0000-00006A600000}"/>
    <cellStyle name="Notas 2 3 16 2" xfId="9416" xr:uid="{00000000-0005-0000-0000-00006B600000}"/>
    <cellStyle name="Notas 2 3 16 2 2" xfId="24467" xr:uid="{00000000-0005-0000-0000-00006C600000}"/>
    <cellStyle name="Notas 2 3 16 2 3" xfId="38816" xr:uid="{00000000-0005-0000-0000-00006D600000}"/>
    <cellStyle name="Notas 2 3 16 3" xfId="19426" xr:uid="{00000000-0005-0000-0000-00006E600000}"/>
    <cellStyle name="Notas 2 3 16 3 2" xfId="34477" xr:uid="{00000000-0005-0000-0000-00006F600000}"/>
    <cellStyle name="Notas 2 3 16 3 3" xfId="48826" xr:uid="{00000000-0005-0000-0000-000070600000}"/>
    <cellStyle name="Notas 2 3 17" xfId="5287" xr:uid="{00000000-0005-0000-0000-000071600000}"/>
    <cellStyle name="Notas 2 3 17 2" xfId="9603" xr:uid="{00000000-0005-0000-0000-000072600000}"/>
    <cellStyle name="Notas 2 3 17 2 2" xfId="24654" xr:uid="{00000000-0005-0000-0000-000073600000}"/>
    <cellStyle name="Notas 2 3 17 2 3" xfId="39003" xr:uid="{00000000-0005-0000-0000-000074600000}"/>
    <cellStyle name="Notas 2 3 17 3" xfId="19636" xr:uid="{00000000-0005-0000-0000-000075600000}"/>
    <cellStyle name="Notas 2 3 17 3 2" xfId="34687" xr:uid="{00000000-0005-0000-0000-000076600000}"/>
    <cellStyle name="Notas 2 3 17 3 3" xfId="49036" xr:uid="{00000000-0005-0000-0000-000077600000}"/>
    <cellStyle name="Notas 2 3 18" xfId="5497" xr:uid="{00000000-0005-0000-0000-000078600000}"/>
    <cellStyle name="Notas 2 3 18 2" xfId="13281" xr:uid="{00000000-0005-0000-0000-000079600000}"/>
    <cellStyle name="Notas 2 3 18 2 2" xfId="28332" xr:uid="{00000000-0005-0000-0000-00007A600000}"/>
    <cellStyle name="Notas 2 3 18 2 3" xfId="42681" xr:uid="{00000000-0005-0000-0000-00007B600000}"/>
    <cellStyle name="Notas 2 3 18 3" xfId="19846" xr:uid="{00000000-0005-0000-0000-00007C600000}"/>
    <cellStyle name="Notas 2 3 18 3 2" xfId="34897" xr:uid="{00000000-0005-0000-0000-00007D600000}"/>
    <cellStyle name="Notas 2 3 18 3 3" xfId="49246" xr:uid="{00000000-0005-0000-0000-00007E600000}"/>
    <cellStyle name="Notas 2 3 19" xfId="5707" xr:uid="{00000000-0005-0000-0000-00007F600000}"/>
    <cellStyle name="Notas 2 3 19 2" xfId="9793" xr:uid="{00000000-0005-0000-0000-000080600000}"/>
    <cellStyle name="Notas 2 3 19 2 2" xfId="24844" xr:uid="{00000000-0005-0000-0000-000081600000}"/>
    <cellStyle name="Notas 2 3 19 2 3" xfId="39193" xr:uid="{00000000-0005-0000-0000-000082600000}"/>
    <cellStyle name="Notas 2 3 19 3" xfId="20056" xr:uid="{00000000-0005-0000-0000-000083600000}"/>
    <cellStyle name="Notas 2 3 19 3 2" xfId="35107" xr:uid="{00000000-0005-0000-0000-000084600000}"/>
    <cellStyle name="Notas 2 3 19 3 3" xfId="49456" xr:uid="{00000000-0005-0000-0000-000085600000}"/>
    <cellStyle name="Notas 2 3 2" xfId="1955" xr:uid="{00000000-0005-0000-0000-000086600000}"/>
    <cellStyle name="Notas 2 3 2 2" xfId="1734" xr:uid="{00000000-0005-0000-0000-000087600000}"/>
    <cellStyle name="Notas 2 3 2 2 2" xfId="23539" xr:uid="{00000000-0005-0000-0000-000088600000}"/>
    <cellStyle name="Notas 2 3 2 2 3" xfId="24031" xr:uid="{00000000-0005-0000-0000-000089600000}"/>
    <cellStyle name="Notas 2 3 2 3" xfId="16301" xr:uid="{00000000-0005-0000-0000-00008A600000}"/>
    <cellStyle name="Notas 2 3 2 3 2" xfId="31352" xr:uid="{00000000-0005-0000-0000-00008B600000}"/>
    <cellStyle name="Notas 2 3 2 3 3" xfId="45701" xr:uid="{00000000-0005-0000-0000-00008C600000}"/>
    <cellStyle name="Notas 2 3 20" xfId="5917" xr:uid="{00000000-0005-0000-0000-00008D600000}"/>
    <cellStyle name="Notas 2 3 20 2" xfId="15272" xr:uid="{00000000-0005-0000-0000-00008E600000}"/>
    <cellStyle name="Notas 2 3 20 2 2" xfId="30323" xr:uid="{00000000-0005-0000-0000-00008F600000}"/>
    <cellStyle name="Notas 2 3 20 2 3" xfId="44672" xr:uid="{00000000-0005-0000-0000-000090600000}"/>
    <cellStyle name="Notas 2 3 20 3" xfId="20266" xr:uid="{00000000-0005-0000-0000-000091600000}"/>
    <cellStyle name="Notas 2 3 20 3 2" xfId="35317" xr:uid="{00000000-0005-0000-0000-000092600000}"/>
    <cellStyle name="Notas 2 3 20 3 3" xfId="49666" xr:uid="{00000000-0005-0000-0000-000093600000}"/>
    <cellStyle name="Notas 2 3 21" xfId="6127" xr:uid="{00000000-0005-0000-0000-000094600000}"/>
    <cellStyle name="Notas 2 3 21 2" xfId="15176" xr:uid="{00000000-0005-0000-0000-000095600000}"/>
    <cellStyle name="Notas 2 3 21 2 2" xfId="30227" xr:uid="{00000000-0005-0000-0000-000096600000}"/>
    <cellStyle name="Notas 2 3 21 2 3" xfId="44576" xr:uid="{00000000-0005-0000-0000-000097600000}"/>
    <cellStyle name="Notas 2 3 21 3" xfId="20476" xr:uid="{00000000-0005-0000-0000-000098600000}"/>
    <cellStyle name="Notas 2 3 21 3 2" xfId="35527" xr:uid="{00000000-0005-0000-0000-000099600000}"/>
    <cellStyle name="Notas 2 3 21 3 3" xfId="49876" xr:uid="{00000000-0005-0000-0000-00009A600000}"/>
    <cellStyle name="Notas 2 3 22" xfId="6337" xr:uid="{00000000-0005-0000-0000-00009B600000}"/>
    <cellStyle name="Notas 2 3 22 2" xfId="16000" xr:uid="{00000000-0005-0000-0000-00009C600000}"/>
    <cellStyle name="Notas 2 3 22 2 2" xfId="31051" xr:uid="{00000000-0005-0000-0000-00009D600000}"/>
    <cellStyle name="Notas 2 3 22 2 3" xfId="45400" xr:uid="{00000000-0005-0000-0000-00009E600000}"/>
    <cellStyle name="Notas 2 3 22 3" xfId="20686" xr:uid="{00000000-0005-0000-0000-00009F600000}"/>
    <cellStyle name="Notas 2 3 22 3 2" xfId="35737" xr:uid="{00000000-0005-0000-0000-0000A0600000}"/>
    <cellStyle name="Notas 2 3 22 3 3" xfId="50086" xr:uid="{00000000-0005-0000-0000-0000A1600000}"/>
    <cellStyle name="Notas 2 3 23" xfId="6547" xr:uid="{00000000-0005-0000-0000-0000A2600000}"/>
    <cellStyle name="Notas 2 3 23 2" xfId="14743" xr:uid="{00000000-0005-0000-0000-0000A3600000}"/>
    <cellStyle name="Notas 2 3 23 2 2" xfId="29794" xr:uid="{00000000-0005-0000-0000-0000A4600000}"/>
    <cellStyle name="Notas 2 3 23 2 3" xfId="44143" xr:uid="{00000000-0005-0000-0000-0000A5600000}"/>
    <cellStyle name="Notas 2 3 23 3" xfId="20896" xr:uid="{00000000-0005-0000-0000-0000A6600000}"/>
    <cellStyle name="Notas 2 3 23 3 2" xfId="35947" xr:uid="{00000000-0005-0000-0000-0000A7600000}"/>
    <cellStyle name="Notas 2 3 23 3 3" xfId="50296" xr:uid="{00000000-0005-0000-0000-0000A8600000}"/>
    <cellStyle name="Notas 2 3 24" xfId="6757" xr:uid="{00000000-0005-0000-0000-0000A9600000}"/>
    <cellStyle name="Notas 2 3 24 2" xfId="9030" xr:uid="{00000000-0005-0000-0000-0000AA600000}"/>
    <cellStyle name="Notas 2 3 24 2 2" xfId="24081" xr:uid="{00000000-0005-0000-0000-0000AB600000}"/>
    <cellStyle name="Notas 2 3 24 2 3" xfId="38430" xr:uid="{00000000-0005-0000-0000-0000AC600000}"/>
    <cellStyle name="Notas 2 3 24 3" xfId="21106" xr:uid="{00000000-0005-0000-0000-0000AD600000}"/>
    <cellStyle name="Notas 2 3 24 3 2" xfId="36157" xr:uid="{00000000-0005-0000-0000-0000AE600000}"/>
    <cellStyle name="Notas 2 3 24 3 3" xfId="50506" xr:uid="{00000000-0005-0000-0000-0000AF600000}"/>
    <cellStyle name="Notas 2 3 25" xfId="6967" xr:uid="{00000000-0005-0000-0000-0000B0600000}"/>
    <cellStyle name="Notas 2 3 25 2" xfId="13475" xr:uid="{00000000-0005-0000-0000-0000B1600000}"/>
    <cellStyle name="Notas 2 3 25 2 2" xfId="28526" xr:uid="{00000000-0005-0000-0000-0000B2600000}"/>
    <cellStyle name="Notas 2 3 25 2 3" xfId="42875" xr:uid="{00000000-0005-0000-0000-0000B3600000}"/>
    <cellStyle name="Notas 2 3 25 3" xfId="21316" xr:uid="{00000000-0005-0000-0000-0000B4600000}"/>
    <cellStyle name="Notas 2 3 25 3 2" xfId="36367" xr:uid="{00000000-0005-0000-0000-0000B5600000}"/>
    <cellStyle name="Notas 2 3 25 3 3" xfId="50716" xr:uid="{00000000-0005-0000-0000-0000B6600000}"/>
    <cellStyle name="Notas 2 3 26" xfId="7177" xr:uid="{00000000-0005-0000-0000-0000B7600000}"/>
    <cellStyle name="Notas 2 3 26 2" xfId="10802" xr:uid="{00000000-0005-0000-0000-0000B8600000}"/>
    <cellStyle name="Notas 2 3 26 2 2" xfId="25853" xr:uid="{00000000-0005-0000-0000-0000B9600000}"/>
    <cellStyle name="Notas 2 3 26 2 3" xfId="40202" xr:uid="{00000000-0005-0000-0000-0000BA600000}"/>
    <cellStyle name="Notas 2 3 26 3" xfId="21526" xr:uid="{00000000-0005-0000-0000-0000BB600000}"/>
    <cellStyle name="Notas 2 3 26 3 2" xfId="36577" xr:uid="{00000000-0005-0000-0000-0000BC600000}"/>
    <cellStyle name="Notas 2 3 26 3 3" xfId="50926" xr:uid="{00000000-0005-0000-0000-0000BD600000}"/>
    <cellStyle name="Notas 2 3 27" xfId="7387" xr:uid="{00000000-0005-0000-0000-0000BE600000}"/>
    <cellStyle name="Notas 2 3 27 2" xfId="9819" xr:uid="{00000000-0005-0000-0000-0000BF600000}"/>
    <cellStyle name="Notas 2 3 27 2 2" xfId="24870" xr:uid="{00000000-0005-0000-0000-0000C0600000}"/>
    <cellStyle name="Notas 2 3 27 2 3" xfId="39219" xr:uid="{00000000-0005-0000-0000-0000C1600000}"/>
    <cellStyle name="Notas 2 3 27 3" xfId="21736" xr:uid="{00000000-0005-0000-0000-0000C2600000}"/>
    <cellStyle name="Notas 2 3 27 3 2" xfId="36787" xr:uid="{00000000-0005-0000-0000-0000C3600000}"/>
    <cellStyle name="Notas 2 3 27 3 3" xfId="51136" xr:uid="{00000000-0005-0000-0000-0000C4600000}"/>
    <cellStyle name="Notas 2 3 28" xfId="7597" xr:uid="{00000000-0005-0000-0000-0000C5600000}"/>
    <cellStyle name="Notas 2 3 28 2" xfId="15776" xr:uid="{00000000-0005-0000-0000-0000C6600000}"/>
    <cellStyle name="Notas 2 3 28 2 2" xfId="30827" xr:uid="{00000000-0005-0000-0000-0000C7600000}"/>
    <cellStyle name="Notas 2 3 28 2 3" xfId="45176" xr:uid="{00000000-0005-0000-0000-0000C8600000}"/>
    <cellStyle name="Notas 2 3 28 3" xfId="21946" xr:uid="{00000000-0005-0000-0000-0000C9600000}"/>
    <cellStyle name="Notas 2 3 28 3 2" xfId="36997" xr:uid="{00000000-0005-0000-0000-0000CA600000}"/>
    <cellStyle name="Notas 2 3 28 3 3" xfId="51346" xr:uid="{00000000-0005-0000-0000-0000CB600000}"/>
    <cellStyle name="Notas 2 3 29" xfId="7807" xr:uid="{00000000-0005-0000-0000-0000CC600000}"/>
    <cellStyle name="Notas 2 3 29 2" xfId="9214" xr:uid="{00000000-0005-0000-0000-0000CD600000}"/>
    <cellStyle name="Notas 2 3 29 2 2" xfId="24265" xr:uid="{00000000-0005-0000-0000-0000CE600000}"/>
    <cellStyle name="Notas 2 3 29 2 3" xfId="38614" xr:uid="{00000000-0005-0000-0000-0000CF600000}"/>
    <cellStyle name="Notas 2 3 29 3" xfId="22156" xr:uid="{00000000-0005-0000-0000-0000D0600000}"/>
    <cellStyle name="Notas 2 3 29 3 2" xfId="37207" xr:uid="{00000000-0005-0000-0000-0000D1600000}"/>
    <cellStyle name="Notas 2 3 29 3 3" xfId="51556" xr:uid="{00000000-0005-0000-0000-0000D2600000}"/>
    <cellStyle name="Notas 2 3 3" xfId="2347" xr:uid="{00000000-0005-0000-0000-0000D3600000}"/>
    <cellStyle name="Notas 2 3 3 2" xfId="1711" xr:uid="{00000000-0005-0000-0000-0000D4600000}"/>
    <cellStyle name="Notas 2 3 3 2 2" xfId="23516" xr:uid="{00000000-0005-0000-0000-0000D5600000}"/>
    <cellStyle name="Notas 2 3 3 2 3" xfId="23915" xr:uid="{00000000-0005-0000-0000-0000D6600000}"/>
    <cellStyle name="Notas 2 3 3 3" xfId="16696" xr:uid="{00000000-0005-0000-0000-0000D7600000}"/>
    <cellStyle name="Notas 2 3 3 3 2" xfId="31747" xr:uid="{00000000-0005-0000-0000-0000D8600000}"/>
    <cellStyle name="Notas 2 3 3 3 3" xfId="46096" xr:uid="{00000000-0005-0000-0000-0000D9600000}"/>
    <cellStyle name="Notas 2 3 30" xfId="8015" xr:uid="{00000000-0005-0000-0000-0000DA600000}"/>
    <cellStyle name="Notas 2 3 30 2" xfId="9353" xr:uid="{00000000-0005-0000-0000-0000DB600000}"/>
    <cellStyle name="Notas 2 3 30 2 2" xfId="24404" xr:uid="{00000000-0005-0000-0000-0000DC600000}"/>
    <cellStyle name="Notas 2 3 30 2 3" xfId="38753" xr:uid="{00000000-0005-0000-0000-0000DD600000}"/>
    <cellStyle name="Notas 2 3 30 3" xfId="22364" xr:uid="{00000000-0005-0000-0000-0000DE600000}"/>
    <cellStyle name="Notas 2 3 30 3 2" xfId="37415" xr:uid="{00000000-0005-0000-0000-0000DF600000}"/>
    <cellStyle name="Notas 2 3 30 3 3" xfId="51764" xr:uid="{00000000-0005-0000-0000-0000E0600000}"/>
    <cellStyle name="Notas 2 3 31" xfId="8222" xr:uid="{00000000-0005-0000-0000-0000E1600000}"/>
    <cellStyle name="Notas 2 3 31 2" xfId="15211" xr:uid="{00000000-0005-0000-0000-0000E2600000}"/>
    <cellStyle name="Notas 2 3 31 2 2" xfId="30262" xr:uid="{00000000-0005-0000-0000-0000E3600000}"/>
    <cellStyle name="Notas 2 3 31 2 3" xfId="44611" xr:uid="{00000000-0005-0000-0000-0000E4600000}"/>
    <cellStyle name="Notas 2 3 31 3" xfId="22571" xr:uid="{00000000-0005-0000-0000-0000E5600000}"/>
    <cellStyle name="Notas 2 3 31 3 2" xfId="37622" xr:uid="{00000000-0005-0000-0000-0000E6600000}"/>
    <cellStyle name="Notas 2 3 31 3 3" xfId="51971" xr:uid="{00000000-0005-0000-0000-0000E7600000}"/>
    <cellStyle name="Notas 2 3 32" xfId="8429" xr:uid="{00000000-0005-0000-0000-0000E8600000}"/>
    <cellStyle name="Notas 2 3 32 2" xfId="10834" xr:uid="{00000000-0005-0000-0000-0000E9600000}"/>
    <cellStyle name="Notas 2 3 32 2 2" xfId="25885" xr:uid="{00000000-0005-0000-0000-0000EA600000}"/>
    <cellStyle name="Notas 2 3 32 2 3" xfId="40234" xr:uid="{00000000-0005-0000-0000-0000EB600000}"/>
    <cellStyle name="Notas 2 3 32 3" xfId="22778" xr:uid="{00000000-0005-0000-0000-0000EC600000}"/>
    <cellStyle name="Notas 2 3 32 3 2" xfId="37829" xr:uid="{00000000-0005-0000-0000-0000ED600000}"/>
    <cellStyle name="Notas 2 3 32 3 3" xfId="52178" xr:uid="{00000000-0005-0000-0000-0000EE600000}"/>
    <cellStyle name="Notas 2 3 33" xfId="8628" xr:uid="{00000000-0005-0000-0000-0000EF600000}"/>
    <cellStyle name="Notas 2 3 33 2" xfId="15490" xr:uid="{00000000-0005-0000-0000-0000F0600000}"/>
    <cellStyle name="Notas 2 3 33 2 2" xfId="30541" xr:uid="{00000000-0005-0000-0000-0000F1600000}"/>
    <cellStyle name="Notas 2 3 33 2 3" xfId="44890" xr:uid="{00000000-0005-0000-0000-0000F2600000}"/>
    <cellStyle name="Notas 2 3 33 3" xfId="22977" xr:uid="{00000000-0005-0000-0000-0000F3600000}"/>
    <cellStyle name="Notas 2 3 33 3 2" xfId="38028" xr:uid="{00000000-0005-0000-0000-0000F4600000}"/>
    <cellStyle name="Notas 2 3 33 3 3" xfId="52377" xr:uid="{00000000-0005-0000-0000-0000F5600000}"/>
    <cellStyle name="Notas 2 3 34" xfId="8806" xr:uid="{00000000-0005-0000-0000-0000F6600000}"/>
    <cellStyle name="Notas 2 3 34 2" xfId="15581" xr:uid="{00000000-0005-0000-0000-0000F7600000}"/>
    <cellStyle name="Notas 2 3 34 2 2" xfId="30632" xr:uid="{00000000-0005-0000-0000-0000F8600000}"/>
    <cellStyle name="Notas 2 3 34 2 3" xfId="44981" xr:uid="{00000000-0005-0000-0000-0000F9600000}"/>
    <cellStyle name="Notas 2 3 34 3" xfId="23155" xr:uid="{00000000-0005-0000-0000-0000FA600000}"/>
    <cellStyle name="Notas 2 3 34 3 2" xfId="38206" xr:uid="{00000000-0005-0000-0000-0000FB600000}"/>
    <cellStyle name="Notas 2 3 34 3 3" xfId="52555" xr:uid="{00000000-0005-0000-0000-0000FC600000}"/>
    <cellStyle name="Notas 2 3 35" xfId="8960" xr:uid="{00000000-0005-0000-0000-0000FD600000}"/>
    <cellStyle name="Notas 2 3 35 2" xfId="11882" xr:uid="{00000000-0005-0000-0000-0000FE600000}"/>
    <cellStyle name="Notas 2 3 35 2 2" xfId="26933" xr:uid="{00000000-0005-0000-0000-0000FF600000}"/>
    <cellStyle name="Notas 2 3 35 2 3" xfId="41282" xr:uid="{00000000-0005-0000-0000-000000610000}"/>
    <cellStyle name="Notas 2 3 35 3" xfId="23309" xr:uid="{00000000-0005-0000-0000-000001610000}"/>
    <cellStyle name="Notas 2 3 35 3 2" xfId="38360" xr:uid="{00000000-0005-0000-0000-000002610000}"/>
    <cellStyle name="Notas 2 3 35 3 3" xfId="52709" xr:uid="{00000000-0005-0000-0000-000003610000}"/>
    <cellStyle name="Notas 2 3 36" xfId="11702" xr:uid="{00000000-0005-0000-0000-000004610000}"/>
    <cellStyle name="Notas 2 3 36 2" xfId="26753" xr:uid="{00000000-0005-0000-0000-000005610000}"/>
    <cellStyle name="Notas 2 3 36 3" xfId="41102" xr:uid="{00000000-0005-0000-0000-000006610000}"/>
    <cellStyle name="Notas 2 3 37" xfId="16209" xr:uid="{00000000-0005-0000-0000-000007610000}"/>
    <cellStyle name="Notas 2 3 37 2" xfId="31260" xr:uid="{00000000-0005-0000-0000-000008610000}"/>
    <cellStyle name="Notas 2 3 37 3" xfId="45609" xr:uid="{00000000-0005-0000-0000-000009610000}"/>
    <cellStyle name="Notas 2 3 4" xfId="2557" xr:uid="{00000000-0005-0000-0000-00000A610000}"/>
    <cellStyle name="Notas 2 3 4 2" xfId="13680" xr:uid="{00000000-0005-0000-0000-00000B610000}"/>
    <cellStyle name="Notas 2 3 4 2 2" xfId="28731" xr:uid="{00000000-0005-0000-0000-00000C610000}"/>
    <cellStyle name="Notas 2 3 4 2 3" xfId="43080" xr:uid="{00000000-0005-0000-0000-00000D610000}"/>
    <cellStyle name="Notas 2 3 4 3" xfId="16906" xr:uid="{00000000-0005-0000-0000-00000E610000}"/>
    <cellStyle name="Notas 2 3 4 3 2" xfId="31957" xr:uid="{00000000-0005-0000-0000-00000F610000}"/>
    <cellStyle name="Notas 2 3 4 3 3" xfId="46306" xr:uid="{00000000-0005-0000-0000-000010610000}"/>
    <cellStyle name="Notas 2 3 5" xfId="2767" xr:uid="{00000000-0005-0000-0000-000011610000}"/>
    <cellStyle name="Notas 2 3 5 2" xfId="10500" xr:uid="{00000000-0005-0000-0000-000012610000}"/>
    <cellStyle name="Notas 2 3 5 2 2" xfId="25551" xr:uid="{00000000-0005-0000-0000-000013610000}"/>
    <cellStyle name="Notas 2 3 5 2 3" xfId="39900" xr:uid="{00000000-0005-0000-0000-000014610000}"/>
    <cellStyle name="Notas 2 3 5 3" xfId="17116" xr:uid="{00000000-0005-0000-0000-000015610000}"/>
    <cellStyle name="Notas 2 3 5 3 2" xfId="32167" xr:uid="{00000000-0005-0000-0000-000016610000}"/>
    <cellStyle name="Notas 2 3 5 3 3" xfId="46516" xr:uid="{00000000-0005-0000-0000-000017610000}"/>
    <cellStyle name="Notas 2 3 6" xfId="2977" xr:uid="{00000000-0005-0000-0000-000018610000}"/>
    <cellStyle name="Notas 2 3 6 2" xfId="10237" xr:uid="{00000000-0005-0000-0000-000019610000}"/>
    <cellStyle name="Notas 2 3 6 2 2" xfId="25288" xr:uid="{00000000-0005-0000-0000-00001A610000}"/>
    <cellStyle name="Notas 2 3 6 2 3" xfId="39637" xr:uid="{00000000-0005-0000-0000-00001B610000}"/>
    <cellStyle name="Notas 2 3 6 3" xfId="17326" xr:uid="{00000000-0005-0000-0000-00001C610000}"/>
    <cellStyle name="Notas 2 3 6 3 2" xfId="32377" xr:uid="{00000000-0005-0000-0000-00001D610000}"/>
    <cellStyle name="Notas 2 3 6 3 3" xfId="46726" xr:uid="{00000000-0005-0000-0000-00001E610000}"/>
    <cellStyle name="Notas 2 3 7" xfId="3187" xr:uid="{00000000-0005-0000-0000-00001F610000}"/>
    <cellStyle name="Notas 2 3 7 2" xfId="11084" xr:uid="{00000000-0005-0000-0000-000020610000}"/>
    <cellStyle name="Notas 2 3 7 2 2" xfId="26135" xr:uid="{00000000-0005-0000-0000-000021610000}"/>
    <cellStyle name="Notas 2 3 7 2 3" xfId="40484" xr:uid="{00000000-0005-0000-0000-000022610000}"/>
    <cellStyle name="Notas 2 3 7 3" xfId="17536" xr:uid="{00000000-0005-0000-0000-000023610000}"/>
    <cellStyle name="Notas 2 3 7 3 2" xfId="32587" xr:uid="{00000000-0005-0000-0000-000024610000}"/>
    <cellStyle name="Notas 2 3 7 3 3" xfId="46936" xr:uid="{00000000-0005-0000-0000-000025610000}"/>
    <cellStyle name="Notas 2 3 8" xfId="3397" xr:uid="{00000000-0005-0000-0000-000026610000}"/>
    <cellStyle name="Notas 2 3 8 2" xfId="14783" xr:uid="{00000000-0005-0000-0000-000027610000}"/>
    <cellStyle name="Notas 2 3 8 2 2" xfId="29834" xr:uid="{00000000-0005-0000-0000-000028610000}"/>
    <cellStyle name="Notas 2 3 8 2 3" xfId="44183" xr:uid="{00000000-0005-0000-0000-000029610000}"/>
    <cellStyle name="Notas 2 3 8 3" xfId="17746" xr:uid="{00000000-0005-0000-0000-00002A610000}"/>
    <cellStyle name="Notas 2 3 8 3 2" xfId="32797" xr:uid="{00000000-0005-0000-0000-00002B610000}"/>
    <cellStyle name="Notas 2 3 8 3 3" xfId="47146" xr:uid="{00000000-0005-0000-0000-00002C610000}"/>
    <cellStyle name="Notas 2 3 9" xfId="3607" xr:uid="{00000000-0005-0000-0000-00002D610000}"/>
    <cellStyle name="Notas 2 3 9 2" xfId="9052" xr:uid="{00000000-0005-0000-0000-00002E610000}"/>
    <cellStyle name="Notas 2 3 9 2 2" xfId="24103" xr:uid="{00000000-0005-0000-0000-00002F610000}"/>
    <cellStyle name="Notas 2 3 9 2 3" xfId="38452" xr:uid="{00000000-0005-0000-0000-000030610000}"/>
    <cellStyle name="Notas 2 3 9 3" xfId="17956" xr:uid="{00000000-0005-0000-0000-000031610000}"/>
    <cellStyle name="Notas 2 3 9 3 2" xfId="33007" xr:uid="{00000000-0005-0000-0000-000032610000}"/>
    <cellStyle name="Notas 2 3 9 3 3" xfId="47356" xr:uid="{00000000-0005-0000-0000-000033610000}"/>
    <cellStyle name="Notas 2 30" xfId="7130" xr:uid="{00000000-0005-0000-0000-000034610000}"/>
    <cellStyle name="Notas 2 30 2" xfId="12646" xr:uid="{00000000-0005-0000-0000-000035610000}"/>
    <cellStyle name="Notas 2 30 2 2" xfId="27697" xr:uid="{00000000-0005-0000-0000-000036610000}"/>
    <cellStyle name="Notas 2 30 2 3" xfId="42046" xr:uid="{00000000-0005-0000-0000-000037610000}"/>
    <cellStyle name="Notas 2 30 3" xfId="21479" xr:uid="{00000000-0005-0000-0000-000038610000}"/>
    <cellStyle name="Notas 2 30 3 2" xfId="36530" xr:uid="{00000000-0005-0000-0000-000039610000}"/>
    <cellStyle name="Notas 2 30 3 3" xfId="50879" xr:uid="{00000000-0005-0000-0000-00003A610000}"/>
    <cellStyle name="Notas 2 31" xfId="7340" xr:uid="{00000000-0005-0000-0000-00003B610000}"/>
    <cellStyle name="Notas 2 31 2" xfId="16030" xr:uid="{00000000-0005-0000-0000-00003C610000}"/>
    <cellStyle name="Notas 2 31 2 2" xfId="31081" xr:uid="{00000000-0005-0000-0000-00003D610000}"/>
    <cellStyle name="Notas 2 31 2 3" xfId="45430" xr:uid="{00000000-0005-0000-0000-00003E610000}"/>
    <cellStyle name="Notas 2 31 3" xfId="21689" xr:uid="{00000000-0005-0000-0000-00003F610000}"/>
    <cellStyle name="Notas 2 31 3 2" xfId="36740" xr:uid="{00000000-0005-0000-0000-000040610000}"/>
    <cellStyle name="Notas 2 31 3 3" xfId="51089" xr:uid="{00000000-0005-0000-0000-000041610000}"/>
    <cellStyle name="Notas 2 32" xfId="7550" xr:uid="{00000000-0005-0000-0000-000042610000}"/>
    <cellStyle name="Notas 2 32 2" xfId="10941" xr:uid="{00000000-0005-0000-0000-000043610000}"/>
    <cellStyle name="Notas 2 32 2 2" xfId="25992" xr:uid="{00000000-0005-0000-0000-000044610000}"/>
    <cellStyle name="Notas 2 32 2 3" xfId="40341" xr:uid="{00000000-0005-0000-0000-000045610000}"/>
    <cellStyle name="Notas 2 32 3" xfId="21899" xr:uid="{00000000-0005-0000-0000-000046610000}"/>
    <cellStyle name="Notas 2 32 3 2" xfId="36950" xr:uid="{00000000-0005-0000-0000-000047610000}"/>
    <cellStyle name="Notas 2 32 3 3" xfId="51299" xr:uid="{00000000-0005-0000-0000-000048610000}"/>
    <cellStyle name="Notas 2 33" xfId="7760" xr:uid="{00000000-0005-0000-0000-000049610000}"/>
    <cellStyle name="Notas 2 33 2" xfId="9357" xr:uid="{00000000-0005-0000-0000-00004A610000}"/>
    <cellStyle name="Notas 2 33 2 2" xfId="24408" xr:uid="{00000000-0005-0000-0000-00004B610000}"/>
    <cellStyle name="Notas 2 33 2 3" xfId="38757" xr:uid="{00000000-0005-0000-0000-00004C610000}"/>
    <cellStyle name="Notas 2 33 3" xfId="22109" xr:uid="{00000000-0005-0000-0000-00004D610000}"/>
    <cellStyle name="Notas 2 33 3 2" xfId="37160" xr:uid="{00000000-0005-0000-0000-00004E610000}"/>
    <cellStyle name="Notas 2 33 3 3" xfId="51509" xr:uid="{00000000-0005-0000-0000-00004F610000}"/>
    <cellStyle name="Notas 2 34" xfId="7970" xr:uid="{00000000-0005-0000-0000-000050610000}"/>
    <cellStyle name="Notas 2 34 2" xfId="9565" xr:uid="{00000000-0005-0000-0000-000051610000}"/>
    <cellStyle name="Notas 2 34 2 2" xfId="24616" xr:uid="{00000000-0005-0000-0000-000052610000}"/>
    <cellStyle name="Notas 2 34 2 3" xfId="38965" xr:uid="{00000000-0005-0000-0000-000053610000}"/>
    <cellStyle name="Notas 2 34 3" xfId="22319" xr:uid="{00000000-0005-0000-0000-000054610000}"/>
    <cellStyle name="Notas 2 34 3 2" xfId="37370" xr:uid="{00000000-0005-0000-0000-000055610000}"/>
    <cellStyle name="Notas 2 34 3 3" xfId="51719" xr:uid="{00000000-0005-0000-0000-000056610000}"/>
    <cellStyle name="Notas 2 35" xfId="8177" xr:uid="{00000000-0005-0000-0000-000057610000}"/>
    <cellStyle name="Notas 2 35 2" xfId="12433" xr:uid="{00000000-0005-0000-0000-000058610000}"/>
    <cellStyle name="Notas 2 35 2 2" xfId="27484" xr:uid="{00000000-0005-0000-0000-000059610000}"/>
    <cellStyle name="Notas 2 35 2 3" xfId="41833" xr:uid="{00000000-0005-0000-0000-00005A610000}"/>
    <cellStyle name="Notas 2 35 3" xfId="22526" xr:uid="{00000000-0005-0000-0000-00005B610000}"/>
    <cellStyle name="Notas 2 35 3 2" xfId="37577" xr:uid="{00000000-0005-0000-0000-00005C610000}"/>
    <cellStyle name="Notas 2 35 3 3" xfId="51926" xr:uid="{00000000-0005-0000-0000-00005D610000}"/>
    <cellStyle name="Notas 2 36" xfId="8384" xr:uid="{00000000-0005-0000-0000-00005E610000}"/>
    <cellStyle name="Notas 2 36 2" xfId="15632" xr:uid="{00000000-0005-0000-0000-00005F610000}"/>
    <cellStyle name="Notas 2 36 2 2" xfId="30683" xr:uid="{00000000-0005-0000-0000-000060610000}"/>
    <cellStyle name="Notas 2 36 2 3" xfId="45032" xr:uid="{00000000-0005-0000-0000-000061610000}"/>
    <cellStyle name="Notas 2 36 3" xfId="22733" xr:uid="{00000000-0005-0000-0000-000062610000}"/>
    <cellStyle name="Notas 2 36 3 2" xfId="37784" xr:uid="{00000000-0005-0000-0000-000063610000}"/>
    <cellStyle name="Notas 2 36 3 3" xfId="52133" xr:uid="{00000000-0005-0000-0000-000064610000}"/>
    <cellStyle name="Notas 2 37" xfId="8588" xr:uid="{00000000-0005-0000-0000-000065610000}"/>
    <cellStyle name="Notas 2 37 2" xfId="10499" xr:uid="{00000000-0005-0000-0000-000066610000}"/>
    <cellStyle name="Notas 2 37 2 2" xfId="25550" xr:uid="{00000000-0005-0000-0000-000067610000}"/>
    <cellStyle name="Notas 2 37 2 3" xfId="39899" xr:uid="{00000000-0005-0000-0000-000068610000}"/>
    <cellStyle name="Notas 2 37 3" xfId="22937" xr:uid="{00000000-0005-0000-0000-000069610000}"/>
    <cellStyle name="Notas 2 37 3 2" xfId="37988" xr:uid="{00000000-0005-0000-0000-00006A610000}"/>
    <cellStyle name="Notas 2 37 3 3" xfId="52337" xr:uid="{00000000-0005-0000-0000-00006B610000}"/>
    <cellStyle name="Notas 2 38" xfId="8778" xr:uid="{00000000-0005-0000-0000-00006C610000}"/>
    <cellStyle name="Notas 2 38 2" xfId="1714" xr:uid="{00000000-0005-0000-0000-00006D610000}"/>
    <cellStyle name="Notas 2 38 2 2" xfId="23519" xr:uid="{00000000-0005-0000-0000-00006E610000}"/>
    <cellStyle name="Notas 2 38 2 3" xfId="23893" xr:uid="{00000000-0005-0000-0000-00006F610000}"/>
    <cellStyle name="Notas 2 38 3" xfId="23127" xr:uid="{00000000-0005-0000-0000-000070610000}"/>
    <cellStyle name="Notas 2 38 3 2" xfId="38178" xr:uid="{00000000-0005-0000-0000-000071610000}"/>
    <cellStyle name="Notas 2 38 3 3" xfId="52527" xr:uid="{00000000-0005-0000-0000-000072610000}"/>
    <cellStyle name="Notas 2 39" xfId="11041" xr:uid="{00000000-0005-0000-0000-000073610000}"/>
    <cellStyle name="Notas 2 39 2" xfId="26092" xr:uid="{00000000-0005-0000-0000-000074610000}"/>
    <cellStyle name="Notas 2 39 3" xfId="40441" xr:uid="{00000000-0005-0000-0000-000075610000}"/>
    <cellStyle name="Notas 2 4" xfId="1476" xr:uid="{00000000-0005-0000-0000-000076610000}"/>
    <cellStyle name="Notas 2 4 10" xfId="3815" xr:uid="{00000000-0005-0000-0000-000077610000}"/>
    <cellStyle name="Notas 2 4 10 2" xfId="14911" xr:uid="{00000000-0005-0000-0000-000078610000}"/>
    <cellStyle name="Notas 2 4 10 2 2" xfId="29962" xr:uid="{00000000-0005-0000-0000-000079610000}"/>
    <cellStyle name="Notas 2 4 10 2 3" xfId="44311" xr:uid="{00000000-0005-0000-0000-00007A610000}"/>
    <cellStyle name="Notas 2 4 10 3" xfId="18164" xr:uid="{00000000-0005-0000-0000-00007B610000}"/>
    <cellStyle name="Notas 2 4 10 3 2" xfId="33215" xr:uid="{00000000-0005-0000-0000-00007C610000}"/>
    <cellStyle name="Notas 2 4 10 3 3" xfId="47564" xr:uid="{00000000-0005-0000-0000-00007D610000}"/>
    <cellStyle name="Notas 2 4 11" xfId="4025" xr:uid="{00000000-0005-0000-0000-00007E610000}"/>
    <cellStyle name="Notas 2 4 11 2" xfId="15198" xr:uid="{00000000-0005-0000-0000-00007F610000}"/>
    <cellStyle name="Notas 2 4 11 2 2" xfId="30249" xr:uid="{00000000-0005-0000-0000-000080610000}"/>
    <cellStyle name="Notas 2 4 11 2 3" xfId="44598" xr:uid="{00000000-0005-0000-0000-000081610000}"/>
    <cellStyle name="Notas 2 4 11 3" xfId="18374" xr:uid="{00000000-0005-0000-0000-000082610000}"/>
    <cellStyle name="Notas 2 4 11 3 2" xfId="33425" xr:uid="{00000000-0005-0000-0000-000083610000}"/>
    <cellStyle name="Notas 2 4 11 3 3" xfId="47774" xr:uid="{00000000-0005-0000-0000-000084610000}"/>
    <cellStyle name="Notas 2 4 12" xfId="4235" xr:uid="{00000000-0005-0000-0000-000085610000}"/>
    <cellStyle name="Notas 2 4 12 2" xfId="1794" xr:uid="{00000000-0005-0000-0000-000086610000}"/>
    <cellStyle name="Notas 2 4 12 2 2" xfId="23599" xr:uid="{00000000-0005-0000-0000-000087610000}"/>
    <cellStyle name="Notas 2 4 12 2 3" xfId="23366" xr:uid="{00000000-0005-0000-0000-000088610000}"/>
    <cellStyle name="Notas 2 4 12 3" xfId="18584" xr:uid="{00000000-0005-0000-0000-000089610000}"/>
    <cellStyle name="Notas 2 4 12 3 2" xfId="33635" xr:uid="{00000000-0005-0000-0000-00008A610000}"/>
    <cellStyle name="Notas 2 4 12 3 3" xfId="47984" xr:uid="{00000000-0005-0000-0000-00008B610000}"/>
    <cellStyle name="Notas 2 4 13" xfId="4445" xr:uid="{00000000-0005-0000-0000-00008C610000}"/>
    <cellStyle name="Notas 2 4 13 2" xfId="9808" xr:uid="{00000000-0005-0000-0000-00008D610000}"/>
    <cellStyle name="Notas 2 4 13 2 2" xfId="24859" xr:uid="{00000000-0005-0000-0000-00008E610000}"/>
    <cellStyle name="Notas 2 4 13 2 3" xfId="39208" xr:uid="{00000000-0005-0000-0000-00008F610000}"/>
    <cellStyle name="Notas 2 4 13 3" xfId="18794" xr:uid="{00000000-0005-0000-0000-000090610000}"/>
    <cellStyle name="Notas 2 4 13 3 2" xfId="33845" xr:uid="{00000000-0005-0000-0000-000091610000}"/>
    <cellStyle name="Notas 2 4 13 3 3" xfId="48194" xr:uid="{00000000-0005-0000-0000-000092610000}"/>
    <cellStyle name="Notas 2 4 14" xfId="4655" xr:uid="{00000000-0005-0000-0000-000093610000}"/>
    <cellStyle name="Notas 2 4 14 2" xfId="11407" xr:uid="{00000000-0005-0000-0000-000094610000}"/>
    <cellStyle name="Notas 2 4 14 2 2" xfId="26458" xr:uid="{00000000-0005-0000-0000-000095610000}"/>
    <cellStyle name="Notas 2 4 14 2 3" xfId="40807" xr:uid="{00000000-0005-0000-0000-000096610000}"/>
    <cellStyle name="Notas 2 4 14 3" xfId="19004" xr:uid="{00000000-0005-0000-0000-000097610000}"/>
    <cellStyle name="Notas 2 4 14 3 2" xfId="34055" xr:uid="{00000000-0005-0000-0000-000098610000}"/>
    <cellStyle name="Notas 2 4 14 3 3" xfId="48404" xr:uid="{00000000-0005-0000-0000-000099610000}"/>
    <cellStyle name="Notas 2 4 15" xfId="4865" xr:uid="{00000000-0005-0000-0000-00009A610000}"/>
    <cellStyle name="Notas 2 4 15 2" xfId="11024" xr:uid="{00000000-0005-0000-0000-00009B610000}"/>
    <cellStyle name="Notas 2 4 15 2 2" xfId="26075" xr:uid="{00000000-0005-0000-0000-00009C610000}"/>
    <cellStyle name="Notas 2 4 15 2 3" xfId="40424" xr:uid="{00000000-0005-0000-0000-00009D610000}"/>
    <cellStyle name="Notas 2 4 15 3" xfId="19214" xr:uid="{00000000-0005-0000-0000-00009E610000}"/>
    <cellStyle name="Notas 2 4 15 3 2" xfId="34265" xr:uid="{00000000-0005-0000-0000-00009F610000}"/>
    <cellStyle name="Notas 2 4 15 3 3" xfId="48614" xr:uid="{00000000-0005-0000-0000-0000A0610000}"/>
    <cellStyle name="Notas 2 4 16" xfId="5075" xr:uid="{00000000-0005-0000-0000-0000A1610000}"/>
    <cellStyle name="Notas 2 4 16 2" xfId="9213" xr:uid="{00000000-0005-0000-0000-0000A2610000}"/>
    <cellStyle name="Notas 2 4 16 2 2" xfId="24264" xr:uid="{00000000-0005-0000-0000-0000A3610000}"/>
    <cellStyle name="Notas 2 4 16 2 3" xfId="38613" xr:uid="{00000000-0005-0000-0000-0000A4610000}"/>
    <cellStyle name="Notas 2 4 16 3" xfId="19424" xr:uid="{00000000-0005-0000-0000-0000A5610000}"/>
    <cellStyle name="Notas 2 4 16 3 2" xfId="34475" xr:uid="{00000000-0005-0000-0000-0000A6610000}"/>
    <cellStyle name="Notas 2 4 16 3 3" xfId="48824" xr:uid="{00000000-0005-0000-0000-0000A7610000}"/>
    <cellStyle name="Notas 2 4 17" xfId="5285" xr:uid="{00000000-0005-0000-0000-0000A8610000}"/>
    <cellStyle name="Notas 2 4 17 2" xfId="11972" xr:uid="{00000000-0005-0000-0000-0000A9610000}"/>
    <cellStyle name="Notas 2 4 17 2 2" xfId="27023" xr:uid="{00000000-0005-0000-0000-0000AA610000}"/>
    <cellStyle name="Notas 2 4 17 2 3" xfId="41372" xr:uid="{00000000-0005-0000-0000-0000AB610000}"/>
    <cellStyle name="Notas 2 4 17 3" xfId="19634" xr:uid="{00000000-0005-0000-0000-0000AC610000}"/>
    <cellStyle name="Notas 2 4 17 3 2" xfId="34685" xr:uid="{00000000-0005-0000-0000-0000AD610000}"/>
    <cellStyle name="Notas 2 4 17 3 3" xfId="49034" xr:uid="{00000000-0005-0000-0000-0000AE610000}"/>
    <cellStyle name="Notas 2 4 18" xfId="5495" xr:uid="{00000000-0005-0000-0000-0000AF610000}"/>
    <cellStyle name="Notas 2 4 18 2" xfId="11647" xr:uid="{00000000-0005-0000-0000-0000B0610000}"/>
    <cellStyle name="Notas 2 4 18 2 2" xfId="26698" xr:uid="{00000000-0005-0000-0000-0000B1610000}"/>
    <cellStyle name="Notas 2 4 18 2 3" xfId="41047" xr:uid="{00000000-0005-0000-0000-0000B2610000}"/>
    <cellStyle name="Notas 2 4 18 3" xfId="19844" xr:uid="{00000000-0005-0000-0000-0000B3610000}"/>
    <cellStyle name="Notas 2 4 18 3 2" xfId="34895" xr:uid="{00000000-0005-0000-0000-0000B4610000}"/>
    <cellStyle name="Notas 2 4 18 3 3" xfId="49244" xr:uid="{00000000-0005-0000-0000-0000B5610000}"/>
    <cellStyle name="Notas 2 4 19" xfId="5705" xr:uid="{00000000-0005-0000-0000-0000B6610000}"/>
    <cellStyle name="Notas 2 4 19 2" xfId="12779" xr:uid="{00000000-0005-0000-0000-0000B7610000}"/>
    <cellStyle name="Notas 2 4 19 2 2" xfId="27830" xr:uid="{00000000-0005-0000-0000-0000B8610000}"/>
    <cellStyle name="Notas 2 4 19 2 3" xfId="42179" xr:uid="{00000000-0005-0000-0000-0000B9610000}"/>
    <cellStyle name="Notas 2 4 19 3" xfId="20054" xr:uid="{00000000-0005-0000-0000-0000BA610000}"/>
    <cellStyle name="Notas 2 4 19 3 2" xfId="35105" xr:uid="{00000000-0005-0000-0000-0000BB610000}"/>
    <cellStyle name="Notas 2 4 19 3 3" xfId="49454" xr:uid="{00000000-0005-0000-0000-0000BC610000}"/>
    <cellStyle name="Notas 2 4 2" xfId="2037" xr:uid="{00000000-0005-0000-0000-0000BD610000}"/>
    <cellStyle name="Notas 2 4 2 2" xfId="12892" xr:uid="{00000000-0005-0000-0000-0000BE610000}"/>
    <cellStyle name="Notas 2 4 2 2 2" xfId="27943" xr:uid="{00000000-0005-0000-0000-0000BF610000}"/>
    <cellStyle name="Notas 2 4 2 2 3" xfId="42292" xr:uid="{00000000-0005-0000-0000-0000C0610000}"/>
    <cellStyle name="Notas 2 4 2 3" xfId="16384" xr:uid="{00000000-0005-0000-0000-0000C1610000}"/>
    <cellStyle name="Notas 2 4 2 3 2" xfId="31435" xr:uid="{00000000-0005-0000-0000-0000C2610000}"/>
    <cellStyle name="Notas 2 4 2 3 3" xfId="45784" xr:uid="{00000000-0005-0000-0000-0000C3610000}"/>
    <cellStyle name="Notas 2 4 20" xfId="5915" xr:uid="{00000000-0005-0000-0000-0000C4610000}"/>
    <cellStyle name="Notas 2 4 20 2" xfId="10862" xr:uid="{00000000-0005-0000-0000-0000C5610000}"/>
    <cellStyle name="Notas 2 4 20 2 2" xfId="25913" xr:uid="{00000000-0005-0000-0000-0000C6610000}"/>
    <cellStyle name="Notas 2 4 20 2 3" xfId="40262" xr:uid="{00000000-0005-0000-0000-0000C7610000}"/>
    <cellStyle name="Notas 2 4 20 3" xfId="20264" xr:uid="{00000000-0005-0000-0000-0000C8610000}"/>
    <cellStyle name="Notas 2 4 20 3 2" xfId="35315" xr:uid="{00000000-0005-0000-0000-0000C9610000}"/>
    <cellStyle name="Notas 2 4 20 3 3" xfId="49664" xr:uid="{00000000-0005-0000-0000-0000CA610000}"/>
    <cellStyle name="Notas 2 4 21" xfId="6125" xr:uid="{00000000-0005-0000-0000-0000CB610000}"/>
    <cellStyle name="Notas 2 4 21 2" xfId="1631" xr:uid="{00000000-0005-0000-0000-0000CC610000}"/>
    <cellStyle name="Notas 2 4 21 2 2" xfId="23436" xr:uid="{00000000-0005-0000-0000-0000CD610000}"/>
    <cellStyle name="Notas 2 4 21 2 3" xfId="24014" xr:uid="{00000000-0005-0000-0000-0000CE610000}"/>
    <cellStyle name="Notas 2 4 21 3" xfId="20474" xr:uid="{00000000-0005-0000-0000-0000CF610000}"/>
    <cellStyle name="Notas 2 4 21 3 2" xfId="35525" xr:uid="{00000000-0005-0000-0000-0000D0610000}"/>
    <cellStyle name="Notas 2 4 21 3 3" xfId="49874" xr:uid="{00000000-0005-0000-0000-0000D1610000}"/>
    <cellStyle name="Notas 2 4 22" xfId="6335" xr:uid="{00000000-0005-0000-0000-0000D2610000}"/>
    <cellStyle name="Notas 2 4 22 2" xfId="9146" xr:uid="{00000000-0005-0000-0000-0000D3610000}"/>
    <cellStyle name="Notas 2 4 22 2 2" xfId="24197" xr:uid="{00000000-0005-0000-0000-0000D4610000}"/>
    <cellStyle name="Notas 2 4 22 2 3" xfId="38546" xr:uid="{00000000-0005-0000-0000-0000D5610000}"/>
    <cellStyle name="Notas 2 4 22 3" xfId="20684" xr:uid="{00000000-0005-0000-0000-0000D6610000}"/>
    <cellStyle name="Notas 2 4 22 3 2" xfId="35735" xr:uid="{00000000-0005-0000-0000-0000D7610000}"/>
    <cellStyle name="Notas 2 4 22 3 3" xfId="50084" xr:uid="{00000000-0005-0000-0000-0000D8610000}"/>
    <cellStyle name="Notas 2 4 23" xfId="6545" xr:uid="{00000000-0005-0000-0000-0000D9610000}"/>
    <cellStyle name="Notas 2 4 23 2" xfId="10365" xr:uid="{00000000-0005-0000-0000-0000DA610000}"/>
    <cellStyle name="Notas 2 4 23 2 2" xfId="25416" xr:uid="{00000000-0005-0000-0000-0000DB610000}"/>
    <cellStyle name="Notas 2 4 23 2 3" xfId="39765" xr:uid="{00000000-0005-0000-0000-0000DC610000}"/>
    <cellStyle name="Notas 2 4 23 3" xfId="20894" xr:uid="{00000000-0005-0000-0000-0000DD610000}"/>
    <cellStyle name="Notas 2 4 23 3 2" xfId="35945" xr:uid="{00000000-0005-0000-0000-0000DE610000}"/>
    <cellStyle name="Notas 2 4 23 3 3" xfId="50294" xr:uid="{00000000-0005-0000-0000-0000DF610000}"/>
    <cellStyle name="Notas 2 4 24" xfId="6755" xr:uid="{00000000-0005-0000-0000-0000E0610000}"/>
    <cellStyle name="Notas 2 4 24 2" xfId="9332" xr:uid="{00000000-0005-0000-0000-0000E1610000}"/>
    <cellStyle name="Notas 2 4 24 2 2" xfId="24383" xr:uid="{00000000-0005-0000-0000-0000E2610000}"/>
    <cellStyle name="Notas 2 4 24 2 3" xfId="38732" xr:uid="{00000000-0005-0000-0000-0000E3610000}"/>
    <cellStyle name="Notas 2 4 24 3" xfId="21104" xr:uid="{00000000-0005-0000-0000-0000E4610000}"/>
    <cellStyle name="Notas 2 4 24 3 2" xfId="36155" xr:uid="{00000000-0005-0000-0000-0000E5610000}"/>
    <cellStyle name="Notas 2 4 24 3 3" xfId="50504" xr:uid="{00000000-0005-0000-0000-0000E6610000}"/>
    <cellStyle name="Notas 2 4 25" xfId="6965" xr:uid="{00000000-0005-0000-0000-0000E7610000}"/>
    <cellStyle name="Notas 2 4 25 2" xfId="15645" xr:uid="{00000000-0005-0000-0000-0000E8610000}"/>
    <cellStyle name="Notas 2 4 25 2 2" xfId="30696" xr:uid="{00000000-0005-0000-0000-0000E9610000}"/>
    <cellStyle name="Notas 2 4 25 2 3" xfId="45045" xr:uid="{00000000-0005-0000-0000-0000EA610000}"/>
    <cellStyle name="Notas 2 4 25 3" xfId="21314" xr:uid="{00000000-0005-0000-0000-0000EB610000}"/>
    <cellStyle name="Notas 2 4 25 3 2" xfId="36365" xr:uid="{00000000-0005-0000-0000-0000EC610000}"/>
    <cellStyle name="Notas 2 4 25 3 3" xfId="50714" xr:uid="{00000000-0005-0000-0000-0000ED610000}"/>
    <cellStyle name="Notas 2 4 26" xfId="7175" xr:uid="{00000000-0005-0000-0000-0000EE610000}"/>
    <cellStyle name="Notas 2 4 26 2" xfId="14829" xr:uid="{00000000-0005-0000-0000-0000EF610000}"/>
    <cellStyle name="Notas 2 4 26 2 2" xfId="29880" xr:uid="{00000000-0005-0000-0000-0000F0610000}"/>
    <cellStyle name="Notas 2 4 26 2 3" xfId="44229" xr:uid="{00000000-0005-0000-0000-0000F1610000}"/>
    <cellStyle name="Notas 2 4 26 3" xfId="21524" xr:uid="{00000000-0005-0000-0000-0000F2610000}"/>
    <cellStyle name="Notas 2 4 26 3 2" xfId="36575" xr:uid="{00000000-0005-0000-0000-0000F3610000}"/>
    <cellStyle name="Notas 2 4 26 3 3" xfId="50924" xr:uid="{00000000-0005-0000-0000-0000F4610000}"/>
    <cellStyle name="Notas 2 4 27" xfId="7385" xr:uid="{00000000-0005-0000-0000-0000F5610000}"/>
    <cellStyle name="Notas 2 4 27 2" xfId="11103" xr:uid="{00000000-0005-0000-0000-0000F6610000}"/>
    <cellStyle name="Notas 2 4 27 2 2" xfId="26154" xr:uid="{00000000-0005-0000-0000-0000F7610000}"/>
    <cellStyle name="Notas 2 4 27 2 3" xfId="40503" xr:uid="{00000000-0005-0000-0000-0000F8610000}"/>
    <cellStyle name="Notas 2 4 27 3" xfId="21734" xr:uid="{00000000-0005-0000-0000-0000F9610000}"/>
    <cellStyle name="Notas 2 4 27 3 2" xfId="36785" xr:uid="{00000000-0005-0000-0000-0000FA610000}"/>
    <cellStyle name="Notas 2 4 27 3 3" xfId="51134" xr:uid="{00000000-0005-0000-0000-0000FB610000}"/>
    <cellStyle name="Notas 2 4 28" xfId="7595" xr:uid="{00000000-0005-0000-0000-0000FC610000}"/>
    <cellStyle name="Notas 2 4 28 2" xfId="12667" xr:uid="{00000000-0005-0000-0000-0000FD610000}"/>
    <cellStyle name="Notas 2 4 28 2 2" xfId="27718" xr:uid="{00000000-0005-0000-0000-0000FE610000}"/>
    <cellStyle name="Notas 2 4 28 2 3" xfId="42067" xr:uid="{00000000-0005-0000-0000-0000FF610000}"/>
    <cellStyle name="Notas 2 4 28 3" xfId="21944" xr:uid="{00000000-0005-0000-0000-000000620000}"/>
    <cellStyle name="Notas 2 4 28 3 2" xfId="36995" xr:uid="{00000000-0005-0000-0000-000001620000}"/>
    <cellStyle name="Notas 2 4 28 3 3" xfId="51344" xr:uid="{00000000-0005-0000-0000-000002620000}"/>
    <cellStyle name="Notas 2 4 29" xfId="7805" xr:uid="{00000000-0005-0000-0000-000003620000}"/>
    <cellStyle name="Notas 2 4 29 2" xfId="15971" xr:uid="{00000000-0005-0000-0000-000004620000}"/>
    <cellStyle name="Notas 2 4 29 2 2" xfId="31022" xr:uid="{00000000-0005-0000-0000-000005620000}"/>
    <cellStyle name="Notas 2 4 29 2 3" xfId="45371" xr:uid="{00000000-0005-0000-0000-000006620000}"/>
    <cellStyle name="Notas 2 4 29 3" xfId="22154" xr:uid="{00000000-0005-0000-0000-000007620000}"/>
    <cellStyle name="Notas 2 4 29 3 2" xfId="37205" xr:uid="{00000000-0005-0000-0000-000008620000}"/>
    <cellStyle name="Notas 2 4 29 3 3" xfId="51554" xr:uid="{00000000-0005-0000-0000-000009620000}"/>
    <cellStyle name="Notas 2 4 3" xfId="2345" xr:uid="{00000000-0005-0000-0000-00000A620000}"/>
    <cellStyle name="Notas 2 4 3 2" xfId="9633" xr:uid="{00000000-0005-0000-0000-00000B620000}"/>
    <cellStyle name="Notas 2 4 3 2 2" xfId="24684" xr:uid="{00000000-0005-0000-0000-00000C620000}"/>
    <cellStyle name="Notas 2 4 3 2 3" xfId="39033" xr:uid="{00000000-0005-0000-0000-00000D620000}"/>
    <cellStyle name="Notas 2 4 3 3" xfId="16694" xr:uid="{00000000-0005-0000-0000-00000E620000}"/>
    <cellStyle name="Notas 2 4 3 3 2" xfId="31745" xr:uid="{00000000-0005-0000-0000-00000F620000}"/>
    <cellStyle name="Notas 2 4 3 3 3" xfId="46094" xr:uid="{00000000-0005-0000-0000-000010620000}"/>
    <cellStyle name="Notas 2 4 30" xfId="8013" xr:uid="{00000000-0005-0000-0000-000011620000}"/>
    <cellStyle name="Notas 2 4 30 2" xfId="10185" xr:uid="{00000000-0005-0000-0000-000012620000}"/>
    <cellStyle name="Notas 2 4 30 2 2" xfId="25236" xr:uid="{00000000-0005-0000-0000-000013620000}"/>
    <cellStyle name="Notas 2 4 30 2 3" xfId="39585" xr:uid="{00000000-0005-0000-0000-000014620000}"/>
    <cellStyle name="Notas 2 4 30 3" xfId="22362" xr:uid="{00000000-0005-0000-0000-000015620000}"/>
    <cellStyle name="Notas 2 4 30 3 2" xfId="37413" xr:uid="{00000000-0005-0000-0000-000016620000}"/>
    <cellStyle name="Notas 2 4 30 3 3" xfId="51762" xr:uid="{00000000-0005-0000-0000-000017620000}"/>
    <cellStyle name="Notas 2 4 31" xfId="8220" xr:uid="{00000000-0005-0000-0000-000018620000}"/>
    <cellStyle name="Notas 2 4 31 2" xfId="10993" xr:uid="{00000000-0005-0000-0000-000019620000}"/>
    <cellStyle name="Notas 2 4 31 2 2" xfId="26044" xr:uid="{00000000-0005-0000-0000-00001A620000}"/>
    <cellStyle name="Notas 2 4 31 2 3" xfId="40393" xr:uid="{00000000-0005-0000-0000-00001B620000}"/>
    <cellStyle name="Notas 2 4 31 3" xfId="22569" xr:uid="{00000000-0005-0000-0000-00001C620000}"/>
    <cellStyle name="Notas 2 4 31 3 2" xfId="37620" xr:uid="{00000000-0005-0000-0000-00001D620000}"/>
    <cellStyle name="Notas 2 4 31 3 3" xfId="51969" xr:uid="{00000000-0005-0000-0000-00001E620000}"/>
    <cellStyle name="Notas 2 4 32" xfId="8427" xr:uid="{00000000-0005-0000-0000-00001F620000}"/>
    <cellStyle name="Notas 2 4 32 2" xfId="12511" xr:uid="{00000000-0005-0000-0000-000020620000}"/>
    <cellStyle name="Notas 2 4 32 2 2" xfId="27562" xr:uid="{00000000-0005-0000-0000-000021620000}"/>
    <cellStyle name="Notas 2 4 32 2 3" xfId="41911" xr:uid="{00000000-0005-0000-0000-000022620000}"/>
    <cellStyle name="Notas 2 4 32 3" xfId="22776" xr:uid="{00000000-0005-0000-0000-000023620000}"/>
    <cellStyle name="Notas 2 4 32 3 2" xfId="37827" xr:uid="{00000000-0005-0000-0000-000024620000}"/>
    <cellStyle name="Notas 2 4 32 3 3" xfId="52176" xr:uid="{00000000-0005-0000-0000-000025620000}"/>
    <cellStyle name="Notas 2 4 33" xfId="8626" xr:uid="{00000000-0005-0000-0000-000026620000}"/>
    <cellStyle name="Notas 2 4 33 2" xfId="15364" xr:uid="{00000000-0005-0000-0000-000027620000}"/>
    <cellStyle name="Notas 2 4 33 2 2" xfId="30415" xr:uid="{00000000-0005-0000-0000-000028620000}"/>
    <cellStyle name="Notas 2 4 33 2 3" xfId="44764" xr:uid="{00000000-0005-0000-0000-000029620000}"/>
    <cellStyle name="Notas 2 4 33 3" xfId="22975" xr:uid="{00000000-0005-0000-0000-00002A620000}"/>
    <cellStyle name="Notas 2 4 33 3 2" xfId="38026" xr:uid="{00000000-0005-0000-0000-00002B620000}"/>
    <cellStyle name="Notas 2 4 33 3 3" xfId="52375" xr:uid="{00000000-0005-0000-0000-00002C620000}"/>
    <cellStyle name="Notas 2 4 34" xfId="8804" xr:uid="{00000000-0005-0000-0000-00002D620000}"/>
    <cellStyle name="Notas 2 4 34 2" xfId="15710" xr:uid="{00000000-0005-0000-0000-00002E620000}"/>
    <cellStyle name="Notas 2 4 34 2 2" xfId="30761" xr:uid="{00000000-0005-0000-0000-00002F620000}"/>
    <cellStyle name="Notas 2 4 34 2 3" xfId="45110" xr:uid="{00000000-0005-0000-0000-000030620000}"/>
    <cellStyle name="Notas 2 4 34 3" xfId="23153" xr:uid="{00000000-0005-0000-0000-000031620000}"/>
    <cellStyle name="Notas 2 4 34 3 2" xfId="38204" xr:uid="{00000000-0005-0000-0000-000032620000}"/>
    <cellStyle name="Notas 2 4 34 3 3" xfId="52553" xr:uid="{00000000-0005-0000-0000-000033620000}"/>
    <cellStyle name="Notas 2 4 35" xfId="8958" xr:uid="{00000000-0005-0000-0000-000034620000}"/>
    <cellStyle name="Notas 2 4 35 2" xfId="9041" xr:uid="{00000000-0005-0000-0000-000035620000}"/>
    <cellStyle name="Notas 2 4 35 2 2" xfId="24092" xr:uid="{00000000-0005-0000-0000-000036620000}"/>
    <cellStyle name="Notas 2 4 35 2 3" xfId="38441" xr:uid="{00000000-0005-0000-0000-000037620000}"/>
    <cellStyle name="Notas 2 4 35 3" xfId="23307" xr:uid="{00000000-0005-0000-0000-000038620000}"/>
    <cellStyle name="Notas 2 4 35 3 2" xfId="38358" xr:uid="{00000000-0005-0000-0000-000039620000}"/>
    <cellStyle name="Notas 2 4 35 3 3" xfId="52707" xr:uid="{00000000-0005-0000-0000-00003A620000}"/>
    <cellStyle name="Notas 2 4 36" xfId="1691" xr:uid="{00000000-0005-0000-0000-00003B620000}"/>
    <cellStyle name="Notas 2 4 36 2" xfId="23496" xr:uid="{00000000-0005-0000-0000-00003C620000}"/>
    <cellStyle name="Notas 2 4 36 3" xfId="23789" xr:uid="{00000000-0005-0000-0000-00003D620000}"/>
    <cellStyle name="Notas 2 4 37" xfId="16207" xr:uid="{00000000-0005-0000-0000-00003E620000}"/>
    <cellStyle name="Notas 2 4 37 2" xfId="31258" xr:uid="{00000000-0005-0000-0000-00003F620000}"/>
    <cellStyle name="Notas 2 4 37 3" xfId="45607" xr:uid="{00000000-0005-0000-0000-000040620000}"/>
    <cellStyle name="Notas 2 4 4" xfId="2555" xr:uid="{00000000-0005-0000-0000-000041620000}"/>
    <cellStyle name="Notas 2 4 4 2" xfId="10939" xr:uid="{00000000-0005-0000-0000-000042620000}"/>
    <cellStyle name="Notas 2 4 4 2 2" xfId="25990" xr:uid="{00000000-0005-0000-0000-000043620000}"/>
    <cellStyle name="Notas 2 4 4 2 3" xfId="40339" xr:uid="{00000000-0005-0000-0000-000044620000}"/>
    <cellStyle name="Notas 2 4 4 3" xfId="16904" xr:uid="{00000000-0005-0000-0000-000045620000}"/>
    <cellStyle name="Notas 2 4 4 3 2" xfId="31955" xr:uid="{00000000-0005-0000-0000-000046620000}"/>
    <cellStyle name="Notas 2 4 4 3 3" xfId="46304" xr:uid="{00000000-0005-0000-0000-000047620000}"/>
    <cellStyle name="Notas 2 4 5" xfId="2765" xr:uid="{00000000-0005-0000-0000-000048620000}"/>
    <cellStyle name="Notas 2 4 5 2" xfId="13535" xr:uid="{00000000-0005-0000-0000-000049620000}"/>
    <cellStyle name="Notas 2 4 5 2 2" xfId="28586" xr:uid="{00000000-0005-0000-0000-00004A620000}"/>
    <cellStyle name="Notas 2 4 5 2 3" xfId="42935" xr:uid="{00000000-0005-0000-0000-00004B620000}"/>
    <cellStyle name="Notas 2 4 5 3" xfId="17114" xr:uid="{00000000-0005-0000-0000-00004C620000}"/>
    <cellStyle name="Notas 2 4 5 3 2" xfId="32165" xr:uid="{00000000-0005-0000-0000-00004D620000}"/>
    <cellStyle name="Notas 2 4 5 3 3" xfId="46514" xr:uid="{00000000-0005-0000-0000-00004E620000}"/>
    <cellStyle name="Notas 2 4 6" xfId="2975" xr:uid="{00000000-0005-0000-0000-00004F620000}"/>
    <cellStyle name="Notas 2 4 6 2" xfId="11455" xr:uid="{00000000-0005-0000-0000-000050620000}"/>
    <cellStyle name="Notas 2 4 6 2 2" xfId="26506" xr:uid="{00000000-0005-0000-0000-000051620000}"/>
    <cellStyle name="Notas 2 4 6 2 3" xfId="40855" xr:uid="{00000000-0005-0000-0000-000052620000}"/>
    <cellStyle name="Notas 2 4 6 3" xfId="17324" xr:uid="{00000000-0005-0000-0000-000053620000}"/>
    <cellStyle name="Notas 2 4 6 3 2" xfId="32375" xr:uid="{00000000-0005-0000-0000-000054620000}"/>
    <cellStyle name="Notas 2 4 6 3 3" xfId="46724" xr:uid="{00000000-0005-0000-0000-000055620000}"/>
    <cellStyle name="Notas 2 4 7" xfId="3185" xr:uid="{00000000-0005-0000-0000-000056620000}"/>
    <cellStyle name="Notas 2 4 7 2" xfId="13571" xr:uid="{00000000-0005-0000-0000-000057620000}"/>
    <cellStyle name="Notas 2 4 7 2 2" xfId="28622" xr:uid="{00000000-0005-0000-0000-000058620000}"/>
    <cellStyle name="Notas 2 4 7 2 3" xfId="42971" xr:uid="{00000000-0005-0000-0000-000059620000}"/>
    <cellStyle name="Notas 2 4 7 3" xfId="17534" xr:uid="{00000000-0005-0000-0000-00005A620000}"/>
    <cellStyle name="Notas 2 4 7 3 2" xfId="32585" xr:uid="{00000000-0005-0000-0000-00005B620000}"/>
    <cellStyle name="Notas 2 4 7 3 3" xfId="46934" xr:uid="{00000000-0005-0000-0000-00005C620000}"/>
    <cellStyle name="Notas 2 4 8" xfId="3395" xr:uid="{00000000-0005-0000-0000-00005D620000}"/>
    <cellStyle name="Notas 2 4 8 2" xfId="13720" xr:uid="{00000000-0005-0000-0000-00005E620000}"/>
    <cellStyle name="Notas 2 4 8 2 2" xfId="28771" xr:uid="{00000000-0005-0000-0000-00005F620000}"/>
    <cellStyle name="Notas 2 4 8 2 3" xfId="43120" xr:uid="{00000000-0005-0000-0000-000060620000}"/>
    <cellStyle name="Notas 2 4 8 3" xfId="17744" xr:uid="{00000000-0005-0000-0000-000061620000}"/>
    <cellStyle name="Notas 2 4 8 3 2" xfId="32795" xr:uid="{00000000-0005-0000-0000-000062620000}"/>
    <cellStyle name="Notas 2 4 8 3 3" xfId="47144" xr:uid="{00000000-0005-0000-0000-000063620000}"/>
    <cellStyle name="Notas 2 4 9" xfId="3605" xr:uid="{00000000-0005-0000-0000-000064620000}"/>
    <cellStyle name="Notas 2 4 9 2" xfId="13254" xr:uid="{00000000-0005-0000-0000-000065620000}"/>
    <cellStyle name="Notas 2 4 9 2 2" xfId="28305" xr:uid="{00000000-0005-0000-0000-000066620000}"/>
    <cellStyle name="Notas 2 4 9 2 3" xfId="42654" xr:uid="{00000000-0005-0000-0000-000067620000}"/>
    <cellStyle name="Notas 2 4 9 3" xfId="17954" xr:uid="{00000000-0005-0000-0000-000068620000}"/>
    <cellStyle name="Notas 2 4 9 3 2" xfId="33005" xr:uid="{00000000-0005-0000-0000-000069620000}"/>
    <cellStyle name="Notas 2 4 9 3 3" xfId="47354" xr:uid="{00000000-0005-0000-0000-00006A620000}"/>
    <cellStyle name="Notas 2 40" xfId="16125" xr:uid="{00000000-0005-0000-0000-00006B620000}"/>
    <cellStyle name="Notas 2 40 2" xfId="31176" xr:uid="{00000000-0005-0000-0000-00006C620000}"/>
    <cellStyle name="Notas 2 40 3" xfId="45525" xr:uid="{00000000-0005-0000-0000-00006D620000}"/>
    <cellStyle name="Notas 2 5" xfId="2180" xr:uid="{00000000-0005-0000-0000-00006E620000}"/>
    <cellStyle name="Notas 2 5 2" xfId="11995" xr:uid="{00000000-0005-0000-0000-00006F620000}"/>
    <cellStyle name="Notas 2 5 2 2" xfId="27046" xr:uid="{00000000-0005-0000-0000-000070620000}"/>
    <cellStyle name="Notas 2 5 2 3" xfId="41395" xr:uid="{00000000-0005-0000-0000-000071620000}"/>
    <cellStyle name="Notas 2 5 3" xfId="16529" xr:uid="{00000000-0005-0000-0000-000072620000}"/>
    <cellStyle name="Notas 2 5 3 2" xfId="31580" xr:uid="{00000000-0005-0000-0000-000073620000}"/>
    <cellStyle name="Notas 2 5 3 3" xfId="45929" xr:uid="{00000000-0005-0000-0000-000074620000}"/>
    <cellStyle name="Notas 2 6" xfId="1593" xr:uid="{00000000-0005-0000-0000-000075620000}"/>
    <cellStyle name="Notas 2 6 2" xfId="13152" xr:uid="{00000000-0005-0000-0000-000076620000}"/>
    <cellStyle name="Notas 2 6 2 2" xfId="28203" xr:uid="{00000000-0005-0000-0000-000077620000}"/>
    <cellStyle name="Notas 2 6 2 3" xfId="42552" xr:uid="{00000000-0005-0000-0000-000078620000}"/>
    <cellStyle name="Notas 2 6 3" xfId="13266" xr:uid="{00000000-0005-0000-0000-000079620000}"/>
    <cellStyle name="Notas 2 6 3 2" xfId="28317" xr:uid="{00000000-0005-0000-0000-00007A620000}"/>
    <cellStyle name="Notas 2 6 3 3" xfId="42666" xr:uid="{00000000-0005-0000-0000-00007B620000}"/>
    <cellStyle name="Notas 2 7" xfId="2300" xr:uid="{00000000-0005-0000-0000-00007C620000}"/>
    <cellStyle name="Notas 2 7 2" xfId="10347" xr:uid="{00000000-0005-0000-0000-00007D620000}"/>
    <cellStyle name="Notas 2 7 2 2" xfId="25398" xr:uid="{00000000-0005-0000-0000-00007E620000}"/>
    <cellStyle name="Notas 2 7 2 3" xfId="39747" xr:uid="{00000000-0005-0000-0000-00007F620000}"/>
    <cellStyle name="Notas 2 7 3" xfId="16649" xr:uid="{00000000-0005-0000-0000-000080620000}"/>
    <cellStyle name="Notas 2 7 3 2" xfId="31700" xr:uid="{00000000-0005-0000-0000-000081620000}"/>
    <cellStyle name="Notas 2 7 3 3" xfId="46049" xr:uid="{00000000-0005-0000-0000-000082620000}"/>
    <cellStyle name="Notas 2 8" xfId="2510" xr:uid="{00000000-0005-0000-0000-000083620000}"/>
    <cellStyle name="Notas 2 8 2" xfId="10517" xr:uid="{00000000-0005-0000-0000-000084620000}"/>
    <cellStyle name="Notas 2 8 2 2" xfId="25568" xr:uid="{00000000-0005-0000-0000-000085620000}"/>
    <cellStyle name="Notas 2 8 2 3" xfId="39917" xr:uid="{00000000-0005-0000-0000-000086620000}"/>
    <cellStyle name="Notas 2 8 3" xfId="16859" xr:uid="{00000000-0005-0000-0000-000087620000}"/>
    <cellStyle name="Notas 2 8 3 2" xfId="31910" xr:uid="{00000000-0005-0000-0000-000088620000}"/>
    <cellStyle name="Notas 2 8 3 3" xfId="46259" xr:uid="{00000000-0005-0000-0000-000089620000}"/>
    <cellStyle name="Notas 2 9" xfId="2720" xr:uid="{00000000-0005-0000-0000-00008A620000}"/>
    <cellStyle name="Notas 2 9 2" xfId="12268" xr:uid="{00000000-0005-0000-0000-00008B620000}"/>
    <cellStyle name="Notas 2 9 2 2" xfId="27319" xr:uid="{00000000-0005-0000-0000-00008C620000}"/>
    <cellStyle name="Notas 2 9 2 3" xfId="41668" xr:uid="{00000000-0005-0000-0000-00008D620000}"/>
    <cellStyle name="Notas 2 9 3" xfId="17069" xr:uid="{00000000-0005-0000-0000-00008E620000}"/>
    <cellStyle name="Notas 2 9 3 2" xfId="32120" xr:uid="{00000000-0005-0000-0000-00008F620000}"/>
    <cellStyle name="Notas 2 9 3 3" xfId="46469" xr:uid="{00000000-0005-0000-0000-000090620000}"/>
    <cellStyle name="Notas 20" xfId="1414" xr:uid="{00000000-0005-0000-0000-000091620000}"/>
    <cellStyle name="Notas 20 10" xfId="2901" xr:uid="{00000000-0005-0000-0000-000092620000}"/>
    <cellStyle name="Notas 20 10 2" xfId="9885" xr:uid="{00000000-0005-0000-0000-000093620000}"/>
    <cellStyle name="Notas 20 10 2 2" xfId="24936" xr:uid="{00000000-0005-0000-0000-000094620000}"/>
    <cellStyle name="Notas 20 10 2 3" xfId="39285" xr:uid="{00000000-0005-0000-0000-000095620000}"/>
    <cellStyle name="Notas 20 10 3" xfId="17250" xr:uid="{00000000-0005-0000-0000-000096620000}"/>
    <cellStyle name="Notas 20 10 3 2" xfId="32301" xr:uid="{00000000-0005-0000-0000-000097620000}"/>
    <cellStyle name="Notas 20 10 3 3" xfId="46650" xr:uid="{00000000-0005-0000-0000-000098620000}"/>
    <cellStyle name="Notas 20 11" xfId="3111" xr:uid="{00000000-0005-0000-0000-000099620000}"/>
    <cellStyle name="Notas 20 11 2" xfId="13855" xr:uid="{00000000-0005-0000-0000-00009A620000}"/>
    <cellStyle name="Notas 20 11 2 2" xfId="28906" xr:uid="{00000000-0005-0000-0000-00009B620000}"/>
    <cellStyle name="Notas 20 11 2 3" xfId="43255" xr:uid="{00000000-0005-0000-0000-00009C620000}"/>
    <cellStyle name="Notas 20 11 3" xfId="17460" xr:uid="{00000000-0005-0000-0000-00009D620000}"/>
    <cellStyle name="Notas 20 11 3 2" xfId="32511" xr:uid="{00000000-0005-0000-0000-00009E620000}"/>
    <cellStyle name="Notas 20 11 3 3" xfId="46860" xr:uid="{00000000-0005-0000-0000-00009F620000}"/>
    <cellStyle name="Notas 20 12" xfId="3321" xr:uid="{00000000-0005-0000-0000-0000A0620000}"/>
    <cellStyle name="Notas 20 12 2" xfId="9682" xr:uid="{00000000-0005-0000-0000-0000A1620000}"/>
    <cellStyle name="Notas 20 12 2 2" xfId="24733" xr:uid="{00000000-0005-0000-0000-0000A2620000}"/>
    <cellStyle name="Notas 20 12 2 3" xfId="39082" xr:uid="{00000000-0005-0000-0000-0000A3620000}"/>
    <cellStyle name="Notas 20 12 3" xfId="17670" xr:uid="{00000000-0005-0000-0000-0000A4620000}"/>
    <cellStyle name="Notas 20 12 3 2" xfId="32721" xr:uid="{00000000-0005-0000-0000-0000A5620000}"/>
    <cellStyle name="Notas 20 12 3 3" xfId="47070" xr:uid="{00000000-0005-0000-0000-0000A6620000}"/>
    <cellStyle name="Notas 20 13" xfId="3531" xr:uid="{00000000-0005-0000-0000-0000A7620000}"/>
    <cellStyle name="Notas 20 13 2" xfId="14649" xr:uid="{00000000-0005-0000-0000-0000A8620000}"/>
    <cellStyle name="Notas 20 13 2 2" xfId="29700" xr:uid="{00000000-0005-0000-0000-0000A9620000}"/>
    <cellStyle name="Notas 20 13 2 3" xfId="44049" xr:uid="{00000000-0005-0000-0000-0000AA620000}"/>
    <cellStyle name="Notas 20 13 3" xfId="17880" xr:uid="{00000000-0005-0000-0000-0000AB620000}"/>
    <cellStyle name="Notas 20 13 3 2" xfId="32931" xr:uid="{00000000-0005-0000-0000-0000AC620000}"/>
    <cellStyle name="Notas 20 13 3 3" xfId="47280" xr:uid="{00000000-0005-0000-0000-0000AD620000}"/>
    <cellStyle name="Notas 20 14" xfId="3741" xr:uid="{00000000-0005-0000-0000-0000AE620000}"/>
    <cellStyle name="Notas 20 14 2" xfId="9825" xr:uid="{00000000-0005-0000-0000-0000AF620000}"/>
    <cellStyle name="Notas 20 14 2 2" xfId="24876" xr:uid="{00000000-0005-0000-0000-0000B0620000}"/>
    <cellStyle name="Notas 20 14 2 3" xfId="39225" xr:uid="{00000000-0005-0000-0000-0000B1620000}"/>
    <cellStyle name="Notas 20 14 3" xfId="18090" xr:uid="{00000000-0005-0000-0000-0000B2620000}"/>
    <cellStyle name="Notas 20 14 3 2" xfId="33141" xr:uid="{00000000-0005-0000-0000-0000B3620000}"/>
    <cellStyle name="Notas 20 14 3 3" xfId="47490" xr:uid="{00000000-0005-0000-0000-0000B4620000}"/>
    <cellStyle name="Notas 20 15" xfId="3951" xr:uid="{00000000-0005-0000-0000-0000B5620000}"/>
    <cellStyle name="Notas 20 15 2" xfId="9036" xr:uid="{00000000-0005-0000-0000-0000B6620000}"/>
    <cellStyle name="Notas 20 15 2 2" xfId="24087" xr:uid="{00000000-0005-0000-0000-0000B7620000}"/>
    <cellStyle name="Notas 20 15 2 3" xfId="38436" xr:uid="{00000000-0005-0000-0000-0000B8620000}"/>
    <cellStyle name="Notas 20 15 3" xfId="18300" xr:uid="{00000000-0005-0000-0000-0000B9620000}"/>
    <cellStyle name="Notas 20 15 3 2" xfId="33351" xr:uid="{00000000-0005-0000-0000-0000BA620000}"/>
    <cellStyle name="Notas 20 15 3 3" xfId="47700" xr:uid="{00000000-0005-0000-0000-0000BB620000}"/>
    <cellStyle name="Notas 20 16" xfId="4161" xr:uid="{00000000-0005-0000-0000-0000BC620000}"/>
    <cellStyle name="Notas 20 16 2" xfId="14477" xr:uid="{00000000-0005-0000-0000-0000BD620000}"/>
    <cellStyle name="Notas 20 16 2 2" xfId="29528" xr:uid="{00000000-0005-0000-0000-0000BE620000}"/>
    <cellStyle name="Notas 20 16 2 3" xfId="43877" xr:uid="{00000000-0005-0000-0000-0000BF620000}"/>
    <cellStyle name="Notas 20 16 3" xfId="18510" xr:uid="{00000000-0005-0000-0000-0000C0620000}"/>
    <cellStyle name="Notas 20 16 3 2" xfId="33561" xr:uid="{00000000-0005-0000-0000-0000C1620000}"/>
    <cellStyle name="Notas 20 16 3 3" xfId="47910" xr:uid="{00000000-0005-0000-0000-0000C2620000}"/>
    <cellStyle name="Notas 20 17" xfId="4371" xr:uid="{00000000-0005-0000-0000-0000C3620000}"/>
    <cellStyle name="Notas 20 17 2" xfId="11238" xr:uid="{00000000-0005-0000-0000-0000C4620000}"/>
    <cellStyle name="Notas 20 17 2 2" xfId="26289" xr:uid="{00000000-0005-0000-0000-0000C5620000}"/>
    <cellStyle name="Notas 20 17 2 3" xfId="40638" xr:uid="{00000000-0005-0000-0000-0000C6620000}"/>
    <cellStyle name="Notas 20 17 3" xfId="18720" xr:uid="{00000000-0005-0000-0000-0000C7620000}"/>
    <cellStyle name="Notas 20 17 3 2" xfId="33771" xr:uid="{00000000-0005-0000-0000-0000C8620000}"/>
    <cellStyle name="Notas 20 17 3 3" xfId="48120" xr:uid="{00000000-0005-0000-0000-0000C9620000}"/>
    <cellStyle name="Notas 20 18" xfId="4581" xr:uid="{00000000-0005-0000-0000-0000CA620000}"/>
    <cellStyle name="Notas 20 18 2" xfId="12151" xr:uid="{00000000-0005-0000-0000-0000CB620000}"/>
    <cellStyle name="Notas 20 18 2 2" xfId="27202" xr:uid="{00000000-0005-0000-0000-0000CC620000}"/>
    <cellStyle name="Notas 20 18 2 3" xfId="41551" xr:uid="{00000000-0005-0000-0000-0000CD620000}"/>
    <cellStyle name="Notas 20 18 3" xfId="18930" xr:uid="{00000000-0005-0000-0000-0000CE620000}"/>
    <cellStyle name="Notas 20 18 3 2" xfId="33981" xr:uid="{00000000-0005-0000-0000-0000CF620000}"/>
    <cellStyle name="Notas 20 18 3 3" xfId="48330" xr:uid="{00000000-0005-0000-0000-0000D0620000}"/>
    <cellStyle name="Notas 20 19" xfId="4791" xr:uid="{00000000-0005-0000-0000-0000D1620000}"/>
    <cellStyle name="Notas 20 19 2" xfId="10430" xr:uid="{00000000-0005-0000-0000-0000D2620000}"/>
    <cellStyle name="Notas 20 19 2 2" xfId="25481" xr:uid="{00000000-0005-0000-0000-0000D3620000}"/>
    <cellStyle name="Notas 20 19 2 3" xfId="39830" xr:uid="{00000000-0005-0000-0000-0000D4620000}"/>
    <cellStyle name="Notas 20 19 3" xfId="19140" xr:uid="{00000000-0005-0000-0000-0000D5620000}"/>
    <cellStyle name="Notas 20 19 3 2" xfId="34191" xr:uid="{00000000-0005-0000-0000-0000D6620000}"/>
    <cellStyle name="Notas 20 19 3 3" xfId="48540" xr:uid="{00000000-0005-0000-0000-0000D7620000}"/>
    <cellStyle name="Notas 20 2" xfId="1500" xr:uid="{00000000-0005-0000-0000-0000D8620000}"/>
    <cellStyle name="Notas 20 2 10" xfId="3868" xr:uid="{00000000-0005-0000-0000-0000D9620000}"/>
    <cellStyle name="Notas 20 2 10 2" xfId="11346" xr:uid="{00000000-0005-0000-0000-0000DA620000}"/>
    <cellStyle name="Notas 20 2 10 2 2" xfId="26397" xr:uid="{00000000-0005-0000-0000-0000DB620000}"/>
    <cellStyle name="Notas 20 2 10 2 3" xfId="40746" xr:uid="{00000000-0005-0000-0000-0000DC620000}"/>
    <cellStyle name="Notas 20 2 10 3" xfId="18217" xr:uid="{00000000-0005-0000-0000-0000DD620000}"/>
    <cellStyle name="Notas 20 2 10 3 2" xfId="33268" xr:uid="{00000000-0005-0000-0000-0000DE620000}"/>
    <cellStyle name="Notas 20 2 10 3 3" xfId="47617" xr:uid="{00000000-0005-0000-0000-0000DF620000}"/>
    <cellStyle name="Notas 20 2 11" xfId="4078" xr:uid="{00000000-0005-0000-0000-0000E0620000}"/>
    <cellStyle name="Notas 20 2 11 2" xfId="10207" xr:uid="{00000000-0005-0000-0000-0000E1620000}"/>
    <cellStyle name="Notas 20 2 11 2 2" xfId="25258" xr:uid="{00000000-0005-0000-0000-0000E2620000}"/>
    <cellStyle name="Notas 20 2 11 2 3" xfId="39607" xr:uid="{00000000-0005-0000-0000-0000E3620000}"/>
    <cellStyle name="Notas 20 2 11 3" xfId="18427" xr:uid="{00000000-0005-0000-0000-0000E4620000}"/>
    <cellStyle name="Notas 20 2 11 3 2" xfId="33478" xr:uid="{00000000-0005-0000-0000-0000E5620000}"/>
    <cellStyle name="Notas 20 2 11 3 3" xfId="47827" xr:uid="{00000000-0005-0000-0000-0000E6620000}"/>
    <cellStyle name="Notas 20 2 12" xfId="4288" xr:uid="{00000000-0005-0000-0000-0000E7620000}"/>
    <cellStyle name="Notas 20 2 12 2" xfId="12494" xr:uid="{00000000-0005-0000-0000-0000E8620000}"/>
    <cellStyle name="Notas 20 2 12 2 2" xfId="27545" xr:uid="{00000000-0005-0000-0000-0000E9620000}"/>
    <cellStyle name="Notas 20 2 12 2 3" xfId="41894" xr:uid="{00000000-0005-0000-0000-0000EA620000}"/>
    <cellStyle name="Notas 20 2 12 3" xfId="18637" xr:uid="{00000000-0005-0000-0000-0000EB620000}"/>
    <cellStyle name="Notas 20 2 12 3 2" xfId="33688" xr:uid="{00000000-0005-0000-0000-0000EC620000}"/>
    <cellStyle name="Notas 20 2 12 3 3" xfId="48037" xr:uid="{00000000-0005-0000-0000-0000ED620000}"/>
    <cellStyle name="Notas 20 2 13" xfId="4498" xr:uid="{00000000-0005-0000-0000-0000EE620000}"/>
    <cellStyle name="Notas 20 2 13 2" xfId="10811" xr:uid="{00000000-0005-0000-0000-0000EF620000}"/>
    <cellStyle name="Notas 20 2 13 2 2" xfId="25862" xr:uid="{00000000-0005-0000-0000-0000F0620000}"/>
    <cellStyle name="Notas 20 2 13 2 3" xfId="40211" xr:uid="{00000000-0005-0000-0000-0000F1620000}"/>
    <cellStyle name="Notas 20 2 13 3" xfId="18847" xr:uid="{00000000-0005-0000-0000-0000F2620000}"/>
    <cellStyle name="Notas 20 2 13 3 2" xfId="33898" xr:uid="{00000000-0005-0000-0000-0000F3620000}"/>
    <cellStyle name="Notas 20 2 13 3 3" xfId="48247" xr:uid="{00000000-0005-0000-0000-0000F4620000}"/>
    <cellStyle name="Notas 20 2 14" xfId="4708" xr:uid="{00000000-0005-0000-0000-0000F5620000}"/>
    <cellStyle name="Notas 20 2 14 2" xfId="15972" xr:uid="{00000000-0005-0000-0000-0000F6620000}"/>
    <cellStyle name="Notas 20 2 14 2 2" xfId="31023" xr:uid="{00000000-0005-0000-0000-0000F7620000}"/>
    <cellStyle name="Notas 20 2 14 2 3" xfId="45372" xr:uid="{00000000-0005-0000-0000-0000F8620000}"/>
    <cellStyle name="Notas 20 2 14 3" xfId="19057" xr:uid="{00000000-0005-0000-0000-0000F9620000}"/>
    <cellStyle name="Notas 20 2 14 3 2" xfId="34108" xr:uid="{00000000-0005-0000-0000-0000FA620000}"/>
    <cellStyle name="Notas 20 2 14 3 3" xfId="48457" xr:uid="{00000000-0005-0000-0000-0000FB620000}"/>
    <cellStyle name="Notas 20 2 15" xfId="4918" xr:uid="{00000000-0005-0000-0000-0000FC620000}"/>
    <cellStyle name="Notas 20 2 15 2" xfId="10765" xr:uid="{00000000-0005-0000-0000-0000FD620000}"/>
    <cellStyle name="Notas 20 2 15 2 2" xfId="25816" xr:uid="{00000000-0005-0000-0000-0000FE620000}"/>
    <cellStyle name="Notas 20 2 15 2 3" xfId="40165" xr:uid="{00000000-0005-0000-0000-0000FF620000}"/>
    <cellStyle name="Notas 20 2 15 3" xfId="19267" xr:uid="{00000000-0005-0000-0000-000000630000}"/>
    <cellStyle name="Notas 20 2 15 3 2" xfId="34318" xr:uid="{00000000-0005-0000-0000-000001630000}"/>
    <cellStyle name="Notas 20 2 15 3 3" xfId="48667" xr:uid="{00000000-0005-0000-0000-000002630000}"/>
    <cellStyle name="Notas 20 2 16" xfId="5128" xr:uid="{00000000-0005-0000-0000-000003630000}"/>
    <cellStyle name="Notas 20 2 16 2" xfId="15890" xr:uid="{00000000-0005-0000-0000-000004630000}"/>
    <cellStyle name="Notas 20 2 16 2 2" xfId="30941" xr:uid="{00000000-0005-0000-0000-000005630000}"/>
    <cellStyle name="Notas 20 2 16 2 3" xfId="45290" xr:uid="{00000000-0005-0000-0000-000006630000}"/>
    <cellStyle name="Notas 20 2 16 3" xfId="19477" xr:uid="{00000000-0005-0000-0000-000007630000}"/>
    <cellStyle name="Notas 20 2 16 3 2" xfId="34528" xr:uid="{00000000-0005-0000-0000-000008630000}"/>
    <cellStyle name="Notas 20 2 16 3 3" xfId="48877" xr:uid="{00000000-0005-0000-0000-000009630000}"/>
    <cellStyle name="Notas 20 2 17" xfId="5338" xr:uid="{00000000-0005-0000-0000-00000A630000}"/>
    <cellStyle name="Notas 20 2 17 2" xfId="11164" xr:uid="{00000000-0005-0000-0000-00000B630000}"/>
    <cellStyle name="Notas 20 2 17 2 2" xfId="26215" xr:uid="{00000000-0005-0000-0000-00000C630000}"/>
    <cellStyle name="Notas 20 2 17 2 3" xfId="40564" xr:uid="{00000000-0005-0000-0000-00000D630000}"/>
    <cellStyle name="Notas 20 2 17 3" xfId="19687" xr:uid="{00000000-0005-0000-0000-00000E630000}"/>
    <cellStyle name="Notas 20 2 17 3 2" xfId="34738" xr:uid="{00000000-0005-0000-0000-00000F630000}"/>
    <cellStyle name="Notas 20 2 17 3 3" xfId="49087" xr:uid="{00000000-0005-0000-0000-000010630000}"/>
    <cellStyle name="Notas 20 2 18" xfId="5548" xr:uid="{00000000-0005-0000-0000-000011630000}"/>
    <cellStyle name="Notas 20 2 18 2" xfId="9878" xr:uid="{00000000-0005-0000-0000-000012630000}"/>
    <cellStyle name="Notas 20 2 18 2 2" xfId="24929" xr:uid="{00000000-0005-0000-0000-000013630000}"/>
    <cellStyle name="Notas 20 2 18 2 3" xfId="39278" xr:uid="{00000000-0005-0000-0000-000014630000}"/>
    <cellStyle name="Notas 20 2 18 3" xfId="19897" xr:uid="{00000000-0005-0000-0000-000015630000}"/>
    <cellStyle name="Notas 20 2 18 3 2" xfId="34948" xr:uid="{00000000-0005-0000-0000-000016630000}"/>
    <cellStyle name="Notas 20 2 18 3 3" xfId="49297" xr:uid="{00000000-0005-0000-0000-000017630000}"/>
    <cellStyle name="Notas 20 2 19" xfId="5758" xr:uid="{00000000-0005-0000-0000-000018630000}"/>
    <cellStyle name="Notas 20 2 19 2" xfId="10097" xr:uid="{00000000-0005-0000-0000-000019630000}"/>
    <cellStyle name="Notas 20 2 19 2 2" xfId="25148" xr:uid="{00000000-0005-0000-0000-00001A630000}"/>
    <cellStyle name="Notas 20 2 19 2 3" xfId="39497" xr:uid="{00000000-0005-0000-0000-00001B630000}"/>
    <cellStyle name="Notas 20 2 19 3" xfId="20107" xr:uid="{00000000-0005-0000-0000-00001C630000}"/>
    <cellStyle name="Notas 20 2 19 3 2" xfId="35158" xr:uid="{00000000-0005-0000-0000-00001D630000}"/>
    <cellStyle name="Notas 20 2 19 3 3" xfId="49507" xr:uid="{00000000-0005-0000-0000-00001E630000}"/>
    <cellStyle name="Notas 20 2 2" xfId="2054" xr:uid="{00000000-0005-0000-0000-00001F630000}"/>
    <cellStyle name="Notas 20 2 2 2" xfId="10531" xr:uid="{00000000-0005-0000-0000-000020630000}"/>
    <cellStyle name="Notas 20 2 2 2 2" xfId="25582" xr:uid="{00000000-0005-0000-0000-000021630000}"/>
    <cellStyle name="Notas 20 2 2 2 3" xfId="39931" xr:uid="{00000000-0005-0000-0000-000022630000}"/>
    <cellStyle name="Notas 20 2 2 3" xfId="16401" xr:uid="{00000000-0005-0000-0000-000023630000}"/>
    <cellStyle name="Notas 20 2 2 3 2" xfId="31452" xr:uid="{00000000-0005-0000-0000-000024630000}"/>
    <cellStyle name="Notas 20 2 2 3 3" xfId="45801" xr:uid="{00000000-0005-0000-0000-000025630000}"/>
    <cellStyle name="Notas 20 2 20" xfId="5968" xr:uid="{00000000-0005-0000-0000-000026630000}"/>
    <cellStyle name="Notas 20 2 20 2" xfId="10866" xr:uid="{00000000-0005-0000-0000-000027630000}"/>
    <cellStyle name="Notas 20 2 20 2 2" xfId="25917" xr:uid="{00000000-0005-0000-0000-000028630000}"/>
    <cellStyle name="Notas 20 2 20 2 3" xfId="40266" xr:uid="{00000000-0005-0000-0000-000029630000}"/>
    <cellStyle name="Notas 20 2 20 3" xfId="20317" xr:uid="{00000000-0005-0000-0000-00002A630000}"/>
    <cellStyle name="Notas 20 2 20 3 2" xfId="35368" xr:uid="{00000000-0005-0000-0000-00002B630000}"/>
    <cellStyle name="Notas 20 2 20 3 3" xfId="49717" xr:uid="{00000000-0005-0000-0000-00002C630000}"/>
    <cellStyle name="Notas 20 2 21" xfId="6178" xr:uid="{00000000-0005-0000-0000-00002D630000}"/>
    <cellStyle name="Notas 20 2 21 2" xfId="15429" xr:uid="{00000000-0005-0000-0000-00002E630000}"/>
    <cellStyle name="Notas 20 2 21 2 2" xfId="30480" xr:uid="{00000000-0005-0000-0000-00002F630000}"/>
    <cellStyle name="Notas 20 2 21 2 3" xfId="44829" xr:uid="{00000000-0005-0000-0000-000030630000}"/>
    <cellStyle name="Notas 20 2 21 3" xfId="20527" xr:uid="{00000000-0005-0000-0000-000031630000}"/>
    <cellStyle name="Notas 20 2 21 3 2" xfId="35578" xr:uid="{00000000-0005-0000-0000-000032630000}"/>
    <cellStyle name="Notas 20 2 21 3 3" xfId="49927" xr:uid="{00000000-0005-0000-0000-000033630000}"/>
    <cellStyle name="Notas 20 2 22" xfId="6388" xr:uid="{00000000-0005-0000-0000-000034630000}"/>
    <cellStyle name="Notas 20 2 22 2" xfId="15361" xr:uid="{00000000-0005-0000-0000-000035630000}"/>
    <cellStyle name="Notas 20 2 22 2 2" xfId="30412" xr:uid="{00000000-0005-0000-0000-000036630000}"/>
    <cellStyle name="Notas 20 2 22 2 3" xfId="44761" xr:uid="{00000000-0005-0000-0000-000037630000}"/>
    <cellStyle name="Notas 20 2 22 3" xfId="20737" xr:uid="{00000000-0005-0000-0000-000038630000}"/>
    <cellStyle name="Notas 20 2 22 3 2" xfId="35788" xr:uid="{00000000-0005-0000-0000-000039630000}"/>
    <cellStyle name="Notas 20 2 22 3 3" xfId="50137" xr:uid="{00000000-0005-0000-0000-00003A630000}"/>
    <cellStyle name="Notas 20 2 23" xfId="6598" xr:uid="{00000000-0005-0000-0000-00003B630000}"/>
    <cellStyle name="Notas 20 2 23 2" xfId="9344" xr:uid="{00000000-0005-0000-0000-00003C630000}"/>
    <cellStyle name="Notas 20 2 23 2 2" xfId="24395" xr:uid="{00000000-0005-0000-0000-00003D630000}"/>
    <cellStyle name="Notas 20 2 23 2 3" xfId="38744" xr:uid="{00000000-0005-0000-0000-00003E630000}"/>
    <cellStyle name="Notas 20 2 23 3" xfId="20947" xr:uid="{00000000-0005-0000-0000-00003F630000}"/>
    <cellStyle name="Notas 20 2 23 3 2" xfId="35998" xr:uid="{00000000-0005-0000-0000-000040630000}"/>
    <cellStyle name="Notas 20 2 23 3 3" xfId="50347" xr:uid="{00000000-0005-0000-0000-000041630000}"/>
    <cellStyle name="Notas 20 2 24" xfId="6808" xr:uid="{00000000-0005-0000-0000-000042630000}"/>
    <cellStyle name="Notas 20 2 24 2" xfId="10809" xr:uid="{00000000-0005-0000-0000-000043630000}"/>
    <cellStyle name="Notas 20 2 24 2 2" xfId="25860" xr:uid="{00000000-0005-0000-0000-000044630000}"/>
    <cellStyle name="Notas 20 2 24 2 3" xfId="40209" xr:uid="{00000000-0005-0000-0000-000045630000}"/>
    <cellStyle name="Notas 20 2 24 3" xfId="21157" xr:uid="{00000000-0005-0000-0000-000046630000}"/>
    <cellStyle name="Notas 20 2 24 3 2" xfId="36208" xr:uid="{00000000-0005-0000-0000-000047630000}"/>
    <cellStyle name="Notas 20 2 24 3 3" xfId="50557" xr:uid="{00000000-0005-0000-0000-000048630000}"/>
    <cellStyle name="Notas 20 2 25" xfId="7018" xr:uid="{00000000-0005-0000-0000-000049630000}"/>
    <cellStyle name="Notas 20 2 25 2" xfId="9859" xr:uid="{00000000-0005-0000-0000-00004A630000}"/>
    <cellStyle name="Notas 20 2 25 2 2" xfId="24910" xr:uid="{00000000-0005-0000-0000-00004B630000}"/>
    <cellStyle name="Notas 20 2 25 2 3" xfId="39259" xr:uid="{00000000-0005-0000-0000-00004C630000}"/>
    <cellStyle name="Notas 20 2 25 3" xfId="21367" xr:uid="{00000000-0005-0000-0000-00004D630000}"/>
    <cellStyle name="Notas 20 2 25 3 2" xfId="36418" xr:uid="{00000000-0005-0000-0000-00004E630000}"/>
    <cellStyle name="Notas 20 2 25 3 3" xfId="50767" xr:uid="{00000000-0005-0000-0000-00004F630000}"/>
    <cellStyle name="Notas 20 2 26" xfId="7228" xr:uid="{00000000-0005-0000-0000-000050630000}"/>
    <cellStyle name="Notas 20 2 26 2" xfId="14157" xr:uid="{00000000-0005-0000-0000-000051630000}"/>
    <cellStyle name="Notas 20 2 26 2 2" xfId="29208" xr:uid="{00000000-0005-0000-0000-000052630000}"/>
    <cellStyle name="Notas 20 2 26 2 3" xfId="43557" xr:uid="{00000000-0005-0000-0000-000053630000}"/>
    <cellStyle name="Notas 20 2 26 3" xfId="21577" xr:uid="{00000000-0005-0000-0000-000054630000}"/>
    <cellStyle name="Notas 20 2 26 3 2" xfId="36628" xr:uid="{00000000-0005-0000-0000-000055630000}"/>
    <cellStyle name="Notas 20 2 26 3 3" xfId="50977" xr:uid="{00000000-0005-0000-0000-000056630000}"/>
    <cellStyle name="Notas 20 2 27" xfId="7438" xr:uid="{00000000-0005-0000-0000-000057630000}"/>
    <cellStyle name="Notas 20 2 27 2" xfId="14708" xr:uid="{00000000-0005-0000-0000-000058630000}"/>
    <cellStyle name="Notas 20 2 27 2 2" xfId="29759" xr:uid="{00000000-0005-0000-0000-000059630000}"/>
    <cellStyle name="Notas 20 2 27 2 3" xfId="44108" xr:uid="{00000000-0005-0000-0000-00005A630000}"/>
    <cellStyle name="Notas 20 2 27 3" xfId="21787" xr:uid="{00000000-0005-0000-0000-00005B630000}"/>
    <cellStyle name="Notas 20 2 27 3 2" xfId="36838" xr:uid="{00000000-0005-0000-0000-00005C630000}"/>
    <cellStyle name="Notas 20 2 27 3 3" xfId="51187" xr:uid="{00000000-0005-0000-0000-00005D630000}"/>
    <cellStyle name="Notas 20 2 28" xfId="7648" xr:uid="{00000000-0005-0000-0000-00005E630000}"/>
    <cellStyle name="Notas 20 2 28 2" xfId="11397" xr:uid="{00000000-0005-0000-0000-00005F630000}"/>
    <cellStyle name="Notas 20 2 28 2 2" xfId="26448" xr:uid="{00000000-0005-0000-0000-000060630000}"/>
    <cellStyle name="Notas 20 2 28 2 3" xfId="40797" xr:uid="{00000000-0005-0000-0000-000061630000}"/>
    <cellStyle name="Notas 20 2 28 3" xfId="21997" xr:uid="{00000000-0005-0000-0000-000062630000}"/>
    <cellStyle name="Notas 20 2 28 3 2" xfId="37048" xr:uid="{00000000-0005-0000-0000-000063630000}"/>
    <cellStyle name="Notas 20 2 28 3 3" xfId="51397" xr:uid="{00000000-0005-0000-0000-000064630000}"/>
    <cellStyle name="Notas 20 2 29" xfId="7858" xr:uid="{00000000-0005-0000-0000-000065630000}"/>
    <cellStyle name="Notas 20 2 29 2" xfId="10785" xr:uid="{00000000-0005-0000-0000-000066630000}"/>
    <cellStyle name="Notas 20 2 29 2 2" xfId="25836" xr:uid="{00000000-0005-0000-0000-000067630000}"/>
    <cellStyle name="Notas 20 2 29 2 3" xfId="40185" xr:uid="{00000000-0005-0000-0000-000068630000}"/>
    <cellStyle name="Notas 20 2 29 3" xfId="22207" xr:uid="{00000000-0005-0000-0000-000069630000}"/>
    <cellStyle name="Notas 20 2 29 3 2" xfId="37258" xr:uid="{00000000-0005-0000-0000-00006A630000}"/>
    <cellStyle name="Notas 20 2 29 3 3" xfId="51607" xr:uid="{00000000-0005-0000-0000-00006B630000}"/>
    <cellStyle name="Notas 20 2 3" xfId="2398" xr:uid="{00000000-0005-0000-0000-00006C630000}"/>
    <cellStyle name="Notas 20 2 3 2" xfId="14025" xr:uid="{00000000-0005-0000-0000-00006D630000}"/>
    <cellStyle name="Notas 20 2 3 2 2" xfId="29076" xr:uid="{00000000-0005-0000-0000-00006E630000}"/>
    <cellStyle name="Notas 20 2 3 2 3" xfId="43425" xr:uid="{00000000-0005-0000-0000-00006F630000}"/>
    <cellStyle name="Notas 20 2 3 3" xfId="16747" xr:uid="{00000000-0005-0000-0000-000070630000}"/>
    <cellStyle name="Notas 20 2 3 3 2" xfId="31798" xr:uid="{00000000-0005-0000-0000-000071630000}"/>
    <cellStyle name="Notas 20 2 3 3 3" xfId="46147" xr:uid="{00000000-0005-0000-0000-000072630000}"/>
    <cellStyle name="Notas 20 2 30" xfId="8065" xr:uid="{00000000-0005-0000-0000-000073630000}"/>
    <cellStyle name="Notas 20 2 30 2" xfId="11095" xr:uid="{00000000-0005-0000-0000-000074630000}"/>
    <cellStyle name="Notas 20 2 30 2 2" xfId="26146" xr:uid="{00000000-0005-0000-0000-000075630000}"/>
    <cellStyle name="Notas 20 2 30 2 3" xfId="40495" xr:uid="{00000000-0005-0000-0000-000076630000}"/>
    <cellStyle name="Notas 20 2 30 3" xfId="22414" xr:uid="{00000000-0005-0000-0000-000077630000}"/>
    <cellStyle name="Notas 20 2 30 3 2" xfId="37465" xr:uid="{00000000-0005-0000-0000-000078630000}"/>
    <cellStyle name="Notas 20 2 30 3 3" xfId="51814" xr:uid="{00000000-0005-0000-0000-000079630000}"/>
    <cellStyle name="Notas 20 2 31" xfId="8272" xr:uid="{00000000-0005-0000-0000-00007A630000}"/>
    <cellStyle name="Notas 20 2 31 2" xfId="14874" xr:uid="{00000000-0005-0000-0000-00007B630000}"/>
    <cellStyle name="Notas 20 2 31 2 2" xfId="29925" xr:uid="{00000000-0005-0000-0000-00007C630000}"/>
    <cellStyle name="Notas 20 2 31 2 3" xfId="44274" xr:uid="{00000000-0005-0000-0000-00007D630000}"/>
    <cellStyle name="Notas 20 2 31 3" xfId="22621" xr:uid="{00000000-0005-0000-0000-00007E630000}"/>
    <cellStyle name="Notas 20 2 31 3 2" xfId="37672" xr:uid="{00000000-0005-0000-0000-00007F630000}"/>
    <cellStyle name="Notas 20 2 31 3 3" xfId="52021" xr:uid="{00000000-0005-0000-0000-000080630000}"/>
    <cellStyle name="Notas 20 2 32" xfId="8478" xr:uid="{00000000-0005-0000-0000-000081630000}"/>
    <cellStyle name="Notas 20 2 32 2" xfId="1617" xr:uid="{00000000-0005-0000-0000-000082630000}"/>
    <cellStyle name="Notas 20 2 32 2 2" xfId="23422" xr:uid="{00000000-0005-0000-0000-000083630000}"/>
    <cellStyle name="Notas 20 2 32 2 3" xfId="23818" xr:uid="{00000000-0005-0000-0000-000084630000}"/>
    <cellStyle name="Notas 20 2 32 3" xfId="22827" xr:uid="{00000000-0005-0000-0000-000085630000}"/>
    <cellStyle name="Notas 20 2 32 3 2" xfId="37878" xr:uid="{00000000-0005-0000-0000-000086630000}"/>
    <cellStyle name="Notas 20 2 32 3 3" xfId="52227" xr:uid="{00000000-0005-0000-0000-000087630000}"/>
    <cellStyle name="Notas 20 2 33" xfId="8675" xr:uid="{00000000-0005-0000-0000-000088630000}"/>
    <cellStyle name="Notas 20 2 33 2" xfId="14243" xr:uid="{00000000-0005-0000-0000-000089630000}"/>
    <cellStyle name="Notas 20 2 33 2 2" xfId="29294" xr:uid="{00000000-0005-0000-0000-00008A630000}"/>
    <cellStyle name="Notas 20 2 33 2 3" xfId="43643" xr:uid="{00000000-0005-0000-0000-00008B630000}"/>
    <cellStyle name="Notas 20 2 33 3" xfId="23024" xr:uid="{00000000-0005-0000-0000-00008C630000}"/>
    <cellStyle name="Notas 20 2 33 3 2" xfId="38075" xr:uid="{00000000-0005-0000-0000-00008D630000}"/>
    <cellStyle name="Notas 20 2 33 3 3" xfId="52424" xr:uid="{00000000-0005-0000-0000-00008E630000}"/>
    <cellStyle name="Notas 20 2 34" xfId="8845" xr:uid="{00000000-0005-0000-0000-00008F630000}"/>
    <cellStyle name="Notas 20 2 34 2" xfId="14335" xr:uid="{00000000-0005-0000-0000-000090630000}"/>
    <cellStyle name="Notas 20 2 34 2 2" xfId="29386" xr:uid="{00000000-0005-0000-0000-000091630000}"/>
    <cellStyle name="Notas 20 2 34 2 3" xfId="43735" xr:uid="{00000000-0005-0000-0000-000092630000}"/>
    <cellStyle name="Notas 20 2 34 3" xfId="23194" xr:uid="{00000000-0005-0000-0000-000093630000}"/>
    <cellStyle name="Notas 20 2 34 3 2" xfId="38245" xr:uid="{00000000-0005-0000-0000-000094630000}"/>
    <cellStyle name="Notas 20 2 34 3 3" xfId="52594" xr:uid="{00000000-0005-0000-0000-000095630000}"/>
    <cellStyle name="Notas 20 2 35" xfId="8987" xr:uid="{00000000-0005-0000-0000-000096630000}"/>
    <cellStyle name="Notas 20 2 35 2" xfId="9250" xr:uid="{00000000-0005-0000-0000-000097630000}"/>
    <cellStyle name="Notas 20 2 35 2 2" xfId="24301" xr:uid="{00000000-0005-0000-0000-000098630000}"/>
    <cellStyle name="Notas 20 2 35 2 3" xfId="38650" xr:uid="{00000000-0005-0000-0000-000099630000}"/>
    <cellStyle name="Notas 20 2 35 3" xfId="23336" xr:uid="{00000000-0005-0000-0000-00009A630000}"/>
    <cellStyle name="Notas 20 2 35 3 2" xfId="38387" xr:uid="{00000000-0005-0000-0000-00009B630000}"/>
    <cellStyle name="Notas 20 2 35 3 3" xfId="52736" xr:uid="{00000000-0005-0000-0000-00009C630000}"/>
    <cellStyle name="Notas 20 2 36" xfId="12230" xr:uid="{00000000-0005-0000-0000-00009D630000}"/>
    <cellStyle name="Notas 20 2 36 2" xfId="27281" xr:uid="{00000000-0005-0000-0000-00009E630000}"/>
    <cellStyle name="Notas 20 2 36 3" xfId="41630" xr:uid="{00000000-0005-0000-0000-00009F630000}"/>
    <cellStyle name="Notas 20 2 37" xfId="16236" xr:uid="{00000000-0005-0000-0000-0000A0630000}"/>
    <cellStyle name="Notas 20 2 37 2" xfId="31287" xr:uid="{00000000-0005-0000-0000-0000A1630000}"/>
    <cellStyle name="Notas 20 2 37 3" xfId="45636" xr:uid="{00000000-0005-0000-0000-0000A2630000}"/>
    <cellStyle name="Notas 20 2 4" xfId="2608" xr:uid="{00000000-0005-0000-0000-0000A3630000}"/>
    <cellStyle name="Notas 20 2 4 2" xfId="12961" xr:uid="{00000000-0005-0000-0000-0000A4630000}"/>
    <cellStyle name="Notas 20 2 4 2 2" xfId="28012" xr:uid="{00000000-0005-0000-0000-0000A5630000}"/>
    <cellStyle name="Notas 20 2 4 2 3" xfId="42361" xr:uid="{00000000-0005-0000-0000-0000A6630000}"/>
    <cellStyle name="Notas 20 2 4 3" xfId="16957" xr:uid="{00000000-0005-0000-0000-0000A7630000}"/>
    <cellStyle name="Notas 20 2 4 3 2" xfId="32008" xr:uid="{00000000-0005-0000-0000-0000A8630000}"/>
    <cellStyle name="Notas 20 2 4 3 3" xfId="46357" xr:uid="{00000000-0005-0000-0000-0000A9630000}"/>
    <cellStyle name="Notas 20 2 5" xfId="2818" xr:uid="{00000000-0005-0000-0000-0000AA630000}"/>
    <cellStyle name="Notas 20 2 5 2" xfId="11657" xr:uid="{00000000-0005-0000-0000-0000AB630000}"/>
    <cellStyle name="Notas 20 2 5 2 2" xfId="26708" xr:uid="{00000000-0005-0000-0000-0000AC630000}"/>
    <cellStyle name="Notas 20 2 5 2 3" xfId="41057" xr:uid="{00000000-0005-0000-0000-0000AD630000}"/>
    <cellStyle name="Notas 20 2 5 3" xfId="17167" xr:uid="{00000000-0005-0000-0000-0000AE630000}"/>
    <cellStyle name="Notas 20 2 5 3 2" xfId="32218" xr:uid="{00000000-0005-0000-0000-0000AF630000}"/>
    <cellStyle name="Notas 20 2 5 3 3" xfId="46567" xr:uid="{00000000-0005-0000-0000-0000B0630000}"/>
    <cellStyle name="Notas 20 2 6" xfId="3028" xr:uid="{00000000-0005-0000-0000-0000B1630000}"/>
    <cellStyle name="Notas 20 2 6 2" xfId="11129" xr:uid="{00000000-0005-0000-0000-0000B2630000}"/>
    <cellStyle name="Notas 20 2 6 2 2" xfId="26180" xr:uid="{00000000-0005-0000-0000-0000B3630000}"/>
    <cellStyle name="Notas 20 2 6 2 3" xfId="40529" xr:uid="{00000000-0005-0000-0000-0000B4630000}"/>
    <cellStyle name="Notas 20 2 6 3" xfId="17377" xr:uid="{00000000-0005-0000-0000-0000B5630000}"/>
    <cellStyle name="Notas 20 2 6 3 2" xfId="32428" xr:uid="{00000000-0005-0000-0000-0000B6630000}"/>
    <cellStyle name="Notas 20 2 6 3 3" xfId="46777" xr:uid="{00000000-0005-0000-0000-0000B7630000}"/>
    <cellStyle name="Notas 20 2 7" xfId="3238" xr:uid="{00000000-0005-0000-0000-0000B8630000}"/>
    <cellStyle name="Notas 20 2 7 2" xfId="15775" xr:uid="{00000000-0005-0000-0000-0000B9630000}"/>
    <cellStyle name="Notas 20 2 7 2 2" xfId="30826" xr:uid="{00000000-0005-0000-0000-0000BA630000}"/>
    <cellStyle name="Notas 20 2 7 2 3" xfId="45175" xr:uid="{00000000-0005-0000-0000-0000BB630000}"/>
    <cellStyle name="Notas 20 2 7 3" xfId="17587" xr:uid="{00000000-0005-0000-0000-0000BC630000}"/>
    <cellStyle name="Notas 20 2 7 3 2" xfId="32638" xr:uid="{00000000-0005-0000-0000-0000BD630000}"/>
    <cellStyle name="Notas 20 2 7 3 3" xfId="46987" xr:uid="{00000000-0005-0000-0000-0000BE630000}"/>
    <cellStyle name="Notas 20 2 8" xfId="3448" xr:uid="{00000000-0005-0000-0000-0000BF630000}"/>
    <cellStyle name="Notas 20 2 8 2" xfId="10813" xr:uid="{00000000-0005-0000-0000-0000C0630000}"/>
    <cellStyle name="Notas 20 2 8 2 2" xfId="25864" xr:uid="{00000000-0005-0000-0000-0000C1630000}"/>
    <cellStyle name="Notas 20 2 8 2 3" xfId="40213" xr:uid="{00000000-0005-0000-0000-0000C2630000}"/>
    <cellStyle name="Notas 20 2 8 3" xfId="17797" xr:uid="{00000000-0005-0000-0000-0000C3630000}"/>
    <cellStyle name="Notas 20 2 8 3 2" xfId="32848" xr:uid="{00000000-0005-0000-0000-0000C4630000}"/>
    <cellStyle name="Notas 20 2 8 3 3" xfId="47197" xr:uid="{00000000-0005-0000-0000-0000C5630000}"/>
    <cellStyle name="Notas 20 2 9" xfId="3658" xr:uid="{00000000-0005-0000-0000-0000C6630000}"/>
    <cellStyle name="Notas 20 2 9 2" xfId="10756" xr:uid="{00000000-0005-0000-0000-0000C7630000}"/>
    <cellStyle name="Notas 20 2 9 2 2" xfId="25807" xr:uid="{00000000-0005-0000-0000-0000C8630000}"/>
    <cellStyle name="Notas 20 2 9 2 3" xfId="40156" xr:uid="{00000000-0005-0000-0000-0000C9630000}"/>
    <cellStyle name="Notas 20 2 9 3" xfId="18007" xr:uid="{00000000-0005-0000-0000-0000CA630000}"/>
    <cellStyle name="Notas 20 2 9 3 2" xfId="33058" xr:uid="{00000000-0005-0000-0000-0000CB630000}"/>
    <cellStyle name="Notas 20 2 9 3 3" xfId="47407" xr:uid="{00000000-0005-0000-0000-0000CC630000}"/>
    <cellStyle name="Notas 20 20" xfId="5001" xr:uid="{00000000-0005-0000-0000-0000CD630000}"/>
    <cellStyle name="Notas 20 20 2" xfId="10409" xr:uid="{00000000-0005-0000-0000-0000CE630000}"/>
    <cellStyle name="Notas 20 20 2 2" xfId="25460" xr:uid="{00000000-0005-0000-0000-0000CF630000}"/>
    <cellStyle name="Notas 20 20 2 3" xfId="39809" xr:uid="{00000000-0005-0000-0000-0000D0630000}"/>
    <cellStyle name="Notas 20 20 3" xfId="19350" xr:uid="{00000000-0005-0000-0000-0000D1630000}"/>
    <cellStyle name="Notas 20 20 3 2" xfId="34401" xr:uid="{00000000-0005-0000-0000-0000D2630000}"/>
    <cellStyle name="Notas 20 20 3 3" xfId="48750" xr:uid="{00000000-0005-0000-0000-0000D3630000}"/>
    <cellStyle name="Notas 20 21" xfId="5211" xr:uid="{00000000-0005-0000-0000-0000D4630000}"/>
    <cellStyle name="Notas 20 21 2" xfId="1696" xr:uid="{00000000-0005-0000-0000-0000D5630000}"/>
    <cellStyle name="Notas 20 21 2 2" xfId="23501" xr:uid="{00000000-0005-0000-0000-0000D6630000}"/>
    <cellStyle name="Notas 20 21 2 3" xfId="24062" xr:uid="{00000000-0005-0000-0000-0000D7630000}"/>
    <cellStyle name="Notas 20 21 3" xfId="19560" xr:uid="{00000000-0005-0000-0000-0000D8630000}"/>
    <cellStyle name="Notas 20 21 3 2" xfId="34611" xr:uid="{00000000-0005-0000-0000-0000D9630000}"/>
    <cellStyle name="Notas 20 21 3 3" xfId="48960" xr:uid="{00000000-0005-0000-0000-0000DA630000}"/>
    <cellStyle name="Notas 20 22" xfId="5421" xr:uid="{00000000-0005-0000-0000-0000DB630000}"/>
    <cellStyle name="Notas 20 22 2" xfId="13222" xr:uid="{00000000-0005-0000-0000-0000DC630000}"/>
    <cellStyle name="Notas 20 22 2 2" xfId="28273" xr:uid="{00000000-0005-0000-0000-0000DD630000}"/>
    <cellStyle name="Notas 20 22 2 3" xfId="42622" xr:uid="{00000000-0005-0000-0000-0000DE630000}"/>
    <cellStyle name="Notas 20 22 3" xfId="19770" xr:uid="{00000000-0005-0000-0000-0000DF630000}"/>
    <cellStyle name="Notas 20 22 3 2" xfId="34821" xr:uid="{00000000-0005-0000-0000-0000E0630000}"/>
    <cellStyle name="Notas 20 22 3 3" xfId="49170" xr:uid="{00000000-0005-0000-0000-0000E1630000}"/>
    <cellStyle name="Notas 20 23" xfId="5631" xr:uid="{00000000-0005-0000-0000-0000E2630000}"/>
    <cellStyle name="Notas 20 23 2" xfId="11148" xr:uid="{00000000-0005-0000-0000-0000E3630000}"/>
    <cellStyle name="Notas 20 23 2 2" xfId="26199" xr:uid="{00000000-0005-0000-0000-0000E4630000}"/>
    <cellStyle name="Notas 20 23 2 3" xfId="40548" xr:uid="{00000000-0005-0000-0000-0000E5630000}"/>
    <cellStyle name="Notas 20 23 3" xfId="19980" xr:uid="{00000000-0005-0000-0000-0000E6630000}"/>
    <cellStyle name="Notas 20 23 3 2" xfId="35031" xr:uid="{00000000-0005-0000-0000-0000E7630000}"/>
    <cellStyle name="Notas 20 23 3 3" xfId="49380" xr:uid="{00000000-0005-0000-0000-0000E8630000}"/>
    <cellStyle name="Notas 20 24" xfId="5841" xr:uid="{00000000-0005-0000-0000-0000E9630000}"/>
    <cellStyle name="Notas 20 24 2" xfId="12725" xr:uid="{00000000-0005-0000-0000-0000EA630000}"/>
    <cellStyle name="Notas 20 24 2 2" xfId="27776" xr:uid="{00000000-0005-0000-0000-0000EB630000}"/>
    <cellStyle name="Notas 20 24 2 3" xfId="42125" xr:uid="{00000000-0005-0000-0000-0000EC630000}"/>
    <cellStyle name="Notas 20 24 3" xfId="20190" xr:uid="{00000000-0005-0000-0000-0000ED630000}"/>
    <cellStyle name="Notas 20 24 3 2" xfId="35241" xr:uid="{00000000-0005-0000-0000-0000EE630000}"/>
    <cellStyle name="Notas 20 24 3 3" xfId="49590" xr:uid="{00000000-0005-0000-0000-0000EF630000}"/>
    <cellStyle name="Notas 20 25" xfId="6051" xr:uid="{00000000-0005-0000-0000-0000F0630000}"/>
    <cellStyle name="Notas 20 25 2" xfId="9578" xr:uid="{00000000-0005-0000-0000-0000F1630000}"/>
    <cellStyle name="Notas 20 25 2 2" xfId="24629" xr:uid="{00000000-0005-0000-0000-0000F2630000}"/>
    <cellStyle name="Notas 20 25 2 3" xfId="38978" xr:uid="{00000000-0005-0000-0000-0000F3630000}"/>
    <cellStyle name="Notas 20 25 3" xfId="20400" xr:uid="{00000000-0005-0000-0000-0000F4630000}"/>
    <cellStyle name="Notas 20 25 3 2" xfId="35451" xr:uid="{00000000-0005-0000-0000-0000F5630000}"/>
    <cellStyle name="Notas 20 25 3 3" xfId="49800" xr:uid="{00000000-0005-0000-0000-0000F6630000}"/>
    <cellStyle name="Notas 20 26" xfId="6261" xr:uid="{00000000-0005-0000-0000-0000F7630000}"/>
    <cellStyle name="Notas 20 26 2" xfId="14239" xr:uid="{00000000-0005-0000-0000-0000F8630000}"/>
    <cellStyle name="Notas 20 26 2 2" xfId="29290" xr:uid="{00000000-0005-0000-0000-0000F9630000}"/>
    <cellStyle name="Notas 20 26 2 3" xfId="43639" xr:uid="{00000000-0005-0000-0000-0000FA630000}"/>
    <cellStyle name="Notas 20 26 3" xfId="20610" xr:uid="{00000000-0005-0000-0000-0000FB630000}"/>
    <cellStyle name="Notas 20 26 3 2" xfId="35661" xr:uid="{00000000-0005-0000-0000-0000FC630000}"/>
    <cellStyle name="Notas 20 26 3 3" xfId="50010" xr:uid="{00000000-0005-0000-0000-0000FD630000}"/>
    <cellStyle name="Notas 20 27" xfId="6471" xr:uid="{00000000-0005-0000-0000-0000FE630000}"/>
    <cellStyle name="Notas 20 27 2" xfId="12811" xr:uid="{00000000-0005-0000-0000-0000FF630000}"/>
    <cellStyle name="Notas 20 27 2 2" xfId="27862" xr:uid="{00000000-0005-0000-0000-000000640000}"/>
    <cellStyle name="Notas 20 27 2 3" xfId="42211" xr:uid="{00000000-0005-0000-0000-000001640000}"/>
    <cellStyle name="Notas 20 27 3" xfId="20820" xr:uid="{00000000-0005-0000-0000-000002640000}"/>
    <cellStyle name="Notas 20 27 3 2" xfId="35871" xr:uid="{00000000-0005-0000-0000-000003640000}"/>
    <cellStyle name="Notas 20 27 3 3" xfId="50220" xr:uid="{00000000-0005-0000-0000-000004640000}"/>
    <cellStyle name="Notas 20 28" xfId="6681" xr:uid="{00000000-0005-0000-0000-000005640000}"/>
    <cellStyle name="Notas 20 28 2" xfId="14655" xr:uid="{00000000-0005-0000-0000-000006640000}"/>
    <cellStyle name="Notas 20 28 2 2" xfId="29706" xr:uid="{00000000-0005-0000-0000-000007640000}"/>
    <cellStyle name="Notas 20 28 2 3" xfId="44055" xr:uid="{00000000-0005-0000-0000-000008640000}"/>
    <cellStyle name="Notas 20 28 3" xfId="21030" xr:uid="{00000000-0005-0000-0000-000009640000}"/>
    <cellStyle name="Notas 20 28 3 2" xfId="36081" xr:uid="{00000000-0005-0000-0000-00000A640000}"/>
    <cellStyle name="Notas 20 28 3 3" xfId="50430" xr:uid="{00000000-0005-0000-0000-00000B640000}"/>
    <cellStyle name="Notas 20 29" xfId="6891" xr:uid="{00000000-0005-0000-0000-00000C640000}"/>
    <cellStyle name="Notas 20 29 2" xfId="14182" xr:uid="{00000000-0005-0000-0000-00000D640000}"/>
    <cellStyle name="Notas 20 29 2 2" xfId="29233" xr:uid="{00000000-0005-0000-0000-00000E640000}"/>
    <cellStyle name="Notas 20 29 2 3" xfId="43582" xr:uid="{00000000-0005-0000-0000-00000F640000}"/>
    <cellStyle name="Notas 20 29 3" xfId="21240" xr:uid="{00000000-0005-0000-0000-000010640000}"/>
    <cellStyle name="Notas 20 29 3 2" xfId="36291" xr:uid="{00000000-0005-0000-0000-000011640000}"/>
    <cellStyle name="Notas 20 29 3 3" xfId="50640" xr:uid="{00000000-0005-0000-0000-000012640000}"/>
    <cellStyle name="Notas 20 3" xfId="1522" xr:uid="{00000000-0005-0000-0000-000013640000}"/>
    <cellStyle name="Notas 20 3 10" xfId="3901" xr:uid="{00000000-0005-0000-0000-000014640000}"/>
    <cellStyle name="Notas 20 3 10 2" xfId="11646" xr:uid="{00000000-0005-0000-0000-000015640000}"/>
    <cellStyle name="Notas 20 3 10 2 2" xfId="26697" xr:uid="{00000000-0005-0000-0000-000016640000}"/>
    <cellStyle name="Notas 20 3 10 2 3" xfId="41046" xr:uid="{00000000-0005-0000-0000-000017640000}"/>
    <cellStyle name="Notas 20 3 10 3" xfId="18250" xr:uid="{00000000-0005-0000-0000-000018640000}"/>
    <cellStyle name="Notas 20 3 10 3 2" xfId="33301" xr:uid="{00000000-0005-0000-0000-000019640000}"/>
    <cellStyle name="Notas 20 3 10 3 3" xfId="47650" xr:uid="{00000000-0005-0000-0000-00001A640000}"/>
    <cellStyle name="Notas 20 3 11" xfId="4111" xr:uid="{00000000-0005-0000-0000-00001B640000}"/>
    <cellStyle name="Notas 20 3 11 2" xfId="14221" xr:uid="{00000000-0005-0000-0000-00001C640000}"/>
    <cellStyle name="Notas 20 3 11 2 2" xfId="29272" xr:uid="{00000000-0005-0000-0000-00001D640000}"/>
    <cellStyle name="Notas 20 3 11 2 3" xfId="43621" xr:uid="{00000000-0005-0000-0000-00001E640000}"/>
    <cellStyle name="Notas 20 3 11 3" xfId="18460" xr:uid="{00000000-0005-0000-0000-00001F640000}"/>
    <cellStyle name="Notas 20 3 11 3 2" xfId="33511" xr:uid="{00000000-0005-0000-0000-000020640000}"/>
    <cellStyle name="Notas 20 3 11 3 3" xfId="47860" xr:uid="{00000000-0005-0000-0000-000021640000}"/>
    <cellStyle name="Notas 20 3 12" xfId="4321" xr:uid="{00000000-0005-0000-0000-000022640000}"/>
    <cellStyle name="Notas 20 3 12 2" xfId="13122" xr:uid="{00000000-0005-0000-0000-000023640000}"/>
    <cellStyle name="Notas 20 3 12 2 2" xfId="28173" xr:uid="{00000000-0005-0000-0000-000024640000}"/>
    <cellStyle name="Notas 20 3 12 2 3" xfId="42522" xr:uid="{00000000-0005-0000-0000-000025640000}"/>
    <cellStyle name="Notas 20 3 12 3" xfId="18670" xr:uid="{00000000-0005-0000-0000-000026640000}"/>
    <cellStyle name="Notas 20 3 12 3 2" xfId="33721" xr:uid="{00000000-0005-0000-0000-000027640000}"/>
    <cellStyle name="Notas 20 3 12 3 3" xfId="48070" xr:uid="{00000000-0005-0000-0000-000028640000}"/>
    <cellStyle name="Notas 20 3 13" xfId="4531" xr:uid="{00000000-0005-0000-0000-000029640000}"/>
    <cellStyle name="Notas 20 3 13 2" xfId="9794" xr:uid="{00000000-0005-0000-0000-00002A640000}"/>
    <cellStyle name="Notas 20 3 13 2 2" xfId="24845" xr:uid="{00000000-0005-0000-0000-00002B640000}"/>
    <cellStyle name="Notas 20 3 13 2 3" xfId="39194" xr:uid="{00000000-0005-0000-0000-00002C640000}"/>
    <cellStyle name="Notas 20 3 13 3" xfId="18880" xr:uid="{00000000-0005-0000-0000-00002D640000}"/>
    <cellStyle name="Notas 20 3 13 3 2" xfId="33931" xr:uid="{00000000-0005-0000-0000-00002E640000}"/>
    <cellStyle name="Notas 20 3 13 3 3" xfId="48280" xr:uid="{00000000-0005-0000-0000-00002F640000}"/>
    <cellStyle name="Notas 20 3 14" xfId="4741" xr:uid="{00000000-0005-0000-0000-000030640000}"/>
    <cellStyle name="Notas 20 3 14 2" xfId="13830" xr:uid="{00000000-0005-0000-0000-000031640000}"/>
    <cellStyle name="Notas 20 3 14 2 2" xfId="28881" xr:uid="{00000000-0005-0000-0000-000032640000}"/>
    <cellStyle name="Notas 20 3 14 2 3" xfId="43230" xr:uid="{00000000-0005-0000-0000-000033640000}"/>
    <cellStyle name="Notas 20 3 14 3" xfId="19090" xr:uid="{00000000-0005-0000-0000-000034640000}"/>
    <cellStyle name="Notas 20 3 14 3 2" xfId="34141" xr:uid="{00000000-0005-0000-0000-000035640000}"/>
    <cellStyle name="Notas 20 3 14 3 3" xfId="48490" xr:uid="{00000000-0005-0000-0000-000036640000}"/>
    <cellStyle name="Notas 20 3 15" xfId="4951" xr:uid="{00000000-0005-0000-0000-000037640000}"/>
    <cellStyle name="Notas 20 3 15 2" xfId="15894" xr:uid="{00000000-0005-0000-0000-000038640000}"/>
    <cellStyle name="Notas 20 3 15 2 2" xfId="30945" xr:uid="{00000000-0005-0000-0000-000039640000}"/>
    <cellStyle name="Notas 20 3 15 2 3" xfId="45294" xr:uid="{00000000-0005-0000-0000-00003A640000}"/>
    <cellStyle name="Notas 20 3 15 3" xfId="19300" xr:uid="{00000000-0005-0000-0000-00003B640000}"/>
    <cellStyle name="Notas 20 3 15 3 2" xfId="34351" xr:uid="{00000000-0005-0000-0000-00003C640000}"/>
    <cellStyle name="Notas 20 3 15 3 3" xfId="48700" xr:uid="{00000000-0005-0000-0000-00003D640000}"/>
    <cellStyle name="Notas 20 3 16" xfId="5161" xr:uid="{00000000-0005-0000-0000-00003E640000}"/>
    <cellStyle name="Notas 20 3 16 2" xfId="10443" xr:uid="{00000000-0005-0000-0000-00003F640000}"/>
    <cellStyle name="Notas 20 3 16 2 2" xfId="25494" xr:uid="{00000000-0005-0000-0000-000040640000}"/>
    <cellStyle name="Notas 20 3 16 2 3" xfId="39843" xr:uid="{00000000-0005-0000-0000-000041640000}"/>
    <cellStyle name="Notas 20 3 16 3" xfId="19510" xr:uid="{00000000-0005-0000-0000-000042640000}"/>
    <cellStyle name="Notas 20 3 16 3 2" xfId="34561" xr:uid="{00000000-0005-0000-0000-000043640000}"/>
    <cellStyle name="Notas 20 3 16 3 3" xfId="48910" xr:uid="{00000000-0005-0000-0000-000044640000}"/>
    <cellStyle name="Notas 20 3 17" xfId="5371" xr:uid="{00000000-0005-0000-0000-000045640000}"/>
    <cellStyle name="Notas 20 3 17 2" xfId="14392" xr:uid="{00000000-0005-0000-0000-000046640000}"/>
    <cellStyle name="Notas 20 3 17 2 2" xfId="29443" xr:uid="{00000000-0005-0000-0000-000047640000}"/>
    <cellStyle name="Notas 20 3 17 2 3" xfId="43792" xr:uid="{00000000-0005-0000-0000-000048640000}"/>
    <cellStyle name="Notas 20 3 17 3" xfId="19720" xr:uid="{00000000-0005-0000-0000-000049640000}"/>
    <cellStyle name="Notas 20 3 17 3 2" xfId="34771" xr:uid="{00000000-0005-0000-0000-00004A640000}"/>
    <cellStyle name="Notas 20 3 17 3 3" xfId="49120" xr:uid="{00000000-0005-0000-0000-00004B640000}"/>
    <cellStyle name="Notas 20 3 18" xfId="5581" xr:uid="{00000000-0005-0000-0000-00004C640000}"/>
    <cellStyle name="Notas 20 3 18 2" xfId="10204" xr:uid="{00000000-0005-0000-0000-00004D640000}"/>
    <cellStyle name="Notas 20 3 18 2 2" xfId="25255" xr:uid="{00000000-0005-0000-0000-00004E640000}"/>
    <cellStyle name="Notas 20 3 18 2 3" xfId="39604" xr:uid="{00000000-0005-0000-0000-00004F640000}"/>
    <cellStyle name="Notas 20 3 18 3" xfId="19930" xr:uid="{00000000-0005-0000-0000-000050640000}"/>
    <cellStyle name="Notas 20 3 18 3 2" xfId="34981" xr:uid="{00000000-0005-0000-0000-000051640000}"/>
    <cellStyle name="Notas 20 3 18 3 3" xfId="49330" xr:uid="{00000000-0005-0000-0000-000052640000}"/>
    <cellStyle name="Notas 20 3 19" xfId="5791" xr:uid="{00000000-0005-0000-0000-000053640000}"/>
    <cellStyle name="Notas 20 3 19 2" xfId="10245" xr:uid="{00000000-0005-0000-0000-000054640000}"/>
    <cellStyle name="Notas 20 3 19 2 2" xfId="25296" xr:uid="{00000000-0005-0000-0000-000055640000}"/>
    <cellStyle name="Notas 20 3 19 2 3" xfId="39645" xr:uid="{00000000-0005-0000-0000-000056640000}"/>
    <cellStyle name="Notas 20 3 19 3" xfId="20140" xr:uid="{00000000-0005-0000-0000-000057640000}"/>
    <cellStyle name="Notas 20 3 19 3 2" xfId="35191" xr:uid="{00000000-0005-0000-0000-000058640000}"/>
    <cellStyle name="Notas 20 3 19 3 3" xfId="49540" xr:uid="{00000000-0005-0000-0000-000059640000}"/>
    <cellStyle name="Notas 20 3 2" xfId="2085" xr:uid="{00000000-0005-0000-0000-00005A640000}"/>
    <cellStyle name="Notas 20 3 2 2" xfId="9289" xr:uid="{00000000-0005-0000-0000-00005B640000}"/>
    <cellStyle name="Notas 20 3 2 2 2" xfId="24340" xr:uid="{00000000-0005-0000-0000-00005C640000}"/>
    <cellStyle name="Notas 20 3 2 2 3" xfId="38689" xr:uid="{00000000-0005-0000-0000-00005D640000}"/>
    <cellStyle name="Notas 20 3 2 3" xfId="16432" xr:uid="{00000000-0005-0000-0000-00005E640000}"/>
    <cellStyle name="Notas 20 3 2 3 2" xfId="31483" xr:uid="{00000000-0005-0000-0000-00005F640000}"/>
    <cellStyle name="Notas 20 3 2 3 3" xfId="45832" xr:uid="{00000000-0005-0000-0000-000060640000}"/>
    <cellStyle name="Notas 20 3 20" xfId="6001" xr:uid="{00000000-0005-0000-0000-000061640000}"/>
    <cellStyle name="Notas 20 3 20 2" xfId="15187" xr:uid="{00000000-0005-0000-0000-000062640000}"/>
    <cellStyle name="Notas 20 3 20 2 2" xfId="30238" xr:uid="{00000000-0005-0000-0000-000063640000}"/>
    <cellStyle name="Notas 20 3 20 2 3" xfId="44587" xr:uid="{00000000-0005-0000-0000-000064640000}"/>
    <cellStyle name="Notas 20 3 20 3" xfId="20350" xr:uid="{00000000-0005-0000-0000-000065640000}"/>
    <cellStyle name="Notas 20 3 20 3 2" xfId="35401" xr:uid="{00000000-0005-0000-0000-000066640000}"/>
    <cellStyle name="Notas 20 3 20 3 3" xfId="49750" xr:uid="{00000000-0005-0000-0000-000067640000}"/>
    <cellStyle name="Notas 20 3 21" xfId="6211" xr:uid="{00000000-0005-0000-0000-000068640000}"/>
    <cellStyle name="Notas 20 3 21 2" xfId="10334" xr:uid="{00000000-0005-0000-0000-000069640000}"/>
    <cellStyle name="Notas 20 3 21 2 2" xfId="25385" xr:uid="{00000000-0005-0000-0000-00006A640000}"/>
    <cellStyle name="Notas 20 3 21 2 3" xfId="39734" xr:uid="{00000000-0005-0000-0000-00006B640000}"/>
    <cellStyle name="Notas 20 3 21 3" xfId="20560" xr:uid="{00000000-0005-0000-0000-00006C640000}"/>
    <cellStyle name="Notas 20 3 21 3 2" xfId="35611" xr:uid="{00000000-0005-0000-0000-00006D640000}"/>
    <cellStyle name="Notas 20 3 21 3 3" xfId="49960" xr:uid="{00000000-0005-0000-0000-00006E640000}"/>
    <cellStyle name="Notas 20 3 22" xfId="6421" xr:uid="{00000000-0005-0000-0000-00006F640000}"/>
    <cellStyle name="Notas 20 3 22 2" xfId="11350" xr:uid="{00000000-0005-0000-0000-000070640000}"/>
    <cellStyle name="Notas 20 3 22 2 2" xfId="26401" xr:uid="{00000000-0005-0000-0000-000071640000}"/>
    <cellStyle name="Notas 20 3 22 2 3" xfId="40750" xr:uid="{00000000-0005-0000-0000-000072640000}"/>
    <cellStyle name="Notas 20 3 22 3" xfId="20770" xr:uid="{00000000-0005-0000-0000-000073640000}"/>
    <cellStyle name="Notas 20 3 22 3 2" xfId="35821" xr:uid="{00000000-0005-0000-0000-000074640000}"/>
    <cellStyle name="Notas 20 3 22 3 3" xfId="50170" xr:uid="{00000000-0005-0000-0000-000075640000}"/>
    <cellStyle name="Notas 20 3 23" xfId="6631" xr:uid="{00000000-0005-0000-0000-000076640000}"/>
    <cellStyle name="Notas 20 3 23 2" xfId="12324" xr:uid="{00000000-0005-0000-0000-000077640000}"/>
    <cellStyle name="Notas 20 3 23 2 2" xfId="27375" xr:uid="{00000000-0005-0000-0000-000078640000}"/>
    <cellStyle name="Notas 20 3 23 2 3" xfId="41724" xr:uid="{00000000-0005-0000-0000-000079640000}"/>
    <cellStyle name="Notas 20 3 23 3" xfId="20980" xr:uid="{00000000-0005-0000-0000-00007A640000}"/>
    <cellStyle name="Notas 20 3 23 3 2" xfId="36031" xr:uid="{00000000-0005-0000-0000-00007B640000}"/>
    <cellStyle name="Notas 20 3 23 3 3" xfId="50380" xr:uid="{00000000-0005-0000-0000-00007C640000}"/>
    <cellStyle name="Notas 20 3 24" xfId="6841" xr:uid="{00000000-0005-0000-0000-00007D640000}"/>
    <cellStyle name="Notas 20 3 24 2" xfId="1699" xr:uid="{00000000-0005-0000-0000-00007E640000}"/>
    <cellStyle name="Notas 20 3 24 2 2" xfId="23504" xr:uid="{00000000-0005-0000-0000-00007F640000}"/>
    <cellStyle name="Notas 20 3 24 2 3" xfId="24032" xr:uid="{00000000-0005-0000-0000-000080640000}"/>
    <cellStyle name="Notas 20 3 24 3" xfId="21190" xr:uid="{00000000-0005-0000-0000-000081640000}"/>
    <cellStyle name="Notas 20 3 24 3 2" xfId="36241" xr:uid="{00000000-0005-0000-0000-000082640000}"/>
    <cellStyle name="Notas 20 3 24 3 3" xfId="50590" xr:uid="{00000000-0005-0000-0000-000083640000}"/>
    <cellStyle name="Notas 20 3 25" xfId="7051" xr:uid="{00000000-0005-0000-0000-000084640000}"/>
    <cellStyle name="Notas 20 3 25 2" xfId="11572" xr:uid="{00000000-0005-0000-0000-000085640000}"/>
    <cellStyle name="Notas 20 3 25 2 2" xfId="26623" xr:uid="{00000000-0005-0000-0000-000086640000}"/>
    <cellStyle name="Notas 20 3 25 2 3" xfId="40972" xr:uid="{00000000-0005-0000-0000-000087640000}"/>
    <cellStyle name="Notas 20 3 25 3" xfId="21400" xr:uid="{00000000-0005-0000-0000-000088640000}"/>
    <cellStyle name="Notas 20 3 25 3 2" xfId="36451" xr:uid="{00000000-0005-0000-0000-000089640000}"/>
    <cellStyle name="Notas 20 3 25 3 3" xfId="50800" xr:uid="{00000000-0005-0000-0000-00008A640000}"/>
    <cellStyle name="Notas 20 3 26" xfId="7261" xr:uid="{00000000-0005-0000-0000-00008B640000}"/>
    <cellStyle name="Notas 20 3 26 2" xfId="12565" xr:uid="{00000000-0005-0000-0000-00008C640000}"/>
    <cellStyle name="Notas 20 3 26 2 2" xfId="27616" xr:uid="{00000000-0005-0000-0000-00008D640000}"/>
    <cellStyle name="Notas 20 3 26 2 3" xfId="41965" xr:uid="{00000000-0005-0000-0000-00008E640000}"/>
    <cellStyle name="Notas 20 3 26 3" xfId="21610" xr:uid="{00000000-0005-0000-0000-00008F640000}"/>
    <cellStyle name="Notas 20 3 26 3 2" xfId="36661" xr:uid="{00000000-0005-0000-0000-000090640000}"/>
    <cellStyle name="Notas 20 3 26 3 3" xfId="51010" xr:uid="{00000000-0005-0000-0000-000091640000}"/>
    <cellStyle name="Notas 20 3 27" xfId="7471" xr:uid="{00000000-0005-0000-0000-000092640000}"/>
    <cellStyle name="Notas 20 3 27 2" xfId="10056" xr:uid="{00000000-0005-0000-0000-000093640000}"/>
    <cellStyle name="Notas 20 3 27 2 2" xfId="25107" xr:uid="{00000000-0005-0000-0000-000094640000}"/>
    <cellStyle name="Notas 20 3 27 2 3" xfId="39456" xr:uid="{00000000-0005-0000-0000-000095640000}"/>
    <cellStyle name="Notas 20 3 27 3" xfId="21820" xr:uid="{00000000-0005-0000-0000-000096640000}"/>
    <cellStyle name="Notas 20 3 27 3 2" xfId="36871" xr:uid="{00000000-0005-0000-0000-000097640000}"/>
    <cellStyle name="Notas 20 3 27 3 3" xfId="51220" xr:uid="{00000000-0005-0000-0000-000098640000}"/>
    <cellStyle name="Notas 20 3 28" xfId="7681" xr:uid="{00000000-0005-0000-0000-000099640000}"/>
    <cellStyle name="Notas 20 3 28 2" xfId="12084" xr:uid="{00000000-0005-0000-0000-00009A640000}"/>
    <cellStyle name="Notas 20 3 28 2 2" xfId="27135" xr:uid="{00000000-0005-0000-0000-00009B640000}"/>
    <cellStyle name="Notas 20 3 28 2 3" xfId="41484" xr:uid="{00000000-0005-0000-0000-00009C640000}"/>
    <cellStyle name="Notas 20 3 28 3" xfId="22030" xr:uid="{00000000-0005-0000-0000-00009D640000}"/>
    <cellStyle name="Notas 20 3 28 3 2" xfId="37081" xr:uid="{00000000-0005-0000-0000-00009E640000}"/>
    <cellStyle name="Notas 20 3 28 3 3" xfId="51430" xr:uid="{00000000-0005-0000-0000-00009F640000}"/>
    <cellStyle name="Notas 20 3 29" xfId="7891" xr:uid="{00000000-0005-0000-0000-0000A0640000}"/>
    <cellStyle name="Notas 20 3 29 2" xfId="13363" xr:uid="{00000000-0005-0000-0000-0000A1640000}"/>
    <cellStyle name="Notas 20 3 29 2 2" xfId="28414" xr:uid="{00000000-0005-0000-0000-0000A2640000}"/>
    <cellStyle name="Notas 20 3 29 2 3" xfId="42763" xr:uid="{00000000-0005-0000-0000-0000A3640000}"/>
    <cellStyle name="Notas 20 3 29 3" xfId="22240" xr:uid="{00000000-0005-0000-0000-0000A4640000}"/>
    <cellStyle name="Notas 20 3 29 3 2" xfId="37291" xr:uid="{00000000-0005-0000-0000-0000A5640000}"/>
    <cellStyle name="Notas 20 3 29 3 3" xfId="51640" xr:uid="{00000000-0005-0000-0000-0000A6640000}"/>
    <cellStyle name="Notas 20 3 3" xfId="2431" xr:uid="{00000000-0005-0000-0000-0000A7640000}"/>
    <cellStyle name="Notas 20 3 3 2" xfId="9815" xr:uid="{00000000-0005-0000-0000-0000A8640000}"/>
    <cellStyle name="Notas 20 3 3 2 2" xfId="24866" xr:uid="{00000000-0005-0000-0000-0000A9640000}"/>
    <cellStyle name="Notas 20 3 3 2 3" xfId="39215" xr:uid="{00000000-0005-0000-0000-0000AA640000}"/>
    <cellStyle name="Notas 20 3 3 3" xfId="16780" xr:uid="{00000000-0005-0000-0000-0000AB640000}"/>
    <cellStyle name="Notas 20 3 3 3 2" xfId="31831" xr:uid="{00000000-0005-0000-0000-0000AC640000}"/>
    <cellStyle name="Notas 20 3 3 3 3" xfId="46180" xr:uid="{00000000-0005-0000-0000-0000AD640000}"/>
    <cellStyle name="Notas 20 3 30" xfId="8098" xr:uid="{00000000-0005-0000-0000-0000AE640000}"/>
    <cellStyle name="Notas 20 3 30 2" xfId="14877" xr:uid="{00000000-0005-0000-0000-0000AF640000}"/>
    <cellStyle name="Notas 20 3 30 2 2" xfId="29928" xr:uid="{00000000-0005-0000-0000-0000B0640000}"/>
    <cellStyle name="Notas 20 3 30 2 3" xfId="44277" xr:uid="{00000000-0005-0000-0000-0000B1640000}"/>
    <cellStyle name="Notas 20 3 30 3" xfId="22447" xr:uid="{00000000-0005-0000-0000-0000B2640000}"/>
    <cellStyle name="Notas 20 3 30 3 2" xfId="37498" xr:uid="{00000000-0005-0000-0000-0000B3640000}"/>
    <cellStyle name="Notas 20 3 30 3 3" xfId="51847" xr:uid="{00000000-0005-0000-0000-0000B4640000}"/>
    <cellStyle name="Notas 20 3 31" xfId="8305" xr:uid="{00000000-0005-0000-0000-0000B5640000}"/>
    <cellStyle name="Notas 20 3 31 2" xfId="12738" xr:uid="{00000000-0005-0000-0000-0000B6640000}"/>
    <cellStyle name="Notas 20 3 31 2 2" xfId="27789" xr:uid="{00000000-0005-0000-0000-0000B7640000}"/>
    <cellStyle name="Notas 20 3 31 2 3" xfId="42138" xr:uid="{00000000-0005-0000-0000-0000B8640000}"/>
    <cellStyle name="Notas 20 3 31 3" xfId="22654" xr:uid="{00000000-0005-0000-0000-0000B9640000}"/>
    <cellStyle name="Notas 20 3 31 3 2" xfId="37705" xr:uid="{00000000-0005-0000-0000-0000BA640000}"/>
    <cellStyle name="Notas 20 3 31 3 3" xfId="52054" xr:uid="{00000000-0005-0000-0000-0000BB640000}"/>
    <cellStyle name="Notas 20 3 32" xfId="8510" xr:uid="{00000000-0005-0000-0000-0000BC640000}"/>
    <cellStyle name="Notas 20 3 32 2" xfId="14941" xr:uid="{00000000-0005-0000-0000-0000BD640000}"/>
    <cellStyle name="Notas 20 3 32 2 2" xfId="29992" xr:uid="{00000000-0005-0000-0000-0000BE640000}"/>
    <cellStyle name="Notas 20 3 32 2 3" xfId="44341" xr:uid="{00000000-0005-0000-0000-0000BF640000}"/>
    <cellStyle name="Notas 20 3 32 3" xfId="22859" xr:uid="{00000000-0005-0000-0000-0000C0640000}"/>
    <cellStyle name="Notas 20 3 32 3 2" xfId="37910" xr:uid="{00000000-0005-0000-0000-0000C1640000}"/>
    <cellStyle name="Notas 20 3 32 3 3" xfId="52259" xr:uid="{00000000-0005-0000-0000-0000C2640000}"/>
    <cellStyle name="Notas 20 3 33" xfId="8705" xr:uid="{00000000-0005-0000-0000-0000C3640000}"/>
    <cellStyle name="Notas 20 3 33 2" xfId="10717" xr:uid="{00000000-0005-0000-0000-0000C4640000}"/>
    <cellStyle name="Notas 20 3 33 2 2" xfId="25768" xr:uid="{00000000-0005-0000-0000-0000C5640000}"/>
    <cellStyle name="Notas 20 3 33 2 3" xfId="40117" xr:uid="{00000000-0005-0000-0000-0000C6640000}"/>
    <cellStyle name="Notas 20 3 33 3" xfId="23054" xr:uid="{00000000-0005-0000-0000-0000C7640000}"/>
    <cellStyle name="Notas 20 3 33 3 2" xfId="38105" xr:uid="{00000000-0005-0000-0000-0000C8640000}"/>
    <cellStyle name="Notas 20 3 33 3 3" xfId="52454" xr:uid="{00000000-0005-0000-0000-0000C9640000}"/>
    <cellStyle name="Notas 20 3 34" xfId="8875" xr:uid="{00000000-0005-0000-0000-0000CA640000}"/>
    <cellStyle name="Notas 20 3 34 2" xfId="15311" xr:uid="{00000000-0005-0000-0000-0000CB640000}"/>
    <cellStyle name="Notas 20 3 34 2 2" xfId="30362" xr:uid="{00000000-0005-0000-0000-0000CC640000}"/>
    <cellStyle name="Notas 20 3 34 2 3" xfId="44711" xr:uid="{00000000-0005-0000-0000-0000CD640000}"/>
    <cellStyle name="Notas 20 3 34 3" xfId="23224" xr:uid="{00000000-0005-0000-0000-0000CE640000}"/>
    <cellStyle name="Notas 20 3 34 3 2" xfId="38275" xr:uid="{00000000-0005-0000-0000-0000CF640000}"/>
    <cellStyle name="Notas 20 3 34 3 3" xfId="52624" xr:uid="{00000000-0005-0000-0000-0000D0640000}"/>
    <cellStyle name="Notas 20 3 35" xfId="9009" xr:uid="{00000000-0005-0000-0000-0000D1640000}"/>
    <cellStyle name="Notas 20 3 35 2" xfId="14054" xr:uid="{00000000-0005-0000-0000-0000D2640000}"/>
    <cellStyle name="Notas 20 3 35 2 2" xfId="29105" xr:uid="{00000000-0005-0000-0000-0000D3640000}"/>
    <cellStyle name="Notas 20 3 35 2 3" xfId="43454" xr:uid="{00000000-0005-0000-0000-0000D4640000}"/>
    <cellStyle name="Notas 20 3 35 3" xfId="23358" xr:uid="{00000000-0005-0000-0000-0000D5640000}"/>
    <cellStyle name="Notas 20 3 35 3 2" xfId="38409" xr:uid="{00000000-0005-0000-0000-0000D6640000}"/>
    <cellStyle name="Notas 20 3 35 3 3" xfId="52758" xr:uid="{00000000-0005-0000-0000-0000D7640000}"/>
    <cellStyle name="Notas 20 3 36" xfId="11351" xr:uid="{00000000-0005-0000-0000-0000D8640000}"/>
    <cellStyle name="Notas 20 3 36 2" xfId="26402" xr:uid="{00000000-0005-0000-0000-0000D9640000}"/>
    <cellStyle name="Notas 20 3 36 3" xfId="40751" xr:uid="{00000000-0005-0000-0000-0000DA640000}"/>
    <cellStyle name="Notas 20 3 37" xfId="16258" xr:uid="{00000000-0005-0000-0000-0000DB640000}"/>
    <cellStyle name="Notas 20 3 37 2" xfId="31309" xr:uid="{00000000-0005-0000-0000-0000DC640000}"/>
    <cellStyle name="Notas 20 3 37 3" xfId="45658" xr:uid="{00000000-0005-0000-0000-0000DD640000}"/>
    <cellStyle name="Notas 20 3 4" xfId="2641" xr:uid="{00000000-0005-0000-0000-0000DE640000}"/>
    <cellStyle name="Notas 20 3 4 2" xfId="14919" xr:uid="{00000000-0005-0000-0000-0000DF640000}"/>
    <cellStyle name="Notas 20 3 4 2 2" xfId="29970" xr:uid="{00000000-0005-0000-0000-0000E0640000}"/>
    <cellStyle name="Notas 20 3 4 2 3" xfId="44319" xr:uid="{00000000-0005-0000-0000-0000E1640000}"/>
    <cellStyle name="Notas 20 3 4 3" xfId="16990" xr:uid="{00000000-0005-0000-0000-0000E2640000}"/>
    <cellStyle name="Notas 20 3 4 3 2" xfId="32041" xr:uid="{00000000-0005-0000-0000-0000E3640000}"/>
    <cellStyle name="Notas 20 3 4 3 3" xfId="46390" xr:uid="{00000000-0005-0000-0000-0000E4640000}"/>
    <cellStyle name="Notas 20 3 5" xfId="2851" xr:uid="{00000000-0005-0000-0000-0000E5640000}"/>
    <cellStyle name="Notas 20 3 5 2" xfId="11585" xr:uid="{00000000-0005-0000-0000-0000E6640000}"/>
    <cellStyle name="Notas 20 3 5 2 2" xfId="26636" xr:uid="{00000000-0005-0000-0000-0000E7640000}"/>
    <cellStyle name="Notas 20 3 5 2 3" xfId="40985" xr:uid="{00000000-0005-0000-0000-0000E8640000}"/>
    <cellStyle name="Notas 20 3 5 3" xfId="17200" xr:uid="{00000000-0005-0000-0000-0000E9640000}"/>
    <cellStyle name="Notas 20 3 5 3 2" xfId="32251" xr:uid="{00000000-0005-0000-0000-0000EA640000}"/>
    <cellStyle name="Notas 20 3 5 3 3" xfId="46600" xr:uid="{00000000-0005-0000-0000-0000EB640000}"/>
    <cellStyle name="Notas 20 3 6" xfId="3061" xr:uid="{00000000-0005-0000-0000-0000EC640000}"/>
    <cellStyle name="Notas 20 3 6 2" xfId="13435" xr:uid="{00000000-0005-0000-0000-0000ED640000}"/>
    <cellStyle name="Notas 20 3 6 2 2" xfId="28486" xr:uid="{00000000-0005-0000-0000-0000EE640000}"/>
    <cellStyle name="Notas 20 3 6 2 3" xfId="42835" xr:uid="{00000000-0005-0000-0000-0000EF640000}"/>
    <cellStyle name="Notas 20 3 6 3" xfId="17410" xr:uid="{00000000-0005-0000-0000-0000F0640000}"/>
    <cellStyle name="Notas 20 3 6 3 2" xfId="32461" xr:uid="{00000000-0005-0000-0000-0000F1640000}"/>
    <cellStyle name="Notas 20 3 6 3 3" xfId="46810" xr:uid="{00000000-0005-0000-0000-0000F2640000}"/>
    <cellStyle name="Notas 20 3 7" xfId="3271" xr:uid="{00000000-0005-0000-0000-0000F3640000}"/>
    <cellStyle name="Notas 20 3 7 2" xfId="13864" xr:uid="{00000000-0005-0000-0000-0000F4640000}"/>
    <cellStyle name="Notas 20 3 7 2 2" xfId="28915" xr:uid="{00000000-0005-0000-0000-0000F5640000}"/>
    <cellStyle name="Notas 20 3 7 2 3" xfId="43264" xr:uid="{00000000-0005-0000-0000-0000F6640000}"/>
    <cellStyle name="Notas 20 3 7 3" xfId="17620" xr:uid="{00000000-0005-0000-0000-0000F7640000}"/>
    <cellStyle name="Notas 20 3 7 3 2" xfId="32671" xr:uid="{00000000-0005-0000-0000-0000F8640000}"/>
    <cellStyle name="Notas 20 3 7 3 3" xfId="47020" xr:uid="{00000000-0005-0000-0000-0000F9640000}"/>
    <cellStyle name="Notas 20 3 8" xfId="3481" xr:uid="{00000000-0005-0000-0000-0000FA640000}"/>
    <cellStyle name="Notas 20 3 8 2" xfId="1761" xr:uid="{00000000-0005-0000-0000-0000FB640000}"/>
    <cellStyle name="Notas 20 3 8 2 2" xfId="23566" xr:uid="{00000000-0005-0000-0000-0000FC640000}"/>
    <cellStyle name="Notas 20 3 8 2 3" xfId="23787" xr:uid="{00000000-0005-0000-0000-0000FD640000}"/>
    <cellStyle name="Notas 20 3 8 3" xfId="17830" xr:uid="{00000000-0005-0000-0000-0000FE640000}"/>
    <cellStyle name="Notas 20 3 8 3 2" xfId="32881" xr:uid="{00000000-0005-0000-0000-0000FF640000}"/>
    <cellStyle name="Notas 20 3 8 3 3" xfId="47230" xr:uid="{00000000-0005-0000-0000-000000650000}"/>
    <cellStyle name="Notas 20 3 9" xfId="3691" xr:uid="{00000000-0005-0000-0000-000001650000}"/>
    <cellStyle name="Notas 20 3 9 2" xfId="10190" xr:uid="{00000000-0005-0000-0000-000002650000}"/>
    <cellStyle name="Notas 20 3 9 2 2" xfId="25241" xr:uid="{00000000-0005-0000-0000-000003650000}"/>
    <cellStyle name="Notas 20 3 9 2 3" xfId="39590" xr:uid="{00000000-0005-0000-0000-000004650000}"/>
    <cellStyle name="Notas 20 3 9 3" xfId="18040" xr:uid="{00000000-0005-0000-0000-000005650000}"/>
    <cellStyle name="Notas 20 3 9 3 2" xfId="33091" xr:uid="{00000000-0005-0000-0000-000006650000}"/>
    <cellStyle name="Notas 20 3 9 3 3" xfId="47440" xr:uid="{00000000-0005-0000-0000-000007650000}"/>
    <cellStyle name="Notas 20 30" xfId="7101" xr:uid="{00000000-0005-0000-0000-000008650000}"/>
    <cellStyle name="Notas 20 30 2" xfId="9940" xr:uid="{00000000-0005-0000-0000-000009650000}"/>
    <cellStyle name="Notas 20 30 2 2" xfId="24991" xr:uid="{00000000-0005-0000-0000-00000A650000}"/>
    <cellStyle name="Notas 20 30 2 3" xfId="39340" xr:uid="{00000000-0005-0000-0000-00000B650000}"/>
    <cellStyle name="Notas 20 30 3" xfId="21450" xr:uid="{00000000-0005-0000-0000-00000C650000}"/>
    <cellStyle name="Notas 20 30 3 2" xfId="36501" xr:uid="{00000000-0005-0000-0000-00000D650000}"/>
    <cellStyle name="Notas 20 30 3 3" xfId="50850" xr:uid="{00000000-0005-0000-0000-00000E650000}"/>
    <cellStyle name="Notas 20 31" xfId="7311" xr:uid="{00000000-0005-0000-0000-00000F650000}"/>
    <cellStyle name="Notas 20 31 2" xfId="10092" xr:uid="{00000000-0005-0000-0000-000010650000}"/>
    <cellStyle name="Notas 20 31 2 2" xfId="25143" xr:uid="{00000000-0005-0000-0000-000011650000}"/>
    <cellStyle name="Notas 20 31 2 3" xfId="39492" xr:uid="{00000000-0005-0000-0000-000012650000}"/>
    <cellStyle name="Notas 20 31 3" xfId="21660" xr:uid="{00000000-0005-0000-0000-000013650000}"/>
    <cellStyle name="Notas 20 31 3 2" xfId="36711" xr:uid="{00000000-0005-0000-0000-000014650000}"/>
    <cellStyle name="Notas 20 31 3 3" xfId="51060" xr:uid="{00000000-0005-0000-0000-000015650000}"/>
    <cellStyle name="Notas 20 32" xfId="7521" xr:uid="{00000000-0005-0000-0000-000016650000}"/>
    <cellStyle name="Notas 20 32 2" xfId="13744" xr:uid="{00000000-0005-0000-0000-000017650000}"/>
    <cellStyle name="Notas 20 32 2 2" xfId="28795" xr:uid="{00000000-0005-0000-0000-000018650000}"/>
    <cellStyle name="Notas 20 32 2 3" xfId="43144" xr:uid="{00000000-0005-0000-0000-000019650000}"/>
    <cellStyle name="Notas 20 32 3" xfId="21870" xr:uid="{00000000-0005-0000-0000-00001A650000}"/>
    <cellStyle name="Notas 20 32 3 2" xfId="36921" xr:uid="{00000000-0005-0000-0000-00001B650000}"/>
    <cellStyle name="Notas 20 32 3 3" xfId="51270" xr:uid="{00000000-0005-0000-0000-00001C650000}"/>
    <cellStyle name="Notas 20 33" xfId="7731" xr:uid="{00000000-0005-0000-0000-00001D650000}"/>
    <cellStyle name="Notas 20 33 2" xfId="15431" xr:uid="{00000000-0005-0000-0000-00001E650000}"/>
    <cellStyle name="Notas 20 33 2 2" xfId="30482" xr:uid="{00000000-0005-0000-0000-00001F650000}"/>
    <cellStyle name="Notas 20 33 2 3" xfId="44831" xr:uid="{00000000-0005-0000-0000-000020650000}"/>
    <cellStyle name="Notas 20 33 3" xfId="22080" xr:uid="{00000000-0005-0000-0000-000021650000}"/>
    <cellStyle name="Notas 20 33 3 2" xfId="37131" xr:uid="{00000000-0005-0000-0000-000022650000}"/>
    <cellStyle name="Notas 20 33 3 3" xfId="51480" xr:uid="{00000000-0005-0000-0000-000023650000}"/>
    <cellStyle name="Notas 20 34" xfId="7941" xr:uid="{00000000-0005-0000-0000-000024650000}"/>
    <cellStyle name="Notas 20 34 2" xfId="13190" xr:uid="{00000000-0005-0000-0000-000025650000}"/>
    <cellStyle name="Notas 20 34 2 2" xfId="28241" xr:uid="{00000000-0005-0000-0000-000026650000}"/>
    <cellStyle name="Notas 20 34 2 3" xfId="42590" xr:uid="{00000000-0005-0000-0000-000027650000}"/>
    <cellStyle name="Notas 20 34 3" xfId="22290" xr:uid="{00000000-0005-0000-0000-000028650000}"/>
    <cellStyle name="Notas 20 34 3 2" xfId="37341" xr:uid="{00000000-0005-0000-0000-000029650000}"/>
    <cellStyle name="Notas 20 34 3 3" xfId="51690" xr:uid="{00000000-0005-0000-0000-00002A650000}"/>
    <cellStyle name="Notas 20 35" xfId="8148" xr:uid="{00000000-0005-0000-0000-00002B650000}"/>
    <cellStyle name="Notas 20 35 2" xfId="11604" xr:uid="{00000000-0005-0000-0000-00002C650000}"/>
    <cellStyle name="Notas 20 35 2 2" xfId="26655" xr:uid="{00000000-0005-0000-0000-00002D650000}"/>
    <cellStyle name="Notas 20 35 2 3" xfId="41004" xr:uid="{00000000-0005-0000-0000-00002E650000}"/>
    <cellStyle name="Notas 20 35 3" xfId="22497" xr:uid="{00000000-0005-0000-0000-00002F650000}"/>
    <cellStyle name="Notas 20 35 3 2" xfId="37548" xr:uid="{00000000-0005-0000-0000-000030650000}"/>
    <cellStyle name="Notas 20 35 3 3" xfId="51897" xr:uid="{00000000-0005-0000-0000-000031650000}"/>
    <cellStyle name="Notas 20 36" xfId="8355" xr:uid="{00000000-0005-0000-0000-000032650000}"/>
    <cellStyle name="Notas 20 36 2" xfId="13382" xr:uid="{00000000-0005-0000-0000-000033650000}"/>
    <cellStyle name="Notas 20 36 2 2" xfId="28433" xr:uid="{00000000-0005-0000-0000-000034650000}"/>
    <cellStyle name="Notas 20 36 2 3" xfId="42782" xr:uid="{00000000-0005-0000-0000-000035650000}"/>
    <cellStyle name="Notas 20 36 3" xfId="22704" xr:uid="{00000000-0005-0000-0000-000036650000}"/>
    <cellStyle name="Notas 20 36 3 2" xfId="37755" xr:uid="{00000000-0005-0000-0000-000037650000}"/>
    <cellStyle name="Notas 20 36 3 3" xfId="52104" xr:uid="{00000000-0005-0000-0000-000038650000}"/>
    <cellStyle name="Notas 20 37" xfId="8559" xr:uid="{00000000-0005-0000-0000-000039650000}"/>
    <cellStyle name="Notas 20 37 2" xfId="11507" xr:uid="{00000000-0005-0000-0000-00003A650000}"/>
    <cellStyle name="Notas 20 37 2 2" xfId="26558" xr:uid="{00000000-0005-0000-0000-00003B650000}"/>
    <cellStyle name="Notas 20 37 2 3" xfId="40907" xr:uid="{00000000-0005-0000-0000-00003C650000}"/>
    <cellStyle name="Notas 20 37 3" xfId="22908" xr:uid="{00000000-0005-0000-0000-00003D650000}"/>
    <cellStyle name="Notas 20 37 3 2" xfId="37959" xr:uid="{00000000-0005-0000-0000-00003E650000}"/>
    <cellStyle name="Notas 20 37 3 3" xfId="52308" xr:uid="{00000000-0005-0000-0000-00003F650000}"/>
    <cellStyle name="Notas 20 38" xfId="9797" xr:uid="{00000000-0005-0000-0000-000040650000}"/>
    <cellStyle name="Notas 20 38 2" xfId="24848" xr:uid="{00000000-0005-0000-0000-000041650000}"/>
    <cellStyle name="Notas 20 38 3" xfId="39197" xr:uid="{00000000-0005-0000-0000-000042650000}"/>
    <cellStyle name="Notas 20 39" xfId="16127" xr:uid="{00000000-0005-0000-0000-000043650000}"/>
    <cellStyle name="Notas 20 39 2" xfId="31178" xr:uid="{00000000-0005-0000-0000-000044650000}"/>
    <cellStyle name="Notas 20 39 3" xfId="45527" xr:uid="{00000000-0005-0000-0000-000045650000}"/>
    <cellStyle name="Notas 20 4" xfId="2195" xr:uid="{00000000-0005-0000-0000-000046650000}"/>
    <cellStyle name="Notas 20 4 2" xfId="12648" xr:uid="{00000000-0005-0000-0000-000047650000}"/>
    <cellStyle name="Notas 20 4 2 2" xfId="27699" xr:uid="{00000000-0005-0000-0000-000048650000}"/>
    <cellStyle name="Notas 20 4 2 3" xfId="42048" xr:uid="{00000000-0005-0000-0000-000049650000}"/>
    <cellStyle name="Notas 20 4 3" xfId="16544" xr:uid="{00000000-0005-0000-0000-00004A650000}"/>
    <cellStyle name="Notas 20 4 3 2" xfId="31595" xr:uid="{00000000-0005-0000-0000-00004B650000}"/>
    <cellStyle name="Notas 20 4 3 3" xfId="45944" xr:uid="{00000000-0005-0000-0000-00004C650000}"/>
    <cellStyle name="Notas 20 5" xfId="2116" xr:uid="{00000000-0005-0000-0000-00004D650000}"/>
    <cellStyle name="Notas 20 5 2" xfId="11348" xr:uid="{00000000-0005-0000-0000-00004E650000}"/>
    <cellStyle name="Notas 20 5 2 2" xfId="26399" xr:uid="{00000000-0005-0000-0000-00004F650000}"/>
    <cellStyle name="Notas 20 5 2 3" xfId="40748" xr:uid="{00000000-0005-0000-0000-000050650000}"/>
    <cellStyle name="Notas 20 5 3" xfId="16463" xr:uid="{00000000-0005-0000-0000-000051650000}"/>
    <cellStyle name="Notas 20 5 3 2" xfId="31514" xr:uid="{00000000-0005-0000-0000-000052650000}"/>
    <cellStyle name="Notas 20 5 3 3" xfId="45863" xr:uid="{00000000-0005-0000-0000-000053650000}"/>
    <cellStyle name="Notas 20 6" xfId="2108" xr:uid="{00000000-0005-0000-0000-000054650000}"/>
    <cellStyle name="Notas 20 6 2" xfId="9261" xr:uid="{00000000-0005-0000-0000-000055650000}"/>
    <cellStyle name="Notas 20 6 2 2" xfId="24312" xr:uid="{00000000-0005-0000-0000-000056650000}"/>
    <cellStyle name="Notas 20 6 2 3" xfId="38661" xr:uid="{00000000-0005-0000-0000-000057650000}"/>
    <cellStyle name="Notas 20 6 3" xfId="16455" xr:uid="{00000000-0005-0000-0000-000058650000}"/>
    <cellStyle name="Notas 20 6 3 2" xfId="31506" xr:uid="{00000000-0005-0000-0000-000059650000}"/>
    <cellStyle name="Notas 20 6 3 3" xfId="45855" xr:uid="{00000000-0005-0000-0000-00005A650000}"/>
    <cellStyle name="Notas 20 7" xfId="2271" xr:uid="{00000000-0005-0000-0000-00005B650000}"/>
    <cellStyle name="Notas 20 7 2" xfId="9723" xr:uid="{00000000-0005-0000-0000-00005C650000}"/>
    <cellStyle name="Notas 20 7 2 2" xfId="24774" xr:uid="{00000000-0005-0000-0000-00005D650000}"/>
    <cellStyle name="Notas 20 7 2 3" xfId="39123" xr:uid="{00000000-0005-0000-0000-00005E650000}"/>
    <cellStyle name="Notas 20 7 3" xfId="16620" xr:uid="{00000000-0005-0000-0000-00005F650000}"/>
    <cellStyle name="Notas 20 7 3 2" xfId="31671" xr:uid="{00000000-0005-0000-0000-000060650000}"/>
    <cellStyle name="Notas 20 7 3 3" xfId="46020" xr:uid="{00000000-0005-0000-0000-000061650000}"/>
    <cellStyle name="Notas 20 8" xfId="2481" xr:uid="{00000000-0005-0000-0000-000062650000}"/>
    <cellStyle name="Notas 20 8 2" xfId="14923" xr:uid="{00000000-0005-0000-0000-000063650000}"/>
    <cellStyle name="Notas 20 8 2 2" xfId="29974" xr:uid="{00000000-0005-0000-0000-000064650000}"/>
    <cellStyle name="Notas 20 8 2 3" xfId="44323" xr:uid="{00000000-0005-0000-0000-000065650000}"/>
    <cellStyle name="Notas 20 8 3" xfId="16830" xr:uid="{00000000-0005-0000-0000-000066650000}"/>
    <cellStyle name="Notas 20 8 3 2" xfId="31881" xr:uid="{00000000-0005-0000-0000-000067650000}"/>
    <cellStyle name="Notas 20 8 3 3" xfId="46230" xr:uid="{00000000-0005-0000-0000-000068650000}"/>
    <cellStyle name="Notas 20 9" xfId="2691" xr:uid="{00000000-0005-0000-0000-000069650000}"/>
    <cellStyle name="Notas 20 9 2" xfId="14342" xr:uid="{00000000-0005-0000-0000-00006A650000}"/>
    <cellStyle name="Notas 20 9 2 2" xfId="29393" xr:uid="{00000000-0005-0000-0000-00006B650000}"/>
    <cellStyle name="Notas 20 9 2 3" xfId="43742" xr:uid="{00000000-0005-0000-0000-00006C650000}"/>
    <cellStyle name="Notas 20 9 3" xfId="17040" xr:uid="{00000000-0005-0000-0000-00006D650000}"/>
    <cellStyle name="Notas 20 9 3 2" xfId="32091" xr:uid="{00000000-0005-0000-0000-00006E650000}"/>
    <cellStyle name="Notas 20 9 3 3" xfId="46440" xr:uid="{00000000-0005-0000-0000-00006F650000}"/>
    <cellStyle name="Notas 21" xfId="1415" xr:uid="{00000000-0005-0000-0000-000070650000}"/>
    <cellStyle name="Notas 21 10" xfId="3211" xr:uid="{00000000-0005-0000-0000-000071650000}"/>
    <cellStyle name="Notas 21 10 2" xfId="13525" xr:uid="{00000000-0005-0000-0000-000072650000}"/>
    <cellStyle name="Notas 21 10 2 2" xfId="28576" xr:uid="{00000000-0005-0000-0000-000073650000}"/>
    <cellStyle name="Notas 21 10 2 3" xfId="42925" xr:uid="{00000000-0005-0000-0000-000074650000}"/>
    <cellStyle name="Notas 21 10 3" xfId="17560" xr:uid="{00000000-0005-0000-0000-000075650000}"/>
    <cellStyle name="Notas 21 10 3 2" xfId="32611" xr:uid="{00000000-0005-0000-0000-000076650000}"/>
    <cellStyle name="Notas 21 10 3 3" xfId="46960" xr:uid="{00000000-0005-0000-0000-000077650000}"/>
    <cellStyle name="Notas 21 11" xfId="3421" xr:uid="{00000000-0005-0000-0000-000078650000}"/>
    <cellStyle name="Notas 21 11 2" xfId="10734" xr:uid="{00000000-0005-0000-0000-000079650000}"/>
    <cellStyle name="Notas 21 11 2 2" xfId="25785" xr:uid="{00000000-0005-0000-0000-00007A650000}"/>
    <cellStyle name="Notas 21 11 2 3" xfId="40134" xr:uid="{00000000-0005-0000-0000-00007B650000}"/>
    <cellStyle name="Notas 21 11 3" xfId="17770" xr:uid="{00000000-0005-0000-0000-00007C650000}"/>
    <cellStyle name="Notas 21 11 3 2" xfId="32821" xr:uid="{00000000-0005-0000-0000-00007D650000}"/>
    <cellStyle name="Notas 21 11 3 3" xfId="47170" xr:uid="{00000000-0005-0000-0000-00007E650000}"/>
    <cellStyle name="Notas 21 12" xfId="3631" xr:uid="{00000000-0005-0000-0000-00007F650000}"/>
    <cellStyle name="Notas 21 12 2" xfId="1832" xr:uid="{00000000-0005-0000-0000-000080650000}"/>
    <cellStyle name="Notas 21 12 2 2" xfId="23637" xr:uid="{00000000-0005-0000-0000-000081650000}"/>
    <cellStyle name="Notas 21 12 2 3" xfId="23820" xr:uid="{00000000-0005-0000-0000-000082650000}"/>
    <cellStyle name="Notas 21 12 3" xfId="17980" xr:uid="{00000000-0005-0000-0000-000083650000}"/>
    <cellStyle name="Notas 21 12 3 2" xfId="33031" xr:uid="{00000000-0005-0000-0000-000084650000}"/>
    <cellStyle name="Notas 21 12 3 3" xfId="47380" xr:uid="{00000000-0005-0000-0000-000085650000}"/>
    <cellStyle name="Notas 21 13" xfId="3841" xr:uid="{00000000-0005-0000-0000-000086650000}"/>
    <cellStyle name="Notas 21 13 2" xfId="15965" xr:uid="{00000000-0005-0000-0000-000087650000}"/>
    <cellStyle name="Notas 21 13 2 2" xfId="31016" xr:uid="{00000000-0005-0000-0000-000088650000}"/>
    <cellStyle name="Notas 21 13 2 3" xfId="45365" xr:uid="{00000000-0005-0000-0000-000089650000}"/>
    <cellStyle name="Notas 21 13 3" xfId="18190" xr:uid="{00000000-0005-0000-0000-00008A650000}"/>
    <cellStyle name="Notas 21 13 3 2" xfId="33241" xr:uid="{00000000-0005-0000-0000-00008B650000}"/>
    <cellStyle name="Notas 21 13 3 3" xfId="47590" xr:uid="{00000000-0005-0000-0000-00008C650000}"/>
    <cellStyle name="Notas 21 14" xfId="4051" xr:uid="{00000000-0005-0000-0000-00008D650000}"/>
    <cellStyle name="Notas 21 14 2" xfId="11628" xr:uid="{00000000-0005-0000-0000-00008E650000}"/>
    <cellStyle name="Notas 21 14 2 2" xfId="26679" xr:uid="{00000000-0005-0000-0000-00008F650000}"/>
    <cellStyle name="Notas 21 14 2 3" xfId="41028" xr:uid="{00000000-0005-0000-0000-000090650000}"/>
    <cellStyle name="Notas 21 14 3" xfId="18400" xr:uid="{00000000-0005-0000-0000-000091650000}"/>
    <cellStyle name="Notas 21 14 3 2" xfId="33451" xr:uid="{00000000-0005-0000-0000-000092650000}"/>
    <cellStyle name="Notas 21 14 3 3" xfId="47800" xr:uid="{00000000-0005-0000-0000-000093650000}"/>
    <cellStyle name="Notas 21 15" xfId="4261" xr:uid="{00000000-0005-0000-0000-000094650000}"/>
    <cellStyle name="Notas 21 15 2" xfId="9892" xr:uid="{00000000-0005-0000-0000-000095650000}"/>
    <cellStyle name="Notas 21 15 2 2" xfId="24943" xr:uid="{00000000-0005-0000-0000-000096650000}"/>
    <cellStyle name="Notas 21 15 2 3" xfId="39292" xr:uid="{00000000-0005-0000-0000-000097650000}"/>
    <cellStyle name="Notas 21 15 3" xfId="18610" xr:uid="{00000000-0005-0000-0000-000098650000}"/>
    <cellStyle name="Notas 21 15 3 2" xfId="33661" xr:uid="{00000000-0005-0000-0000-000099650000}"/>
    <cellStyle name="Notas 21 15 3 3" xfId="48010" xr:uid="{00000000-0005-0000-0000-00009A650000}"/>
    <cellStyle name="Notas 21 16" xfId="4471" xr:uid="{00000000-0005-0000-0000-00009B650000}"/>
    <cellStyle name="Notas 21 16 2" xfId="9065" xr:uid="{00000000-0005-0000-0000-00009C650000}"/>
    <cellStyle name="Notas 21 16 2 2" xfId="24116" xr:uid="{00000000-0005-0000-0000-00009D650000}"/>
    <cellStyle name="Notas 21 16 2 3" xfId="38465" xr:uid="{00000000-0005-0000-0000-00009E650000}"/>
    <cellStyle name="Notas 21 16 3" xfId="18820" xr:uid="{00000000-0005-0000-0000-00009F650000}"/>
    <cellStyle name="Notas 21 16 3 2" xfId="33871" xr:uid="{00000000-0005-0000-0000-0000A0650000}"/>
    <cellStyle name="Notas 21 16 3 3" xfId="48220" xr:uid="{00000000-0005-0000-0000-0000A1650000}"/>
    <cellStyle name="Notas 21 17" xfId="4681" xr:uid="{00000000-0005-0000-0000-0000A2650000}"/>
    <cellStyle name="Notas 21 17 2" xfId="1713" xr:uid="{00000000-0005-0000-0000-0000A3650000}"/>
    <cellStyle name="Notas 21 17 2 2" xfId="23518" xr:uid="{00000000-0005-0000-0000-0000A4650000}"/>
    <cellStyle name="Notas 21 17 2 3" xfId="23734" xr:uid="{00000000-0005-0000-0000-0000A5650000}"/>
    <cellStyle name="Notas 21 17 3" xfId="19030" xr:uid="{00000000-0005-0000-0000-0000A6650000}"/>
    <cellStyle name="Notas 21 17 3 2" xfId="34081" xr:uid="{00000000-0005-0000-0000-0000A7650000}"/>
    <cellStyle name="Notas 21 17 3 3" xfId="48430" xr:uid="{00000000-0005-0000-0000-0000A8650000}"/>
    <cellStyle name="Notas 21 18" xfId="4891" xr:uid="{00000000-0005-0000-0000-0000A9650000}"/>
    <cellStyle name="Notas 21 18 2" xfId="14314" xr:uid="{00000000-0005-0000-0000-0000AA650000}"/>
    <cellStyle name="Notas 21 18 2 2" xfId="29365" xr:uid="{00000000-0005-0000-0000-0000AB650000}"/>
    <cellStyle name="Notas 21 18 2 3" xfId="43714" xr:uid="{00000000-0005-0000-0000-0000AC650000}"/>
    <cellStyle name="Notas 21 18 3" xfId="19240" xr:uid="{00000000-0005-0000-0000-0000AD650000}"/>
    <cellStyle name="Notas 21 18 3 2" xfId="34291" xr:uid="{00000000-0005-0000-0000-0000AE650000}"/>
    <cellStyle name="Notas 21 18 3 3" xfId="48640" xr:uid="{00000000-0005-0000-0000-0000AF650000}"/>
    <cellStyle name="Notas 21 19" xfId="5101" xr:uid="{00000000-0005-0000-0000-0000B0650000}"/>
    <cellStyle name="Notas 21 19 2" xfId="1726" xr:uid="{00000000-0005-0000-0000-0000B1650000}"/>
    <cellStyle name="Notas 21 19 2 2" xfId="23531" xr:uid="{00000000-0005-0000-0000-0000B2650000}"/>
    <cellStyle name="Notas 21 19 2 3" xfId="23788" xr:uid="{00000000-0005-0000-0000-0000B3650000}"/>
    <cellStyle name="Notas 21 19 3" xfId="19450" xr:uid="{00000000-0005-0000-0000-0000B4650000}"/>
    <cellStyle name="Notas 21 19 3 2" xfId="34501" xr:uid="{00000000-0005-0000-0000-0000B5650000}"/>
    <cellStyle name="Notas 21 19 3 3" xfId="48850" xr:uid="{00000000-0005-0000-0000-0000B6650000}"/>
    <cellStyle name="Notas 21 2" xfId="1502" xr:uid="{00000000-0005-0000-0000-0000B7650000}"/>
    <cellStyle name="Notas 21 2 10" xfId="3871" xr:uid="{00000000-0005-0000-0000-0000B8650000}"/>
    <cellStyle name="Notas 21 2 10 2" xfId="12193" xr:uid="{00000000-0005-0000-0000-0000B9650000}"/>
    <cellStyle name="Notas 21 2 10 2 2" xfId="27244" xr:uid="{00000000-0005-0000-0000-0000BA650000}"/>
    <cellStyle name="Notas 21 2 10 2 3" xfId="41593" xr:uid="{00000000-0005-0000-0000-0000BB650000}"/>
    <cellStyle name="Notas 21 2 10 3" xfId="18220" xr:uid="{00000000-0005-0000-0000-0000BC650000}"/>
    <cellStyle name="Notas 21 2 10 3 2" xfId="33271" xr:uid="{00000000-0005-0000-0000-0000BD650000}"/>
    <cellStyle name="Notas 21 2 10 3 3" xfId="47620" xr:uid="{00000000-0005-0000-0000-0000BE650000}"/>
    <cellStyle name="Notas 21 2 11" xfId="4081" xr:uid="{00000000-0005-0000-0000-0000BF650000}"/>
    <cellStyle name="Notas 21 2 11 2" xfId="10467" xr:uid="{00000000-0005-0000-0000-0000C0650000}"/>
    <cellStyle name="Notas 21 2 11 2 2" xfId="25518" xr:uid="{00000000-0005-0000-0000-0000C1650000}"/>
    <cellStyle name="Notas 21 2 11 2 3" xfId="39867" xr:uid="{00000000-0005-0000-0000-0000C2650000}"/>
    <cellStyle name="Notas 21 2 11 3" xfId="18430" xr:uid="{00000000-0005-0000-0000-0000C3650000}"/>
    <cellStyle name="Notas 21 2 11 3 2" xfId="33481" xr:uid="{00000000-0005-0000-0000-0000C4650000}"/>
    <cellStyle name="Notas 21 2 11 3 3" xfId="47830" xr:uid="{00000000-0005-0000-0000-0000C5650000}"/>
    <cellStyle name="Notas 21 2 12" xfId="4291" xr:uid="{00000000-0005-0000-0000-0000C6650000}"/>
    <cellStyle name="Notas 21 2 12 2" xfId="15049" xr:uid="{00000000-0005-0000-0000-0000C7650000}"/>
    <cellStyle name="Notas 21 2 12 2 2" xfId="30100" xr:uid="{00000000-0005-0000-0000-0000C8650000}"/>
    <cellStyle name="Notas 21 2 12 2 3" xfId="44449" xr:uid="{00000000-0005-0000-0000-0000C9650000}"/>
    <cellStyle name="Notas 21 2 12 3" xfId="18640" xr:uid="{00000000-0005-0000-0000-0000CA650000}"/>
    <cellStyle name="Notas 21 2 12 3 2" xfId="33691" xr:uid="{00000000-0005-0000-0000-0000CB650000}"/>
    <cellStyle name="Notas 21 2 12 3 3" xfId="48040" xr:uid="{00000000-0005-0000-0000-0000CC650000}"/>
    <cellStyle name="Notas 21 2 13" xfId="4501" xr:uid="{00000000-0005-0000-0000-0000CD650000}"/>
    <cellStyle name="Notas 21 2 13 2" xfId="10532" xr:uid="{00000000-0005-0000-0000-0000CE650000}"/>
    <cellStyle name="Notas 21 2 13 2 2" xfId="25583" xr:uid="{00000000-0005-0000-0000-0000CF650000}"/>
    <cellStyle name="Notas 21 2 13 2 3" xfId="39932" xr:uid="{00000000-0005-0000-0000-0000D0650000}"/>
    <cellStyle name="Notas 21 2 13 3" xfId="18850" xr:uid="{00000000-0005-0000-0000-0000D1650000}"/>
    <cellStyle name="Notas 21 2 13 3 2" xfId="33901" xr:uid="{00000000-0005-0000-0000-0000D2650000}"/>
    <cellStyle name="Notas 21 2 13 3 3" xfId="48250" xr:uid="{00000000-0005-0000-0000-0000D3650000}"/>
    <cellStyle name="Notas 21 2 14" xfId="4711" xr:uid="{00000000-0005-0000-0000-0000D4650000}"/>
    <cellStyle name="Notas 21 2 14 2" xfId="10182" xr:uid="{00000000-0005-0000-0000-0000D5650000}"/>
    <cellStyle name="Notas 21 2 14 2 2" xfId="25233" xr:uid="{00000000-0005-0000-0000-0000D6650000}"/>
    <cellStyle name="Notas 21 2 14 2 3" xfId="39582" xr:uid="{00000000-0005-0000-0000-0000D7650000}"/>
    <cellStyle name="Notas 21 2 14 3" xfId="19060" xr:uid="{00000000-0005-0000-0000-0000D8650000}"/>
    <cellStyle name="Notas 21 2 14 3 2" xfId="34111" xr:uid="{00000000-0005-0000-0000-0000D9650000}"/>
    <cellStyle name="Notas 21 2 14 3 3" xfId="48460" xr:uid="{00000000-0005-0000-0000-0000DA650000}"/>
    <cellStyle name="Notas 21 2 15" xfId="4921" xr:uid="{00000000-0005-0000-0000-0000DB650000}"/>
    <cellStyle name="Notas 21 2 15 2" xfId="11785" xr:uid="{00000000-0005-0000-0000-0000DC650000}"/>
    <cellStyle name="Notas 21 2 15 2 2" xfId="26836" xr:uid="{00000000-0005-0000-0000-0000DD650000}"/>
    <cellStyle name="Notas 21 2 15 2 3" xfId="41185" xr:uid="{00000000-0005-0000-0000-0000DE650000}"/>
    <cellStyle name="Notas 21 2 15 3" xfId="19270" xr:uid="{00000000-0005-0000-0000-0000DF650000}"/>
    <cellStyle name="Notas 21 2 15 3 2" xfId="34321" xr:uid="{00000000-0005-0000-0000-0000E0650000}"/>
    <cellStyle name="Notas 21 2 15 3 3" xfId="48670" xr:uid="{00000000-0005-0000-0000-0000E1650000}"/>
    <cellStyle name="Notas 21 2 16" xfId="5131" xr:uid="{00000000-0005-0000-0000-0000E2650000}"/>
    <cellStyle name="Notas 21 2 16 2" xfId="15980" xr:uid="{00000000-0005-0000-0000-0000E3650000}"/>
    <cellStyle name="Notas 21 2 16 2 2" xfId="31031" xr:uid="{00000000-0005-0000-0000-0000E4650000}"/>
    <cellStyle name="Notas 21 2 16 2 3" xfId="45380" xr:uid="{00000000-0005-0000-0000-0000E5650000}"/>
    <cellStyle name="Notas 21 2 16 3" xfId="19480" xr:uid="{00000000-0005-0000-0000-0000E6650000}"/>
    <cellStyle name="Notas 21 2 16 3 2" xfId="34531" xr:uid="{00000000-0005-0000-0000-0000E7650000}"/>
    <cellStyle name="Notas 21 2 16 3 3" xfId="48880" xr:uid="{00000000-0005-0000-0000-0000E8650000}"/>
    <cellStyle name="Notas 21 2 17" xfId="5341" xr:uid="{00000000-0005-0000-0000-0000E9650000}"/>
    <cellStyle name="Notas 21 2 17 2" xfId="13613" xr:uid="{00000000-0005-0000-0000-0000EA650000}"/>
    <cellStyle name="Notas 21 2 17 2 2" xfId="28664" xr:uid="{00000000-0005-0000-0000-0000EB650000}"/>
    <cellStyle name="Notas 21 2 17 2 3" xfId="43013" xr:uid="{00000000-0005-0000-0000-0000EC650000}"/>
    <cellStyle name="Notas 21 2 17 3" xfId="19690" xr:uid="{00000000-0005-0000-0000-0000ED650000}"/>
    <cellStyle name="Notas 21 2 17 3 2" xfId="34741" xr:uid="{00000000-0005-0000-0000-0000EE650000}"/>
    <cellStyle name="Notas 21 2 17 3 3" xfId="49090" xr:uid="{00000000-0005-0000-0000-0000EF650000}"/>
    <cellStyle name="Notas 21 2 18" xfId="5551" xr:uid="{00000000-0005-0000-0000-0000F0650000}"/>
    <cellStyle name="Notas 21 2 18 2" xfId="13420" xr:uid="{00000000-0005-0000-0000-0000F1650000}"/>
    <cellStyle name="Notas 21 2 18 2 2" xfId="28471" xr:uid="{00000000-0005-0000-0000-0000F2650000}"/>
    <cellStyle name="Notas 21 2 18 2 3" xfId="42820" xr:uid="{00000000-0005-0000-0000-0000F3650000}"/>
    <cellStyle name="Notas 21 2 18 3" xfId="19900" xr:uid="{00000000-0005-0000-0000-0000F4650000}"/>
    <cellStyle name="Notas 21 2 18 3 2" xfId="34951" xr:uid="{00000000-0005-0000-0000-0000F5650000}"/>
    <cellStyle name="Notas 21 2 18 3 3" xfId="49300" xr:uid="{00000000-0005-0000-0000-0000F6650000}"/>
    <cellStyle name="Notas 21 2 19" xfId="5761" xr:uid="{00000000-0005-0000-0000-0000F7650000}"/>
    <cellStyle name="Notas 21 2 19 2" xfId="1823" xr:uid="{00000000-0005-0000-0000-0000F8650000}"/>
    <cellStyle name="Notas 21 2 19 2 2" xfId="23628" xr:uid="{00000000-0005-0000-0000-0000F9650000}"/>
    <cellStyle name="Notas 21 2 19 2 3" xfId="23729" xr:uid="{00000000-0005-0000-0000-0000FA650000}"/>
    <cellStyle name="Notas 21 2 19 3" xfId="20110" xr:uid="{00000000-0005-0000-0000-0000FB650000}"/>
    <cellStyle name="Notas 21 2 19 3 2" xfId="35161" xr:uid="{00000000-0005-0000-0000-0000FC650000}"/>
    <cellStyle name="Notas 21 2 19 3 3" xfId="49510" xr:uid="{00000000-0005-0000-0000-0000FD650000}"/>
    <cellStyle name="Notas 21 2 2" xfId="2156" xr:uid="{00000000-0005-0000-0000-0000FE650000}"/>
    <cellStyle name="Notas 21 2 2 2" xfId="13734" xr:uid="{00000000-0005-0000-0000-0000FF650000}"/>
    <cellStyle name="Notas 21 2 2 2 2" xfId="28785" xr:uid="{00000000-0005-0000-0000-000000660000}"/>
    <cellStyle name="Notas 21 2 2 2 3" xfId="43134" xr:uid="{00000000-0005-0000-0000-000001660000}"/>
    <cellStyle name="Notas 21 2 2 3" xfId="16505" xr:uid="{00000000-0005-0000-0000-000002660000}"/>
    <cellStyle name="Notas 21 2 2 3 2" xfId="31556" xr:uid="{00000000-0005-0000-0000-000003660000}"/>
    <cellStyle name="Notas 21 2 2 3 3" xfId="45905" xr:uid="{00000000-0005-0000-0000-000004660000}"/>
    <cellStyle name="Notas 21 2 20" xfId="5971" xr:uid="{00000000-0005-0000-0000-000005660000}"/>
    <cellStyle name="Notas 21 2 20 2" xfId="10362" xr:uid="{00000000-0005-0000-0000-000006660000}"/>
    <cellStyle name="Notas 21 2 20 2 2" xfId="25413" xr:uid="{00000000-0005-0000-0000-000007660000}"/>
    <cellStyle name="Notas 21 2 20 2 3" xfId="39762" xr:uid="{00000000-0005-0000-0000-000008660000}"/>
    <cellStyle name="Notas 21 2 20 3" xfId="20320" xr:uid="{00000000-0005-0000-0000-000009660000}"/>
    <cellStyle name="Notas 21 2 20 3 2" xfId="35371" xr:uid="{00000000-0005-0000-0000-00000A660000}"/>
    <cellStyle name="Notas 21 2 20 3 3" xfId="49720" xr:uid="{00000000-0005-0000-0000-00000B660000}"/>
    <cellStyle name="Notas 21 2 21" xfId="6181" xr:uid="{00000000-0005-0000-0000-00000C660000}"/>
    <cellStyle name="Notas 21 2 21 2" xfId="12639" xr:uid="{00000000-0005-0000-0000-00000D660000}"/>
    <cellStyle name="Notas 21 2 21 2 2" xfId="27690" xr:uid="{00000000-0005-0000-0000-00000E660000}"/>
    <cellStyle name="Notas 21 2 21 2 3" xfId="42039" xr:uid="{00000000-0005-0000-0000-00000F660000}"/>
    <cellStyle name="Notas 21 2 21 3" xfId="20530" xr:uid="{00000000-0005-0000-0000-000010660000}"/>
    <cellStyle name="Notas 21 2 21 3 2" xfId="35581" xr:uid="{00000000-0005-0000-0000-000011660000}"/>
    <cellStyle name="Notas 21 2 21 3 3" xfId="49930" xr:uid="{00000000-0005-0000-0000-000012660000}"/>
    <cellStyle name="Notas 21 2 22" xfId="6391" xr:uid="{00000000-0005-0000-0000-000013660000}"/>
    <cellStyle name="Notas 21 2 22 2" xfId="15071" xr:uid="{00000000-0005-0000-0000-000014660000}"/>
    <cellStyle name="Notas 21 2 22 2 2" xfId="30122" xr:uid="{00000000-0005-0000-0000-000015660000}"/>
    <cellStyle name="Notas 21 2 22 2 3" xfId="44471" xr:uid="{00000000-0005-0000-0000-000016660000}"/>
    <cellStyle name="Notas 21 2 22 3" xfId="20740" xr:uid="{00000000-0005-0000-0000-000017660000}"/>
    <cellStyle name="Notas 21 2 22 3 2" xfId="35791" xr:uid="{00000000-0005-0000-0000-000018660000}"/>
    <cellStyle name="Notas 21 2 22 3 3" xfId="50140" xr:uid="{00000000-0005-0000-0000-000019660000}"/>
    <cellStyle name="Notas 21 2 23" xfId="6601" xr:uid="{00000000-0005-0000-0000-00001A660000}"/>
    <cellStyle name="Notas 21 2 23 2" xfId="15156" xr:uid="{00000000-0005-0000-0000-00001B660000}"/>
    <cellStyle name="Notas 21 2 23 2 2" xfId="30207" xr:uid="{00000000-0005-0000-0000-00001C660000}"/>
    <cellStyle name="Notas 21 2 23 2 3" xfId="44556" xr:uid="{00000000-0005-0000-0000-00001D660000}"/>
    <cellStyle name="Notas 21 2 23 3" xfId="20950" xr:uid="{00000000-0005-0000-0000-00001E660000}"/>
    <cellStyle name="Notas 21 2 23 3 2" xfId="36001" xr:uid="{00000000-0005-0000-0000-00001F660000}"/>
    <cellStyle name="Notas 21 2 23 3 3" xfId="50350" xr:uid="{00000000-0005-0000-0000-000020660000}"/>
    <cellStyle name="Notas 21 2 24" xfId="6811" xr:uid="{00000000-0005-0000-0000-000021660000}"/>
    <cellStyle name="Notas 21 2 24 2" xfId="14328" xr:uid="{00000000-0005-0000-0000-000022660000}"/>
    <cellStyle name="Notas 21 2 24 2 2" xfId="29379" xr:uid="{00000000-0005-0000-0000-000023660000}"/>
    <cellStyle name="Notas 21 2 24 2 3" xfId="43728" xr:uid="{00000000-0005-0000-0000-000024660000}"/>
    <cellStyle name="Notas 21 2 24 3" xfId="21160" xr:uid="{00000000-0005-0000-0000-000025660000}"/>
    <cellStyle name="Notas 21 2 24 3 2" xfId="36211" xr:uid="{00000000-0005-0000-0000-000026660000}"/>
    <cellStyle name="Notas 21 2 24 3 3" xfId="50560" xr:uid="{00000000-0005-0000-0000-000027660000}"/>
    <cellStyle name="Notas 21 2 25" xfId="7021" xr:uid="{00000000-0005-0000-0000-000028660000}"/>
    <cellStyle name="Notas 21 2 25 2" xfId="10848" xr:uid="{00000000-0005-0000-0000-000029660000}"/>
    <cellStyle name="Notas 21 2 25 2 2" xfId="25899" xr:uid="{00000000-0005-0000-0000-00002A660000}"/>
    <cellStyle name="Notas 21 2 25 2 3" xfId="40248" xr:uid="{00000000-0005-0000-0000-00002B660000}"/>
    <cellStyle name="Notas 21 2 25 3" xfId="21370" xr:uid="{00000000-0005-0000-0000-00002C660000}"/>
    <cellStyle name="Notas 21 2 25 3 2" xfId="36421" xr:uid="{00000000-0005-0000-0000-00002D660000}"/>
    <cellStyle name="Notas 21 2 25 3 3" xfId="50770" xr:uid="{00000000-0005-0000-0000-00002E660000}"/>
    <cellStyle name="Notas 21 2 26" xfId="7231" xr:uid="{00000000-0005-0000-0000-00002F660000}"/>
    <cellStyle name="Notas 21 2 26 2" xfId="15270" xr:uid="{00000000-0005-0000-0000-000030660000}"/>
    <cellStyle name="Notas 21 2 26 2 2" xfId="30321" xr:uid="{00000000-0005-0000-0000-000031660000}"/>
    <cellStyle name="Notas 21 2 26 2 3" xfId="44670" xr:uid="{00000000-0005-0000-0000-000032660000}"/>
    <cellStyle name="Notas 21 2 26 3" xfId="21580" xr:uid="{00000000-0005-0000-0000-000033660000}"/>
    <cellStyle name="Notas 21 2 26 3 2" xfId="36631" xr:uid="{00000000-0005-0000-0000-000034660000}"/>
    <cellStyle name="Notas 21 2 26 3 3" xfId="50980" xr:uid="{00000000-0005-0000-0000-000035660000}"/>
    <cellStyle name="Notas 21 2 27" xfId="7441" xr:uid="{00000000-0005-0000-0000-000036660000}"/>
    <cellStyle name="Notas 21 2 27 2" xfId="12645" xr:uid="{00000000-0005-0000-0000-000037660000}"/>
    <cellStyle name="Notas 21 2 27 2 2" xfId="27696" xr:uid="{00000000-0005-0000-0000-000038660000}"/>
    <cellStyle name="Notas 21 2 27 2 3" xfId="42045" xr:uid="{00000000-0005-0000-0000-000039660000}"/>
    <cellStyle name="Notas 21 2 27 3" xfId="21790" xr:uid="{00000000-0005-0000-0000-00003A660000}"/>
    <cellStyle name="Notas 21 2 27 3 2" xfId="36841" xr:uid="{00000000-0005-0000-0000-00003B660000}"/>
    <cellStyle name="Notas 21 2 27 3 3" xfId="51190" xr:uid="{00000000-0005-0000-0000-00003C660000}"/>
    <cellStyle name="Notas 21 2 28" xfId="7651" xr:uid="{00000000-0005-0000-0000-00003D660000}"/>
    <cellStyle name="Notas 21 2 28 2" xfId="14826" xr:uid="{00000000-0005-0000-0000-00003E660000}"/>
    <cellStyle name="Notas 21 2 28 2 2" xfId="29877" xr:uid="{00000000-0005-0000-0000-00003F660000}"/>
    <cellStyle name="Notas 21 2 28 2 3" xfId="44226" xr:uid="{00000000-0005-0000-0000-000040660000}"/>
    <cellStyle name="Notas 21 2 28 3" xfId="22000" xr:uid="{00000000-0005-0000-0000-000041660000}"/>
    <cellStyle name="Notas 21 2 28 3 2" xfId="37051" xr:uid="{00000000-0005-0000-0000-000042660000}"/>
    <cellStyle name="Notas 21 2 28 3 3" xfId="51400" xr:uid="{00000000-0005-0000-0000-000043660000}"/>
    <cellStyle name="Notas 21 2 29" xfId="7861" xr:uid="{00000000-0005-0000-0000-000044660000}"/>
    <cellStyle name="Notas 21 2 29 2" xfId="10998" xr:uid="{00000000-0005-0000-0000-000045660000}"/>
    <cellStyle name="Notas 21 2 29 2 2" xfId="26049" xr:uid="{00000000-0005-0000-0000-000046660000}"/>
    <cellStyle name="Notas 21 2 29 2 3" xfId="40398" xr:uid="{00000000-0005-0000-0000-000047660000}"/>
    <cellStyle name="Notas 21 2 29 3" xfId="22210" xr:uid="{00000000-0005-0000-0000-000048660000}"/>
    <cellStyle name="Notas 21 2 29 3 2" xfId="37261" xr:uid="{00000000-0005-0000-0000-000049660000}"/>
    <cellStyle name="Notas 21 2 29 3 3" xfId="51610" xr:uid="{00000000-0005-0000-0000-00004A660000}"/>
    <cellStyle name="Notas 21 2 3" xfId="2401" xr:uid="{00000000-0005-0000-0000-00004B660000}"/>
    <cellStyle name="Notas 21 2 3 2" xfId="13217" xr:uid="{00000000-0005-0000-0000-00004C660000}"/>
    <cellStyle name="Notas 21 2 3 2 2" xfId="28268" xr:uid="{00000000-0005-0000-0000-00004D660000}"/>
    <cellStyle name="Notas 21 2 3 2 3" xfId="42617" xr:uid="{00000000-0005-0000-0000-00004E660000}"/>
    <cellStyle name="Notas 21 2 3 3" xfId="16750" xr:uid="{00000000-0005-0000-0000-00004F660000}"/>
    <cellStyle name="Notas 21 2 3 3 2" xfId="31801" xr:uid="{00000000-0005-0000-0000-000050660000}"/>
    <cellStyle name="Notas 21 2 3 3 3" xfId="46150" xr:uid="{00000000-0005-0000-0000-000051660000}"/>
    <cellStyle name="Notas 21 2 30" xfId="8068" xr:uid="{00000000-0005-0000-0000-000052660000}"/>
    <cellStyle name="Notas 21 2 30 2" xfId="14588" xr:uid="{00000000-0005-0000-0000-000053660000}"/>
    <cellStyle name="Notas 21 2 30 2 2" xfId="29639" xr:uid="{00000000-0005-0000-0000-000054660000}"/>
    <cellStyle name="Notas 21 2 30 2 3" xfId="43988" xr:uid="{00000000-0005-0000-0000-000055660000}"/>
    <cellStyle name="Notas 21 2 30 3" xfId="22417" xr:uid="{00000000-0005-0000-0000-000056660000}"/>
    <cellStyle name="Notas 21 2 30 3 2" xfId="37468" xr:uid="{00000000-0005-0000-0000-000057660000}"/>
    <cellStyle name="Notas 21 2 30 3 3" xfId="51817" xr:uid="{00000000-0005-0000-0000-000058660000}"/>
    <cellStyle name="Notas 21 2 31" xfId="8275" xr:uid="{00000000-0005-0000-0000-000059660000}"/>
    <cellStyle name="Notas 21 2 31 2" xfId="14928" xr:uid="{00000000-0005-0000-0000-00005A660000}"/>
    <cellStyle name="Notas 21 2 31 2 2" xfId="29979" xr:uid="{00000000-0005-0000-0000-00005B660000}"/>
    <cellStyle name="Notas 21 2 31 2 3" xfId="44328" xr:uid="{00000000-0005-0000-0000-00005C660000}"/>
    <cellStyle name="Notas 21 2 31 3" xfId="22624" xr:uid="{00000000-0005-0000-0000-00005D660000}"/>
    <cellStyle name="Notas 21 2 31 3 2" xfId="37675" xr:uid="{00000000-0005-0000-0000-00005E660000}"/>
    <cellStyle name="Notas 21 2 31 3 3" xfId="52024" xr:uid="{00000000-0005-0000-0000-00005F660000}"/>
    <cellStyle name="Notas 21 2 32" xfId="8481" xr:uid="{00000000-0005-0000-0000-000060660000}"/>
    <cellStyle name="Notas 21 2 32 2" xfId="13413" xr:uid="{00000000-0005-0000-0000-000061660000}"/>
    <cellStyle name="Notas 21 2 32 2 2" xfId="28464" xr:uid="{00000000-0005-0000-0000-000062660000}"/>
    <cellStyle name="Notas 21 2 32 2 3" xfId="42813" xr:uid="{00000000-0005-0000-0000-000063660000}"/>
    <cellStyle name="Notas 21 2 32 3" xfId="22830" xr:uid="{00000000-0005-0000-0000-000064660000}"/>
    <cellStyle name="Notas 21 2 32 3 2" xfId="37881" xr:uid="{00000000-0005-0000-0000-000065660000}"/>
    <cellStyle name="Notas 21 2 32 3 3" xfId="52230" xr:uid="{00000000-0005-0000-0000-000066660000}"/>
    <cellStyle name="Notas 21 2 33" xfId="8678" xr:uid="{00000000-0005-0000-0000-000067660000}"/>
    <cellStyle name="Notas 21 2 33 2" xfId="11538" xr:uid="{00000000-0005-0000-0000-000068660000}"/>
    <cellStyle name="Notas 21 2 33 2 2" xfId="26589" xr:uid="{00000000-0005-0000-0000-000069660000}"/>
    <cellStyle name="Notas 21 2 33 2 3" xfId="40938" xr:uid="{00000000-0005-0000-0000-00006A660000}"/>
    <cellStyle name="Notas 21 2 33 3" xfId="23027" xr:uid="{00000000-0005-0000-0000-00006B660000}"/>
    <cellStyle name="Notas 21 2 33 3 2" xfId="38078" xr:uid="{00000000-0005-0000-0000-00006C660000}"/>
    <cellStyle name="Notas 21 2 33 3 3" xfId="52427" xr:uid="{00000000-0005-0000-0000-00006D660000}"/>
    <cellStyle name="Notas 21 2 34" xfId="8848" xr:uid="{00000000-0005-0000-0000-00006E660000}"/>
    <cellStyle name="Notas 21 2 34 2" xfId="9835" xr:uid="{00000000-0005-0000-0000-00006F660000}"/>
    <cellStyle name="Notas 21 2 34 2 2" xfId="24886" xr:uid="{00000000-0005-0000-0000-000070660000}"/>
    <cellStyle name="Notas 21 2 34 2 3" xfId="39235" xr:uid="{00000000-0005-0000-0000-000071660000}"/>
    <cellStyle name="Notas 21 2 34 3" xfId="23197" xr:uid="{00000000-0005-0000-0000-000072660000}"/>
    <cellStyle name="Notas 21 2 34 3 2" xfId="38248" xr:uid="{00000000-0005-0000-0000-000073660000}"/>
    <cellStyle name="Notas 21 2 34 3 3" xfId="52597" xr:uid="{00000000-0005-0000-0000-000074660000}"/>
    <cellStyle name="Notas 21 2 35" xfId="8989" xr:uid="{00000000-0005-0000-0000-000075660000}"/>
    <cellStyle name="Notas 21 2 35 2" xfId="10434" xr:uid="{00000000-0005-0000-0000-000076660000}"/>
    <cellStyle name="Notas 21 2 35 2 2" xfId="25485" xr:uid="{00000000-0005-0000-0000-000077660000}"/>
    <cellStyle name="Notas 21 2 35 2 3" xfId="39834" xr:uid="{00000000-0005-0000-0000-000078660000}"/>
    <cellStyle name="Notas 21 2 35 3" xfId="23338" xr:uid="{00000000-0005-0000-0000-000079660000}"/>
    <cellStyle name="Notas 21 2 35 3 2" xfId="38389" xr:uid="{00000000-0005-0000-0000-00007A660000}"/>
    <cellStyle name="Notas 21 2 35 3 3" xfId="52738" xr:uid="{00000000-0005-0000-0000-00007B660000}"/>
    <cellStyle name="Notas 21 2 36" xfId="12244" xr:uid="{00000000-0005-0000-0000-00007C660000}"/>
    <cellStyle name="Notas 21 2 36 2" xfId="27295" xr:uid="{00000000-0005-0000-0000-00007D660000}"/>
    <cellStyle name="Notas 21 2 36 3" xfId="41644" xr:uid="{00000000-0005-0000-0000-00007E660000}"/>
    <cellStyle name="Notas 21 2 37" xfId="16238" xr:uid="{00000000-0005-0000-0000-00007F660000}"/>
    <cellStyle name="Notas 21 2 37 2" xfId="31289" xr:uid="{00000000-0005-0000-0000-000080660000}"/>
    <cellStyle name="Notas 21 2 37 3" xfId="45638" xr:uid="{00000000-0005-0000-0000-000081660000}"/>
    <cellStyle name="Notas 21 2 4" xfId="2611" xr:uid="{00000000-0005-0000-0000-000082660000}"/>
    <cellStyle name="Notas 21 2 4 2" xfId="9335" xr:uid="{00000000-0005-0000-0000-000083660000}"/>
    <cellStyle name="Notas 21 2 4 2 2" xfId="24386" xr:uid="{00000000-0005-0000-0000-000084660000}"/>
    <cellStyle name="Notas 21 2 4 2 3" xfId="38735" xr:uid="{00000000-0005-0000-0000-000085660000}"/>
    <cellStyle name="Notas 21 2 4 3" xfId="16960" xr:uid="{00000000-0005-0000-0000-000086660000}"/>
    <cellStyle name="Notas 21 2 4 3 2" xfId="32011" xr:uid="{00000000-0005-0000-0000-000087660000}"/>
    <cellStyle name="Notas 21 2 4 3 3" xfId="46360" xr:uid="{00000000-0005-0000-0000-000088660000}"/>
    <cellStyle name="Notas 21 2 5" xfId="2821" xr:uid="{00000000-0005-0000-0000-000089660000}"/>
    <cellStyle name="Notas 21 2 5 2" xfId="10507" xr:uid="{00000000-0005-0000-0000-00008A660000}"/>
    <cellStyle name="Notas 21 2 5 2 2" xfId="25558" xr:uid="{00000000-0005-0000-0000-00008B660000}"/>
    <cellStyle name="Notas 21 2 5 2 3" xfId="39907" xr:uid="{00000000-0005-0000-0000-00008C660000}"/>
    <cellStyle name="Notas 21 2 5 3" xfId="17170" xr:uid="{00000000-0005-0000-0000-00008D660000}"/>
    <cellStyle name="Notas 21 2 5 3 2" xfId="32221" xr:uid="{00000000-0005-0000-0000-00008E660000}"/>
    <cellStyle name="Notas 21 2 5 3 3" xfId="46570" xr:uid="{00000000-0005-0000-0000-00008F660000}"/>
    <cellStyle name="Notas 21 2 6" xfId="3031" xr:uid="{00000000-0005-0000-0000-000090660000}"/>
    <cellStyle name="Notas 21 2 6 2" xfId="13404" xr:uid="{00000000-0005-0000-0000-000091660000}"/>
    <cellStyle name="Notas 21 2 6 2 2" xfId="28455" xr:uid="{00000000-0005-0000-0000-000092660000}"/>
    <cellStyle name="Notas 21 2 6 2 3" xfId="42804" xr:uid="{00000000-0005-0000-0000-000093660000}"/>
    <cellStyle name="Notas 21 2 6 3" xfId="17380" xr:uid="{00000000-0005-0000-0000-000094660000}"/>
    <cellStyle name="Notas 21 2 6 3 2" xfId="32431" xr:uid="{00000000-0005-0000-0000-000095660000}"/>
    <cellStyle name="Notas 21 2 6 3 3" xfId="46780" xr:uid="{00000000-0005-0000-0000-000096660000}"/>
    <cellStyle name="Notas 21 2 7" xfId="3241" xr:uid="{00000000-0005-0000-0000-000097660000}"/>
    <cellStyle name="Notas 21 2 7 2" xfId="10269" xr:uid="{00000000-0005-0000-0000-000098660000}"/>
    <cellStyle name="Notas 21 2 7 2 2" xfId="25320" xr:uid="{00000000-0005-0000-0000-000099660000}"/>
    <cellStyle name="Notas 21 2 7 2 3" xfId="39669" xr:uid="{00000000-0005-0000-0000-00009A660000}"/>
    <cellStyle name="Notas 21 2 7 3" xfId="17590" xr:uid="{00000000-0005-0000-0000-00009B660000}"/>
    <cellStyle name="Notas 21 2 7 3 2" xfId="32641" xr:uid="{00000000-0005-0000-0000-00009C660000}"/>
    <cellStyle name="Notas 21 2 7 3 3" xfId="46990" xr:uid="{00000000-0005-0000-0000-00009D660000}"/>
    <cellStyle name="Notas 21 2 8" xfId="3451" xr:uid="{00000000-0005-0000-0000-00009E660000}"/>
    <cellStyle name="Notas 21 2 8 2" xfId="11337" xr:uid="{00000000-0005-0000-0000-00009F660000}"/>
    <cellStyle name="Notas 21 2 8 2 2" xfId="26388" xr:uid="{00000000-0005-0000-0000-0000A0660000}"/>
    <cellStyle name="Notas 21 2 8 2 3" xfId="40737" xr:uid="{00000000-0005-0000-0000-0000A1660000}"/>
    <cellStyle name="Notas 21 2 8 3" xfId="17800" xr:uid="{00000000-0005-0000-0000-0000A2660000}"/>
    <cellStyle name="Notas 21 2 8 3 2" xfId="32851" xr:uid="{00000000-0005-0000-0000-0000A3660000}"/>
    <cellStyle name="Notas 21 2 8 3 3" xfId="47200" xr:uid="{00000000-0005-0000-0000-0000A4660000}"/>
    <cellStyle name="Notas 21 2 9" xfId="3661" xr:uid="{00000000-0005-0000-0000-0000A5660000}"/>
    <cellStyle name="Notas 21 2 9 2" xfId="10231" xr:uid="{00000000-0005-0000-0000-0000A6660000}"/>
    <cellStyle name="Notas 21 2 9 2 2" xfId="25282" xr:uid="{00000000-0005-0000-0000-0000A7660000}"/>
    <cellStyle name="Notas 21 2 9 2 3" xfId="39631" xr:uid="{00000000-0005-0000-0000-0000A8660000}"/>
    <cellStyle name="Notas 21 2 9 3" xfId="18010" xr:uid="{00000000-0005-0000-0000-0000A9660000}"/>
    <cellStyle name="Notas 21 2 9 3 2" xfId="33061" xr:uid="{00000000-0005-0000-0000-0000AA660000}"/>
    <cellStyle name="Notas 21 2 9 3 3" xfId="47410" xr:uid="{00000000-0005-0000-0000-0000AB660000}"/>
    <cellStyle name="Notas 21 20" xfId="5311" xr:uid="{00000000-0005-0000-0000-0000AC660000}"/>
    <cellStyle name="Notas 21 20 2" xfId="15318" xr:uid="{00000000-0005-0000-0000-0000AD660000}"/>
    <cellStyle name="Notas 21 20 2 2" xfId="30369" xr:uid="{00000000-0005-0000-0000-0000AE660000}"/>
    <cellStyle name="Notas 21 20 2 3" xfId="44718" xr:uid="{00000000-0005-0000-0000-0000AF660000}"/>
    <cellStyle name="Notas 21 20 3" xfId="19660" xr:uid="{00000000-0005-0000-0000-0000B0660000}"/>
    <cellStyle name="Notas 21 20 3 2" xfId="34711" xr:uid="{00000000-0005-0000-0000-0000B1660000}"/>
    <cellStyle name="Notas 21 20 3 3" xfId="49060" xr:uid="{00000000-0005-0000-0000-0000B2660000}"/>
    <cellStyle name="Notas 21 21" xfId="5521" xr:uid="{00000000-0005-0000-0000-0000B3660000}"/>
    <cellStyle name="Notas 21 21 2" xfId="14648" xr:uid="{00000000-0005-0000-0000-0000B4660000}"/>
    <cellStyle name="Notas 21 21 2 2" xfId="29699" xr:uid="{00000000-0005-0000-0000-0000B5660000}"/>
    <cellStyle name="Notas 21 21 2 3" xfId="44048" xr:uid="{00000000-0005-0000-0000-0000B6660000}"/>
    <cellStyle name="Notas 21 21 3" xfId="19870" xr:uid="{00000000-0005-0000-0000-0000B7660000}"/>
    <cellStyle name="Notas 21 21 3 2" xfId="34921" xr:uid="{00000000-0005-0000-0000-0000B8660000}"/>
    <cellStyle name="Notas 21 21 3 3" xfId="49270" xr:uid="{00000000-0005-0000-0000-0000B9660000}"/>
    <cellStyle name="Notas 21 22" xfId="5731" xr:uid="{00000000-0005-0000-0000-0000BA660000}"/>
    <cellStyle name="Notas 21 22 2" xfId="14710" xr:uid="{00000000-0005-0000-0000-0000BB660000}"/>
    <cellStyle name="Notas 21 22 2 2" xfId="29761" xr:uid="{00000000-0005-0000-0000-0000BC660000}"/>
    <cellStyle name="Notas 21 22 2 3" xfId="44110" xr:uid="{00000000-0005-0000-0000-0000BD660000}"/>
    <cellStyle name="Notas 21 22 3" xfId="20080" xr:uid="{00000000-0005-0000-0000-0000BE660000}"/>
    <cellStyle name="Notas 21 22 3 2" xfId="35131" xr:uid="{00000000-0005-0000-0000-0000BF660000}"/>
    <cellStyle name="Notas 21 22 3 3" xfId="49480" xr:uid="{00000000-0005-0000-0000-0000C0660000}"/>
    <cellStyle name="Notas 21 23" xfId="5941" xr:uid="{00000000-0005-0000-0000-0000C1660000}"/>
    <cellStyle name="Notas 21 23 2" xfId="10534" xr:uid="{00000000-0005-0000-0000-0000C2660000}"/>
    <cellStyle name="Notas 21 23 2 2" xfId="25585" xr:uid="{00000000-0005-0000-0000-0000C3660000}"/>
    <cellStyle name="Notas 21 23 2 3" xfId="39934" xr:uid="{00000000-0005-0000-0000-0000C4660000}"/>
    <cellStyle name="Notas 21 23 3" xfId="20290" xr:uid="{00000000-0005-0000-0000-0000C5660000}"/>
    <cellStyle name="Notas 21 23 3 2" xfId="35341" xr:uid="{00000000-0005-0000-0000-0000C6660000}"/>
    <cellStyle name="Notas 21 23 3 3" xfId="49690" xr:uid="{00000000-0005-0000-0000-0000C7660000}"/>
    <cellStyle name="Notas 21 24" xfId="6151" xr:uid="{00000000-0005-0000-0000-0000C8660000}"/>
    <cellStyle name="Notas 21 24 2" xfId="9322" xr:uid="{00000000-0005-0000-0000-0000C9660000}"/>
    <cellStyle name="Notas 21 24 2 2" xfId="24373" xr:uid="{00000000-0005-0000-0000-0000CA660000}"/>
    <cellStyle name="Notas 21 24 2 3" xfId="38722" xr:uid="{00000000-0005-0000-0000-0000CB660000}"/>
    <cellStyle name="Notas 21 24 3" xfId="20500" xr:uid="{00000000-0005-0000-0000-0000CC660000}"/>
    <cellStyle name="Notas 21 24 3 2" xfId="35551" xr:uid="{00000000-0005-0000-0000-0000CD660000}"/>
    <cellStyle name="Notas 21 24 3 3" xfId="49900" xr:uid="{00000000-0005-0000-0000-0000CE660000}"/>
    <cellStyle name="Notas 21 25" xfId="6361" xr:uid="{00000000-0005-0000-0000-0000CF660000}"/>
    <cellStyle name="Notas 21 25 2" xfId="13732" xr:uid="{00000000-0005-0000-0000-0000D0660000}"/>
    <cellStyle name="Notas 21 25 2 2" xfId="28783" xr:uid="{00000000-0005-0000-0000-0000D1660000}"/>
    <cellStyle name="Notas 21 25 2 3" xfId="43132" xr:uid="{00000000-0005-0000-0000-0000D2660000}"/>
    <cellStyle name="Notas 21 25 3" xfId="20710" xr:uid="{00000000-0005-0000-0000-0000D3660000}"/>
    <cellStyle name="Notas 21 25 3 2" xfId="35761" xr:uid="{00000000-0005-0000-0000-0000D4660000}"/>
    <cellStyle name="Notas 21 25 3 3" xfId="50110" xr:uid="{00000000-0005-0000-0000-0000D5660000}"/>
    <cellStyle name="Notas 21 26" xfId="6571" xr:uid="{00000000-0005-0000-0000-0000D6660000}"/>
    <cellStyle name="Notas 21 26 2" xfId="11506" xr:uid="{00000000-0005-0000-0000-0000D7660000}"/>
    <cellStyle name="Notas 21 26 2 2" xfId="26557" xr:uid="{00000000-0005-0000-0000-0000D8660000}"/>
    <cellStyle name="Notas 21 26 2 3" xfId="40906" xr:uid="{00000000-0005-0000-0000-0000D9660000}"/>
    <cellStyle name="Notas 21 26 3" xfId="20920" xr:uid="{00000000-0005-0000-0000-0000DA660000}"/>
    <cellStyle name="Notas 21 26 3 2" xfId="35971" xr:uid="{00000000-0005-0000-0000-0000DB660000}"/>
    <cellStyle name="Notas 21 26 3 3" xfId="50320" xr:uid="{00000000-0005-0000-0000-0000DC660000}"/>
    <cellStyle name="Notas 21 27" xfId="6781" xr:uid="{00000000-0005-0000-0000-0000DD660000}"/>
    <cellStyle name="Notas 21 27 2" xfId="11088" xr:uid="{00000000-0005-0000-0000-0000DE660000}"/>
    <cellStyle name="Notas 21 27 2 2" xfId="26139" xr:uid="{00000000-0005-0000-0000-0000DF660000}"/>
    <cellStyle name="Notas 21 27 2 3" xfId="40488" xr:uid="{00000000-0005-0000-0000-0000E0660000}"/>
    <cellStyle name="Notas 21 27 3" xfId="21130" xr:uid="{00000000-0005-0000-0000-0000E1660000}"/>
    <cellStyle name="Notas 21 27 3 2" xfId="36181" xr:uid="{00000000-0005-0000-0000-0000E2660000}"/>
    <cellStyle name="Notas 21 27 3 3" xfId="50530" xr:uid="{00000000-0005-0000-0000-0000E3660000}"/>
    <cellStyle name="Notas 21 28" xfId="6991" xr:uid="{00000000-0005-0000-0000-0000E4660000}"/>
    <cellStyle name="Notas 21 28 2" xfId="15003" xr:uid="{00000000-0005-0000-0000-0000E5660000}"/>
    <cellStyle name="Notas 21 28 2 2" xfId="30054" xr:uid="{00000000-0005-0000-0000-0000E6660000}"/>
    <cellStyle name="Notas 21 28 2 3" xfId="44403" xr:uid="{00000000-0005-0000-0000-0000E7660000}"/>
    <cellStyle name="Notas 21 28 3" xfId="21340" xr:uid="{00000000-0005-0000-0000-0000E8660000}"/>
    <cellStyle name="Notas 21 28 3 2" xfId="36391" xr:uid="{00000000-0005-0000-0000-0000E9660000}"/>
    <cellStyle name="Notas 21 28 3 3" xfId="50740" xr:uid="{00000000-0005-0000-0000-0000EA660000}"/>
    <cellStyle name="Notas 21 29" xfId="7201" xr:uid="{00000000-0005-0000-0000-0000EB660000}"/>
    <cellStyle name="Notas 21 29 2" xfId="12367" xr:uid="{00000000-0005-0000-0000-0000EC660000}"/>
    <cellStyle name="Notas 21 29 2 2" xfId="27418" xr:uid="{00000000-0005-0000-0000-0000ED660000}"/>
    <cellStyle name="Notas 21 29 2 3" xfId="41767" xr:uid="{00000000-0005-0000-0000-0000EE660000}"/>
    <cellStyle name="Notas 21 29 3" xfId="21550" xr:uid="{00000000-0005-0000-0000-0000EF660000}"/>
    <cellStyle name="Notas 21 29 3 2" xfId="36601" xr:uid="{00000000-0005-0000-0000-0000F0660000}"/>
    <cellStyle name="Notas 21 29 3 3" xfId="50950" xr:uid="{00000000-0005-0000-0000-0000F1660000}"/>
    <cellStyle name="Notas 21 3" xfId="1523" xr:uid="{00000000-0005-0000-0000-0000F2660000}"/>
    <cellStyle name="Notas 21 3 10" xfId="3902" xr:uid="{00000000-0005-0000-0000-0000F3660000}"/>
    <cellStyle name="Notas 21 3 10 2" xfId="10630" xr:uid="{00000000-0005-0000-0000-0000F4660000}"/>
    <cellStyle name="Notas 21 3 10 2 2" xfId="25681" xr:uid="{00000000-0005-0000-0000-0000F5660000}"/>
    <cellStyle name="Notas 21 3 10 2 3" xfId="40030" xr:uid="{00000000-0005-0000-0000-0000F6660000}"/>
    <cellStyle name="Notas 21 3 10 3" xfId="18251" xr:uid="{00000000-0005-0000-0000-0000F7660000}"/>
    <cellStyle name="Notas 21 3 10 3 2" xfId="33302" xr:uid="{00000000-0005-0000-0000-0000F8660000}"/>
    <cellStyle name="Notas 21 3 10 3 3" xfId="47651" xr:uid="{00000000-0005-0000-0000-0000F9660000}"/>
    <cellStyle name="Notas 21 3 11" xfId="4112" xr:uid="{00000000-0005-0000-0000-0000FA660000}"/>
    <cellStyle name="Notas 21 3 11 2" xfId="10025" xr:uid="{00000000-0005-0000-0000-0000FB660000}"/>
    <cellStyle name="Notas 21 3 11 2 2" xfId="25076" xr:uid="{00000000-0005-0000-0000-0000FC660000}"/>
    <cellStyle name="Notas 21 3 11 2 3" xfId="39425" xr:uid="{00000000-0005-0000-0000-0000FD660000}"/>
    <cellStyle name="Notas 21 3 11 3" xfId="18461" xr:uid="{00000000-0005-0000-0000-0000FE660000}"/>
    <cellStyle name="Notas 21 3 11 3 2" xfId="33512" xr:uid="{00000000-0005-0000-0000-0000FF660000}"/>
    <cellStyle name="Notas 21 3 11 3 3" xfId="47861" xr:uid="{00000000-0005-0000-0000-000000670000}"/>
    <cellStyle name="Notas 21 3 12" xfId="4322" xr:uid="{00000000-0005-0000-0000-000001670000}"/>
    <cellStyle name="Notas 21 3 12 2" xfId="11549" xr:uid="{00000000-0005-0000-0000-000002670000}"/>
    <cellStyle name="Notas 21 3 12 2 2" xfId="26600" xr:uid="{00000000-0005-0000-0000-000003670000}"/>
    <cellStyle name="Notas 21 3 12 2 3" xfId="40949" xr:uid="{00000000-0005-0000-0000-000004670000}"/>
    <cellStyle name="Notas 21 3 12 3" xfId="18671" xr:uid="{00000000-0005-0000-0000-000005670000}"/>
    <cellStyle name="Notas 21 3 12 3 2" xfId="33722" xr:uid="{00000000-0005-0000-0000-000006670000}"/>
    <cellStyle name="Notas 21 3 12 3 3" xfId="48071" xr:uid="{00000000-0005-0000-0000-000007670000}"/>
    <cellStyle name="Notas 21 3 13" xfId="4532" xr:uid="{00000000-0005-0000-0000-000008670000}"/>
    <cellStyle name="Notas 21 3 13 2" xfId="12680" xr:uid="{00000000-0005-0000-0000-000009670000}"/>
    <cellStyle name="Notas 21 3 13 2 2" xfId="27731" xr:uid="{00000000-0005-0000-0000-00000A670000}"/>
    <cellStyle name="Notas 21 3 13 2 3" xfId="42080" xr:uid="{00000000-0005-0000-0000-00000B670000}"/>
    <cellStyle name="Notas 21 3 13 3" xfId="18881" xr:uid="{00000000-0005-0000-0000-00000C670000}"/>
    <cellStyle name="Notas 21 3 13 3 2" xfId="33932" xr:uid="{00000000-0005-0000-0000-00000D670000}"/>
    <cellStyle name="Notas 21 3 13 3 3" xfId="48281" xr:uid="{00000000-0005-0000-0000-00000E670000}"/>
    <cellStyle name="Notas 21 3 14" xfId="4742" xr:uid="{00000000-0005-0000-0000-00000F670000}"/>
    <cellStyle name="Notas 21 3 14 2" xfId="13215" xr:uid="{00000000-0005-0000-0000-000010670000}"/>
    <cellStyle name="Notas 21 3 14 2 2" xfId="28266" xr:uid="{00000000-0005-0000-0000-000011670000}"/>
    <cellStyle name="Notas 21 3 14 2 3" xfId="42615" xr:uid="{00000000-0005-0000-0000-000012670000}"/>
    <cellStyle name="Notas 21 3 14 3" xfId="19091" xr:uid="{00000000-0005-0000-0000-000013670000}"/>
    <cellStyle name="Notas 21 3 14 3 2" xfId="34142" xr:uid="{00000000-0005-0000-0000-000014670000}"/>
    <cellStyle name="Notas 21 3 14 3 3" xfId="48491" xr:uid="{00000000-0005-0000-0000-000015670000}"/>
    <cellStyle name="Notas 21 3 15" xfId="4952" xr:uid="{00000000-0005-0000-0000-000016670000}"/>
    <cellStyle name="Notas 21 3 15 2" xfId="15580" xr:uid="{00000000-0005-0000-0000-000017670000}"/>
    <cellStyle name="Notas 21 3 15 2 2" xfId="30631" xr:uid="{00000000-0005-0000-0000-000018670000}"/>
    <cellStyle name="Notas 21 3 15 2 3" xfId="44980" xr:uid="{00000000-0005-0000-0000-000019670000}"/>
    <cellStyle name="Notas 21 3 15 3" xfId="19301" xr:uid="{00000000-0005-0000-0000-00001A670000}"/>
    <cellStyle name="Notas 21 3 15 3 2" xfId="34352" xr:uid="{00000000-0005-0000-0000-00001B670000}"/>
    <cellStyle name="Notas 21 3 15 3 3" xfId="48701" xr:uid="{00000000-0005-0000-0000-00001C670000}"/>
    <cellStyle name="Notas 21 3 16" xfId="5162" xr:uid="{00000000-0005-0000-0000-00001D670000}"/>
    <cellStyle name="Notas 21 3 16 2" xfId="9870" xr:uid="{00000000-0005-0000-0000-00001E670000}"/>
    <cellStyle name="Notas 21 3 16 2 2" xfId="24921" xr:uid="{00000000-0005-0000-0000-00001F670000}"/>
    <cellStyle name="Notas 21 3 16 2 3" xfId="39270" xr:uid="{00000000-0005-0000-0000-000020670000}"/>
    <cellStyle name="Notas 21 3 16 3" xfId="19511" xr:uid="{00000000-0005-0000-0000-000021670000}"/>
    <cellStyle name="Notas 21 3 16 3 2" xfId="34562" xr:uid="{00000000-0005-0000-0000-000022670000}"/>
    <cellStyle name="Notas 21 3 16 3 3" xfId="48911" xr:uid="{00000000-0005-0000-0000-000023670000}"/>
    <cellStyle name="Notas 21 3 17" xfId="5372" xr:uid="{00000000-0005-0000-0000-000024670000}"/>
    <cellStyle name="Notas 21 3 17 2" xfId="14569" xr:uid="{00000000-0005-0000-0000-000025670000}"/>
    <cellStyle name="Notas 21 3 17 2 2" xfId="29620" xr:uid="{00000000-0005-0000-0000-000026670000}"/>
    <cellStyle name="Notas 21 3 17 2 3" xfId="43969" xr:uid="{00000000-0005-0000-0000-000027670000}"/>
    <cellStyle name="Notas 21 3 17 3" xfId="19721" xr:uid="{00000000-0005-0000-0000-000028670000}"/>
    <cellStyle name="Notas 21 3 17 3 2" xfId="34772" xr:uid="{00000000-0005-0000-0000-000029670000}"/>
    <cellStyle name="Notas 21 3 17 3 3" xfId="49121" xr:uid="{00000000-0005-0000-0000-00002A670000}"/>
    <cellStyle name="Notas 21 3 18" xfId="5582" xr:uid="{00000000-0005-0000-0000-00002B670000}"/>
    <cellStyle name="Notas 21 3 18 2" xfId="10093" xr:uid="{00000000-0005-0000-0000-00002C670000}"/>
    <cellStyle name="Notas 21 3 18 2 2" xfId="25144" xr:uid="{00000000-0005-0000-0000-00002D670000}"/>
    <cellStyle name="Notas 21 3 18 2 3" xfId="39493" xr:uid="{00000000-0005-0000-0000-00002E670000}"/>
    <cellStyle name="Notas 21 3 18 3" xfId="19931" xr:uid="{00000000-0005-0000-0000-00002F670000}"/>
    <cellStyle name="Notas 21 3 18 3 2" xfId="34982" xr:uid="{00000000-0005-0000-0000-000030670000}"/>
    <cellStyle name="Notas 21 3 18 3 3" xfId="49331" xr:uid="{00000000-0005-0000-0000-000031670000}"/>
    <cellStyle name="Notas 21 3 19" xfId="5792" xr:uid="{00000000-0005-0000-0000-000032670000}"/>
    <cellStyle name="Notas 21 3 19 2" xfId="15218" xr:uid="{00000000-0005-0000-0000-000033670000}"/>
    <cellStyle name="Notas 21 3 19 2 2" xfId="30269" xr:uid="{00000000-0005-0000-0000-000034670000}"/>
    <cellStyle name="Notas 21 3 19 2 3" xfId="44618" xr:uid="{00000000-0005-0000-0000-000035670000}"/>
    <cellStyle name="Notas 21 3 19 3" xfId="20141" xr:uid="{00000000-0005-0000-0000-000036670000}"/>
    <cellStyle name="Notas 21 3 19 3 2" xfId="35192" xr:uid="{00000000-0005-0000-0000-000037670000}"/>
    <cellStyle name="Notas 21 3 19 3 3" xfId="49541" xr:uid="{00000000-0005-0000-0000-000038670000}"/>
    <cellStyle name="Notas 21 3 2" xfId="1598" xr:uid="{00000000-0005-0000-0000-000039670000}"/>
    <cellStyle name="Notas 21 3 2 2" xfId="12060" xr:uid="{00000000-0005-0000-0000-00003A670000}"/>
    <cellStyle name="Notas 21 3 2 2 2" xfId="27111" xr:uid="{00000000-0005-0000-0000-00003B670000}"/>
    <cellStyle name="Notas 21 3 2 2 3" xfId="41460" xr:uid="{00000000-0005-0000-0000-00003C670000}"/>
    <cellStyle name="Notas 21 3 2 3" xfId="10451" xr:uid="{00000000-0005-0000-0000-00003D670000}"/>
    <cellStyle name="Notas 21 3 2 3 2" xfId="25502" xr:uid="{00000000-0005-0000-0000-00003E670000}"/>
    <cellStyle name="Notas 21 3 2 3 3" xfId="39851" xr:uid="{00000000-0005-0000-0000-00003F670000}"/>
    <cellStyle name="Notas 21 3 20" xfId="6002" xr:uid="{00000000-0005-0000-0000-000040670000}"/>
    <cellStyle name="Notas 21 3 20 2" xfId="13300" xr:uid="{00000000-0005-0000-0000-000041670000}"/>
    <cellStyle name="Notas 21 3 20 2 2" xfId="28351" xr:uid="{00000000-0005-0000-0000-000042670000}"/>
    <cellStyle name="Notas 21 3 20 2 3" xfId="42700" xr:uid="{00000000-0005-0000-0000-000043670000}"/>
    <cellStyle name="Notas 21 3 20 3" xfId="20351" xr:uid="{00000000-0005-0000-0000-000044670000}"/>
    <cellStyle name="Notas 21 3 20 3 2" xfId="35402" xr:uid="{00000000-0005-0000-0000-000045670000}"/>
    <cellStyle name="Notas 21 3 20 3 3" xfId="49751" xr:uid="{00000000-0005-0000-0000-000046670000}"/>
    <cellStyle name="Notas 21 3 21" xfId="6212" xr:uid="{00000000-0005-0000-0000-000047670000}"/>
    <cellStyle name="Notas 21 3 21 2" xfId="11296" xr:uid="{00000000-0005-0000-0000-000048670000}"/>
    <cellStyle name="Notas 21 3 21 2 2" xfId="26347" xr:uid="{00000000-0005-0000-0000-000049670000}"/>
    <cellStyle name="Notas 21 3 21 2 3" xfId="40696" xr:uid="{00000000-0005-0000-0000-00004A670000}"/>
    <cellStyle name="Notas 21 3 21 3" xfId="20561" xr:uid="{00000000-0005-0000-0000-00004B670000}"/>
    <cellStyle name="Notas 21 3 21 3 2" xfId="35612" xr:uid="{00000000-0005-0000-0000-00004C670000}"/>
    <cellStyle name="Notas 21 3 21 3 3" xfId="49961" xr:uid="{00000000-0005-0000-0000-00004D670000}"/>
    <cellStyle name="Notas 21 3 22" xfId="6422" xr:uid="{00000000-0005-0000-0000-00004E670000}"/>
    <cellStyle name="Notas 21 3 22 2" xfId="10951" xr:uid="{00000000-0005-0000-0000-00004F670000}"/>
    <cellStyle name="Notas 21 3 22 2 2" xfId="26002" xr:uid="{00000000-0005-0000-0000-000050670000}"/>
    <cellStyle name="Notas 21 3 22 2 3" xfId="40351" xr:uid="{00000000-0005-0000-0000-000051670000}"/>
    <cellStyle name="Notas 21 3 22 3" xfId="20771" xr:uid="{00000000-0005-0000-0000-000052670000}"/>
    <cellStyle name="Notas 21 3 22 3 2" xfId="35822" xr:uid="{00000000-0005-0000-0000-000053670000}"/>
    <cellStyle name="Notas 21 3 22 3 3" xfId="50171" xr:uid="{00000000-0005-0000-0000-000054670000}"/>
    <cellStyle name="Notas 21 3 23" xfId="6632" xr:uid="{00000000-0005-0000-0000-000055670000}"/>
    <cellStyle name="Notas 21 3 23 2" xfId="13786" xr:uid="{00000000-0005-0000-0000-000056670000}"/>
    <cellStyle name="Notas 21 3 23 2 2" xfId="28837" xr:uid="{00000000-0005-0000-0000-000057670000}"/>
    <cellStyle name="Notas 21 3 23 2 3" xfId="43186" xr:uid="{00000000-0005-0000-0000-000058670000}"/>
    <cellStyle name="Notas 21 3 23 3" xfId="20981" xr:uid="{00000000-0005-0000-0000-000059670000}"/>
    <cellStyle name="Notas 21 3 23 3 2" xfId="36032" xr:uid="{00000000-0005-0000-0000-00005A670000}"/>
    <cellStyle name="Notas 21 3 23 3 3" xfId="50381" xr:uid="{00000000-0005-0000-0000-00005B670000}"/>
    <cellStyle name="Notas 21 3 24" xfId="6842" xr:uid="{00000000-0005-0000-0000-00005C670000}"/>
    <cellStyle name="Notas 21 3 24 2" xfId="12647" xr:uid="{00000000-0005-0000-0000-00005D670000}"/>
    <cellStyle name="Notas 21 3 24 2 2" xfId="27698" xr:uid="{00000000-0005-0000-0000-00005E670000}"/>
    <cellStyle name="Notas 21 3 24 2 3" xfId="42047" xr:uid="{00000000-0005-0000-0000-00005F670000}"/>
    <cellStyle name="Notas 21 3 24 3" xfId="21191" xr:uid="{00000000-0005-0000-0000-000060670000}"/>
    <cellStyle name="Notas 21 3 24 3 2" xfId="36242" xr:uid="{00000000-0005-0000-0000-000061670000}"/>
    <cellStyle name="Notas 21 3 24 3 3" xfId="50591" xr:uid="{00000000-0005-0000-0000-000062670000}"/>
    <cellStyle name="Notas 21 3 25" xfId="7052" xr:uid="{00000000-0005-0000-0000-000063670000}"/>
    <cellStyle name="Notas 21 3 25 2" xfId="14527" xr:uid="{00000000-0005-0000-0000-000064670000}"/>
    <cellStyle name="Notas 21 3 25 2 2" xfId="29578" xr:uid="{00000000-0005-0000-0000-000065670000}"/>
    <cellStyle name="Notas 21 3 25 2 3" xfId="43927" xr:uid="{00000000-0005-0000-0000-000066670000}"/>
    <cellStyle name="Notas 21 3 25 3" xfId="21401" xr:uid="{00000000-0005-0000-0000-000067670000}"/>
    <cellStyle name="Notas 21 3 25 3 2" xfId="36452" xr:uid="{00000000-0005-0000-0000-000068670000}"/>
    <cellStyle name="Notas 21 3 25 3 3" xfId="50801" xr:uid="{00000000-0005-0000-0000-000069670000}"/>
    <cellStyle name="Notas 21 3 26" xfId="7262" xr:uid="{00000000-0005-0000-0000-00006A670000}"/>
    <cellStyle name="Notas 21 3 26 2" xfId="9175" xr:uid="{00000000-0005-0000-0000-00006B670000}"/>
    <cellStyle name="Notas 21 3 26 2 2" xfId="24226" xr:uid="{00000000-0005-0000-0000-00006C670000}"/>
    <cellStyle name="Notas 21 3 26 2 3" xfId="38575" xr:uid="{00000000-0005-0000-0000-00006D670000}"/>
    <cellStyle name="Notas 21 3 26 3" xfId="21611" xr:uid="{00000000-0005-0000-0000-00006E670000}"/>
    <cellStyle name="Notas 21 3 26 3 2" xfId="36662" xr:uid="{00000000-0005-0000-0000-00006F670000}"/>
    <cellStyle name="Notas 21 3 26 3 3" xfId="51011" xr:uid="{00000000-0005-0000-0000-000070670000}"/>
    <cellStyle name="Notas 21 3 27" xfId="7472" xr:uid="{00000000-0005-0000-0000-000071670000}"/>
    <cellStyle name="Notas 21 3 27 2" xfId="14642" xr:uid="{00000000-0005-0000-0000-000072670000}"/>
    <cellStyle name="Notas 21 3 27 2 2" xfId="29693" xr:uid="{00000000-0005-0000-0000-000073670000}"/>
    <cellStyle name="Notas 21 3 27 2 3" xfId="44042" xr:uid="{00000000-0005-0000-0000-000074670000}"/>
    <cellStyle name="Notas 21 3 27 3" xfId="21821" xr:uid="{00000000-0005-0000-0000-000075670000}"/>
    <cellStyle name="Notas 21 3 27 3 2" xfId="36872" xr:uid="{00000000-0005-0000-0000-000076670000}"/>
    <cellStyle name="Notas 21 3 27 3 3" xfId="51221" xr:uid="{00000000-0005-0000-0000-000077670000}"/>
    <cellStyle name="Notas 21 3 28" xfId="7682" xr:uid="{00000000-0005-0000-0000-000078670000}"/>
    <cellStyle name="Notas 21 3 28 2" xfId="14078" xr:uid="{00000000-0005-0000-0000-000079670000}"/>
    <cellStyle name="Notas 21 3 28 2 2" xfId="29129" xr:uid="{00000000-0005-0000-0000-00007A670000}"/>
    <cellStyle name="Notas 21 3 28 2 3" xfId="43478" xr:uid="{00000000-0005-0000-0000-00007B670000}"/>
    <cellStyle name="Notas 21 3 28 3" xfId="22031" xr:uid="{00000000-0005-0000-0000-00007C670000}"/>
    <cellStyle name="Notas 21 3 28 3 2" xfId="37082" xr:uid="{00000000-0005-0000-0000-00007D670000}"/>
    <cellStyle name="Notas 21 3 28 3 3" xfId="51431" xr:uid="{00000000-0005-0000-0000-00007E670000}"/>
    <cellStyle name="Notas 21 3 29" xfId="7892" xr:uid="{00000000-0005-0000-0000-00007F670000}"/>
    <cellStyle name="Notas 21 3 29 2" xfId="14229" xr:uid="{00000000-0005-0000-0000-000080670000}"/>
    <cellStyle name="Notas 21 3 29 2 2" xfId="29280" xr:uid="{00000000-0005-0000-0000-000081670000}"/>
    <cellStyle name="Notas 21 3 29 2 3" xfId="43629" xr:uid="{00000000-0005-0000-0000-000082670000}"/>
    <cellStyle name="Notas 21 3 29 3" xfId="22241" xr:uid="{00000000-0005-0000-0000-000083670000}"/>
    <cellStyle name="Notas 21 3 29 3 2" xfId="37292" xr:uid="{00000000-0005-0000-0000-000084670000}"/>
    <cellStyle name="Notas 21 3 29 3 3" xfId="51641" xr:uid="{00000000-0005-0000-0000-000085670000}"/>
    <cellStyle name="Notas 21 3 3" xfId="2432" xr:uid="{00000000-0005-0000-0000-000086670000}"/>
    <cellStyle name="Notas 21 3 3 2" xfId="14175" xr:uid="{00000000-0005-0000-0000-000087670000}"/>
    <cellStyle name="Notas 21 3 3 2 2" xfId="29226" xr:uid="{00000000-0005-0000-0000-000088670000}"/>
    <cellStyle name="Notas 21 3 3 2 3" xfId="43575" xr:uid="{00000000-0005-0000-0000-000089670000}"/>
    <cellStyle name="Notas 21 3 3 3" xfId="16781" xr:uid="{00000000-0005-0000-0000-00008A670000}"/>
    <cellStyle name="Notas 21 3 3 3 2" xfId="31832" xr:uid="{00000000-0005-0000-0000-00008B670000}"/>
    <cellStyle name="Notas 21 3 3 3 3" xfId="46181" xr:uid="{00000000-0005-0000-0000-00008C670000}"/>
    <cellStyle name="Notas 21 3 30" xfId="8099" xr:uid="{00000000-0005-0000-0000-00008D670000}"/>
    <cellStyle name="Notas 21 3 30 2" xfId="10541" xr:uid="{00000000-0005-0000-0000-00008E670000}"/>
    <cellStyle name="Notas 21 3 30 2 2" xfId="25592" xr:uid="{00000000-0005-0000-0000-00008F670000}"/>
    <cellStyle name="Notas 21 3 30 2 3" xfId="39941" xr:uid="{00000000-0005-0000-0000-000090670000}"/>
    <cellStyle name="Notas 21 3 30 3" xfId="22448" xr:uid="{00000000-0005-0000-0000-000091670000}"/>
    <cellStyle name="Notas 21 3 30 3 2" xfId="37499" xr:uid="{00000000-0005-0000-0000-000092670000}"/>
    <cellStyle name="Notas 21 3 30 3 3" xfId="51848" xr:uid="{00000000-0005-0000-0000-000093670000}"/>
    <cellStyle name="Notas 21 3 31" xfId="8306" xr:uid="{00000000-0005-0000-0000-000094670000}"/>
    <cellStyle name="Notas 21 3 31 2" xfId="1533" xr:uid="{00000000-0005-0000-0000-000095670000}"/>
    <cellStyle name="Notas 21 3 31 2 2" xfId="23378" xr:uid="{00000000-0005-0000-0000-000096670000}"/>
    <cellStyle name="Notas 21 3 31 2 3" xfId="23963" xr:uid="{00000000-0005-0000-0000-000097670000}"/>
    <cellStyle name="Notas 21 3 31 3" xfId="22655" xr:uid="{00000000-0005-0000-0000-000098670000}"/>
    <cellStyle name="Notas 21 3 31 3 2" xfId="37706" xr:uid="{00000000-0005-0000-0000-000099670000}"/>
    <cellStyle name="Notas 21 3 31 3 3" xfId="52055" xr:uid="{00000000-0005-0000-0000-00009A670000}"/>
    <cellStyle name="Notas 21 3 32" xfId="8511" xr:uid="{00000000-0005-0000-0000-00009B670000}"/>
    <cellStyle name="Notas 21 3 32 2" xfId="13666" xr:uid="{00000000-0005-0000-0000-00009C670000}"/>
    <cellStyle name="Notas 21 3 32 2 2" xfId="28717" xr:uid="{00000000-0005-0000-0000-00009D670000}"/>
    <cellStyle name="Notas 21 3 32 2 3" xfId="43066" xr:uid="{00000000-0005-0000-0000-00009E670000}"/>
    <cellStyle name="Notas 21 3 32 3" xfId="22860" xr:uid="{00000000-0005-0000-0000-00009F670000}"/>
    <cellStyle name="Notas 21 3 32 3 2" xfId="37911" xr:uid="{00000000-0005-0000-0000-0000A0670000}"/>
    <cellStyle name="Notas 21 3 32 3 3" xfId="52260" xr:uid="{00000000-0005-0000-0000-0000A1670000}"/>
    <cellStyle name="Notas 21 3 33" xfId="8706" xr:uid="{00000000-0005-0000-0000-0000A2670000}"/>
    <cellStyle name="Notas 21 3 33 2" xfId="9929" xr:uid="{00000000-0005-0000-0000-0000A3670000}"/>
    <cellStyle name="Notas 21 3 33 2 2" xfId="24980" xr:uid="{00000000-0005-0000-0000-0000A4670000}"/>
    <cellStyle name="Notas 21 3 33 2 3" xfId="39329" xr:uid="{00000000-0005-0000-0000-0000A5670000}"/>
    <cellStyle name="Notas 21 3 33 3" xfId="23055" xr:uid="{00000000-0005-0000-0000-0000A6670000}"/>
    <cellStyle name="Notas 21 3 33 3 2" xfId="38106" xr:uid="{00000000-0005-0000-0000-0000A7670000}"/>
    <cellStyle name="Notas 21 3 33 3 3" xfId="52455" xr:uid="{00000000-0005-0000-0000-0000A8670000}"/>
    <cellStyle name="Notas 21 3 34" xfId="8876" xr:uid="{00000000-0005-0000-0000-0000A9670000}"/>
    <cellStyle name="Notas 21 3 34 2" xfId="15823" xr:uid="{00000000-0005-0000-0000-0000AA670000}"/>
    <cellStyle name="Notas 21 3 34 2 2" xfId="30874" xr:uid="{00000000-0005-0000-0000-0000AB670000}"/>
    <cellStyle name="Notas 21 3 34 2 3" xfId="45223" xr:uid="{00000000-0005-0000-0000-0000AC670000}"/>
    <cellStyle name="Notas 21 3 34 3" xfId="23225" xr:uid="{00000000-0005-0000-0000-0000AD670000}"/>
    <cellStyle name="Notas 21 3 34 3 2" xfId="38276" xr:uid="{00000000-0005-0000-0000-0000AE670000}"/>
    <cellStyle name="Notas 21 3 34 3 3" xfId="52625" xr:uid="{00000000-0005-0000-0000-0000AF670000}"/>
    <cellStyle name="Notas 21 3 35" xfId="9010" xr:uid="{00000000-0005-0000-0000-0000B0670000}"/>
    <cellStyle name="Notas 21 3 35 2" xfId="14446" xr:uid="{00000000-0005-0000-0000-0000B1670000}"/>
    <cellStyle name="Notas 21 3 35 2 2" xfId="29497" xr:uid="{00000000-0005-0000-0000-0000B2670000}"/>
    <cellStyle name="Notas 21 3 35 2 3" xfId="43846" xr:uid="{00000000-0005-0000-0000-0000B3670000}"/>
    <cellStyle name="Notas 21 3 35 3" xfId="23359" xr:uid="{00000000-0005-0000-0000-0000B4670000}"/>
    <cellStyle name="Notas 21 3 35 3 2" xfId="38410" xr:uid="{00000000-0005-0000-0000-0000B5670000}"/>
    <cellStyle name="Notas 21 3 35 3 3" xfId="52759" xr:uid="{00000000-0005-0000-0000-0000B6670000}"/>
    <cellStyle name="Notas 21 3 36" xfId="12168" xr:uid="{00000000-0005-0000-0000-0000B7670000}"/>
    <cellStyle name="Notas 21 3 36 2" xfId="27219" xr:uid="{00000000-0005-0000-0000-0000B8670000}"/>
    <cellStyle name="Notas 21 3 36 3" xfId="41568" xr:uid="{00000000-0005-0000-0000-0000B9670000}"/>
    <cellStyle name="Notas 21 3 37" xfId="16259" xr:uid="{00000000-0005-0000-0000-0000BA670000}"/>
    <cellStyle name="Notas 21 3 37 2" xfId="31310" xr:uid="{00000000-0005-0000-0000-0000BB670000}"/>
    <cellStyle name="Notas 21 3 37 3" xfId="45659" xr:uid="{00000000-0005-0000-0000-0000BC670000}"/>
    <cellStyle name="Notas 21 3 4" xfId="2642" xr:uid="{00000000-0005-0000-0000-0000BD670000}"/>
    <cellStyle name="Notas 21 3 4 2" xfId="11433" xr:uid="{00000000-0005-0000-0000-0000BE670000}"/>
    <cellStyle name="Notas 21 3 4 2 2" xfId="26484" xr:uid="{00000000-0005-0000-0000-0000BF670000}"/>
    <cellStyle name="Notas 21 3 4 2 3" xfId="40833" xr:uid="{00000000-0005-0000-0000-0000C0670000}"/>
    <cellStyle name="Notas 21 3 4 3" xfId="16991" xr:uid="{00000000-0005-0000-0000-0000C1670000}"/>
    <cellStyle name="Notas 21 3 4 3 2" xfId="32042" xr:uid="{00000000-0005-0000-0000-0000C2670000}"/>
    <cellStyle name="Notas 21 3 4 3 3" xfId="46391" xr:uid="{00000000-0005-0000-0000-0000C3670000}"/>
    <cellStyle name="Notas 21 3 5" xfId="2852" xr:uid="{00000000-0005-0000-0000-0000C4670000}"/>
    <cellStyle name="Notas 21 3 5 2" xfId="10715" xr:uid="{00000000-0005-0000-0000-0000C5670000}"/>
    <cellStyle name="Notas 21 3 5 2 2" xfId="25766" xr:uid="{00000000-0005-0000-0000-0000C6670000}"/>
    <cellStyle name="Notas 21 3 5 2 3" xfId="40115" xr:uid="{00000000-0005-0000-0000-0000C7670000}"/>
    <cellStyle name="Notas 21 3 5 3" xfId="17201" xr:uid="{00000000-0005-0000-0000-0000C8670000}"/>
    <cellStyle name="Notas 21 3 5 3 2" xfId="32252" xr:uid="{00000000-0005-0000-0000-0000C9670000}"/>
    <cellStyle name="Notas 21 3 5 3 3" xfId="46601" xr:uid="{00000000-0005-0000-0000-0000CA670000}"/>
    <cellStyle name="Notas 21 3 6" xfId="3062" xr:uid="{00000000-0005-0000-0000-0000CB670000}"/>
    <cellStyle name="Notas 21 3 6 2" xfId="13670" xr:uid="{00000000-0005-0000-0000-0000CC670000}"/>
    <cellStyle name="Notas 21 3 6 2 2" xfId="28721" xr:uid="{00000000-0005-0000-0000-0000CD670000}"/>
    <cellStyle name="Notas 21 3 6 2 3" xfId="43070" xr:uid="{00000000-0005-0000-0000-0000CE670000}"/>
    <cellStyle name="Notas 21 3 6 3" xfId="17411" xr:uid="{00000000-0005-0000-0000-0000CF670000}"/>
    <cellStyle name="Notas 21 3 6 3 2" xfId="32462" xr:uid="{00000000-0005-0000-0000-0000D0670000}"/>
    <cellStyle name="Notas 21 3 6 3 3" xfId="46811" xr:uid="{00000000-0005-0000-0000-0000D1670000}"/>
    <cellStyle name="Notas 21 3 7" xfId="3272" xr:uid="{00000000-0005-0000-0000-0000D2670000}"/>
    <cellStyle name="Notas 21 3 7 2" xfId="12331" xr:uid="{00000000-0005-0000-0000-0000D3670000}"/>
    <cellStyle name="Notas 21 3 7 2 2" xfId="27382" xr:uid="{00000000-0005-0000-0000-0000D4670000}"/>
    <cellStyle name="Notas 21 3 7 2 3" xfId="41731" xr:uid="{00000000-0005-0000-0000-0000D5670000}"/>
    <cellStyle name="Notas 21 3 7 3" xfId="17621" xr:uid="{00000000-0005-0000-0000-0000D6670000}"/>
    <cellStyle name="Notas 21 3 7 3 2" xfId="32672" xr:uid="{00000000-0005-0000-0000-0000D7670000}"/>
    <cellStyle name="Notas 21 3 7 3 3" xfId="47021" xr:uid="{00000000-0005-0000-0000-0000D8670000}"/>
    <cellStyle name="Notas 21 3 8" xfId="3482" xr:uid="{00000000-0005-0000-0000-0000D9670000}"/>
    <cellStyle name="Notas 21 3 8 2" xfId="14001" xr:uid="{00000000-0005-0000-0000-0000DA670000}"/>
    <cellStyle name="Notas 21 3 8 2 2" xfId="29052" xr:uid="{00000000-0005-0000-0000-0000DB670000}"/>
    <cellStyle name="Notas 21 3 8 2 3" xfId="43401" xr:uid="{00000000-0005-0000-0000-0000DC670000}"/>
    <cellStyle name="Notas 21 3 8 3" xfId="17831" xr:uid="{00000000-0005-0000-0000-0000DD670000}"/>
    <cellStyle name="Notas 21 3 8 3 2" xfId="32882" xr:uid="{00000000-0005-0000-0000-0000DE670000}"/>
    <cellStyle name="Notas 21 3 8 3 3" xfId="47231" xr:uid="{00000000-0005-0000-0000-0000DF670000}"/>
    <cellStyle name="Notas 21 3 9" xfId="3692" xr:uid="{00000000-0005-0000-0000-0000E0670000}"/>
    <cellStyle name="Notas 21 3 9 2" xfId="14504" xr:uid="{00000000-0005-0000-0000-0000E1670000}"/>
    <cellStyle name="Notas 21 3 9 2 2" xfId="29555" xr:uid="{00000000-0005-0000-0000-0000E2670000}"/>
    <cellStyle name="Notas 21 3 9 2 3" xfId="43904" xr:uid="{00000000-0005-0000-0000-0000E3670000}"/>
    <cellStyle name="Notas 21 3 9 3" xfId="18041" xr:uid="{00000000-0005-0000-0000-0000E4670000}"/>
    <cellStyle name="Notas 21 3 9 3 2" xfId="33092" xr:uid="{00000000-0005-0000-0000-0000E5670000}"/>
    <cellStyle name="Notas 21 3 9 3 3" xfId="47441" xr:uid="{00000000-0005-0000-0000-0000E6670000}"/>
    <cellStyle name="Notas 21 30" xfId="7411" xr:uid="{00000000-0005-0000-0000-0000E7670000}"/>
    <cellStyle name="Notas 21 30 2" xfId="11980" xr:uid="{00000000-0005-0000-0000-0000E8670000}"/>
    <cellStyle name="Notas 21 30 2 2" xfId="27031" xr:uid="{00000000-0005-0000-0000-0000E9670000}"/>
    <cellStyle name="Notas 21 30 2 3" xfId="41380" xr:uid="{00000000-0005-0000-0000-0000EA670000}"/>
    <cellStyle name="Notas 21 30 3" xfId="21760" xr:uid="{00000000-0005-0000-0000-0000EB670000}"/>
    <cellStyle name="Notas 21 30 3 2" xfId="36811" xr:uid="{00000000-0005-0000-0000-0000EC670000}"/>
    <cellStyle name="Notas 21 30 3 3" xfId="51160" xr:uid="{00000000-0005-0000-0000-0000ED670000}"/>
    <cellStyle name="Notas 21 31" xfId="7621" xr:uid="{00000000-0005-0000-0000-0000EE670000}"/>
    <cellStyle name="Notas 21 31 2" xfId="12289" xr:uid="{00000000-0005-0000-0000-0000EF670000}"/>
    <cellStyle name="Notas 21 31 2 2" xfId="27340" xr:uid="{00000000-0005-0000-0000-0000F0670000}"/>
    <cellStyle name="Notas 21 31 2 3" xfId="41689" xr:uid="{00000000-0005-0000-0000-0000F1670000}"/>
    <cellStyle name="Notas 21 31 3" xfId="21970" xr:uid="{00000000-0005-0000-0000-0000F2670000}"/>
    <cellStyle name="Notas 21 31 3 2" xfId="37021" xr:uid="{00000000-0005-0000-0000-0000F3670000}"/>
    <cellStyle name="Notas 21 31 3 3" xfId="51370" xr:uid="{00000000-0005-0000-0000-0000F4670000}"/>
    <cellStyle name="Notas 21 32" xfId="7831" xr:uid="{00000000-0005-0000-0000-0000F5670000}"/>
    <cellStyle name="Notas 21 32 2" xfId="11136" xr:uid="{00000000-0005-0000-0000-0000F6670000}"/>
    <cellStyle name="Notas 21 32 2 2" xfId="26187" xr:uid="{00000000-0005-0000-0000-0000F7670000}"/>
    <cellStyle name="Notas 21 32 2 3" xfId="40536" xr:uid="{00000000-0005-0000-0000-0000F8670000}"/>
    <cellStyle name="Notas 21 32 3" xfId="22180" xr:uid="{00000000-0005-0000-0000-0000F9670000}"/>
    <cellStyle name="Notas 21 32 3 2" xfId="37231" xr:uid="{00000000-0005-0000-0000-0000FA670000}"/>
    <cellStyle name="Notas 21 32 3 3" xfId="51580" xr:uid="{00000000-0005-0000-0000-0000FB670000}"/>
    <cellStyle name="Notas 21 33" xfId="8039" xr:uid="{00000000-0005-0000-0000-0000FC670000}"/>
    <cellStyle name="Notas 21 33 2" xfId="10744" xr:uid="{00000000-0005-0000-0000-0000FD670000}"/>
    <cellStyle name="Notas 21 33 2 2" xfId="25795" xr:uid="{00000000-0005-0000-0000-0000FE670000}"/>
    <cellStyle name="Notas 21 33 2 3" xfId="40144" xr:uid="{00000000-0005-0000-0000-0000FF670000}"/>
    <cellStyle name="Notas 21 33 3" xfId="22388" xr:uid="{00000000-0005-0000-0000-000000680000}"/>
    <cellStyle name="Notas 21 33 3 2" xfId="37439" xr:uid="{00000000-0005-0000-0000-000001680000}"/>
    <cellStyle name="Notas 21 33 3 3" xfId="51788" xr:uid="{00000000-0005-0000-0000-000002680000}"/>
    <cellStyle name="Notas 21 34" xfId="8246" xr:uid="{00000000-0005-0000-0000-000003680000}"/>
    <cellStyle name="Notas 21 34 2" xfId="15697" xr:uid="{00000000-0005-0000-0000-000004680000}"/>
    <cellStyle name="Notas 21 34 2 2" xfId="30748" xr:uid="{00000000-0005-0000-0000-000005680000}"/>
    <cellStyle name="Notas 21 34 2 3" xfId="45097" xr:uid="{00000000-0005-0000-0000-000006680000}"/>
    <cellStyle name="Notas 21 34 3" xfId="22595" xr:uid="{00000000-0005-0000-0000-000007680000}"/>
    <cellStyle name="Notas 21 34 3 2" xfId="37646" xr:uid="{00000000-0005-0000-0000-000008680000}"/>
    <cellStyle name="Notas 21 34 3 3" xfId="51995" xr:uid="{00000000-0005-0000-0000-000009680000}"/>
    <cellStyle name="Notas 21 35" xfId="8452" xr:uid="{00000000-0005-0000-0000-00000A680000}"/>
    <cellStyle name="Notas 21 35 2" xfId="13365" xr:uid="{00000000-0005-0000-0000-00000B680000}"/>
    <cellStyle name="Notas 21 35 2 2" xfId="28416" xr:uid="{00000000-0005-0000-0000-00000C680000}"/>
    <cellStyle name="Notas 21 35 2 3" xfId="42765" xr:uid="{00000000-0005-0000-0000-00000D680000}"/>
    <cellStyle name="Notas 21 35 3" xfId="22801" xr:uid="{00000000-0005-0000-0000-00000E680000}"/>
    <cellStyle name="Notas 21 35 3 2" xfId="37852" xr:uid="{00000000-0005-0000-0000-00000F680000}"/>
    <cellStyle name="Notas 21 35 3 3" xfId="52201" xr:uid="{00000000-0005-0000-0000-000010680000}"/>
    <cellStyle name="Notas 21 36" xfId="8650" xr:uid="{00000000-0005-0000-0000-000011680000}"/>
    <cellStyle name="Notas 21 36 2" xfId="12947" xr:uid="{00000000-0005-0000-0000-000012680000}"/>
    <cellStyle name="Notas 21 36 2 2" xfId="27998" xr:uid="{00000000-0005-0000-0000-000013680000}"/>
    <cellStyle name="Notas 21 36 2 3" xfId="42347" xr:uid="{00000000-0005-0000-0000-000014680000}"/>
    <cellStyle name="Notas 21 36 3" xfId="22999" xr:uid="{00000000-0005-0000-0000-000015680000}"/>
    <cellStyle name="Notas 21 36 3 2" xfId="38050" xr:uid="{00000000-0005-0000-0000-000016680000}"/>
    <cellStyle name="Notas 21 36 3 3" xfId="52399" xr:uid="{00000000-0005-0000-0000-000017680000}"/>
    <cellStyle name="Notas 21 37" xfId="8827" xr:uid="{00000000-0005-0000-0000-000018680000}"/>
    <cellStyle name="Notas 21 37 2" xfId="1883" xr:uid="{00000000-0005-0000-0000-000019680000}"/>
    <cellStyle name="Notas 21 37 2 2" xfId="23688" xr:uid="{00000000-0005-0000-0000-00001A680000}"/>
    <cellStyle name="Notas 21 37 2 3" xfId="23922" xr:uid="{00000000-0005-0000-0000-00001B680000}"/>
    <cellStyle name="Notas 21 37 3" xfId="23176" xr:uid="{00000000-0005-0000-0000-00001C680000}"/>
    <cellStyle name="Notas 21 37 3 2" xfId="38227" xr:uid="{00000000-0005-0000-0000-00001D680000}"/>
    <cellStyle name="Notas 21 37 3 3" xfId="52576" xr:uid="{00000000-0005-0000-0000-00001E680000}"/>
    <cellStyle name="Notas 21 38" xfId="9901" xr:uid="{00000000-0005-0000-0000-00001F680000}"/>
    <cellStyle name="Notas 21 38 2" xfId="24952" xr:uid="{00000000-0005-0000-0000-000020680000}"/>
    <cellStyle name="Notas 21 38 3" xfId="39301" xr:uid="{00000000-0005-0000-0000-000021680000}"/>
    <cellStyle name="Notas 21 39" xfId="16128" xr:uid="{00000000-0005-0000-0000-000022680000}"/>
    <cellStyle name="Notas 21 39 2" xfId="31179" xr:uid="{00000000-0005-0000-0000-000023680000}"/>
    <cellStyle name="Notas 21 39 3" xfId="45528" xr:uid="{00000000-0005-0000-0000-000024680000}"/>
    <cellStyle name="Notas 21 4" xfId="2214" xr:uid="{00000000-0005-0000-0000-000025680000}"/>
    <cellStyle name="Notas 21 4 2" xfId="1694" xr:uid="{00000000-0005-0000-0000-000026680000}"/>
    <cellStyle name="Notas 21 4 2 2" xfId="23499" xr:uid="{00000000-0005-0000-0000-000027680000}"/>
    <cellStyle name="Notas 21 4 2 3" xfId="23761" xr:uid="{00000000-0005-0000-0000-000028680000}"/>
    <cellStyle name="Notas 21 4 3" xfId="16563" xr:uid="{00000000-0005-0000-0000-000029680000}"/>
    <cellStyle name="Notas 21 4 3 2" xfId="31614" xr:uid="{00000000-0005-0000-0000-00002A680000}"/>
    <cellStyle name="Notas 21 4 3 3" xfId="45963" xr:uid="{00000000-0005-0000-0000-00002B680000}"/>
    <cellStyle name="Notas 21 5" xfId="2126" xr:uid="{00000000-0005-0000-0000-00002C680000}"/>
    <cellStyle name="Notas 21 5 2" xfId="9158" xr:uid="{00000000-0005-0000-0000-00002D680000}"/>
    <cellStyle name="Notas 21 5 2 2" xfId="24209" xr:uid="{00000000-0005-0000-0000-00002E680000}"/>
    <cellStyle name="Notas 21 5 2 3" xfId="38558" xr:uid="{00000000-0005-0000-0000-00002F680000}"/>
    <cellStyle name="Notas 21 5 3" xfId="16474" xr:uid="{00000000-0005-0000-0000-000030680000}"/>
    <cellStyle name="Notas 21 5 3 2" xfId="31525" xr:uid="{00000000-0005-0000-0000-000031680000}"/>
    <cellStyle name="Notas 21 5 3 3" xfId="45874" xr:uid="{00000000-0005-0000-0000-000032680000}"/>
    <cellStyle name="Notas 21 6" xfId="2371" xr:uid="{00000000-0005-0000-0000-000033680000}"/>
    <cellStyle name="Notas 21 6 2" xfId="14395" xr:uid="{00000000-0005-0000-0000-000034680000}"/>
    <cellStyle name="Notas 21 6 2 2" xfId="29446" xr:uid="{00000000-0005-0000-0000-000035680000}"/>
    <cellStyle name="Notas 21 6 2 3" xfId="43795" xr:uid="{00000000-0005-0000-0000-000036680000}"/>
    <cellStyle name="Notas 21 6 3" xfId="16720" xr:uid="{00000000-0005-0000-0000-000037680000}"/>
    <cellStyle name="Notas 21 6 3 2" xfId="31771" xr:uid="{00000000-0005-0000-0000-000038680000}"/>
    <cellStyle name="Notas 21 6 3 3" xfId="46120" xr:uid="{00000000-0005-0000-0000-000039680000}"/>
    <cellStyle name="Notas 21 7" xfId="2581" xr:uid="{00000000-0005-0000-0000-00003A680000}"/>
    <cellStyle name="Notas 21 7 2" xfId="10472" xr:uid="{00000000-0005-0000-0000-00003B680000}"/>
    <cellStyle name="Notas 21 7 2 2" xfId="25523" xr:uid="{00000000-0005-0000-0000-00003C680000}"/>
    <cellStyle name="Notas 21 7 2 3" xfId="39872" xr:uid="{00000000-0005-0000-0000-00003D680000}"/>
    <cellStyle name="Notas 21 7 3" xfId="16930" xr:uid="{00000000-0005-0000-0000-00003E680000}"/>
    <cellStyle name="Notas 21 7 3 2" xfId="31981" xr:uid="{00000000-0005-0000-0000-00003F680000}"/>
    <cellStyle name="Notas 21 7 3 3" xfId="46330" xr:uid="{00000000-0005-0000-0000-000040680000}"/>
    <cellStyle name="Notas 21 8" xfId="2791" xr:uid="{00000000-0005-0000-0000-000041680000}"/>
    <cellStyle name="Notas 21 8 2" xfId="13081" xr:uid="{00000000-0005-0000-0000-000042680000}"/>
    <cellStyle name="Notas 21 8 2 2" xfId="28132" xr:uid="{00000000-0005-0000-0000-000043680000}"/>
    <cellStyle name="Notas 21 8 2 3" xfId="42481" xr:uid="{00000000-0005-0000-0000-000044680000}"/>
    <cellStyle name="Notas 21 8 3" xfId="17140" xr:uid="{00000000-0005-0000-0000-000045680000}"/>
    <cellStyle name="Notas 21 8 3 2" xfId="32191" xr:uid="{00000000-0005-0000-0000-000046680000}"/>
    <cellStyle name="Notas 21 8 3 3" xfId="46540" xr:uid="{00000000-0005-0000-0000-000047680000}"/>
    <cellStyle name="Notas 21 9" xfId="3001" xr:uid="{00000000-0005-0000-0000-000048680000}"/>
    <cellStyle name="Notas 21 9 2" xfId="12853" xr:uid="{00000000-0005-0000-0000-000049680000}"/>
    <cellStyle name="Notas 21 9 2 2" xfId="27904" xr:uid="{00000000-0005-0000-0000-00004A680000}"/>
    <cellStyle name="Notas 21 9 2 3" xfId="42253" xr:uid="{00000000-0005-0000-0000-00004B680000}"/>
    <cellStyle name="Notas 21 9 3" xfId="17350" xr:uid="{00000000-0005-0000-0000-00004C680000}"/>
    <cellStyle name="Notas 21 9 3 2" xfId="32401" xr:uid="{00000000-0005-0000-0000-00004D680000}"/>
    <cellStyle name="Notas 21 9 3 3" xfId="46750" xr:uid="{00000000-0005-0000-0000-00004E680000}"/>
    <cellStyle name="Notas 22" xfId="1416" xr:uid="{00000000-0005-0000-0000-00004F680000}"/>
    <cellStyle name="Notas 22 10" xfId="3139" xr:uid="{00000000-0005-0000-0000-000050680000}"/>
    <cellStyle name="Notas 22 10 2" xfId="10438" xr:uid="{00000000-0005-0000-0000-000051680000}"/>
    <cellStyle name="Notas 22 10 2 2" xfId="25489" xr:uid="{00000000-0005-0000-0000-000052680000}"/>
    <cellStyle name="Notas 22 10 2 3" xfId="39838" xr:uid="{00000000-0005-0000-0000-000053680000}"/>
    <cellStyle name="Notas 22 10 3" xfId="17488" xr:uid="{00000000-0005-0000-0000-000054680000}"/>
    <cellStyle name="Notas 22 10 3 2" xfId="32539" xr:uid="{00000000-0005-0000-0000-000055680000}"/>
    <cellStyle name="Notas 22 10 3 3" xfId="46888" xr:uid="{00000000-0005-0000-0000-000056680000}"/>
    <cellStyle name="Notas 22 11" xfId="3349" xr:uid="{00000000-0005-0000-0000-000057680000}"/>
    <cellStyle name="Notas 22 11 2" xfId="9138" xr:uid="{00000000-0005-0000-0000-000058680000}"/>
    <cellStyle name="Notas 22 11 2 2" xfId="24189" xr:uid="{00000000-0005-0000-0000-000059680000}"/>
    <cellStyle name="Notas 22 11 2 3" xfId="38538" xr:uid="{00000000-0005-0000-0000-00005A680000}"/>
    <cellStyle name="Notas 22 11 3" xfId="17698" xr:uid="{00000000-0005-0000-0000-00005B680000}"/>
    <cellStyle name="Notas 22 11 3 2" xfId="32749" xr:uid="{00000000-0005-0000-0000-00005C680000}"/>
    <cellStyle name="Notas 22 11 3 3" xfId="47098" xr:uid="{00000000-0005-0000-0000-00005D680000}"/>
    <cellStyle name="Notas 22 12" xfId="3559" xr:uid="{00000000-0005-0000-0000-00005E680000}"/>
    <cellStyle name="Notas 22 12 2" xfId="13492" xr:uid="{00000000-0005-0000-0000-00005F680000}"/>
    <cellStyle name="Notas 22 12 2 2" xfId="28543" xr:uid="{00000000-0005-0000-0000-000060680000}"/>
    <cellStyle name="Notas 22 12 2 3" xfId="42892" xr:uid="{00000000-0005-0000-0000-000061680000}"/>
    <cellStyle name="Notas 22 12 3" xfId="17908" xr:uid="{00000000-0005-0000-0000-000062680000}"/>
    <cellStyle name="Notas 22 12 3 2" xfId="32959" xr:uid="{00000000-0005-0000-0000-000063680000}"/>
    <cellStyle name="Notas 22 12 3 3" xfId="47308" xr:uid="{00000000-0005-0000-0000-000064680000}"/>
    <cellStyle name="Notas 22 13" xfId="3769" xr:uid="{00000000-0005-0000-0000-000065680000}"/>
    <cellStyle name="Notas 22 13 2" xfId="12914" xr:uid="{00000000-0005-0000-0000-000066680000}"/>
    <cellStyle name="Notas 22 13 2 2" xfId="27965" xr:uid="{00000000-0005-0000-0000-000067680000}"/>
    <cellStyle name="Notas 22 13 2 3" xfId="42314" xr:uid="{00000000-0005-0000-0000-000068680000}"/>
    <cellStyle name="Notas 22 13 3" xfId="18118" xr:uid="{00000000-0005-0000-0000-000069680000}"/>
    <cellStyle name="Notas 22 13 3 2" xfId="33169" xr:uid="{00000000-0005-0000-0000-00006A680000}"/>
    <cellStyle name="Notas 22 13 3 3" xfId="47518" xr:uid="{00000000-0005-0000-0000-00006B680000}"/>
    <cellStyle name="Notas 22 14" xfId="3979" xr:uid="{00000000-0005-0000-0000-00006C680000}"/>
    <cellStyle name="Notas 22 14 2" xfId="10677" xr:uid="{00000000-0005-0000-0000-00006D680000}"/>
    <cellStyle name="Notas 22 14 2 2" xfId="25728" xr:uid="{00000000-0005-0000-0000-00006E680000}"/>
    <cellStyle name="Notas 22 14 2 3" xfId="40077" xr:uid="{00000000-0005-0000-0000-00006F680000}"/>
    <cellStyle name="Notas 22 14 3" xfId="18328" xr:uid="{00000000-0005-0000-0000-000070680000}"/>
    <cellStyle name="Notas 22 14 3 2" xfId="33379" xr:uid="{00000000-0005-0000-0000-000071680000}"/>
    <cellStyle name="Notas 22 14 3 3" xfId="47728" xr:uid="{00000000-0005-0000-0000-000072680000}"/>
    <cellStyle name="Notas 22 15" xfId="4189" xr:uid="{00000000-0005-0000-0000-000073680000}"/>
    <cellStyle name="Notas 22 15 2" xfId="1560" xr:uid="{00000000-0005-0000-0000-000074680000}"/>
    <cellStyle name="Notas 22 15 2 2" xfId="23405" xr:uid="{00000000-0005-0000-0000-000075680000}"/>
    <cellStyle name="Notas 22 15 2 3" xfId="24035" xr:uid="{00000000-0005-0000-0000-000076680000}"/>
    <cellStyle name="Notas 22 15 3" xfId="18538" xr:uid="{00000000-0005-0000-0000-000077680000}"/>
    <cellStyle name="Notas 22 15 3 2" xfId="33589" xr:uid="{00000000-0005-0000-0000-000078680000}"/>
    <cellStyle name="Notas 22 15 3 3" xfId="47938" xr:uid="{00000000-0005-0000-0000-000079680000}"/>
    <cellStyle name="Notas 22 16" xfId="4399" xr:uid="{00000000-0005-0000-0000-00007A680000}"/>
    <cellStyle name="Notas 22 16 2" xfId="14669" xr:uid="{00000000-0005-0000-0000-00007B680000}"/>
    <cellStyle name="Notas 22 16 2 2" xfId="29720" xr:uid="{00000000-0005-0000-0000-00007C680000}"/>
    <cellStyle name="Notas 22 16 2 3" xfId="44069" xr:uid="{00000000-0005-0000-0000-00007D680000}"/>
    <cellStyle name="Notas 22 16 3" xfId="18748" xr:uid="{00000000-0005-0000-0000-00007E680000}"/>
    <cellStyle name="Notas 22 16 3 2" xfId="33799" xr:uid="{00000000-0005-0000-0000-00007F680000}"/>
    <cellStyle name="Notas 22 16 3 3" xfId="48148" xr:uid="{00000000-0005-0000-0000-000080680000}"/>
    <cellStyle name="Notas 22 17" xfId="4609" xr:uid="{00000000-0005-0000-0000-000081680000}"/>
    <cellStyle name="Notas 22 17 2" xfId="9330" xr:uid="{00000000-0005-0000-0000-000082680000}"/>
    <cellStyle name="Notas 22 17 2 2" xfId="24381" xr:uid="{00000000-0005-0000-0000-000083680000}"/>
    <cellStyle name="Notas 22 17 2 3" xfId="38730" xr:uid="{00000000-0005-0000-0000-000084680000}"/>
    <cellStyle name="Notas 22 17 3" xfId="18958" xr:uid="{00000000-0005-0000-0000-000085680000}"/>
    <cellStyle name="Notas 22 17 3 2" xfId="34009" xr:uid="{00000000-0005-0000-0000-000086680000}"/>
    <cellStyle name="Notas 22 17 3 3" xfId="48358" xr:uid="{00000000-0005-0000-0000-000087680000}"/>
    <cellStyle name="Notas 22 18" xfId="4819" xr:uid="{00000000-0005-0000-0000-000088680000}"/>
    <cellStyle name="Notas 22 18 2" xfId="11949" xr:uid="{00000000-0005-0000-0000-000089680000}"/>
    <cellStyle name="Notas 22 18 2 2" xfId="27000" xr:uid="{00000000-0005-0000-0000-00008A680000}"/>
    <cellStyle name="Notas 22 18 2 3" xfId="41349" xr:uid="{00000000-0005-0000-0000-00008B680000}"/>
    <cellStyle name="Notas 22 18 3" xfId="19168" xr:uid="{00000000-0005-0000-0000-00008C680000}"/>
    <cellStyle name="Notas 22 18 3 2" xfId="34219" xr:uid="{00000000-0005-0000-0000-00008D680000}"/>
    <cellStyle name="Notas 22 18 3 3" xfId="48568" xr:uid="{00000000-0005-0000-0000-00008E680000}"/>
    <cellStyle name="Notas 22 19" xfId="5029" xr:uid="{00000000-0005-0000-0000-00008F680000}"/>
    <cellStyle name="Notas 22 19 2" xfId="10858" xr:uid="{00000000-0005-0000-0000-000090680000}"/>
    <cellStyle name="Notas 22 19 2 2" xfId="25909" xr:uid="{00000000-0005-0000-0000-000091680000}"/>
    <cellStyle name="Notas 22 19 2 3" xfId="40258" xr:uid="{00000000-0005-0000-0000-000092680000}"/>
    <cellStyle name="Notas 22 19 3" xfId="19378" xr:uid="{00000000-0005-0000-0000-000093680000}"/>
    <cellStyle name="Notas 22 19 3 2" xfId="34429" xr:uid="{00000000-0005-0000-0000-000094680000}"/>
    <cellStyle name="Notas 22 19 3 3" xfId="48778" xr:uid="{00000000-0005-0000-0000-000095680000}"/>
    <cellStyle name="Notas 22 2" xfId="1503" xr:uid="{00000000-0005-0000-0000-000096680000}"/>
    <cellStyle name="Notas 22 2 10" xfId="3873" xr:uid="{00000000-0005-0000-0000-000097680000}"/>
    <cellStyle name="Notas 22 2 10 2" xfId="11639" xr:uid="{00000000-0005-0000-0000-000098680000}"/>
    <cellStyle name="Notas 22 2 10 2 2" xfId="26690" xr:uid="{00000000-0005-0000-0000-000099680000}"/>
    <cellStyle name="Notas 22 2 10 2 3" xfId="41039" xr:uid="{00000000-0005-0000-0000-00009A680000}"/>
    <cellStyle name="Notas 22 2 10 3" xfId="18222" xr:uid="{00000000-0005-0000-0000-00009B680000}"/>
    <cellStyle name="Notas 22 2 10 3 2" xfId="33273" xr:uid="{00000000-0005-0000-0000-00009C680000}"/>
    <cellStyle name="Notas 22 2 10 3 3" xfId="47622" xr:uid="{00000000-0005-0000-0000-00009D680000}"/>
    <cellStyle name="Notas 22 2 11" xfId="4083" xr:uid="{00000000-0005-0000-0000-00009E680000}"/>
    <cellStyle name="Notas 22 2 11 2" xfId="11006" xr:uid="{00000000-0005-0000-0000-00009F680000}"/>
    <cellStyle name="Notas 22 2 11 2 2" xfId="26057" xr:uid="{00000000-0005-0000-0000-0000A0680000}"/>
    <cellStyle name="Notas 22 2 11 2 3" xfId="40406" xr:uid="{00000000-0005-0000-0000-0000A1680000}"/>
    <cellStyle name="Notas 22 2 11 3" xfId="18432" xr:uid="{00000000-0005-0000-0000-0000A2680000}"/>
    <cellStyle name="Notas 22 2 11 3 2" xfId="33483" xr:uid="{00000000-0005-0000-0000-0000A3680000}"/>
    <cellStyle name="Notas 22 2 11 3 3" xfId="47832" xr:uid="{00000000-0005-0000-0000-0000A4680000}"/>
    <cellStyle name="Notas 22 2 12" xfId="4293" xr:uid="{00000000-0005-0000-0000-0000A5680000}"/>
    <cellStyle name="Notas 22 2 12 2" xfId="15674" xr:uid="{00000000-0005-0000-0000-0000A6680000}"/>
    <cellStyle name="Notas 22 2 12 2 2" xfId="30725" xr:uid="{00000000-0005-0000-0000-0000A7680000}"/>
    <cellStyle name="Notas 22 2 12 2 3" xfId="45074" xr:uid="{00000000-0005-0000-0000-0000A8680000}"/>
    <cellStyle name="Notas 22 2 12 3" xfId="18642" xr:uid="{00000000-0005-0000-0000-0000A9680000}"/>
    <cellStyle name="Notas 22 2 12 3 2" xfId="33693" xr:uid="{00000000-0005-0000-0000-0000AA680000}"/>
    <cellStyle name="Notas 22 2 12 3 3" xfId="48042" xr:uid="{00000000-0005-0000-0000-0000AB680000}"/>
    <cellStyle name="Notas 22 2 13" xfId="4503" xr:uid="{00000000-0005-0000-0000-0000AC680000}"/>
    <cellStyle name="Notas 22 2 13 2" xfId="12695" xr:uid="{00000000-0005-0000-0000-0000AD680000}"/>
    <cellStyle name="Notas 22 2 13 2 2" xfId="27746" xr:uid="{00000000-0005-0000-0000-0000AE680000}"/>
    <cellStyle name="Notas 22 2 13 2 3" xfId="42095" xr:uid="{00000000-0005-0000-0000-0000AF680000}"/>
    <cellStyle name="Notas 22 2 13 3" xfId="18852" xr:uid="{00000000-0005-0000-0000-0000B0680000}"/>
    <cellStyle name="Notas 22 2 13 3 2" xfId="33903" xr:uid="{00000000-0005-0000-0000-0000B1680000}"/>
    <cellStyle name="Notas 22 2 13 3 3" xfId="48252" xr:uid="{00000000-0005-0000-0000-0000B2680000}"/>
    <cellStyle name="Notas 22 2 14" xfId="4713" xr:uid="{00000000-0005-0000-0000-0000B3680000}"/>
    <cellStyle name="Notas 22 2 14 2" xfId="15401" xr:uid="{00000000-0005-0000-0000-0000B4680000}"/>
    <cellStyle name="Notas 22 2 14 2 2" xfId="30452" xr:uid="{00000000-0005-0000-0000-0000B5680000}"/>
    <cellStyle name="Notas 22 2 14 2 3" xfId="44801" xr:uid="{00000000-0005-0000-0000-0000B6680000}"/>
    <cellStyle name="Notas 22 2 14 3" xfId="19062" xr:uid="{00000000-0005-0000-0000-0000B7680000}"/>
    <cellStyle name="Notas 22 2 14 3 2" xfId="34113" xr:uid="{00000000-0005-0000-0000-0000B8680000}"/>
    <cellStyle name="Notas 22 2 14 3 3" xfId="48462" xr:uid="{00000000-0005-0000-0000-0000B9680000}"/>
    <cellStyle name="Notas 22 2 15" xfId="4923" xr:uid="{00000000-0005-0000-0000-0000BA680000}"/>
    <cellStyle name="Notas 22 2 15 2" xfId="11522" xr:uid="{00000000-0005-0000-0000-0000BB680000}"/>
    <cellStyle name="Notas 22 2 15 2 2" xfId="26573" xr:uid="{00000000-0005-0000-0000-0000BC680000}"/>
    <cellStyle name="Notas 22 2 15 2 3" xfId="40922" xr:uid="{00000000-0005-0000-0000-0000BD680000}"/>
    <cellStyle name="Notas 22 2 15 3" xfId="19272" xr:uid="{00000000-0005-0000-0000-0000BE680000}"/>
    <cellStyle name="Notas 22 2 15 3 2" xfId="34323" xr:uid="{00000000-0005-0000-0000-0000BF680000}"/>
    <cellStyle name="Notas 22 2 15 3 3" xfId="48672" xr:uid="{00000000-0005-0000-0000-0000C0680000}"/>
    <cellStyle name="Notas 22 2 16" xfId="5133" xr:uid="{00000000-0005-0000-0000-0000C1680000}"/>
    <cellStyle name="Notas 22 2 16 2" xfId="10354" xr:uid="{00000000-0005-0000-0000-0000C2680000}"/>
    <cellStyle name="Notas 22 2 16 2 2" xfId="25405" xr:uid="{00000000-0005-0000-0000-0000C3680000}"/>
    <cellStyle name="Notas 22 2 16 2 3" xfId="39754" xr:uid="{00000000-0005-0000-0000-0000C4680000}"/>
    <cellStyle name="Notas 22 2 16 3" xfId="19482" xr:uid="{00000000-0005-0000-0000-0000C5680000}"/>
    <cellStyle name="Notas 22 2 16 3 2" xfId="34533" xr:uid="{00000000-0005-0000-0000-0000C6680000}"/>
    <cellStyle name="Notas 22 2 16 3 3" xfId="48882" xr:uid="{00000000-0005-0000-0000-0000C7680000}"/>
    <cellStyle name="Notas 22 2 17" xfId="5343" xr:uid="{00000000-0005-0000-0000-0000C8680000}"/>
    <cellStyle name="Notas 22 2 17 2" xfId="10814" xr:uid="{00000000-0005-0000-0000-0000C9680000}"/>
    <cellStyle name="Notas 22 2 17 2 2" xfId="25865" xr:uid="{00000000-0005-0000-0000-0000CA680000}"/>
    <cellStyle name="Notas 22 2 17 2 3" xfId="40214" xr:uid="{00000000-0005-0000-0000-0000CB680000}"/>
    <cellStyle name="Notas 22 2 17 3" xfId="19692" xr:uid="{00000000-0005-0000-0000-0000CC680000}"/>
    <cellStyle name="Notas 22 2 17 3 2" xfId="34743" xr:uid="{00000000-0005-0000-0000-0000CD680000}"/>
    <cellStyle name="Notas 22 2 17 3 3" xfId="49092" xr:uid="{00000000-0005-0000-0000-0000CE680000}"/>
    <cellStyle name="Notas 22 2 18" xfId="5553" xr:uid="{00000000-0005-0000-0000-0000CF680000}"/>
    <cellStyle name="Notas 22 2 18 2" xfId="9546" xr:uid="{00000000-0005-0000-0000-0000D0680000}"/>
    <cellStyle name="Notas 22 2 18 2 2" xfId="24597" xr:uid="{00000000-0005-0000-0000-0000D1680000}"/>
    <cellStyle name="Notas 22 2 18 2 3" xfId="38946" xr:uid="{00000000-0005-0000-0000-0000D2680000}"/>
    <cellStyle name="Notas 22 2 18 3" xfId="19902" xr:uid="{00000000-0005-0000-0000-0000D3680000}"/>
    <cellStyle name="Notas 22 2 18 3 2" xfId="34953" xr:uid="{00000000-0005-0000-0000-0000D4680000}"/>
    <cellStyle name="Notas 22 2 18 3 3" xfId="49302" xr:uid="{00000000-0005-0000-0000-0000D5680000}"/>
    <cellStyle name="Notas 22 2 19" xfId="5763" xr:uid="{00000000-0005-0000-0000-0000D6680000}"/>
    <cellStyle name="Notas 22 2 19 2" xfId="15821" xr:uid="{00000000-0005-0000-0000-0000D7680000}"/>
    <cellStyle name="Notas 22 2 19 2 2" xfId="30872" xr:uid="{00000000-0005-0000-0000-0000D8680000}"/>
    <cellStyle name="Notas 22 2 19 2 3" xfId="45221" xr:uid="{00000000-0005-0000-0000-0000D9680000}"/>
    <cellStyle name="Notas 22 2 19 3" xfId="20112" xr:uid="{00000000-0005-0000-0000-0000DA680000}"/>
    <cellStyle name="Notas 22 2 19 3 2" xfId="35163" xr:uid="{00000000-0005-0000-0000-0000DB680000}"/>
    <cellStyle name="Notas 22 2 19 3 3" xfId="49512" xr:uid="{00000000-0005-0000-0000-0000DC680000}"/>
    <cellStyle name="Notas 22 2 2" xfId="2080" xr:uid="{00000000-0005-0000-0000-0000DD680000}"/>
    <cellStyle name="Notas 22 2 2 2" xfId="11140" xr:uid="{00000000-0005-0000-0000-0000DE680000}"/>
    <cellStyle name="Notas 22 2 2 2 2" xfId="26191" xr:uid="{00000000-0005-0000-0000-0000DF680000}"/>
    <cellStyle name="Notas 22 2 2 2 3" xfId="40540" xr:uid="{00000000-0005-0000-0000-0000E0680000}"/>
    <cellStyle name="Notas 22 2 2 3" xfId="16427" xr:uid="{00000000-0005-0000-0000-0000E1680000}"/>
    <cellStyle name="Notas 22 2 2 3 2" xfId="31478" xr:uid="{00000000-0005-0000-0000-0000E2680000}"/>
    <cellStyle name="Notas 22 2 2 3 3" xfId="45827" xr:uid="{00000000-0005-0000-0000-0000E3680000}"/>
    <cellStyle name="Notas 22 2 20" xfId="5973" xr:uid="{00000000-0005-0000-0000-0000E4680000}"/>
    <cellStyle name="Notas 22 2 20 2" xfId="13592" xr:uid="{00000000-0005-0000-0000-0000E5680000}"/>
    <cellStyle name="Notas 22 2 20 2 2" xfId="28643" xr:uid="{00000000-0005-0000-0000-0000E6680000}"/>
    <cellStyle name="Notas 22 2 20 2 3" xfId="42992" xr:uid="{00000000-0005-0000-0000-0000E7680000}"/>
    <cellStyle name="Notas 22 2 20 3" xfId="20322" xr:uid="{00000000-0005-0000-0000-0000E8680000}"/>
    <cellStyle name="Notas 22 2 20 3 2" xfId="35373" xr:uid="{00000000-0005-0000-0000-0000E9680000}"/>
    <cellStyle name="Notas 22 2 20 3 3" xfId="49722" xr:uid="{00000000-0005-0000-0000-0000EA680000}"/>
    <cellStyle name="Notas 22 2 21" xfId="6183" xr:uid="{00000000-0005-0000-0000-0000EB680000}"/>
    <cellStyle name="Notas 22 2 21 2" xfId="10410" xr:uid="{00000000-0005-0000-0000-0000EC680000}"/>
    <cellStyle name="Notas 22 2 21 2 2" xfId="25461" xr:uid="{00000000-0005-0000-0000-0000ED680000}"/>
    <cellStyle name="Notas 22 2 21 2 3" xfId="39810" xr:uid="{00000000-0005-0000-0000-0000EE680000}"/>
    <cellStyle name="Notas 22 2 21 3" xfId="20532" xr:uid="{00000000-0005-0000-0000-0000EF680000}"/>
    <cellStyle name="Notas 22 2 21 3 2" xfId="35583" xr:uid="{00000000-0005-0000-0000-0000F0680000}"/>
    <cellStyle name="Notas 22 2 21 3 3" xfId="49932" xr:uid="{00000000-0005-0000-0000-0000F1680000}"/>
    <cellStyle name="Notas 22 2 22" xfId="6393" xr:uid="{00000000-0005-0000-0000-0000F2680000}"/>
    <cellStyle name="Notas 22 2 22 2" xfId="12164" xr:uid="{00000000-0005-0000-0000-0000F3680000}"/>
    <cellStyle name="Notas 22 2 22 2 2" xfId="27215" xr:uid="{00000000-0005-0000-0000-0000F4680000}"/>
    <cellStyle name="Notas 22 2 22 2 3" xfId="41564" xr:uid="{00000000-0005-0000-0000-0000F5680000}"/>
    <cellStyle name="Notas 22 2 22 3" xfId="20742" xr:uid="{00000000-0005-0000-0000-0000F6680000}"/>
    <cellStyle name="Notas 22 2 22 3 2" xfId="35793" xr:uid="{00000000-0005-0000-0000-0000F7680000}"/>
    <cellStyle name="Notas 22 2 22 3 3" xfId="50142" xr:uid="{00000000-0005-0000-0000-0000F8680000}"/>
    <cellStyle name="Notas 22 2 23" xfId="6603" xr:uid="{00000000-0005-0000-0000-0000F9680000}"/>
    <cellStyle name="Notas 22 2 23 2" xfId="12679" xr:uid="{00000000-0005-0000-0000-0000FA680000}"/>
    <cellStyle name="Notas 22 2 23 2 2" xfId="27730" xr:uid="{00000000-0005-0000-0000-0000FB680000}"/>
    <cellStyle name="Notas 22 2 23 2 3" xfId="42079" xr:uid="{00000000-0005-0000-0000-0000FC680000}"/>
    <cellStyle name="Notas 22 2 23 3" xfId="20952" xr:uid="{00000000-0005-0000-0000-0000FD680000}"/>
    <cellStyle name="Notas 22 2 23 3 2" xfId="36003" xr:uid="{00000000-0005-0000-0000-0000FE680000}"/>
    <cellStyle name="Notas 22 2 23 3 3" xfId="50352" xr:uid="{00000000-0005-0000-0000-0000FF680000}"/>
    <cellStyle name="Notas 22 2 24" xfId="6813" xr:uid="{00000000-0005-0000-0000-000000690000}"/>
    <cellStyle name="Notas 22 2 24 2" xfId="9970" xr:uid="{00000000-0005-0000-0000-000001690000}"/>
    <cellStyle name="Notas 22 2 24 2 2" xfId="25021" xr:uid="{00000000-0005-0000-0000-000002690000}"/>
    <cellStyle name="Notas 22 2 24 2 3" xfId="39370" xr:uid="{00000000-0005-0000-0000-000003690000}"/>
    <cellStyle name="Notas 22 2 24 3" xfId="21162" xr:uid="{00000000-0005-0000-0000-000004690000}"/>
    <cellStyle name="Notas 22 2 24 3 2" xfId="36213" xr:uid="{00000000-0005-0000-0000-000005690000}"/>
    <cellStyle name="Notas 22 2 24 3 3" xfId="50562" xr:uid="{00000000-0005-0000-0000-000006690000}"/>
    <cellStyle name="Notas 22 2 25" xfId="7023" xr:uid="{00000000-0005-0000-0000-000007690000}"/>
    <cellStyle name="Notas 22 2 25 2" xfId="12623" xr:uid="{00000000-0005-0000-0000-000008690000}"/>
    <cellStyle name="Notas 22 2 25 2 2" xfId="27674" xr:uid="{00000000-0005-0000-0000-000009690000}"/>
    <cellStyle name="Notas 22 2 25 2 3" xfId="42023" xr:uid="{00000000-0005-0000-0000-00000A690000}"/>
    <cellStyle name="Notas 22 2 25 3" xfId="21372" xr:uid="{00000000-0005-0000-0000-00000B690000}"/>
    <cellStyle name="Notas 22 2 25 3 2" xfId="36423" xr:uid="{00000000-0005-0000-0000-00000C690000}"/>
    <cellStyle name="Notas 22 2 25 3 3" xfId="50772" xr:uid="{00000000-0005-0000-0000-00000D690000}"/>
    <cellStyle name="Notas 22 2 26" xfId="7233" xr:uid="{00000000-0005-0000-0000-00000E690000}"/>
    <cellStyle name="Notas 22 2 26 2" xfId="11989" xr:uid="{00000000-0005-0000-0000-00000F690000}"/>
    <cellStyle name="Notas 22 2 26 2 2" xfId="27040" xr:uid="{00000000-0005-0000-0000-000010690000}"/>
    <cellStyle name="Notas 22 2 26 2 3" xfId="41389" xr:uid="{00000000-0005-0000-0000-000011690000}"/>
    <cellStyle name="Notas 22 2 26 3" xfId="21582" xr:uid="{00000000-0005-0000-0000-000012690000}"/>
    <cellStyle name="Notas 22 2 26 3 2" xfId="36633" xr:uid="{00000000-0005-0000-0000-000013690000}"/>
    <cellStyle name="Notas 22 2 26 3 3" xfId="50982" xr:uid="{00000000-0005-0000-0000-000014690000}"/>
    <cellStyle name="Notas 22 2 27" xfId="7443" xr:uid="{00000000-0005-0000-0000-000015690000}"/>
    <cellStyle name="Notas 22 2 27 2" xfId="10113" xr:uid="{00000000-0005-0000-0000-000016690000}"/>
    <cellStyle name="Notas 22 2 27 2 2" xfId="25164" xr:uid="{00000000-0005-0000-0000-000017690000}"/>
    <cellStyle name="Notas 22 2 27 2 3" xfId="39513" xr:uid="{00000000-0005-0000-0000-000018690000}"/>
    <cellStyle name="Notas 22 2 27 3" xfId="21792" xr:uid="{00000000-0005-0000-0000-000019690000}"/>
    <cellStyle name="Notas 22 2 27 3 2" xfId="36843" xr:uid="{00000000-0005-0000-0000-00001A690000}"/>
    <cellStyle name="Notas 22 2 27 3 3" xfId="51192" xr:uid="{00000000-0005-0000-0000-00001B690000}"/>
    <cellStyle name="Notas 22 2 28" xfId="7653" xr:uid="{00000000-0005-0000-0000-00001C690000}"/>
    <cellStyle name="Notas 22 2 28 2" xfId="10530" xr:uid="{00000000-0005-0000-0000-00001D690000}"/>
    <cellStyle name="Notas 22 2 28 2 2" xfId="25581" xr:uid="{00000000-0005-0000-0000-00001E690000}"/>
    <cellStyle name="Notas 22 2 28 2 3" xfId="39930" xr:uid="{00000000-0005-0000-0000-00001F690000}"/>
    <cellStyle name="Notas 22 2 28 3" xfId="22002" xr:uid="{00000000-0005-0000-0000-000020690000}"/>
    <cellStyle name="Notas 22 2 28 3 2" xfId="37053" xr:uid="{00000000-0005-0000-0000-000021690000}"/>
    <cellStyle name="Notas 22 2 28 3 3" xfId="51402" xr:uid="{00000000-0005-0000-0000-000022690000}"/>
    <cellStyle name="Notas 22 2 29" xfId="7863" xr:uid="{00000000-0005-0000-0000-000023690000}"/>
    <cellStyle name="Notas 22 2 29 2" xfId="14517" xr:uid="{00000000-0005-0000-0000-000024690000}"/>
    <cellStyle name="Notas 22 2 29 2 2" xfId="29568" xr:uid="{00000000-0005-0000-0000-000025690000}"/>
    <cellStyle name="Notas 22 2 29 2 3" xfId="43917" xr:uid="{00000000-0005-0000-0000-000026690000}"/>
    <cellStyle name="Notas 22 2 29 3" xfId="22212" xr:uid="{00000000-0005-0000-0000-000027690000}"/>
    <cellStyle name="Notas 22 2 29 3 2" xfId="37263" xr:uid="{00000000-0005-0000-0000-000028690000}"/>
    <cellStyle name="Notas 22 2 29 3 3" xfId="51612" xr:uid="{00000000-0005-0000-0000-000029690000}"/>
    <cellStyle name="Notas 22 2 3" xfId="2403" xr:uid="{00000000-0005-0000-0000-00002A690000}"/>
    <cellStyle name="Notas 22 2 3 2" xfId="13553" xr:uid="{00000000-0005-0000-0000-00002B690000}"/>
    <cellStyle name="Notas 22 2 3 2 2" xfId="28604" xr:uid="{00000000-0005-0000-0000-00002C690000}"/>
    <cellStyle name="Notas 22 2 3 2 3" xfId="42953" xr:uid="{00000000-0005-0000-0000-00002D690000}"/>
    <cellStyle name="Notas 22 2 3 3" xfId="16752" xr:uid="{00000000-0005-0000-0000-00002E690000}"/>
    <cellStyle name="Notas 22 2 3 3 2" xfId="31803" xr:uid="{00000000-0005-0000-0000-00002F690000}"/>
    <cellStyle name="Notas 22 2 3 3 3" xfId="46152" xr:uid="{00000000-0005-0000-0000-000030690000}"/>
    <cellStyle name="Notas 22 2 30" xfId="8070" xr:uid="{00000000-0005-0000-0000-000031690000}"/>
    <cellStyle name="Notas 22 2 30 2" xfId="15943" xr:uid="{00000000-0005-0000-0000-000032690000}"/>
    <cellStyle name="Notas 22 2 30 2 2" xfId="30994" xr:uid="{00000000-0005-0000-0000-000033690000}"/>
    <cellStyle name="Notas 22 2 30 2 3" xfId="45343" xr:uid="{00000000-0005-0000-0000-000034690000}"/>
    <cellStyle name="Notas 22 2 30 3" xfId="22419" xr:uid="{00000000-0005-0000-0000-000035690000}"/>
    <cellStyle name="Notas 22 2 30 3 2" xfId="37470" xr:uid="{00000000-0005-0000-0000-000036690000}"/>
    <cellStyle name="Notas 22 2 30 3 3" xfId="51819" xr:uid="{00000000-0005-0000-0000-000037690000}"/>
    <cellStyle name="Notas 22 2 31" xfId="8277" xr:uid="{00000000-0005-0000-0000-000038690000}"/>
    <cellStyle name="Notas 22 2 31 2" xfId="14602" xr:uid="{00000000-0005-0000-0000-000039690000}"/>
    <cellStyle name="Notas 22 2 31 2 2" xfId="29653" xr:uid="{00000000-0005-0000-0000-00003A690000}"/>
    <cellStyle name="Notas 22 2 31 2 3" xfId="44002" xr:uid="{00000000-0005-0000-0000-00003B690000}"/>
    <cellStyle name="Notas 22 2 31 3" xfId="22626" xr:uid="{00000000-0005-0000-0000-00003C690000}"/>
    <cellStyle name="Notas 22 2 31 3 2" xfId="37677" xr:uid="{00000000-0005-0000-0000-00003D690000}"/>
    <cellStyle name="Notas 22 2 31 3 3" xfId="52026" xr:uid="{00000000-0005-0000-0000-00003E690000}"/>
    <cellStyle name="Notas 22 2 32" xfId="8483" xr:uid="{00000000-0005-0000-0000-00003F690000}"/>
    <cellStyle name="Notas 22 2 32 2" xfId="11078" xr:uid="{00000000-0005-0000-0000-000040690000}"/>
    <cellStyle name="Notas 22 2 32 2 2" xfId="26129" xr:uid="{00000000-0005-0000-0000-000041690000}"/>
    <cellStyle name="Notas 22 2 32 2 3" xfId="40478" xr:uid="{00000000-0005-0000-0000-000042690000}"/>
    <cellStyle name="Notas 22 2 32 3" xfId="22832" xr:uid="{00000000-0005-0000-0000-000043690000}"/>
    <cellStyle name="Notas 22 2 32 3 2" xfId="37883" xr:uid="{00000000-0005-0000-0000-000044690000}"/>
    <cellStyle name="Notas 22 2 32 3 3" xfId="52232" xr:uid="{00000000-0005-0000-0000-000045690000}"/>
    <cellStyle name="Notas 22 2 33" xfId="8680" xr:uid="{00000000-0005-0000-0000-000046690000}"/>
    <cellStyle name="Notas 22 2 33 2" xfId="13160" xr:uid="{00000000-0005-0000-0000-000047690000}"/>
    <cellStyle name="Notas 22 2 33 2 2" xfId="28211" xr:uid="{00000000-0005-0000-0000-000048690000}"/>
    <cellStyle name="Notas 22 2 33 2 3" xfId="42560" xr:uid="{00000000-0005-0000-0000-000049690000}"/>
    <cellStyle name="Notas 22 2 33 3" xfId="23029" xr:uid="{00000000-0005-0000-0000-00004A690000}"/>
    <cellStyle name="Notas 22 2 33 3 2" xfId="38080" xr:uid="{00000000-0005-0000-0000-00004B690000}"/>
    <cellStyle name="Notas 22 2 33 3 3" xfId="52429" xr:uid="{00000000-0005-0000-0000-00004C690000}"/>
    <cellStyle name="Notas 22 2 34" xfId="8850" xr:uid="{00000000-0005-0000-0000-00004D690000}"/>
    <cellStyle name="Notas 22 2 34 2" xfId="13318" xr:uid="{00000000-0005-0000-0000-00004E690000}"/>
    <cellStyle name="Notas 22 2 34 2 2" xfId="28369" xr:uid="{00000000-0005-0000-0000-00004F690000}"/>
    <cellStyle name="Notas 22 2 34 2 3" xfId="42718" xr:uid="{00000000-0005-0000-0000-000050690000}"/>
    <cellStyle name="Notas 22 2 34 3" xfId="23199" xr:uid="{00000000-0005-0000-0000-000051690000}"/>
    <cellStyle name="Notas 22 2 34 3 2" xfId="38250" xr:uid="{00000000-0005-0000-0000-000052690000}"/>
    <cellStyle name="Notas 22 2 34 3 3" xfId="52599" xr:uid="{00000000-0005-0000-0000-000053690000}"/>
    <cellStyle name="Notas 22 2 35" xfId="8990" xr:uid="{00000000-0005-0000-0000-000054690000}"/>
    <cellStyle name="Notas 22 2 35 2" xfId="10004" xr:uid="{00000000-0005-0000-0000-000055690000}"/>
    <cellStyle name="Notas 22 2 35 2 2" xfId="25055" xr:uid="{00000000-0005-0000-0000-000056690000}"/>
    <cellStyle name="Notas 22 2 35 2 3" xfId="39404" xr:uid="{00000000-0005-0000-0000-000057690000}"/>
    <cellStyle name="Notas 22 2 35 3" xfId="23339" xr:uid="{00000000-0005-0000-0000-000058690000}"/>
    <cellStyle name="Notas 22 2 35 3 2" xfId="38390" xr:uid="{00000000-0005-0000-0000-000059690000}"/>
    <cellStyle name="Notas 22 2 35 3 3" xfId="52739" xr:uid="{00000000-0005-0000-0000-00005A690000}"/>
    <cellStyle name="Notas 22 2 36" xfId="13978" xr:uid="{00000000-0005-0000-0000-00005B690000}"/>
    <cellStyle name="Notas 22 2 36 2" xfId="29029" xr:uid="{00000000-0005-0000-0000-00005C690000}"/>
    <cellStyle name="Notas 22 2 36 3" xfId="43378" xr:uid="{00000000-0005-0000-0000-00005D690000}"/>
    <cellStyle name="Notas 22 2 37" xfId="16239" xr:uid="{00000000-0005-0000-0000-00005E690000}"/>
    <cellStyle name="Notas 22 2 37 2" xfId="31290" xr:uid="{00000000-0005-0000-0000-00005F690000}"/>
    <cellStyle name="Notas 22 2 37 3" xfId="45639" xr:uid="{00000000-0005-0000-0000-000060690000}"/>
    <cellStyle name="Notas 22 2 4" xfId="2613" xr:uid="{00000000-0005-0000-0000-000061690000}"/>
    <cellStyle name="Notas 22 2 4 2" xfId="13623" xr:uid="{00000000-0005-0000-0000-000062690000}"/>
    <cellStyle name="Notas 22 2 4 2 2" xfId="28674" xr:uid="{00000000-0005-0000-0000-000063690000}"/>
    <cellStyle name="Notas 22 2 4 2 3" xfId="43023" xr:uid="{00000000-0005-0000-0000-000064690000}"/>
    <cellStyle name="Notas 22 2 4 3" xfId="16962" xr:uid="{00000000-0005-0000-0000-000065690000}"/>
    <cellStyle name="Notas 22 2 4 3 2" xfId="32013" xr:uid="{00000000-0005-0000-0000-000066690000}"/>
    <cellStyle name="Notas 22 2 4 3 3" xfId="46362" xr:uid="{00000000-0005-0000-0000-000067690000}"/>
    <cellStyle name="Notas 22 2 5" xfId="2823" xr:uid="{00000000-0005-0000-0000-000068690000}"/>
    <cellStyle name="Notas 22 2 5 2" xfId="13096" xr:uid="{00000000-0005-0000-0000-000069690000}"/>
    <cellStyle name="Notas 22 2 5 2 2" xfId="28147" xr:uid="{00000000-0005-0000-0000-00006A690000}"/>
    <cellStyle name="Notas 22 2 5 2 3" xfId="42496" xr:uid="{00000000-0005-0000-0000-00006B690000}"/>
    <cellStyle name="Notas 22 2 5 3" xfId="17172" xr:uid="{00000000-0005-0000-0000-00006C690000}"/>
    <cellStyle name="Notas 22 2 5 3 2" xfId="32223" xr:uid="{00000000-0005-0000-0000-00006D690000}"/>
    <cellStyle name="Notas 22 2 5 3 3" xfId="46572" xr:uid="{00000000-0005-0000-0000-00006E690000}"/>
    <cellStyle name="Notas 22 2 6" xfId="3033" xr:uid="{00000000-0005-0000-0000-00006F690000}"/>
    <cellStyle name="Notas 22 2 6 2" xfId="12154" xr:uid="{00000000-0005-0000-0000-000070690000}"/>
    <cellStyle name="Notas 22 2 6 2 2" xfId="27205" xr:uid="{00000000-0005-0000-0000-000071690000}"/>
    <cellStyle name="Notas 22 2 6 2 3" xfId="41554" xr:uid="{00000000-0005-0000-0000-000072690000}"/>
    <cellStyle name="Notas 22 2 6 3" xfId="17382" xr:uid="{00000000-0005-0000-0000-000073690000}"/>
    <cellStyle name="Notas 22 2 6 3 2" xfId="32433" xr:uid="{00000000-0005-0000-0000-000074690000}"/>
    <cellStyle name="Notas 22 2 6 3 3" xfId="46782" xr:uid="{00000000-0005-0000-0000-000075690000}"/>
    <cellStyle name="Notas 22 2 7" xfId="3243" xr:uid="{00000000-0005-0000-0000-000076690000}"/>
    <cellStyle name="Notas 22 2 7 2" xfId="12678" xr:uid="{00000000-0005-0000-0000-000077690000}"/>
    <cellStyle name="Notas 22 2 7 2 2" xfId="27729" xr:uid="{00000000-0005-0000-0000-000078690000}"/>
    <cellStyle name="Notas 22 2 7 2 3" xfId="42078" xr:uid="{00000000-0005-0000-0000-000079690000}"/>
    <cellStyle name="Notas 22 2 7 3" xfId="17592" xr:uid="{00000000-0005-0000-0000-00007A690000}"/>
    <cellStyle name="Notas 22 2 7 3 2" xfId="32643" xr:uid="{00000000-0005-0000-0000-00007B690000}"/>
    <cellStyle name="Notas 22 2 7 3 3" xfId="46992" xr:uid="{00000000-0005-0000-0000-00007C690000}"/>
    <cellStyle name="Notas 22 2 8" xfId="3453" xr:uid="{00000000-0005-0000-0000-00007D690000}"/>
    <cellStyle name="Notas 22 2 8 2" xfId="14296" xr:uid="{00000000-0005-0000-0000-00007E690000}"/>
    <cellStyle name="Notas 22 2 8 2 2" xfId="29347" xr:uid="{00000000-0005-0000-0000-00007F690000}"/>
    <cellStyle name="Notas 22 2 8 2 3" xfId="43696" xr:uid="{00000000-0005-0000-0000-000080690000}"/>
    <cellStyle name="Notas 22 2 8 3" xfId="17802" xr:uid="{00000000-0005-0000-0000-000081690000}"/>
    <cellStyle name="Notas 22 2 8 3 2" xfId="32853" xr:uid="{00000000-0005-0000-0000-000082690000}"/>
    <cellStyle name="Notas 22 2 8 3 3" xfId="47202" xr:uid="{00000000-0005-0000-0000-000083690000}"/>
    <cellStyle name="Notas 22 2 9" xfId="3663" xr:uid="{00000000-0005-0000-0000-000084690000}"/>
    <cellStyle name="Notas 22 2 9 2" xfId="15526" xr:uid="{00000000-0005-0000-0000-000085690000}"/>
    <cellStyle name="Notas 22 2 9 2 2" xfId="30577" xr:uid="{00000000-0005-0000-0000-000086690000}"/>
    <cellStyle name="Notas 22 2 9 2 3" xfId="44926" xr:uid="{00000000-0005-0000-0000-000087690000}"/>
    <cellStyle name="Notas 22 2 9 3" xfId="18012" xr:uid="{00000000-0005-0000-0000-000088690000}"/>
    <cellStyle name="Notas 22 2 9 3 2" xfId="33063" xr:uid="{00000000-0005-0000-0000-000089690000}"/>
    <cellStyle name="Notas 22 2 9 3 3" xfId="47412" xr:uid="{00000000-0005-0000-0000-00008A690000}"/>
    <cellStyle name="Notas 22 20" xfId="5239" xr:uid="{00000000-0005-0000-0000-00008B690000}"/>
    <cellStyle name="Notas 22 20 2" xfId="14704" xr:uid="{00000000-0005-0000-0000-00008C690000}"/>
    <cellStyle name="Notas 22 20 2 2" xfId="29755" xr:uid="{00000000-0005-0000-0000-00008D690000}"/>
    <cellStyle name="Notas 22 20 2 3" xfId="44104" xr:uid="{00000000-0005-0000-0000-00008E690000}"/>
    <cellStyle name="Notas 22 20 3" xfId="19588" xr:uid="{00000000-0005-0000-0000-00008F690000}"/>
    <cellStyle name="Notas 22 20 3 2" xfId="34639" xr:uid="{00000000-0005-0000-0000-000090690000}"/>
    <cellStyle name="Notas 22 20 3 3" xfId="48988" xr:uid="{00000000-0005-0000-0000-000091690000}"/>
    <cellStyle name="Notas 22 21" xfId="5449" xr:uid="{00000000-0005-0000-0000-000092690000}"/>
    <cellStyle name="Notas 22 21 2" xfId="15743" xr:uid="{00000000-0005-0000-0000-000093690000}"/>
    <cellStyle name="Notas 22 21 2 2" xfId="30794" xr:uid="{00000000-0005-0000-0000-000094690000}"/>
    <cellStyle name="Notas 22 21 2 3" xfId="45143" xr:uid="{00000000-0005-0000-0000-000095690000}"/>
    <cellStyle name="Notas 22 21 3" xfId="19798" xr:uid="{00000000-0005-0000-0000-000096690000}"/>
    <cellStyle name="Notas 22 21 3 2" xfId="34849" xr:uid="{00000000-0005-0000-0000-000097690000}"/>
    <cellStyle name="Notas 22 21 3 3" xfId="49198" xr:uid="{00000000-0005-0000-0000-000098690000}"/>
    <cellStyle name="Notas 22 22" xfId="5659" xr:uid="{00000000-0005-0000-0000-000099690000}"/>
    <cellStyle name="Notas 22 22 2" xfId="12284" xr:uid="{00000000-0005-0000-0000-00009A690000}"/>
    <cellStyle name="Notas 22 22 2 2" xfId="27335" xr:uid="{00000000-0005-0000-0000-00009B690000}"/>
    <cellStyle name="Notas 22 22 2 3" xfId="41684" xr:uid="{00000000-0005-0000-0000-00009C690000}"/>
    <cellStyle name="Notas 22 22 3" xfId="20008" xr:uid="{00000000-0005-0000-0000-00009D690000}"/>
    <cellStyle name="Notas 22 22 3 2" xfId="35059" xr:uid="{00000000-0005-0000-0000-00009E690000}"/>
    <cellStyle name="Notas 22 22 3 3" xfId="49408" xr:uid="{00000000-0005-0000-0000-00009F690000}"/>
    <cellStyle name="Notas 22 23" xfId="5869" xr:uid="{00000000-0005-0000-0000-0000A0690000}"/>
    <cellStyle name="Notas 22 23 2" xfId="10446" xr:uid="{00000000-0005-0000-0000-0000A1690000}"/>
    <cellStyle name="Notas 22 23 2 2" xfId="25497" xr:uid="{00000000-0005-0000-0000-0000A2690000}"/>
    <cellStyle name="Notas 22 23 2 3" xfId="39846" xr:uid="{00000000-0005-0000-0000-0000A3690000}"/>
    <cellStyle name="Notas 22 23 3" xfId="20218" xr:uid="{00000000-0005-0000-0000-0000A4690000}"/>
    <cellStyle name="Notas 22 23 3 2" xfId="35269" xr:uid="{00000000-0005-0000-0000-0000A5690000}"/>
    <cellStyle name="Notas 22 23 3 3" xfId="49618" xr:uid="{00000000-0005-0000-0000-0000A6690000}"/>
    <cellStyle name="Notas 22 24" xfId="6079" xr:uid="{00000000-0005-0000-0000-0000A7690000}"/>
    <cellStyle name="Notas 22 24 2" xfId="11117" xr:uid="{00000000-0005-0000-0000-0000A8690000}"/>
    <cellStyle name="Notas 22 24 2 2" xfId="26168" xr:uid="{00000000-0005-0000-0000-0000A9690000}"/>
    <cellStyle name="Notas 22 24 2 3" xfId="40517" xr:uid="{00000000-0005-0000-0000-0000AA690000}"/>
    <cellStyle name="Notas 22 24 3" xfId="20428" xr:uid="{00000000-0005-0000-0000-0000AB690000}"/>
    <cellStyle name="Notas 22 24 3 2" xfId="35479" xr:uid="{00000000-0005-0000-0000-0000AC690000}"/>
    <cellStyle name="Notas 22 24 3 3" xfId="49828" xr:uid="{00000000-0005-0000-0000-0000AD690000}"/>
    <cellStyle name="Notas 22 25" xfId="6289" xr:uid="{00000000-0005-0000-0000-0000AE690000}"/>
    <cellStyle name="Notas 22 25 2" xfId="14202" xr:uid="{00000000-0005-0000-0000-0000AF690000}"/>
    <cellStyle name="Notas 22 25 2 2" xfId="29253" xr:uid="{00000000-0005-0000-0000-0000B0690000}"/>
    <cellStyle name="Notas 22 25 2 3" xfId="43602" xr:uid="{00000000-0005-0000-0000-0000B1690000}"/>
    <cellStyle name="Notas 22 25 3" xfId="20638" xr:uid="{00000000-0005-0000-0000-0000B2690000}"/>
    <cellStyle name="Notas 22 25 3 2" xfId="35689" xr:uid="{00000000-0005-0000-0000-0000B3690000}"/>
    <cellStyle name="Notas 22 25 3 3" xfId="50038" xr:uid="{00000000-0005-0000-0000-0000B4690000}"/>
    <cellStyle name="Notas 22 26" xfId="6499" xr:uid="{00000000-0005-0000-0000-0000B5690000}"/>
    <cellStyle name="Notas 22 26 2" xfId="9025" xr:uid="{00000000-0005-0000-0000-0000B6690000}"/>
    <cellStyle name="Notas 22 26 2 2" xfId="24076" xr:uid="{00000000-0005-0000-0000-0000B7690000}"/>
    <cellStyle name="Notas 22 26 2 3" xfId="38425" xr:uid="{00000000-0005-0000-0000-0000B8690000}"/>
    <cellStyle name="Notas 22 26 3" xfId="20848" xr:uid="{00000000-0005-0000-0000-0000B9690000}"/>
    <cellStyle name="Notas 22 26 3 2" xfId="35899" xr:uid="{00000000-0005-0000-0000-0000BA690000}"/>
    <cellStyle name="Notas 22 26 3 3" xfId="50248" xr:uid="{00000000-0005-0000-0000-0000BB690000}"/>
    <cellStyle name="Notas 22 27" xfId="6709" xr:uid="{00000000-0005-0000-0000-0000BC690000}"/>
    <cellStyle name="Notas 22 27 2" xfId="9887" xr:uid="{00000000-0005-0000-0000-0000BD690000}"/>
    <cellStyle name="Notas 22 27 2 2" xfId="24938" xr:uid="{00000000-0005-0000-0000-0000BE690000}"/>
    <cellStyle name="Notas 22 27 2 3" xfId="39287" xr:uid="{00000000-0005-0000-0000-0000BF690000}"/>
    <cellStyle name="Notas 22 27 3" xfId="21058" xr:uid="{00000000-0005-0000-0000-0000C0690000}"/>
    <cellStyle name="Notas 22 27 3 2" xfId="36109" xr:uid="{00000000-0005-0000-0000-0000C1690000}"/>
    <cellStyle name="Notas 22 27 3 3" xfId="50458" xr:uid="{00000000-0005-0000-0000-0000C2690000}"/>
    <cellStyle name="Notas 22 28" xfId="6919" xr:uid="{00000000-0005-0000-0000-0000C3690000}"/>
    <cellStyle name="Notas 22 28 2" xfId="15035" xr:uid="{00000000-0005-0000-0000-0000C4690000}"/>
    <cellStyle name="Notas 22 28 2 2" xfId="30086" xr:uid="{00000000-0005-0000-0000-0000C5690000}"/>
    <cellStyle name="Notas 22 28 2 3" xfId="44435" xr:uid="{00000000-0005-0000-0000-0000C6690000}"/>
    <cellStyle name="Notas 22 28 3" xfId="21268" xr:uid="{00000000-0005-0000-0000-0000C7690000}"/>
    <cellStyle name="Notas 22 28 3 2" xfId="36319" xr:uid="{00000000-0005-0000-0000-0000C8690000}"/>
    <cellStyle name="Notas 22 28 3 3" xfId="50668" xr:uid="{00000000-0005-0000-0000-0000C9690000}"/>
    <cellStyle name="Notas 22 29" xfId="7129" xr:uid="{00000000-0005-0000-0000-0000CA690000}"/>
    <cellStyle name="Notas 22 29 2" xfId="9606" xr:uid="{00000000-0005-0000-0000-0000CB690000}"/>
    <cellStyle name="Notas 22 29 2 2" xfId="24657" xr:uid="{00000000-0005-0000-0000-0000CC690000}"/>
    <cellStyle name="Notas 22 29 2 3" xfId="39006" xr:uid="{00000000-0005-0000-0000-0000CD690000}"/>
    <cellStyle name="Notas 22 29 3" xfId="21478" xr:uid="{00000000-0005-0000-0000-0000CE690000}"/>
    <cellStyle name="Notas 22 29 3 2" xfId="36529" xr:uid="{00000000-0005-0000-0000-0000CF690000}"/>
    <cellStyle name="Notas 22 29 3 3" xfId="50878" xr:uid="{00000000-0005-0000-0000-0000D0690000}"/>
    <cellStyle name="Notas 22 3" xfId="1524" xr:uid="{00000000-0005-0000-0000-0000D1690000}"/>
    <cellStyle name="Notas 22 3 10" xfId="3903" xr:uid="{00000000-0005-0000-0000-0000D2690000}"/>
    <cellStyle name="Notas 22 3 10 2" xfId="11656" xr:uid="{00000000-0005-0000-0000-0000D3690000}"/>
    <cellStyle name="Notas 22 3 10 2 2" xfId="26707" xr:uid="{00000000-0005-0000-0000-0000D4690000}"/>
    <cellStyle name="Notas 22 3 10 2 3" xfId="41056" xr:uid="{00000000-0005-0000-0000-0000D5690000}"/>
    <cellStyle name="Notas 22 3 10 3" xfId="18252" xr:uid="{00000000-0005-0000-0000-0000D6690000}"/>
    <cellStyle name="Notas 22 3 10 3 2" xfId="33303" xr:uid="{00000000-0005-0000-0000-0000D7690000}"/>
    <cellStyle name="Notas 22 3 10 3 3" xfId="47652" xr:uid="{00000000-0005-0000-0000-0000D8690000}"/>
    <cellStyle name="Notas 22 3 11" xfId="4113" xr:uid="{00000000-0005-0000-0000-0000D9690000}"/>
    <cellStyle name="Notas 22 3 11 2" xfId="14592" xr:uid="{00000000-0005-0000-0000-0000DA690000}"/>
    <cellStyle name="Notas 22 3 11 2 2" xfId="29643" xr:uid="{00000000-0005-0000-0000-0000DB690000}"/>
    <cellStyle name="Notas 22 3 11 2 3" xfId="43992" xr:uid="{00000000-0005-0000-0000-0000DC690000}"/>
    <cellStyle name="Notas 22 3 11 3" xfId="18462" xr:uid="{00000000-0005-0000-0000-0000DD690000}"/>
    <cellStyle name="Notas 22 3 11 3 2" xfId="33513" xr:uid="{00000000-0005-0000-0000-0000DE690000}"/>
    <cellStyle name="Notas 22 3 11 3 3" xfId="47862" xr:uid="{00000000-0005-0000-0000-0000DF690000}"/>
    <cellStyle name="Notas 22 3 12" xfId="4323" xr:uid="{00000000-0005-0000-0000-0000E0690000}"/>
    <cellStyle name="Notas 22 3 12 2" xfId="10291" xr:uid="{00000000-0005-0000-0000-0000E1690000}"/>
    <cellStyle name="Notas 22 3 12 2 2" xfId="25342" xr:uid="{00000000-0005-0000-0000-0000E2690000}"/>
    <cellStyle name="Notas 22 3 12 2 3" xfId="39691" xr:uid="{00000000-0005-0000-0000-0000E3690000}"/>
    <cellStyle name="Notas 22 3 12 3" xfId="18672" xr:uid="{00000000-0005-0000-0000-0000E4690000}"/>
    <cellStyle name="Notas 22 3 12 3 2" xfId="33723" xr:uid="{00000000-0005-0000-0000-0000E5690000}"/>
    <cellStyle name="Notas 22 3 12 3 3" xfId="48072" xr:uid="{00000000-0005-0000-0000-0000E6690000}"/>
    <cellStyle name="Notas 22 3 13" xfId="4533" xr:uid="{00000000-0005-0000-0000-0000E7690000}"/>
    <cellStyle name="Notas 22 3 13 2" xfId="11261" xr:uid="{00000000-0005-0000-0000-0000E8690000}"/>
    <cellStyle name="Notas 22 3 13 2 2" xfId="26312" xr:uid="{00000000-0005-0000-0000-0000E9690000}"/>
    <cellStyle name="Notas 22 3 13 2 3" xfId="40661" xr:uid="{00000000-0005-0000-0000-0000EA690000}"/>
    <cellStyle name="Notas 22 3 13 3" xfId="18882" xr:uid="{00000000-0005-0000-0000-0000EB690000}"/>
    <cellStyle name="Notas 22 3 13 3 2" xfId="33933" xr:uid="{00000000-0005-0000-0000-0000EC690000}"/>
    <cellStyle name="Notas 22 3 13 3 3" xfId="48282" xr:uid="{00000000-0005-0000-0000-0000ED690000}"/>
    <cellStyle name="Notas 22 3 14" xfId="4743" xr:uid="{00000000-0005-0000-0000-0000EE690000}"/>
    <cellStyle name="Notas 22 3 14 2" xfId="12415" xr:uid="{00000000-0005-0000-0000-0000EF690000}"/>
    <cellStyle name="Notas 22 3 14 2 2" xfId="27466" xr:uid="{00000000-0005-0000-0000-0000F0690000}"/>
    <cellStyle name="Notas 22 3 14 2 3" xfId="41815" xr:uid="{00000000-0005-0000-0000-0000F1690000}"/>
    <cellStyle name="Notas 22 3 14 3" xfId="19092" xr:uid="{00000000-0005-0000-0000-0000F2690000}"/>
    <cellStyle name="Notas 22 3 14 3 2" xfId="34143" xr:uid="{00000000-0005-0000-0000-0000F3690000}"/>
    <cellStyle name="Notas 22 3 14 3 3" xfId="48492" xr:uid="{00000000-0005-0000-0000-0000F4690000}"/>
    <cellStyle name="Notas 22 3 15" xfId="4953" xr:uid="{00000000-0005-0000-0000-0000F5690000}"/>
    <cellStyle name="Notas 22 3 15 2" xfId="14612" xr:uid="{00000000-0005-0000-0000-0000F6690000}"/>
    <cellStyle name="Notas 22 3 15 2 2" xfId="29663" xr:uid="{00000000-0005-0000-0000-0000F7690000}"/>
    <cellStyle name="Notas 22 3 15 2 3" xfId="44012" xr:uid="{00000000-0005-0000-0000-0000F8690000}"/>
    <cellStyle name="Notas 22 3 15 3" xfId="19302" xr:uid="{00000000-0005-0000-0000-0000F9690000}"/>
    <cellStyle name="Notas 22 3 15 3 2" xfId="34353" xr:uid="{00000000-0005-0000-0000-0000FA690000}"/>
    <cellStyle name="Notas 22 3 15 3 3" xfId="48702" xr:uid="{00000000-0005-0000-0000-0000FB690000}"/>
    <cellStyle name="Notas 22 3 16" xfId="5163" xr:uid="{00000000-0005-0000-0000-0000FC690000}"/>
    <cellStyle name="Notas 22 3 16 2" xfId="14627" xr:uid="{00000000-0005-0000-0000-0000FD690000}"/>
    <cellStyle name="Notas 22 3 16 2 2" xfId="29678" xr:uid="{00000000-0005-0000-0000-0000FE690000}"/>
    <cellStyle name="Notas 22 3 16 2 3" xfId="44027" xr:uid="{00000000-0005-0000-0000-0000FF690000}"/>
    <cellStyle name="Notas 22 3 16 3" xfId="19512" xr:uid="{00000000-0005-0000-0000-0000006A0000}"/>
    <cellStyle name="Notas 22 3 16 3 2" xfId="34563" xr:uid="{00000000-0005-0000-0000-0000016A0000}"/>
    <cellStyle name="Notas 22 3 16 3 3" xfId="48912" xr:uid="{00000000-0005-0000-0000-0000026A0000}"/>
    <cellStyle name="Notas 22 3 17" xfId="5373" xr:uid="{00000000-0005-0000-0000-0000036A0000}"/>
    <cellStyle name="Notas 22 3 17 2" xfId="12971" xr:uid="{00000000-0005-0000-0000-0000046A0000}"/>
    <cellStyle name="Notas 22 3 17 2 2" xfId="28022" xr:uid="{00000000-0005-0000-0000-0000056A0000}"/>
    <cellStyle name="Notas 22 3 17 2 3" xfId="42371" xr:uid="{00000000-0005-0000-0000-0000066A0000}"/>
    <cellStyle name="Notas 22 3 17 3" xfId="19722" xr:uid="{00000000-0005-0000-0000-0000076A0000}"/>
    <cellStyle name="Notas 22 3 17 3 2" xfId="34773" xr:uid="{00000000-0005-0000-0000-0000086A0000}"/>
    <cellStyle name="Notas 22 3 17 3 3" xfId="49122" xr:uid="{00000000-0005-0000-0000-0000096A0000}"/>
    <cellStyle name="Notas 22 3 18" xfId="5583" xr:uid="{00000000-0005-0000-0000-00000A6A0000}"/>
    <cellStyle name="Notas 22 3 18 2" xfId="11515" xr:uid="{00000000-0005-0000-0000-00000B6A0000}"/>
    <cellStyle name="Notas 22 3 18 2 2" xfId="26566" xr:uid="{00000000-0005-0000-0000-00000C6A0000}"/>
    <cellStyle name="Notas 22 3 18 2 3" xfId="40915" xr:uid="{00000000-0005-0000-0000-00000D6A0000}"/>
    <cellStyle name="Notas 22 3 18 3" xfId="19932" xr:uid="{00000000-0005-0000-0000-00000E6A0000}"/>
    <cellStyle name="Notas 22 3 18 3 2" xfId="34983" xr:uid="{00000000-0005-0000-0000-00000F6A0000}"/>
    <cellStyle name="Notas 22 3 18 3 3" xfId="49332" xr:uid="{00000000-0005-0000-0000-0000106A0000}"/>
    <cellStyle name="Notas 22 3 19" xfId="5793" xr:uid="{00000000-0005-0000-0000-0000116A0000}"/>
    <cellStyle name="Notas 22 3 19 2" xfId="13770" xr:uid="{00000000-0005-0000-0000-0000126A0000}"/>
    <cellStyle name="Notas 22 3 19 2 2" xfId="28821" xr:uid="{00000000-0005-0000-0000-0000136A0000}"/>
    <cellStyle name="Notas 22 3 19 2 3" xfId="43170" xr:uid="{00000000-0005-0000-0000-0000146A0000}"/>
    <cellStyle name="Notas 22 3 19 3" xfId="20142" xr:uid="{00000000-0005-0000-0000-0000156A0000}"/>
    <cellStyle name="Notas 22 3 19 3 2" xfId="35193" xr:uid="{00000000-0005-0000-0000-0000166A0000}"/>
    <cellStyle name="Notas 22 3 19 3 3" xfId="49542" xr:uid="{00000000-0005-0000-0000-0000176A0000}"/>
    <cellStyle name="Notas 22 3 2" xfId="2149" xr:uid="{00000000-0005-0000-0000-0000186A0000}"/>
    <cellStyle name="Notas 22 3 2 2" xfId="9137" xr:uid="{00000000-0005-0000-0000-0000196A0000}"/>
    <cellStyle name="Notas 22 3 2 2 2" xfId="24188" xr:uid="{00000000-0005-0000-0000-00001A6A0000}"/>
    <cellStyle name="Notas 22 3 2 2 3" xfId="38537" xr:uid="{00000000-0005-0000-0000-00001B6A0000}"/>
    <cellStyle name="Notas 22 3 2 3" xfId="16498" xr:uid="{00000000-0005-0000-0000-00001C6A0000}"/>
    <cellStyle name="Notas 22 3 2 3 2" xfId="31549" xr:uid="{00000000-0005-0000-0000-00001D6A0000}"/>
    <cellStyle name="Notas 22 3 2 3 3" xfId="45898" xr:uid="{00000000-0005-0000-0000-00001E6A0000}"/>
    <cellStyle name="Notas 22 3 20" xfId="6003" xr:uid="{00000000-0005-0000-0000-00001F6A0000}"/>
    <cellStyle name="Notas 22 3 20 2" xfId="12588" xr:uid="{00000000-0005-0000-0000-0000206A0000}"/>
    <cellStyle name="Notas 22 3 20 2 2" xfId="27639" xr:uid="{00000000-0005-0000-0000-0000216A0000}"/>
    <cellStyle name="Notas 22 3 20 2 3" xfId="41988" xr:uid="{00000000-0005-0000-0000-0000226A0000}"/>
    <cellStyle name="Notas 22 3 20 3" xfId="20352" xr:uid="{00000000-0005-0000-0000-0000236A0000}"/>
    <cellStyle name="Notas 22 3 20 3 2" xfId="35403" xr:uid="{00000000-0005-0000-0000-0000246A0000}"/>
    <cellStyle name="Notas 22 3 20 3 3" xfId="49752" xr:uid="{00000000-0005-0000-0000-0000256A0000}"/>
    <cellStyle name="Notas 22 3 21" xfId="6213" xr:uid="{00000000-0005-0000-0000-0000266A0000}"/>
    <cellStyle name="Notas 22 3 21 2" xfId="14358" xr:uid="{00000000-0005-0000-0000-0000276A0000}"/>
    <cellStyle name="Notas 22 3 21 2 2" xfId="29409" xr:uid="{00000000-0005-0000-0000-0000286A0000}"/>
    <cellStyle name="Notas 22 3 21 2 3" xfId="43758" xr:uid="{00000000-0005-0000-0000-0000296A0000}"/>
    <cellStyle name="Notas 22 3 21 3" xfId="20562" xr:uid="{00000000-0005-0000-0000-00002A6A0000}"/>
    <cellStyle name="Notas 22 3 21 3 2" xfId="35613" xr:uid="{00000000-0005-0000-0000-00002B6A0000}"/>
    <cellStyle name="Notas 22 3 21 3 3" xfId="49962" xr:uid="{00000000-0005-0000-0000-00002C6A0000}"/>
    <cellStyle name="Notas 22 3 22" xfId="6423" xr:uid="{00000000-0005-0000-0000-00002D6A0000}"/>
    <cellStyle name="Notas 22 3 22 2" xfId="12148" xr:uid="{00000000-0005-0000-0000-00002E6A0000}"/>
    <cellStyle name="Notas 22 3 22 2 2" xfId="27199" xr:uid="{00000000-0005-0000-0000-00002F6A0000}"/>
    <cellStyle name="Notas 22 3 22 2 3" xfId="41548" xr:uid="{00000000-0005-0000-0000-0000306A0000}"/>
    <cellStyle name="Notas 22 3 22 3" xfId="20772" xr:uid="{00000000-0005-0000-0000-0000316A0000}"/>
    <cellStyle name="Notas 22 3 22 3 2" xfId="35823" xr:uid="{00000000-0005-0000-0000-0000326A0000}"/>
    <cellStyle name="Notas 22 3 22 3 3" xfId="50172" xr:uid="{00000000-0005-0000-0000-0000336A0000}"/>
    <cellStyle name="Notas 22 3 23" xfId="6633" xr:uid="{00000000-0005-0000-0000-0000346A0000}"/>
    <cellStyle name="Notas 22 3 23 2" xfId="12121" xr:uid="{00000000-0005-0000-0000-0000356A0000}"/>
    <cellStyle name="Notas 22 3 23 2 2" xfId="27172" xr:uid="{00000000-0005-0000-0000-0000366A0000}"/>
    <cellStyle name="Notas 22 3 23 2 3" xfId="41521" xr:uid="{00000000-0005-0000-0000-0000376A0000}"/>
    <cellStyle name="Notas 22 3 23 3" xfId="20982" xr:uid="{00000000-0005-0000-0000-0000386A0000}"/>
    <cellStyle name="Notas 22 3 23 3 2" xfId="36033" xr:uid="{00000000-0005-0000-0000-0000396A0000}"/>
    <cellStyle name="Notas 22 3 23 3 3" xfId="50382" xr:uid="{00000000-0005-0000-0000-00003A6A0000}"/>
    <cellStyle name="Notas 22 3 24" xfId="6843" xr:uid="{00000000-0005-0000-0000-00003B6A0000}"/>
    <cellStyle name="Notas 22 3 24 2" xfId="13007" xr:uid="{00000000-0005-0000-0000-00003C6A0000}"/>
    <cellStyle name="Notas 22 3 24 2 2" xfId="28058" xr:uid="{00000000-0005-0000-0000-00003D6A0000}"/>
    <cellStyle name="Notas 22 3 24 2 3" xfId="42407" xr:uid="{00000000-0005-0000-0000-00003E6A0000}"/>
    <cellStyle name="Notas 22 3 24 3" xfId="21192" xr:uid="{00000000-0005-0000-0000-00003F6A0000}"/>
    <cellStyle name="Notas 22 3 24 3 2" xfId="36243" xr:uid="{00000000-0005-0000-0000-0000406A0000}"/>
    <cellStyle name="Notas 22 3 24 3 3" xfId="50592" xr:uid="{00000000-0005-0000-0000-0000416A0000}"/>
    <cellStyle name="Notas 22 3 25" xfId="7053" xr:uid="{00000000-0005-0000-0000-0000426A0000}"/>
    <cellStyle name="Notas 22 3 25 2" xfId="14293" xr:uid="{00000000-0005-0000-0000-0000436A0000}"/>
    <cellStyle name="Notas 22 3 25 2 2" xfId="29344" xr:uid="{00000000-0005-0000-0000-0000446A0000}"/>
    <cellStyle name="Notas 22 3 25 2 3" xfId="43693" xr:uid="{00000000-0005-0000-0000-0000456A0000}"/>
    <cellStyle name="Notas 22 3 25 3" xfId="21402" xr:uid="{00000000-0005-0000-0000-0000466A0000}"/>
    <cellStyle name="Notas 22 3 25 3 2" xfId="36453" xr:uid="{00000000-0005-0000-0000-0000476A0000}"/>
    <cellStyle name="Notas 22 3 25 3 3" xfId="50802" xr:uid="{00000000-0005-0000-0000-0000486A0000}"/>
    <cellStyle name="Notas 22 3 26" xfId="7263" xr:uid="{00000000-0005-0000-0000-0000496A0000}"/>
    <cellStyle name="Notas 22 3 26 2" xfId="11593" xr:uid="{00000000-0005-0000-0000-00004A6A0000}"/>
    <cellStyle name="Notas 22 3 26 2 2" xfId="26644" xr:uid="{00000000-0005-0000-0000-00004B6A0000}"/>
    <cellStyle name="Notas 22 3 26 2 3" xfId="40993" xr:uid="{00000000-0005-0000-0000-00004C6A0000}"/>
    <cellStyle name="Notas 22 3 26 3" xfId="21612" xr:uid="{00000000-0005-0000-0000-00004D6A0000}"/>
    <cellStyle name="Notas 22 3 26 3 2" xfId="36663" xr:uid="{00000000-0005-0000-0000-00004E6A0000}"/>
    <cellStyle name="Notas 22 3 26 3 3" xfId="51012" xr:uid="{00000000-0005-0000-0000-00004F6A0000}"/>
    <cellStyle name="Notas 22 3 27" xfId="7473" xr:uid="{00000000-0005-0000-0000-0000506A0000}"/>
    <cellStyle name="Notas 22 3 27 2" xfId="11274" xr:uid="{00000000-0005-0000-0000-0000516A0000}"/>
    <cellStyle name="Notas 22 3 27 2 2" xfId="26325" xr:uid="{00000000-0005-0000-0000-0000526A0000}"/>
    <cellStyle name="Notas 22 3 27 2 3" xfId="40674" xr:uid="{00000000-0005-0000-0000-0000536A0000}"/>
    <cellStyle name="Notas 22 3 27 3" xfId="21822" xr:uid="{00000000-0005-0000-0000-0000546A0000}"/>
    <cellStyle name="Notas 22 3 27 3 2" xfId="36873" xr:uid="{00000000-0005-0000-0000-0000556A0000}"/>
    <cellStyle name="Notas 22 3 27 3 3" xfId="51222" xr:uid="{00000000-0005-0000-0000-0000566A0000}"/>
    <cellStyle name="Notas 22 3 28" xfId="7683" xr:uid="{00000000-0005-0000-0000-0000576A0000}"/>
    <cellStyle name="Notas 22 3 28 2" xfId="13878" xr:uid="{00000000-0005-0000-0000-0000586A0000}"/>
    <cellStyle name="Notas 22 3 28 2 2" xfId="28929" xr:uid="{00000000-0005-0000-0000-0000596A0000}"/>
    <cellStyle name="Notas 22 3 28 2 3" xfId="43278" xr:uid="{00000000-0005-0000-0000-00005A6A0000}"/>
    <cellStyle name="Notas 22 3 28 3" xfId="22032" xr:uid="{00000000-0005-0000-0000-00005B6A0000}"/>
    <cellStyle name="Notas 22 3 28 3 2" xfId="37083" xr:uid="{00000000-0005-0000-0000-00005C6A0000}"/>
    <cellStyle name="Notas 22 3 28 3 3" xfId="51432" xr:uid="{00000000-0005-0000-0000-00005D6A0000}"/>
    <cellStyle name="Notas 22 3 29" xfId="7893" xr:uid="{00000000-0005-0000-0000-00005E6A0000}"/>
    <cellStyle name="Notas 22 3 29 2" xfId="9376" xr:uid="{00000000-0005-0000-0000-00005F6A0000}"/>
    <cellStyle name="Notas 22 3 29 2 2" xfId="24427" xr:uid="{00000000-0005-0000-0000-0000606A0000}"/>
    <cellStyle name="Notas 22 3 29 2 3" xfId="38776" xr:uid="{00000000-0005-0000-0000-0000616A0000}"/>
    <cellStyle name="Notas 22 3 29 3" xfId="22242" xr:uid="{00000000-0005-0000-0000-0000626A0000}"/>
    <cellStyle name="Notas 22 3 29 3 2" xfId="37293" xr:uid="{00000000-0005-0000-0000-0000636A0000}"/>
    <cellStyle name="Notas 22 3 29 3 3" xfId="51642" xr:uid="{00000000-0005-0000-0000-0000646A0000}"/>
    <cellStyle name="Notas 22 3 3" xfId="2433" xr:uid="{00000000-0005-0000-0000-0000656A0000}"/>
    <cellStyle name="Notas 22 3 3 2" xfId="12107" xr:uid="{00000000-0005-0000-0000-0000666A0000}"/>
    <cellStyle name="Notas 22 3 3 2 2" xfId="27158" xr:uid="{00000000-0005-0000-0000-0000676A0000}"/>
    <cellStyle name="Notas 22 3 3 2 3" xfId="41507" xr:uid="{00000000-0005-0000-0000-0000686A0000}"/>
    <cellStyle name="Notas 22 3 3 3" xfId="16782" xr:uid="{00000000-0005-0000-0000-0000696A0000}"/>
    <cellStyle name="Notas 22 3 3 3 2" xfId="31833" xr:uid="{00000000-0005-0000-0000-00006A6A0000}"/>
    <cellStyle name="Notas 22 3 3 3 3" xfId="46182" xr:uid="{00000000-0005-0000-0000-00006B6A0000}"/>
    <cellStyle name="Notas 22 3 30" xfId="8100" xr:uid="{00000000-0005-0000-0000-00006C6A0000}"/>
    <cellStyle name="Notas 22 3 30 2" xfId="10667" xr:uid="{00000000-0005-0000-0000-00006D6A0000}"/>
    <cellStyle name="Notas 22 3 30 2 2" xfId="25718" xr:uid="{00000000-0005-0000-0000-00006E6A0000}"/>
    <cellStyle name="Notas 22 3 30 2 3" xfId="40067" xr:uid="{00000000-0005-0000-0000-00006F6A0000}"/>
    <cellStyle name="Notas 22 3 30 3" xfId="22449" xr:uid="{00000000-0005-0000-0000-0000706A0000}"/>
    <cellStyle name="Notas 22 3 30 3 2" xfId="37500" xr:uid="{00000000-0005-0000-0000-0000716A0000}"/>
    <cellStyle name="Notas 22 3 30 3 3" xfId="51849" xr:uid="{00000000-0005-0000-0000-0000726A0000}"/>
    <cellStyle name="Notas 22 3 31" xfId="8307" xr:uid="{00000000-0005-0000-0000-0000736A0000}"/>
    <cellStyle name="Notas 22 3 31 2" xfId="12699" xr:uid="{00000000-0005-0000-0000-0000746A0000}"/>
    <cellStyle name="Notas 22 3 31 2 2" xfId="27750" xr:uid="{00000000-0005-0000-0000-0000756A0000}"/>
    <cellStyle name="Notas 22 3 31 2 3" xfId="42099" xr:uid="{00000000-0005-0000-0000-0000766A0000}"/>
    <cellStyle name="Notas 22 3 31 3" xfId="22656" xr:uid="{00000000-0005-0000-0000-0000776A0000}"/>
    <cellStyle name="Notas 22 3 31 3 2" xfId="37707" xr:uid="{00000000-0005-0000-0000-0000786A0000}"/>
    <cellStyle name="Notas 22 3 31 3 3" xfId="52056" xr:uid="{00000000-0005-0000-0000-0000796A0000}"/>
    <cellStyle name="Notas 22 3 32" xfId="8512" xr:uid="{00000000-0005-0000-0000-00007A6A0000}"/>
    <cellStyle name="Notas 22 3 32 2" xfId="10205" xr:uid="{00000000-0005-0000-0000-00007B6A0000}"/>
    <cellStyle name="Notas 22 3 32 2 2" xfId="25256" xr:uid="{00000000-0005-0000-0000-00007C6A0000}"/>
    <cellStyle name="Notas 22 3 32 2 3" xfId="39605" xr:uid="{00000000-0005-0000-0000-00007D6A0000}"/>
    <cellStyle name="Notas 22 3 32 3" xfId="22861" xr:uid="{00000000-0005-0000-0000-00007E6A0000}"/>
    <cellStyle name="Notas 22 3 32 3 2" xfId="37912" xr:uid="{00000000-0005-0000-0000-00007F6A0000}"/>
    <cellStyle name="Notas 22 3 32 3 3" xfId="52261" xr:uid="{00000000-0005-0000-0000-0000806A0000}"/>
    <cellStyle name="Notas 22 3 33" xfId="8707" xr:uid="{00000000-0005-0000-0000-0000816A0000}"/>
    <cellStyle name="Notas 22 3 33 2" xfId="13405" xr:uid="{00000000-0005-0000-0000-0000826A0000}"/>
    <cellStyle name="Notas 22 3 33 2 2" xfId="28456" xr:uid="{00000000-0005-0000-0000-0000836A0000}"/>
    <cellStyle name="Notas 22 3 33 2 3" xfId="42805" xr:uid="{00000000-0005-0000-0000-0000846A0000}"/>
    <cellStyle name="Notas 22 3 33 3" xfId="23056" xr:uid="{00000000-0005-0000-0000-0000856A0000}"/>
    <cellStyle name="Notas 22 3 33 3 2" xfId="38107" xr:uid="{00000000-0005-0000-0000-0000866A0000}"/>
    <cellStyle name="Notas 22 3 33 3 3" xfId="52456" xr:uid="{00000000-0005-0000-0000-0000876A0000}"/>
    <cellStyle name="Notas 22 3 34" xfId="8877" xr:uid="{00000000-0005-0000-0000-0000886A0000}"/>
    <cellStyle name="Notas 22 3 34 2" xfId="11197" xr:uid="{00000000-0005-0000-0000-0000896A0000}"/>
    <cellStyle name="Notas 22 3 34 2 2" xfId="26248" xr:uid="{00000000-0005-0000-0000-00008A6A0000}"/>
    <cellStyle name="Notas 22 3 34 2 3" xfId="40597" xr:uid="{00000000-0005-0000-0000-00008B6A0000}"/>
    <cellStyle name="Notas 22 3 34 3" xfId="23226" xr:uid="{00000000-0005-0000-0000-00008C6A0000}"/>
    <cellStyle name="Notas 22 3 34 3 2" xfId="38277" xr:uid="{00000000-0005-0000-0000-00008D6A0000}"/>
    <cellStyle name="Notas 22 3 34 3 3" xfId="52626" xr:uid="{00000000-0005-0000-0000-00008E6A0000}"/>
    <cellStyle name="Notas 22 3 35" xfId="9011" xr:uid="{00000000-0005-0000-0000-00008F6A0000}"/>
    <cellStyle name="Notas 22 3 35 2" xfId="11104" xr:uid="{00000000-0005-0000-0000-0000906A0000}"/>
    <cellStyle name="Notas 22 3 35 2 2" xfId="26155" xr:uid="{00000000-0005-0000-0000-0000916A0000}"/>
    <cellStyle name="Notas 22 3 35 2 3" xfId="40504" xr:uid="{00000000-0005-0000-0000-0000926A0000}"/>
    <cellStyle name="Notas 22 3 35 3" xfId="23360" xr:uid="{00000000-0005-0000-0000-0000936A0000}"/>
    <cellStyle name="Notas 22 3 35 3 2" xfId="38411" xr:uid="{00000000-0005-0000-0000-0000946A0000}"/>
    <cellStyle name="Notas 22 3 35 3 3" xfId="52760" xr:uid="{00000000-0005-0000-0000-0000956A0000}"/>
    <cellStyle name="Notas 22 3 36" xfId="13742" xr:uid="{00000000-0005-0000-0000-0000966A0000}"/>
    <cellStyle name="Notas 22 3 36 2" xfId="28793" xr:uid="{00000000-0005-0000-0000-0000976A0000}"/>
    <cellStyle name="Notas 22 3 36 3" xfId="43142" xr:uid="{00000000-0005-0000-0000-0000986A0000}"/>
    <cellStyle name="Notas 22 3 37" xfId="16260" xr:uid="{00000000-0005-0000-0000-0000996A0000}"/>
    <cellStyle name="Notas 22 3 37 2" xfId="31311" xr:uid="{00000000-0005-0000-0000-00009A6A0000}"/>
    <cellStyle name="Notas 22 3 37 3" xfId="45660" xr:uid="{00000000-0005-0000-0000-00009B6A0000}"/>
    <cellStyle name="Notas 22 3 4" xfId="2643" xr:uid="{00000000-0005-0000-0000-00009C6A0000}"/>
    <cellStyle name="Notas 22 3 4 2" xfId="13693" xr:uid="{00000000-0005-0000-0000-00009D6A0000}"/>
    <cellStyle name="Notas 22 3 4 2 2" xfId="28744" xr:uid="{00000000-0005-0000-0000-00009E6A0000}"/>
    <cellStyle name="Notas 22 3 4 2 3" xfId="43093" xr:uid="{00000000-0005-0000-0000-00009F6A0000}"/>
    <cellStyle name="Notas 22 3 4 3" xfId="16992" xr:uid="{00000000-0005-0000-0000-0000A06A0000}"/>
    <cellStyle name="Notas 22 3 4 3 2" xfId="32043" xr:uid="{00000000-0005-0000-0000-0000A16A0000}"/>
    <cellStyle name="Notas 22 3 4 3 3" xfId="46392" xr:uid="{00000000-0005-0000-0000-0000A26A0000}"/>
    <cellStyle name="Notas 22 3 5" xfId="2853" xr:uid="{00000000-0005-0000-0000-0000A36A0000}"/>
    <cellStyle name="Notas 22 3 5 2" xfId="15205" xr:uid="{00000000-0005-0000-0000-0000A46A0000}"/>
    <cellStyle name="Notas 22 3 5 2 2" xfId="30256" xr:uid="{00000000-0005-0000-0000-0000A56A0000}"/>
    <cellStyle name="Notas 22 3 5 2 3" xfId="44605" xr:uid="{00000000-0005-0000-0000-0000A66A0000}"/>
    <cellStyle name="Notas 22 3 5 3" xfId="17202" xr:uid="{00000000-0005-0000-0000-0000A76A0000}"/>
    <cellStyle name="Notas 22 3 5 3 2" xfId="32253" xr:uid="{00000000-0005-0000-0000-0000A86A0000}"/>
    <cellStyle name="Notas 22 3 5 3 3" xfId="46602" xr:uid="{00000000-0005-0000-0000-0000A96A0000}"/>
    <cellStyle name="Notas 22 3 6" xfId="3063" xr:uid="{00000000-0005-0000-0000-0000AA6A0000}"/>
    <cellStyle name="Notas 22 3 6 2" xfId="12177" xr:uid="{00000000-0005-0000-0000-0000AB6A0000}"/>
    <cellStyle name="Notas 22 3 6 2 2" xfId="27228" xr:uid="{00000000-0005-0000-0000-0000AC6A0000}"/>
    <cellStyle name="Notas 22 3 6 2 3" xfId="41577" xr:uid="{00000000-0005-0000-0000-0000AD6A0000}"/>
    <cellStyle name="Notas 22 3 6 3" xfId="17412" xr:uid="{00000000-0005-0000-0000-0000AE6A0000}"/>
    <cellStyle name="Notas 22 3 6 3 2" xfId="32463" xr:uid="{00000000-0005-0000-0000-0000AF6A0000}"/>
    <cellStyle name="Notas 22 3 6 3 3" xfId="46812" xr:uid="{00000000-0005-0000-0000-0000B06A0000}"/>
    <cellStyle name="Notas 22 3 7" xfId="3273" xr:uid="{00000000-0005-0000-0000-0000B16A0000}"/>
    <cellStyle name="Notas 22 3 7 2" xfId="13705" xr:uid="{00000000-0005-0000-0000-0000B26A0000}"/>
    <cellStyle name="Notas 22 3 7 2 2" xfId="28756" xr:uid="{00000000-0005-0000-0000-0000B36A0000}"/>
    <cellStyle name="Notas 22 3 7 2 3" xfId="43105" xr:uid="{00000000-0005-0000-0000-0000B46A0000}"/>
    <cellStyle name="Notas 22 3 7 3" xfId="17622" xr:uid="{00000000-0005-0000-0000-0000B56A0000}"/>
    <cellStyle name="Notas 22 3 7 3 2" xfId="32673" xr:uid="{00000000-0005-0000-0000-0000B66A0000}"/>
    <cellStyle name="Notas 22 3 7 3 3" xfId="47022" xr:uid="{00000000-0005-0000-0000-0000B76A0000}"/>
    <cellStyle name="Notas 22 3 8" xfId="3483" xr:uid="{00000000-0005-0000-0000-0000B86A0000}"/>
    <cellStyle name="Notas 22 3 8 2" xfId="9326" xr:uid="{00000000-0005-0000-0000-0000B96A0000}"/>
    <cellStyle name="Notas 22 3 8 2 2" xfId="24377" xr:uid="{00000000-0005-0000-0000-0000BA6A0000}"/>
    <cellStyle name="Notas 22 3 8 2 3" xfId="38726" xr:uid="{00000000-0005-0000-0000-0000BB6A0000}"/>
    <cellStyle name="Notas 22 3 8 3" xfId="17832" xr:uid="{00000000-0005-0000-0000-0000BC6A0000}"/>
    <cellStyle name="Notas 22 3 8 3 2" xfId="32883" xr:uid="{00000000-0005-0000-0000-0000BD6A0000}"/>
    <cellStyle name="Notas 22 3 8 3 3" xfId="47232" xr:uid="{00000000-0005-0000-0000-0000BE6A0000}"/>
    <cellStyle name="Notas 22 3 9" xfId="3693" xr:uid="{00000000-0005-0000-0000-0000BF6A0000}"/>
    <cellStyle name="Notas 22 3 9 2" xfId="10312" xr:uid="{00000000-0005-0000-0000-0000C06A0000}"/>
    <cellStyle name="Notas 22 3 9 2 2" xfId="25363" xr:uid="{00000000-0005-0000-0000-0000C16A0000}"/>
    <cellStyle name="Notas 22 3 9 2 3" xfId="39712" xr:uid="{00000000-0005-0000-0000-0000C26A0000}"/>
    <cellStyle name="Notas 22 3 9 3" xfId="18042" xr:uid="{00000000-0005-0000-0000-0000C36A0000}"/>
    <cellStyle name="Notas 22 3 9 3 2" xfId="33093" xr:uid="{00000000-0005-0000-0000-0000C46A0000}"/>
    <cellStyle name="Notas 22 3 9 3 3" xfId="47442" xr:uid="{00000000-0005-0000-0000-0000C56A0000}"/>
    <cellStyle name="Notas 22 30" xfId="7339" xr:uid="{00000000-0005-0000-0000-0000C66A0000}"/>
    <cellStyle name="Notas 22 30 2" xfId="9017" xr:uid="{00000000-0005-0000-0000-0000C76A0000}"/>
    <cellStyle name="Notas 22 30 2 2" xfId="24068" xr:uid="{00000000-0005-0000-0000-0000C86A0000}"/>
    <cellStyle name="Notas 22 30 2 3" xfId="38417" xr:uid="{00000000-0005-0000-0000-0000C96A0000}"/>
    <cellStyle name="Notas 22 30 3" xfId="21688" xr:uid="{00000000-0005-0000-0000-0000CA6A0000}"/>
    <cellStyle name="Notas 22 30 3 2" xfId="36739" xr:uid="{00000000-0005-0000-0000-0000CB6A0000}"/>
    <cellStyle name="Notas 22 30 3 3" xfId="51088" xr:uid="{00000000-0005-0000-0000-0000CC6A0000}"/>
    <cellStyle name="Notas 22 31" xfId="7549" xr:uid="{00000000-0005-0000-0000-0000CD6A0000}"/>
    <cellStyle name="Notas 22 31 2" xfId="12630" xr:uid="{00000000-0005-0000-0000-0000CE6A0000}"/>
    <cellStyle name="Notas 22 31 2 2" xfId="27681" xr:uid="{00000000-0005-0000-0000-0000CF6A0000}"/>
    <cellStyle name="Notas 22 31 2 3" xfId="42030" xr:uid="{00000000-0005-0000-0000-0000D06A0000}"/>
    <cellStyle name="Notas 22 31 3" xfId="21898" xr:uid="{00000000-0005-0000-0000-0000D16A0000}"/>
    <cellStyle name="Notas 22 31 3 2" xfId="36949" xr:uid="{00000000-0005-0000-0000-0000D26A0000}"/>
    <cellStyle name="Notas 22 31 3 3" xfId="51298" xr:uid="{00000000-0005-0000-0000-0000D36A0000}"/>
    <cellStyle name="Notas 22 32" xfId="7759" xr:uid="{00000000-0005-0000-0000-0000D46A0000}"/>
    <cellStyle name="Notas 22 32 2" xfId="11789" xr:uid="{00000000-0005-0000-0000-0000D56A0000}"/>
    <cellStyle name="Notas 22 32 2 2" xfId="26840" xr:uid="{00000000-0005-0000-0000-0000D66A0000}"/>
    <cellStyle name="Notas 22 32 2 3" xfId="41189" xr:uid="{00000000-0005-0000-0000-0000D76A0000}"/>
    <cellStyle name="Notas 22 32 3" xfId="22108" xr:uid="{00000000-0005-0000-0000-0000D86A0000}"/>
    <cellStyle name="Notas 22 32 3 2" xfId="37159" xr:uid="{00000000-0005-0000-0000-0000D96A0000}"/>
    <cellStyle name="Notas 22 32 3 3" xfId="51508" xr:uid="{00000000-0005-0000-0000-0000DA6A0000}"/>
    <cellStyle name="Notas 22 33" xfId="7969" xr:uid="{00000000-0005-0000-0000-0000DB6A0000}"/>
    <cellStyle name="Notas 22 33 2" xfId="10865" xr:uid="{00000000-0005-0000-0000-0000DC6A0000}"/>
    <cellStyle name="Notas 22 33 2 2" xfId="25916" xr:uid="{00000000-0005-0000-0000-0000DD6A0000}"/>
    <cellStyle name="Notas 22 33 2 3" xfId="40265" xr:uid="{00000000-0005-0000-0000-0000DE6A0000}"/>
    <cellStyle name="Notas 22 33 3" xfId="22318" xr:uid="{00000000-0005-0000-0000-0000DF6A0000}"/>
    <cellStyle name="Notas 22 33 3 2" xfId="37369" xr:uid="{00000000-0005-0000-0000-0000E06A0000}"/>
    <cellStyle name="Notas 22 33 3 3" xfId="51718" xr:uid="{00000000-0005-0000-0000-0000E16A0000}"/>
    <cellStyle name="Notas 22 34" xfId="8176" xr:uid="{00000000-0005-0000-0000-0000E26A0000}"/>
    <cellStyle name="Notas 22 34 2" xfId="15376" xr:uid="{00000000-0005-0000-0000-0000E36A0000}"/>
    <cellStyle name="Notas 22 34 2 2" xfId="30427" xr:uid="{00000000-0005-0000-0000-0000E46A0000}"/>
    <cellStyle name="Notas 22 34 2 3" xfId="44776" xr:uid="{00000000-0005-0000-0000-0000E56A0000}"/>
    <cellStyle name="Notas 22 34 3" xfId="22525" xr:uid="{00000000-0005-0000-0000-0000E66A0000}"/>
    <cellStyle name="Notas 22 34 3 2" xfId="37576" xr:uid="{00000000-0005-0000-0000-0000E76A0000}"/>
    <cellStyle name="Notas 22 34 3 3" xfId="51925" xr:uid="{00000000-0005-0000-0000-0000E86A0000}"/>
    <cellStyle name="Notas 22 35" xfId="8383" xr:uid="{00000000-0005-0000-0000-0000E96A0000}"/>
    <cellStyle name="Notas 22 35 2" xfId="13521" xr:uid="{00000000-0005-0000-0000-0000EA6A0000}"/>
    <cellStyle name="Notas 22 35 2 2" xfId="28572" xr:uid="{00000000-0005-0000-0000-0000EB6A0000}"/>
    <cellStyle name="Notas 22 35 2 3" xfId="42921" xr:uid="{00000000-0005-0000-0000-0000EC6A0000}"/>
    <cellStyle name="Notas 22 35 3" xfId="22732" xr:uid="{00000000-0005-0000-0000-0000ED6A0000}"/>
    <cellStyle name="Notas 22 35 3 2" xfId="37783" xr:uid="{00000000-0005-0000-0000-0000EE6A0000}"/>
    <cellStyle name="Notas 22 35 3 3" xfId="52132" xr:uid="{00000000-0005-0000-0000-0000EF6A0000}"/>
    <cellStyle name="Notas 22 36" xfId="8587" xr:uid="{00000000-0005-0000-0000-0000F06A0000}"/>
    <cellStyle name="Notas 22 36 2" xfId="13009" xr:uid="{00000000-0005-0000-0000-0000F16A0000}"/>
    <cellStyle name="Notas 22 36 2 2" xfId="28060" xr:uid="{00000000-0005-0000-0000-0000F26A0000}"/>
    <cellStyle name="Notas 22 36 2 3" xfId="42409" xr:uid="{00000000-0005-0000-0000-0000F36A0000}"/>
    <cellStyle name="Notas 22 36 3" xfId="22936" xr:uid="{00000000-0005-0000-0000-0000F46A0000}"/>
    <cellStyle name="Notas 22 36 3 2" xfId="37987" xr:uid="{00000000-0005-0000-0000-0000F56A0000}"/>
    <cellStyle name="Notas 22 36 3 3" xfId="52336" xr:uid="{00000000-0005-0000-0000-0000F66A0000}"/>
    <cellStyle name="Notas 22 37" xfId="8777" xr:uid="{00000000-0005-0000-0000-0000F76A0000}"/>
    <cellStyle name="Notas 22 37 2" xfId="9517" xr:uid="{00000000-0005-0000-0000-0000F86A0000}"/>
    <cellStyle name="Notas 22 37 2 2" xfId="24568" xr:uid="{00000000-0005-0000-0000-0000F96A0000}"/>
    <cellStyle name="Notas 22 37 2 3" xfId="38917" xr:uid="{00000000-0005-0000-0000-0000FA6A0000}"/>
    <cellStyle name="Notas 22 37 3" xfId="23126" xr:uid="{00000000-0005-0000-0000-0000FB6A0000}"/>
    <cellStyle name="Notas 22 37 3 2" xfId="38177" xr:uid="{00000000-0005-0000-0000-0000FC6A0000}"/>
    <cellStyle name="Notas 22 37 3 3" xfId="52526" xr:uid="{00000000-0005-0000-0000-0000FD6A0000}"/>
    <cellStyle name="Notas 22 38" xfId="13640" xr:uid="{00000000-0005-0000-0000-0000FE6A0000}"/>
    <cellStyle name="Notas 22 38 2" xfId="28691" xr:uid="{00000000-0005-0000-0000-0000FF6A0000}"/>
    <cellStyle name="Notas 22 38 3" xfId="43040" xr:uid="{00000000-0005-0000-0000-0000006B0000}"/>
    <cellStyle name="Notas 22 39" xfId="16129" xr:uid="{00000000-0005-0000-0000-0000016B0000}"/>
    <cellStyle name="Notas 22 39 2" xfId="31180" xr:uid="{00000000-0005-0000-0000-0000026B0000}"/>
    <cellStyle name="Notas 22 39 3" xfId="45529" xr:uid="{00000000-0005-0000-0000-0000036B0000}"/>
    <cellStyle name="Notas 22 4" xfId="2155" xr:uid="{00000000-0005-0000-0000-0000046B0000}"/>
    <cellStyle name="Notas 22 4 2" xfId="1532" xr:uid="{00000000-0005-0000-0000-0000056B0000}"/>
    <cellStyle name="Notas 22 4 2 2" xfId="23377" xr:uid="{00000000-0005-0000-0000-0000066B0000}"/>
    <cellStyle name="Notas 22 4 2 3" xfId="23974" xr:uid="{00000000-0005-0000-0000-0000076B0000}"/>
    <cellStyle name="Notas 22 4 3" xfId="16504" xr:uid="{00000000-0005-0000-0000-0000086B0000}"/>
    <cellStyle name="Notas 22 4 3 2" xfId="31555" xr:uid="{00000000-0005-0000-0000-0000096B0000}"/>
    <cellStyle name="Notas 22 4 3 3" xfId="45904" xr:uid="{00000000-0005-0000-0000-00000A6B0000}"/>
    <cellStyle name="Notas 22 5" xfId="1942" xr:uid="{00000000-0005-0000-0000-00000B6B0000}"/>
    <cellStyle name="Notas 22 5 2" xfId="13616" xr:uid="{00000000-0005-0000-0000-00000C6B0000}"/>
    <cellStyle name="Notas 22 5 2 2" xfId="28667" xr:uid="{00000000-0005-0000-0000-00000D6B0000}"/>
    <cellStyle name="Notas 22 5 2 3" xfId="43016" xr:uid="{00000000-0005-0000-0000-00000E6B0000}"/>
    <cellStyle name="Notas 22 5 3" xfId="16287" xr:uid="{00000000-0005-0000-0000-00000F6B0000}"/>
    <cellStyle name="Notas 22 5 3 2" xfId="31338" xr:uid="{00000000-0005-0000-0000-0000106B0000}"/>
    <cellStyle name="Notas 22 5 3 3" xfId="45687" xr:uid="{00000000-0005-0000-0000-0000116B0000}"/>
    <cellStyle name="Notas 22 6" xfId="2299" xr:uid="{00000000-0005-0000-0000-0000126B0000}"/>
    <cellStyle name="Notas 22 6 2" xfId="12575" xr:uid="{00000000-0005-0000-0000-0000136B0000}"/>
    <cellStyle name="Notas 22 6 2 2" xfId="27626" xr:uid="{00000000-0005-0000-0000-0000146B0000}"/>
    <cellStyle name="Notas 22 6 2 3" xfId="41975" xr:uid="{00000000-0005-0000-0000-0000156B0000}"/>
    <cellStyle name="Notas 22 6 3" xfId="16648" xr:uid="{00000000-0005-0000-0000-0000166B0000}"/>
    <cellStyle name="Notas 22 6 3 2" xfId="31699" xr:uid="{00000000-0005-0000-0000-0000176B0000}"/>
    <cellStyle name="Notas 22 6 3 3" xfId="46048" xr:uid="{00000000-0005-0000-0000-0000186B0000}"/>
    <cellStyle name="Notas 22 7" xfId="2509" xr:uid="{00000000-0005-0000-0000-0000196B0000}"/>
    <cellStyle name="Notas 22 7 2" xfId="12566" xr:uid="{00000000-0005-0000-0000-00001A6B0000}"/>
    <cellStyle name="Notas 22 7 2 2" xfId="27617" xr:uid="{00000000-0005-0000-0000-00001B6B0000}"/>
    <cellStyle name="Notas 22 7 2 3" xfId="41966" xr:uid="{00000000-0005-0000-0000-00001C6B0000}"/>
    <cellStyle name="Notas 22 7 3" xfId="16858" xr:uid="{00000000-0005-0000-0000-00001D6B0000}"/>
    <cellStyle name="Notas 22 7 3 2" xfId="31909" xr:uid="{00000000-0005-0000-0000-00001E6B0000}"/>
    <cellStyle name="Notas 22 7 3 3" xfId="46258" xr:uid="{00000000-0005-0000-0000-00001F6B0000}"/>
    <cellStyle name="Notas 22 8" xfId="2719" xr:uid="{00000000-0005-0000-0000-0000206B0000}"/>
    <cellStyle name="Notas 22 8 2" xfId="12942" xr:uid="{00000000-0005-0000-0000-0000216B0000}"/>
    <cellStyle name="Notas 22 8 2 2" xfId="27993" xr:uid="{00000000-0005-0000-0000-0000226B0000}"/>
    <cellStyle name="Notas 22 8 2 3" xfId="42342" xr:uid="{00000000-0005-0000-0000-0000236B0000}"/>
    <cellStyle name="Notas 22 8 3" xfId="17068" xr:uid="{00000000-0005-0000-0000-0000246B0000}"/>
    <cellStyle name="Notas 22 8 3 2" xfId="32119" xr:uid="{00000000-0005-0000-0000-0000256B0000}"/>
    <cellStyle name="Notas 22 8 3 3" xfId="46468" xr:uid="{00000000-0005-0000-0000-0000266B0000}"/>
    <cellStyle name="Notas 22 9" xfId="2929" xr:uid="{00000000-0005-0000-0000-0000276B0000}"/>
    <cellStyle name="Notas 22 9 2" xfId="13899" xr:uid="{00000000-0005-0000-0000-0000286B0000}"/>
    <cellStyle name="Notas 22 9 2 2" xfId="28950" xr:uid="{00000000-0005-0000-0000-0000296B0000}"/>
    <cellStyle name="Notas 22 9 2 3" xfId="43299" xr:uid="{00000000-0005-0000-0000-00002A6B0000}"/>
    <cellStyle name="Notas 22 9 3" xfId="17278" xr:uid="{00000000-0005-0000-0000-00002B6B0000}"/>
    <cellStyle name="Notas 22 9 3 2" xfId="32329" xr:uid="{00000000-0005-0000-0000-00002C6B0000}"/>
    <cellStyle name="Notas 22 9 3 3" xfId="46678" xr:uid="{00000000-0005-0000-0000-00002D6B0000}"/>
    <cellStyle name="Notas 23" xfId="1417" xr:uid="{00000000-0005-0000-0000-00002E6B0000}"/>
    <cellStyle name="Notas 23 10" xfId="2832" xr:uid="{00000000-0005-0000-0000-00002F6B0000}"/>
    <cellStyle name="Notas 23 10 2" xfId="15642" xr:uid="{00000000-0005-0000-0000-0000306B0000}"/>
    <cellStyle name="Notas 23 10 2 2" xfId="30693" xr:uid="{00000000-0005-0000-0000-0000316B0000}"/>
    <cellStyle name="Notas 23 10 2 3" xfId="45042" xr:uid="{00000000-0005-0000-0000-0000326B0000}"/>
    <cellStyle name="Notas 23 10 3" xfId="17181" xr:uid="{00000000-0005-0000-0000-0000336B0000}"/>
    <cellStyle name="Notas 23 10 3 2" xfId="32232" xr:uid="{00000000-0005-0000-0000-0000346B0000}"/>
    <cellStyle name="Notas 23 10 3 3" xfId="46581" xr:uid="{00000000-0005-0000-0000-0000356B0000}"/>
    <cellStyle name="Notas 23 11" xfId="3042" xr:uid="{00000000-0005-0000-0000-0000366B0000}"/>
    <cellStyle name="Notas 23 11 2" xfId="9974" xr:uid="{00000000-0005-0000-0000-0000376B0000}"/>
    <cellStyle name="Notas 23 11 2 2" xfId="25025" xr:uid="{00000000-0005-0000-0000-0000386B0000}"/>
    <cellStyle name="Notas 23 11 2 3" xfId="39374" xr:uid="{00000000-0005-0000-0000-0000396B0000}"/>
    <cellStyle name="Notas 23 11 3" xfId="17391" xr:uid="{00000000-0005-0000-0000-00003A6B0000}"/>
    <cellStyle name="Notas 23 11 3 2" xfId="32442" xr:uid="{00000000-0005-0000-0000-00003B6B0000}"/>
    <cellStyle name="Notas 23 11 3 3" xfId="46791" xr:uid="{00000000-0005-0000-0000-00003C6B0000}"/>
    <cellStyle name="Notas 23 12" xfId="3252" xr:uid="{00000000-0005-0000-0000-00003D6B0000}"/>
    <cellStyle name="Notas 23 12 2" xfId="9143" xr:uid="{00000000-0005-0000-0000-00003E6B0000}"/>
    <cellStyle name="Notas 23 12 2 2" xfId="24194" xr:uid="{00000000-0005-0000-0000-00003F6B0000}"/>
    <cellStyle name="Notas 23 12 2 3" xfId="38543" xr:uid="{00000000-0005-0000-0000-0000406B0000}"/>
    <cellStyle name="Notas 23 12 3" xfId="17601" xr:uid="{00000000-0005-0000-0000-0000416B0000}"/>
    <cellStyle name="Notas 23 12 3 2" xfId="32652" xr:uid="{00000000-0005-0000-0000-0000426B0000}"/>
    <cellStyle name="Notas 23 12 3 3" xfId="47001" xr:uid="{00000000-0005-0000-0000-0000436B0000}"/>
    <cellStyle name="Notas 23 13" xfId="3462" xr:uid="{00000000-0005-0000-0000-0000446B0000}"/>
    <cellStyle name="Notas 23 13 2" xfId="9564" xr:uid="{00000000-0005-0000-0000-0000456B0000}"/>
    <cellStyle name="Notas 23 13 2 2" xfId="24615" xr:uid="{00000000-0005-0000-0000-0000466B0000}"/>
    <cellStyle name="Notas 23 13 2 3" xfId="38964" xr:uid="{00000000-0005-0000-0000-0000476B0000}"/>
    <cellStyle name="Notas 23 13 3" xfId="17811" xr:uid="{00000000-0005-0000-0000-0000486B0000}"/>
    <cellStyle name="Notas 23 13 3 2" xfId="32862" xr:uid="{00000000-0005-0000-0000-0000496B0000}"/>
    <cellStyle name="Notas 23 13 3 3" xfId="47211" xr:uid="{00000000-0005-0000-0000-00004A6B0000}"/>
    <cellStyle name="Notas 23 14" xfId="3672" xr:uid="{00000000-0005-0000-0000-00004B6B0000}"/>
    <cellStyle name="Notas 23 14 2" xfId="9969" xr:uid="{00000000-0005-0000-0000-00004C6B0000}"/>
    <cellStyle name="Notas 23 14 2 2" xfId="25020" xr:uid="{00000000-0005-0000-0000-00004D6B0000}"/>
    <cellStyle name="Notas 23 14 2 3" xfId="39369" xr:uid="{00000000-0005-0000-0000-00004E6B0000}"/>
    <cellStyle name="Notas 23 14 3" xfId="18021" xr:uid="{00000000-0005-0000-0000-00004F6B0000}"/>
    <cellStyle name="Notas 23 14 3 2" xfId="33072" xr:uid="{00000000-0005-0000-0000-0000506B0000}"/>
    <cellStyle name="Notas 23 14 3 3" xfId="47421" xr:uid="{00000000-0005-0000-0000-0000516B0000}"/>
    <cellStyle name="Notas 23 15" xfId="3882" xr:uid="{00000000-0005-0000-0000-0000526B0000}"/>
    <cellStyle name="Notas 23 15 2" xfId="14472" xr:uid="{00000000-0005-0000-0000-0000536B0000}"/>
    <cellStyle name="Notas 23 15 2 2" xfId="29523" xr:uid="{00000000-0005-0000-0000-0000546B0000}"/>
    <cellStyle name="Notas 23 15 2 3" xfId="43872" xr:uid="{00000000-0005-0000-0000-0000556B0000}"/>
    <cellStyle name="Notas 23 15 3" xfId="18231" xr:uid="{00000000-0005-0000-0000-0000566B0000}"/>
    <cellStyle name="Notas 23 15 3 2" xfId="33282" xr:uid="{00000000-0005-0000-0000-0000576B0000}"/>
    <cellStyle name="Notas 23 15 3 3" xfId="47631" xr:uid="{00000000-0005-0000-0000-0000586B0000}"/>
    <cellStyle name="Notas 23 16" xfId="4092" xr:uid="{00000000-0005-0000-0000-0000596B0000}"/>
    <cellStyle name="Notas 23 16 2" xfId="12069" xr:uid="{00000000-0005-0000-0000-00005A6B0000}"/>
    <cellStyle name="Notas 23 16 2 2" xfId="27120" xr:uid="{00000000-0005-0000-0000-00005B6B0000}"/>
    <cellStyle name="Notas 23 16 2 3" xfId="41469" xr:uid="{00000000-0005-0000-0000-00005C6B0000}"/>
    <cellStyle name="Notas 23 16 3" xfId="18441" xr:uid="{00000000-0005-0000-0000-00005D6B0000}"/>
    <cellStyle name="Notas 23 16 3 2" xfId="33492" xr:uid="{00000000-0005-0000-0000-00005E6B0000}"/>
    <cellStyle name="Notas 23 16 3 3" xfId="47841" xr:uid="{00000000-0005-0000-0000-00005F6B0000}"/>
    <cellStyle name="Notas 23 17" xfId="4302" xr:uid="{00000000-0005-0000-0000-0000606B0000}"/>
    <cellStyle name="Notas 23 17 2" xfId="11162" xr:uid="{00000000-0005-0000-0000-0000616B0000}"/>
    <cellStyle name="Notas 23 17 2 2" xfId="26213" xr:uid="{00000000-0005-0000-0000-0000626B0000}"/>
    <cellStyle name="Notas 23 17 2 3" xfId="40562" xr:uid="{00000000-0005-0000-0000-0000636B0000}"/>
    <cellStyle name="Notas 23 17 3" xfId="18651" xr:uid="{00000000-0005-0000-0000-0000646B0000}"/>
    <cellStyle name="Notas 23 17 3 2" xfId="33702" xr:uid="{00000000-0005-0000-0000-0000656B0000}"/>
    <cellStyle name="Notas 23 17 3 3" xfId="48051" xr:uid="{00000000-0005-0000-0000-0000666B0000}"/>
    <cellStyle name="Notas 23 18" xfId="4512" xr:uid="{00000000-0005-0000-0000-0000676B0000}"/>
    <cellStyle name="Notas 23 18 2" xfId="10605" xr:uid="{00000000-0005-0000-0000-0000686B0000}"/>
    <cellStyle name="Notas 23 18 2 2" xfId="25656" xr:uid="{00000000-0005-0000-0000-0000696B0000}"/>
    <cellStyle name="Notas 23 18 2 3" xfId="40005" xr:uid="{00000000-0005-0000-0000-00006A6B0000}"/>
    <cellStyle name="Notas 23 18 3" xfId="18861" xr:uid="{00000000-0005-0000-0000-00006B6B0000}"/>
    <cellStyle name="Notas 23 18 3 2" xfId="33912" xr:uid="{00000000-0005-0000-0000-00006C6B0000}"/>
    <cellStyle name="Notas 23 18 3 3" xfId="48261" xr:uid="{00000000-0005-0000-0000-00006D6B0000}"/>
    <cellStyle name="Notas 23 19" xfId="4722" xr:uid="{00000000-0005-0000-0000-00006E6B0000}"/>
    <cellStyle name="Notas 23 19 2" xfId="14993" xr:uid="{00000000-0005-0000-0000-00006F6B0000}"/>
    <cellStyle name="Notas 23 19 2 2" xfId="30044" xr:uid="{00000000-0005-0000-0000-0000706B0000}"/>
    <cellStyle name="Notas 23 19 2 3" xfId="44393" xr:uid="{00000000-0005-0000-0000-0000716B0000}"/>
    <cellStyle name="Notas 23 19 3" xfId="19071" xr:uid="{00000000-0005-0000-0000-0000726B0000}"/>
    <cellStyle name="Notas 23 19 3 2" xfId="34122" xr:uid="{00000000-0005-0000-0000-0000736B0000}"/>
    <cellStyle name="Notas 23 19 3 3" xfId="48471" xr:uid="{00000000-0005-0000-0000-0000746B0000}"/>
    <cellStyle name="Notas 23 2" xfId="1504" xr:uid="{00000000-0005-0000-0000-0000756B0000}"/>
    <cellStyle name="Notas 23 2 10" xfId="3875" xr:uid="{00000000-0005-0000-0000-0000766B0000}"/>
    <cellStyle name="Notas 23 2 10 2" xfId="13035" xr:uid="{00000000-0005-0000-0000-0000776B0000}"/>
    <cellStyle name="Notas 23 2 10 2 2" xfId="28086" xr:uid="{00000000-0005-0000-0000-0000786B0000}"/>
    <cellStyle name="Notas 23 2 10 2 3" xfId="42435" xr:uid="{00000000-0005-0000-0000-0000796B0000}"/>
    <cellStyle name="Notas 23 2 10 3" xfId="18224" xr:uid="{00000000-0005-0000-0000-00007A6B0000}"/>
    <cellStyle name="Notas 23 2 10 3 2" xfId="33275" xr:uid="{00000000-0005-0000-0000-00007B6B0000}"/>
    <cellStyle name="Notas 23 2 10 3 3" xfId="47624" xr:uid="{00000000-0005-0000-0000-00007C6B0000}"/>
    <cellStyle name="Notas 23 2 11" xfId="4085" xr:uid="{00000000-0005-0000-0000-00007D6B0000}"/>
    <cellStyle name="Notas 23 2 11 2" xfId="1700" xr:uid="{00000000-0005-0000-0000-00007E6B0000}"/>
    <cellStyle name="Notas 23 2 11 2 2" xfId="23505" xr:uid="{00000000-0005-0000-0000-00007F6B0000}"/>
    <cellStyle name="Notas 23 2 11 2 3" xfId="24022" xr:uid="{00000000-0005-0000-0000-0000806B0000}"/>
    <cellStyle name="Notas 23 2 11 3" xfId="18434" xr:uid="{00000000-0005-0000-0000-0000816B0000}"/>
    <cellStyle name="Notas 23 2 11 3 2" xfId="33485" xr:uid="{00000000-0005-0000-0000-0000826B0000}"/>
    <cellStyle name="Notas 23 2 11 3 3" xfId="47834" xr:uid="{00000000-0005-0000-0000-0000836B0000}"/>
    <cellStyle name="Notas 23 2 12" xfId="4295" xr:uid="{00000000-0005-0000-0000-0000846B0000}"/>
    <cellStyle name="Notas 23 2 12 2" xfId="15860" xr:uid="{00000000-0005-0000-0000-0000856B0000}"/>
    <cellStyle name="Notas 23 2 12 2 2" xfId="30911" xr:uid="{00000000-0005-0000-0000-0000866B0000}"/>
    <cellStyle name="Notas 23 2 12 2 3" xfId="45260" xr:uid="{00000000-0005-0000-0000-0000876B0000}"/>
    <cellStyle name="Notas 23 2 12 3" xfId="18644" xr:uid="{00000000-0005-0000-0000-0000886B0000}"/>
    <cellStyle name="Notas 23 2 12 3 2" xfId="33695" xr:uid="{00000000-0005-0000-0000-0000896B0000}"/>
    <cellStyle name="Notas 23 2 12 3 3" xfId="48044" xr:uid="{00000000-0005-0000-0000-00008A6B0000}"/>
    <cellStyle name="Notas 23 2 13" xfId="4505" xr:uid="{00000000-0005-0000-0000-00008B6B0000}"/>
    <cellStyle name="Notas 23 2 13 2" xfId="1815" xr:uid="{00000000-0005-0000-0000-00008C6B0000}"/>
    <cellStyle name="Notas 23 2 13 2 2" xfId="23620" xr:uid="{00000000-0005-0000-0000-00008D6B0000}"/>
    <cellStyle name="Notas 23 2 13 2 3" xfId="23986" xr:uid="{00000000-0005-0000-0000-00008E6B0000}"/>
    <cellStyle name="Notas 23 2 13 3" xfId="18854" xr:uid="{00000000-0005-0000-0000-00008F6B0000}"/>
    <cellStyle name="Notas 23 2 13 3 2" xfId="33905" xr:uid="{00000000-0005-0000-0000-0000906B0000}"/>
    <cellStyle name="Notas 23 2 13 3 3" xfId="48254" xr:uid="{00000000-0005-0000-0000-0000916B0000}"/>
    <cellStyle name="Notas 23 2 14" xfId="4715" xr:uid="{00000000-0005-0000-0000-0000926B0000}"/>
    <cellStyle name="Notas 23 2 14 2" xfId="15913" xr:uid="{00000000-0005-0000-0000-0000936B0000}"/>
    <cellStyle name="Notas 23 2 14 2 2" xfId="30964" xr:uid="{00000000-0005-0000-0000-0000946B0000}"/>
    <cellStyle name="Notas 23 2 14 2 3" xfId="45313" xr:uid="{00000000-0005-0000-0000-0000956B0000}"/>
    <cellStyle name="Notas 23 2 14 3" xfId="19064" xr:uid="{00000000-0005-0000-0000-0000966B0000}"/>
    <cellStyle name="Notas 23 2 14 3 2" xfId="34115" xr:uid="{00000000-0005-0000-0000-0000976B0000}"/>
    <cellStyle name="Notas 23 2 14 3 3" xfId="48464" xr:uid="{00000000-0005-0000-0000-0000986B0000}"/>
    <cellStyle name="Notas 23 2 15" xfId="4925" xr:uid="{00000000-0005-0000-0000-0000996B0000}"/>
    <cellStyle name="Notas 23 2 15 2" xfId="9028" xr:uid="{00000000-0005-0000-0000-00009A6B0000}"/>
    <cellStyle name="Notas 23 2 15 2 2" xfId="24079" xr:uid="{00000000-0005-0000-0000-00009B6B0000}"/>
    <cellStyle name="Notas 23 2 15 2 3" xfId="38428" xr:uid="{00000000-0005-0000-0000-00009C6B0000}"/>
    <cellStyle name="Notas 23 2 15 3" xfId="19274" xr:uid="{00000000-0005-0000-0000-00009D6B0000}"/>
    <cellStyle name="Notas 23 2 15 3 2" xfId="34325" xr:uid="{00000000-0005-0000-0000-00009E6B0000}"/>
    <cellStyle name="Notas 23 2 15 3 3" xfId="48674" xr:uid="{00000000-0005-0000-0000-00009F6B0000}"/>
    <cellStyle name="Notas 23 2 16" xfId="5135" xr:uid="{00000000-0005-0000-0000-0000A06B0000}"/>
    <cellStyle name="Notas 23 2 16 2" xfId="12792" xr:uid="{00000000-0005-0000-0000-0000A16B0000}"/>
    <cellStyle name="Notas 23 2 16 2 2" xfId="27843" xr:uid="{00000000-0005-0000-0000-0000A26B0000}"/>
    <cellStyle name="Notas 23 2 16 2 3" xfId="42192" xr:uid="{00000000-0005-0000-0000-0000A36B0000}"/>
    <cellStyle name="Notas 23 2 16 3" xfId="19484" xr:uid="{00000000-0005-0000-0000-0000A46B0000}"/>
    <cellStyle name="Notas 23 2 16 3 2" xfId="34535" xr:uid="{00000000-0005-0000-0000-0000A56B0000}"/>
    <cellStyle name="Notas 23 2 16 3 3" xfId="48884" xr:uid="{00000000-0005-0000-0000-0000A66B0000}"/>
    <cellStyle name="Notas 23 2 17" xfId="5345" xr:uid="{00000000-0005-0000-0000-0000A76B0000}"/>
    <cellStyle name="Notas 23 2 17 2" xfId="15403" xr:uid="{00000000-0005-0000-0000-0000A86B0000}"/>
    <cellStyle name="Notas 23 2 17 2 2" xfId="30454" xr:uid="{00000000-0005-0000-0000-0000A96B0000}"/>
    <cellStyle name="Notas 23 2 17 2 3" xfId="44803" xr:uid="{00000000-0005-0000-0000-0000AA6B0000}"/>
    <cellStyle name="Notas 23 2 17 3" xfId="19694" xr:uid="{00000000-0005-0000-0000-0000AB6B0000}"/>
    <cellStyle name="Notas 23 2 17 3 2" xfId="34745" xr:uid="{00000000-0005-0000-0000-0000AC6B0000}"/>
    <cellStyle name="Notas 23 2 17 3 3" xfId="49094" xr:uid="{00000000-0005-0000-0000-0000AD6B0000}"/>
    <cellStyle name="Notas 23 2 18" xfId="5555" xr:uid="{00000000-0005-0000-0000-0000AE6B0000}"/>
    <cellStyle name="Notas 23 2 18 2" xfId="12043" xr:uid="{00000000-0005-0000-0000-0000AF6B0000}"/>
    <cellStyle name="Notas 23 2 18 2 2" xfId="27094" xr:uid="{00000000-0005-0000-0000-0000B06B0000}"/>
    <cellStyle name="Notas 23 2 18 2 3" xfId="41443" xr:uid="{00000000-0005-0000-0000-0000B16B0000}"/>
    <cellStyle name="Notas 23 2 18 3" xfId="19904" xr:uid="{00000000-0005-0000-0000-0000B26B0000}"/>
    <cellStyle name="Notas 23 2 18 3 2" xfId="34955" xr:uid="{00000000-0005-0000-0000-0000B36B0000}"/>
    <cellStyle name="Notas 23 2 18 3 3" xfId="49304" xr:uid="{00000000-0005-0000-0000-0000B46B0000}"/>
    <cellStyle name="Notas 23 2 19" xfId="5765" xr:uid="{00000000-0005-0000-0000-0000B56B0000}"/>
    <cellStyle name="Notas 23 2 19 2" xfId="11419" xr:uid="{00000000-0005-0000-0000-0000B66B0000}"/>
    <cellStyle name="Notas 23 2 19 2 2" xfId="26470" xr:uid="{00000000-0005-0000-0000-0000B76B0000}"/>
    <cellStyle name="Notas 23 2 19 2 3" xfId="40819" xr:uid="{00000000-0005-0000-0000-0000B86B0000}"/>
    <cellStyle name="Notas 23 2 19 3" xfId="20114" xr:uid="{00000000-0005-0000-0000-0000B96B0000}"/>
    <cellStyle name="Notas 23 2 19 3 2" xfId="35165" xr:uid="{00000000-0005-0000-0000-0000BA6B0000}"/>
    <cellStyle name="Notas 23 2 19 3 3" xfId="49514" xr:uid="{00000000-0005-0000-0000-0000BB6B0000}"/>
    <cellStyle name="Notas 23 2 2" xfId="1588" xr:uid="{00000000-0005-0000-0000-0000BC6B0000}"/>
    <cellStyle name="Notas 23 2 2 2" xfId="13836" xr:uid="{00000000-0005-0000-0000-0000BD6B0000}"/>
    <cellStyle name="Notas 23 2 2 2 2" xfId="28887" xr:uid="{00000000-0005-0000-0000-0000BE6B0000}"/>
    <cellStyle name="Notas 23 2 2 2 3" xfId="43236" xr:uid="{00000000-0005-0000-0000-0000BF6B0000}"/>
    <cellStyle name="Notas 23 2 2 3" xfId="10666" xr:uid="{00000000-0005-0000-0000-0000C06B0000}"/>
    <cellStyle name="Notas 23 2 2 3 2" xfId="25717" xr:uid="{00000000-0005-0000-0000-0000C16B0000}"/>
    <cellStyle name="Notas 23 2 2 3 3" xfId="40066" xr:uid="{00000000-0005-0000-0000-0000C26B0000}"/>
    <cellStyle name="Notas 23 2 20" xfId="5975" xr:uid="{00000000-0005-0000-0000-0000C36B0000}"/>
    <cellStyle name="Notas 23 2 20 2" xfId="12746" xr:uid="{00000000-0005-0000-0000-0000C46B0000}"/>
    <cellStyle name="Notas 23 2 20 2 2" xfId="27797" xr:uid="{00000000-0005-0000-0000-0000C56B0000}"/>
    <cellStyle name="Notas 23 2 20 2 3" xfId="42146" xr:uid="{00000000-0005-0000-0000-0000C66B0000}"/>
    <cellStyle name="Notas 23 2 20 3" xfId="20324" xr:uid="{00000000-0005-0000-0000-0000C76B0000}"/>
    <cellStyle name="Notas 23 2 20 3 2" xfId="35375" xr:uid="{00000000-0005-0000-0000-0000C86B0000}"/>
    <cellStyle name="Notas 23 2 20 3 3" xfId="49724" xr:uid="{00000000-0005-0000-0000-0000C96B0000}"/>
    <cellStyle name="Notas 23 2 21" xfId="6185" xr:uid="{00000000-0005-0000-0000-0000CA6B0000}"/>
    <cellStyle name="Notas 23 2 21 2" xfId="14276" xr:uid="{00000000-0005-0000-0000-0000CB6B0000}"/>
    <cellStyle name="Notas 23 2 21 2 2" xfId="29327" xr:uid="{00000000-0005-0000-0000-0000CC6B0000}"/>
    <cellStyle name="Notas 23 2 21 2 3" xfId="43676" xr:uid="{00000000-0005-0000-0000-0000CD6B0000}"/>
    <cellStyle name="Notas 23 2 21 3" xfId="20534" xr:uid="{00000000-0005-0000-0000-0000CE6B0000}"/>
    <cellStyle name="Notas 23 2 21 3 2" xfId="35585" xr:uid="{00000000-0005-0000-0000-0000CF6B0000}"/>
    <cellStyle name="Notas 23 2 21 3 3" xfId="49934" xr:uid="{00000000-0005-0000-0000-0000D06B0000}"/>
    <cellStyle name="Notas 23 2 22" xfId="6395" xr:uid="{00000000-0005-0000-0000-0000D16B0000}"/>
    <cellStyle name="Notas 23 2 22 2" xfId="12731" xr:uid="{00000000-0005-0000-0000-0000D26B0000}"/>
    <cellStyle name="Notas 23 2 22 2 2" xfId="27782" xr:uid="{00000000-0005-0000-0000-0000D36B0000}"/>
    <cellStyle name="Notas 23 2 22 2 3" xfId="42131" xr:uid="{00000000-0005-0000-0000-0000D46B0000}"/>
    <cellStyle name="Notas 23 2 22 3" xfId="20744" xr:uid="{00000000-0005-0000-0000-0000D56B0000}"/>
    <cellStyle name="Notas 23 2 22 3 2" xfId="35795" xr:uid="{00000000-0005-0000-0000-0000D66B0000}"/>
    <cellStyle name="Notas 23 2 22 3 3" xfId="50144" xr:uid="{00000000-0005-0000-0000-0000D76B0000}"/>
    <cellStyle name="Notas 23 2 23" xfId="6605" xr:uid="{00000000-0005-0000-0000-0000D86B0000}"/>
    <cellStyle name="Notas 23 2 23 2" xfId="15968" xr:uid="{00000000-0005-0000-0000-0000D96B0000}"/>
    <cellStyle name="Notas 23 2 23 2 2" xfId="31019" xr:uid="{00000000-0005-0000-0000-0000DA6B0000}"/>
    <cellStyle name="Notas 23 2 23 2 3" xfId="45368" xr:uid="{00000000-0005-0000-0000-0000DB6B0000}"/>
    <cellStyle name="Notas 23 2 23 3" xfId="20954" xr:uid="{00000000-0005-0000-0000-0000DC6B0000}"/>
    <cellStyle name="Notas 23 2 23 3 2" xfId="36005" xr:uid="{00000000-0005-0000-0000-0000DD6B0000}"/>
    <cellStyle name="Notas 23 2 23 3 3" xfId="50354" xr:uid="{00000000-0005-0000-0000-0000DE6B0000}"/>
    <cellStyle name="Notas 23 2 24" xfId="6815" xr:uid="{00000000-0005-0000-0000-0000DF6B0000}"/>
    <cellStyle name="Notas 23 2 24 2" xfId="13028" xr:uid="{00000000-0005-0000-0000-0000E06B0000}"/>
    <cellStyle name="Notas 23 2 24 2 2" xfId="28079" xr:uid="{00000000-0005-0000-0000-0000E16B0000}"/>
    <cellStyle name="Notas 23 2 24 2 3" xfId="42428" xr:uid="{00000000-0005-0000-0000-0000E26B0000}"/>
    <cellStyle name="Notas 23 2 24 3" xfId="21164" xr:uid="{00000000-0005-0000-0000-0000E36B0000}"/>
    <cellStyle name="Notas 23 2 24 3 2" xfId="36215" xr:uid="{00000000-0005-0000-0000-0000E46B0000}"/>
    <cellStyle name="Notas 23 2 24 3 3" xfId="50564" xr:uid="{00000000-0005-0000-0000-0000E56B0000}"/>
    <cellStyle name="Notas 23 2 25" xfId="7025" xr:uid="{00000000-0005-0000-0000-0000E66B0000}"/>
    <cellStyle name="Notas 23 2 25 2" xfId="11583" xr:uid="{00000000-0005-0000-0000-0000E76B0000}"/>
    <cellStyle name="Notas 23 2 25 2 2" xfId="26634" xr:uid="{00000000-0005-0000-0000-0000E86B0000}"/>
    <cellStyle name="Notas 23 2 25 2 3" xfId="40983" xr:uid="{00000000-0005-0000-0000-0000E96B0000}"/>
    <cellStyle name="Notas 23 2 25 3" xfId="21374" xr:uid="{00000000-0005-0000-0000-0000EA6B0000}"/>
    <cellStyle name="Notas 23 2 25 3 2" xfId="36425" xr:uid="{00000000-0005-0000-0000-0000EB6B0000}"/>
    <cellStyle name="Notas 23 2 25 3 3" xfId="50774" xr:uid="{00000000-0005-0000-0000-0000EC6B0000}"/>
    <cellStyle name="Notas 23 2 26" xfId="7235" xr:uid="{00000000-0005-0000-0000-0000ED6B0000}"/>
    <cellStyle name="Notas 23 2 26 2" xfId="13783" xr:uid="{00000000-0005-0000-0000-0000EE6B0000}"/>
    <cellStyle name="Notas 23 2 26 2 2" xfId="28834" xr:uid="{00000000-0005-0000-0000-0000EF6B0000}"/>
    <cellStyle name="Notas 23 2 26 2 3" xfId="43183" xr:uid="{00000000-0005-0000-0000-0000F06B0000}"/>
    <cellStyle name="Notas 23 2 26 3" xfId="21584" xr:uid="{00000000-0005-0000-0000-0000F16B0000}"/>
    <cellStyle name="Notas 23 2 26 3 2" xfId="36635" xr:uid="{00000000-0005-0000-0000-0000F26B0000}"/>
    <cellStyle name="Notas 23 2 26 3 3" xfId="50984" xr:uid="{00000000-0005-0000-0000-0000F36B0000}"/>
    <cellStyle name="Notas 23 2 27" xfId="7445" xr:uid="{00000000-0005-0000-0000-0000F46B0000}"/>
    <cellStyle name="Notas 23 2 27 2" xfId="13173" xr:uid="{00000000-0005-0000-0000-0000F56B0000}"/>
    <cellStyle name="Notas 23 2 27 2 2" xfId="28224" xr:uid="{00000000-0005-0000-0000-0000F66B0000}"/>
    <cellStyle name="Notas 23 2 27 2 3" xfId="42573" xr:uid="{00000000-0005-0000-0000-0000F76B0000}"/>
    <cellStyle name="Notas 23 2 27 3" xfId="21794" xr:uid="{00000000-0005-0000-0000-0000F86B0000}"/>
    <cellStyle name="Notas 23 2 27 3 2" xfId="36845" xr:uid="{00000000-0005-0000-0000-0000F96B0000}"/>
    <cellStyle name="Notas 23 2 27 3 3" xfId="51194" xr:uid="{00000000-0005-0000-0000-0000FA6B0000}"/>
    <cellStyle name="Notas 23 2 28" xfId="7655" xr:uid="{00000000-0005-0000-0000-0000FB6B0000}"/>
    <cellStyle name="Notas 23 2 28 2" xfId="1775" xr:uid="{00000000-0005-0000-0000-0000FC6B0000}"/>
    <cellStyle name="Notas 23 2 28 2 2" xfId="23580" xr:uid="{00000000-0005-0000-0000-0000FD6B0000}"/>
    <cellStyle name="Notas 23 2 28 2 3" xfId="23979" xr:uid="{00000000-0005-0000-0000-0000FE6B0000}"/>
    <cellStyle name="Notas 23 2 28 3" xfId="22004" xr:uid="{00000000-0005-0000-0000-0000FF6B0000}"/>
    <cellStyle name="Notas 23 2 28 3 2" xfId="37055" xr:uid="{00000000-0005-0000-0000-0000006C0000}"/>
    <cellStyle name="Notas 23 2 28 3 3" xfId="51404" xr:uid="{00000000-0005-0000-0000-0000016C0000}"/>
    <cellStyle name="Notas 23 2 29" xfId="7865" xr:uid="{00000000-0005-0000-0000-0000026C0000}"/>
    <cellStyle name="Notas 23 2 29 2" xfId="10981" xr:uid="{00000000-0005-0000-0000-0000036C0000}"/>
    <cellStyle name="Notas 23 2 29 2 2" xfId="26032" xr:uid="{00000000-0005-0000-0000-0000046C0000}"/>
    <cellStyle name="Notas 23 2 29 2 3" xfId="40381" xr:uid="{00000000-0005-0000-0000-0000056C0000}"/>
    <cellStyle name="Notas 23 2 29 3" xfId="22214" xr:uid="{00000000-0005-0000-0000-0000066C0000}"/>
    <cellStyle name="Notas 23 2 29 3 2" xfId="37265" xr:uid="{00000000-0005-0000-0000-0000076C0000}"/>
    <cellStyle name="Notas 23 2 29 3 3" xfId="51614" xr:uid="{00000000-0005-0000-0000-0000086C0000}"/>
    <cellStyle name="Notas 23 2 3" xfId="2405" xr:uid="{00000000-0005-0000-0000-0000096C0000}"/>
    <cellStyle name="Notas 23 2 3 2" xfId="1688" xr:uid="{00000000-0005-0000-0000-00000A6C0000}"/>
    <cellStyle name="Notas 23 2 3 2 2" xfId="23493" xr:uid="{00000000-0005-0000-0000-00000B6C0000}"/>
    <cellStyle name="Notas 23 2 3 2 3" xfId="23807" xr:uid="{00000000-0005-0000-0000-00000C6C0000}"/>
    <cellStyle name="Notas 23 2 3 3" xfId="16754" xr:uid="{00000000-0005-0000-0000-00000D6C0000}"/>
    <cellStyle name="Notas 23 2 3 3 2" xfId="31805" xr:uid="{00000000-0005-0000-0000-00000E6C0000}"/>
    <cellStyle name="Notas 23 2 3 3 3" xfId="46154" xr:uid="{00000000-0005-0000-0000-00000F6C0000}"/>
    <cellStyle name="Notas 23 2 30" xfId="8072" xr:uid="{00000000-0005-0000-0000-0000106C0000}"/>
    <cellStyle name="Notas 23 2 30 2" xfId="10538" xr:uid="{00000000-0005-0000-0000-0000116C0000}"/>
    <cellStyle name="Notas 23 2 30 2 2" xfId="25589" xr:uid="{00000000-0005-0000-0000-0000126C0000}"/>
    <cellStyle name="Notas 23 2 30 2 3" xfId="39938" xr:uid="{00000000-0005-0000-0000-0000136C0000}"/>
    <cellStyle name="Notas 23 2 30 3" xfId="22421" xr:uid="{00000000-0005-0000-0000-0000146C0000}"/>
    <cellStyle name="Notas 23 2 30 3 2" xfId="37472" xr:uid="{00000000-0005-0000-0000-0000156C0000}"/>
    <cellStyle name="Notas 23 2 30 3 3" xfId="51821" xr:uid="{00000000-0005-0000-0000-0000166C0000}"/>
    <cellStyle name="Notas 23 2 31" xfId="8279" xr:uid="{00000000-0005-0000-0000-0000176C0000}"/>
    <cellStyle name="Notas 23 2 31 2" xfId="15385" xr:uid="{00000000-0005-0000-0000-0000186C0000}"/>
    <cellStyle name="Notas 23 2 31 2 2" xfId="30436" xr:uid="{00000000-0005-0000-0000-0000196C0000}"/>
    <cellStyle name="Notas 23 2 31 2 3" xfId="44785" xr:uid="{00000000-0005-0000-0000-00001A6C0000}"/>
    <cellStyle name="Notas 23 2 31 3" xfId="22628" xr:uid="{00000000-0005-0000-0000-00001B6C0000}"/>
    <cellStyle name="Notas 23 2 31 3 2" xfId="37679" xr:uid="{00000000-0005-0000-0000-00001C6C0000}"/>
    <cellStyle name="Notas 23 2 31 3 3" xfId="52028" xr:uid="{00000000-0005-0000-0000-00001D6C0000}"/>
    <cellStyle name="Notas 23 2 32" xfId="8485" xr:uid="{00000000-0005-0000-0000-00001E6C0000}"/>
    <cellStyle name="Notas 23 2 32 2" xfId="15451" xr:uid="{00000000-0005-0000-0000-00001F6C0000}"/>
    <cellStyle name="Notas 23 2 32 2 2" xfId="30502" xr:uid="{00000000-0005-0000-0000-0000206C0000}"/>
    <cellStyle name="Notas 23 2 32 2 3" xfId="44851" xr:uid="{00000000-0005-0000-0000-0000216C0000}"/>
    <cellStyle name="Notas 23 2 32 3" xfId="22834" xr:uid="{00000000-0005-0000-0000-0000226C0000}"/>
    <cellStyle name="Notas 23 2 32 3 2" xfId="37885" xr:uid="{00000000-0005-0000-0000-0000236C0000}"/>
    <cellStyle name="Notas 23 2 32 3 3" xfId="52234" xr:uid="{00000000-0005-0000-0000-0000246C0000}"/>
    <cellStyle name="Notas 23 2 33" xfId="8682" xr:uid="{00000000-0005-0000-0000-0000256C0000}"/>
    <cellStyle name="Notas 23 2 33 2" xfId="1764" xr:uid="{00000000-0005-0000-0000-0000266C0000}"/>
    <cellStyle name="Notas 23 2 33 2 2" xfId="23569" xr:uid="{00000000-0005-0000-0000-0000276C0000}"/>
    <cellStyle name="Notas 23 2 33 2 3" xfId="23759" xr:uid="{00000000-0005-0000-0000-0000286C0000}"/>
    <cellStyle name="Notas 23 2 33 3" xfId="23031" xr:uid="{00000000-0005-0000-0000-0000296C0000}"/>
    <cellStyle name="Notas 23 2 33 3 2" xfId="38082" xr:uid="{00000000-0005-0000-0000-00002A6C0000}"/>
    <cellStyle name="Notas 23 2 33 3 3" xfId="52431" xr:uid="{00000000-0005-0000-0000-00002B6C0000}"/>
    <cellStyle name="Notas 23 2 34" xfId="8852" xr:uid="{00000000-0005-0000-0000-00002C6C0000}"/>
    <cellStyle name="Notas 23 2 34 2" xfId="14676" xr:uid="{00000000-0005-0000-0000-00002D6C0000}"/>
    <cellStyle name="Notas 23 2 34 2 2" xfId="29727" xr:uid="{00000000-0005-0000-0000-00002E6C0000}"/>
    <cellStyle name="Notas 23 2 34 2 3" xfId="44076" xr:uid="{00000000-0005-0000-0000-00002F6C0000}"/>
    <cellStyle name="Notas 23 2 34 3" xfId="23201" xr:uid="{00000000-0005-0000-0000-0000306C0000}"/>
    <cellStyle name="Notas 23 2 34 3 2" xfId="38252" xr:uid="{00000000-0005-0000-0000-0000316C0000}"/>
    <cellStyle name="Notas 23 2 34 3 3" xfId="52601" xr:uid="{00000000-0005-0000-0000-0000326C0000}"/>
    <cellStyle name="Notas 23 2 35" xfId="8991" xr:uid="{00000000-0005-0000-0000-0000336C0000}"/>
    <cellStyle name="Notas 23 2 35 2" xfId="11884" xr:uid="{00000000-0005-0000-0000-0000346C0000}"/>
    <cellStyle name="Notas 23 2 35 2 2" xfId="26935" xr:uid="{00000000-0005-0000-0000-0000356C0000}"/>
    <cellStyle name="Notas 23 2 35 2 3" xfId="41284" xr:uid="{00000000-0005-0000-0000-0000366C0000}"/>
    <cellStyle name="Notas 23 2 35 3" xfId="23340" xr:uid="{00000000-0005-0000-0000-0000376C0000}"/>
    <cellStyle name="Notas 23 2 35 3 2" xfId="38391" xr:uid="{00000000-0005-0000-0000-0000386C0000}"/>
    <cellStyle name="Notas 23 2 35 3 3" xfId="52740" xr:uid="{00000000-0005-0000-0000-0000396C0000}"/>
    <cellStyle name="Notas 23 2 36" xfId="11284" xr:uid="{00000000-0005-0000-0000-00003A6C0000}"/>
    <cellStyle name="Notas 23 2 36 2" xfId="26335" xr:uid="{00000000-0005-0000-0000-00003B6C0000}"/>
    <cellStyle name="Notas 23 2 36 3" xfId="40684" xr:uid="{00000000-0005-0000-0000-00003C6C0000}"/>
    <cellStyle name="Notas 23 2 37" xfId="16240" xr:uid="{00000000-0005-0000-0000-00003D6C0000}"/>
    <cellStyle name="Notas 23 2 37 2" xfId="31291" xr:uid="{00000000-0005-0000-0000-00003E6C0000}"/>
    <cellStyle name="Notas 23 2 37 3" xfId="45640" xr:uid="{00000000-0005-0000-0000-00003F6C0000}"/>
    <cellStyle name="Notas 23 2 4" xfId="2615" xr:uid="{00000000-0005-0000-0000-0000406C0000}"/>
    <cellStyle name="Notas 23 2 4 2" xfId="10014" xr:uid="{00000000-0005-0000-0000-0000416C0000}"/>
    <cellStyle name="Notas 23 2 4 2 2" xfId="25065" xr:uid="{00000000-0005-0000-0000-0000426C0000}"/>
    <cellStyle name="Notas 23 2 4 2 3" xfId="39414" xr:uid="{00000000-0005-0000-0000-0000436C0000}"/>
    <cellStyle name="Notas 23 2 4 3" xfId="16964" xr:uid="{00000000-0005-0000-0000-0000446C0000}"/>
    <cellStyle name="Notas 23 2 4 3 2" xfId="32015" xr:uid="{00000000-0005-0000-0000-0000456C0000}"/>
    <cellStyle name="Notas 23 2 4 3 3" xfId="46364" xr:uid="{00000000-0005-0000-0000-0000466C0000}"/>
    <cellStyle name="Notas 23 2 5" xfId="2825" xr:uid="{00000000-0005-0000-0000-0000476C0000}"/>
    <cellStyle name="Notas 23 2 5 2" xfId="11912" xr:uid="{00000000-0005-0000-0000-0000486C0000}"/>
    <cellStyle name="Notas 23 2 5 2 2" xfId="26963" xr:uid="{00000000-0005-0000-0000-0000496C0000}"/>
    <cellStyle name="Notas 23 2 5 2 3" xfId="41312" xr:uid="{00000000-0005-0000-0000-00004A6C0000}"/>
    <cellStyle name="Notas 23 2 5 3" xfId="17174" xr:uid="{00000000-0005-0000-0000-00004B6C0000}"/>
    <cellStyle name="Notas 23 2 5 3 2" xfId="32225" xr:uid="{00000000-0005-0000-0000-00004C6C0000}"/>
    <cellStyle name="Notas 23 2 5 3 3" xfId="46574" xr:uid="{00000000-0005-0000-0000-00004D6C0000}"/>
    <cellStyle name="Notas 23 2 6" xfId="3035" xr:uid="{00000000-0005-0000-0000-00004E6C0000}"/>
    <cellStyle name="Notas 23 2 6 2" xfId="14620" xr:uid="{00000000-0005-0000-0000-00004F6C0000}"/>
    <cellStyle name="Notas 23 2 6 2 2" xfId="29671" xr:uid="{00000000-0005-0000-0000-0000506C0000}"/>
    <cellStyle name="Notas 23 2 6 2 3" xfId="44020" xr:uid="{00000000-0005-0000-0000-0000516C0000}"/>
    <cellStyle name="Notas 23 2 6 3" xfId="17384" xr:uid="{00000000-0005-0000-0000-0000526C0000}"/>
    <cellStyle name="Notas 23 2 6 3 2" xfId="32435" xr:uid="{00000000-0005-0000-0000-0000536C0000}"/>
    <cellStyle name="Notas 23 2 6 3 3" xfId="46784" xr:uid="{00000000-0005-0000-0000-0000546C0000}"/>
    <cellStyle name="Notas 23 2 7" xfId="3245" xr:uid="{00000000-0005-0000-0000-0000556C0000}"/>
    <cellStyle name="Notas 23 2 7 2" xfId="15540" xr:uid="{00000000-0005-0000-0000-0000566C0000}"/>
    <cellStyle name="Notas 23 2 7 2 2" xfId="30591" xr:uid="{00000000-0005-0000-0000-0000576C0000}"/>
    <cellStyle name="Notas 23 2 7 2 3" xfId="44940" xr:uid="{00000000-0005-0000-0000-0000586C0000}"/>
    <cellStyle name="Notas 23 2 7 3" xfId="17594" xr:uid="{00000000-0005-0000-0000-0000596C0000}"/>
    <cellStyle name="Notas 23 2 7 3 2" xfId="32645" xr:uid="{00000000-0005-0000-0000-00005A6C0000}"/>
    <cellStyle name="Notas 23 2 7 3 3" xfId="46994" xr:uid="{00000000-0005-0000-0000-00005B6C0000}"/>
    <cellStyle name="Notas 23 2 8" xfId="3455" xr:uid="{00000000-0005-0000-0000-00005C6C0000}"/>
    <cellStyle name="Notas 23 2 8 2" xfId="12187" xr:uid="{00000000-0005-0000-0000-00005D6C0000}"/>
    <cellStyle name="Notas 23 2 8 2 2" xfId="27238" xr:uid="{00000000-0005-0000-0000-00005E6C0000}"/>
    <cellStyle name="Notas 23 2 8 2 3" xfId="41587" xr:uid="{00000000-0005-0000-0000-00005F6C0000}"/>
    <cellStyle name="Notas 23 2 8 3" xfId="17804" xr:uid="{00000000-0005-0000-0000-0000606C0000}"/>
    <cellStyle name="Notas 23 2 8 3 2" xfId="32855" xr:uid="{00000000-0005-0000-0000-0000616C0000}"/>
    <cellStyle name="Notas 23 2 8 3 3" xfId="47204" xr:uid="{00000000-0005-0000-0000-0000626C0000}"/>
    <cellStyle name="Notas 23 2 9" xfId="3665" xr:uid="{00000000-0005-0000-0000-0000636C0000}"/>
    <cellStyle name="Notas 23 2 9 2" xfId="15633" xr:uid="{00000000-0005-0000-0000-0000646C0000}"/>
    <cellStyle name="Notas 23 2 9 2 2" xfId="30684" xr:uid="{00000000-0005-0000-0000-0000656C0000}"/>
    <cellStyle name="Notas 23 2 9 2 3" xfId="45033" xr:uid="{00000000-0005-0000-0000-0000666C0000}"/>
    <cellStyle name="Notas 23 2 9 3" xfId="18014" xr:uid="{00000000-0005-0000-0000-0000676C0000}"/>
    <cellStyle name="Notas 23 2 9 3 2" xfId="33065" xr:uid="{00000000-0005-0000-0000-0000686C0000}"/>
    <cellStyle name="Notas 23 2 9 3 3" xfId="47414" xr:uid="{00000000-0005-0000-0000-0000696C0000}"/>
    <cellStyle name="Notas 23 20" xfId="4932" xr:uid="{00000000-0005-0000-0000-00006A6C0000}"/>
    <cellStyle name="Notas 23 20 2" xfId="12546" xr:uid="{00000000-0005-0000-0000-00006B6C0000}"/>
    <cellStyle name="Notas 23 20 2 2" xfId="27597" xr:uid="{00000000-0005-0000-0000-00006C6C0000}"/>
    <cellStyle name="Notas 23 20 2 3" xfId="41946" xr:uid="{00000000-0005-0000-0000-00006D6C0000}"/>
    <cellStyle name="Notas 23 20 3" xfId="19281" xr:uid="{00000000-0005-0000-0000-00006E6C0000}"/>
    <cellStyle name="Notas 23 20 3 2" xfId="34332" xr:uid="{00000000-0005-0000-0000-00006F6C0000}"/>
    <cellStyle name="Notas 23 20 3 3" xfId="48681" xr:uid="{00000000-0005-0000-0000-0000706C0000}"/>
    <cellStyle name="Notas 23 21" xfId="5142" xr:uid="{00000000-0005-0000-0000-0000716C0000}"/>
    <cellStyle name="Notas 23 21 2" xfId="1674" xr:uid="{00000000-0005-0000-0000-0000726C0000}"/>
    <cellStyle name="Notas 23 21 2 2" xfId="23479" xr:uid="{00000000-0005-0000-0000-0000736C0000}"/>
    <cellStyle name="Notas 23 21 2 3" xfId="23938" xr:uid="{00000000-0005-0000-0000-0000746C0000}"/>
    <cellStyle name="Notas 23 21 3" xfId="19491" xr:uid="{00000000-0005-0000-0000-0000756C0000}"/>
    <cellStyle name="Notas 23 21 3 2" xfId="34542" xr:uid="{00000000-0005-0000-0000-0000766C0000}"/>
    <cellStyle name="Notas 23 21 3 3" xfId="48891" xr:uid="{00000000-0005-0000-0000-0000776C0000}"/>
    <cellStyle name="Notas 23 22" xfId="5352" xr:uid="{00000000-0005-0000-0000-0000786C0000}"/>
    <cellStyle name="Notas 23 22 2" xfId="10708" xr:uid="{00000000-0005-0000-0000-0000796C0000}"/>
    <cellStyle name="Notas 23 22 2 2" xfId="25759" xr:uid="{00000000-0005-0000-0000-00007A6C0000}"/>
    <cellStyle name="Notas 23 22 2 3" xfId="40108" xr:uid="{00000000-0005-0000-0000-00007B6C0000}"/>
    <cellStyle name="Notas 23 22 3" xfId="19701" xr:uid="{00000000-0005-0000-0000-00007C6C0000}"/>
    <cellStyle name="Notas 23 22 3 2" xfId="34752" xr:uid="{00000000-0005-0000-0000-00007D6C0000}"/>
    <cellStyle name="Notas 23 22 3 3" xfId="49101" xr:uid="{00000000-0005-0000-0000-00007E6C0000}"/>
    <cellStyle name="Notas 23 23" xfId="5562" xr:uid="{00000000-0005-0000-0000-00007F6C0000}"/>
    <cellStyle name="Notas 23 23 2" xfId="12706" xr:uid="{00000000-0005-0000-0000-0000806C0000}"/>
    <cellStyle name="Notas 23 23 2 2" xfId="27757" xr:uid="{00000000-0005-0000-0000-0000816C0000}"/>
    <cellStyle name="Notas 23 23 2 3" xfId="42106" xr:uid="{00000000-0005-0000-0000-0000826C0000}"/>
    <cellStyle name="Notas 23 23 3" xfId="19911" xr:uid="{00000000-0005-0000-0000-0000836C0000}"/>
    <cellStyle name="Notas 23 23 3 2" xfId="34962" xr:uid="{00000000-0005-0000-0000-0000846C0000}"/>
    <cellStyle name="Notas 23 23 3 3" xfId="49311" xr:uid="{00000000-0005-0000-0000-0000856C0000}"/>
    <cellStyle name="Notas 23 24" xfId="5772" xr:uid="{00000000-0005-0000-0000-0000866C0000}"/>
    <cellStyle name="Notas 23 24 2" xfId="9283" xr:uid="{00000000-0005-0000-0000-0000876C0000}"/>
    <cellStyle name="Notas 23 24 2 2" xfId="24334" xr:uid="{00000000-0005-0000-0000-0000886C0000}"/>
    <cellStyle name="Notas 23 24 2 3" xfId="38683" xr:uid="{00000000-0005-0000-0000-0000896C0000}"/>
    <cellStyle name="Notas 23 24 3" xfId="20121" xr:uid="{00000000-0005-0000-0000-00008A6C0000}"/>
    <cellStyle name="Notas 23 24 3 2" xfId="35172" xr:uid="{00000000-0005-0000-0000-00008B6C0000}"/>
    <cellStyle name="Notas 23 24 3 3" xfId="49521" xr:uid="{00000000-0005-0000-0000-00008C6C0000}"/>
    <cellStyle name="Notas 23 25" xfId="5982" xr:uid="{00000000-0005-0000-0000-00008D6C0000}"/>
    <cellStyle name="Notas 23 25 2" xfId="12326" xr:uid="{00000000-0005-0000-0000-00008E6C0000}"/>
    <cellStyle name="Notas 23 25 2 2" xfId="27377" xr:uid="{00000000-0005-0000-0000-00008F6C0000}"/>
    <cellStyle name="Notas 23 25 2 3" xfId="41726" xr:uid="{00000000-0005-0000-0000-0000906C0000}"/>
    <cellStyle name="Notas 23 25 3" xfId="20331" xr:uid="{00000000-0005-0000-0000-0000916C0000}"/>
    <cellStyle name="Notas 23 25 3 2" xfId="35382" xr:uid="{00000000-0005-0000-0000-0000926C0000}"/>
    <cellStyle name="Notas 23 25 3 3" xfId="49731" xr:uid="{00000000-0005-0000-0000-0000936C0000}"/>
    <cellStyle name="Notas 23 26" xfId="6192" xr:uid="{00000000-0005-0000-0000-0000946C0000}"/>
    <cellStyle name="Notas 23 26 2" xfId="13508" xr:uid="{00000000-0005-0000-0000-0000956C0000}"/>
    <cellStyle name="Notas 23 26 2 2" xfId="28559" xr:uid="{00000000-0005-0000-0000-0000966C0000}"/>
    <cellStyle name="Notas 23 26 2 3" xfId="42908" xr:uid="{00000000-0005-0000-0000-0000976C0000}"/>
    <cellStyle name="Notas 23 26 3" xfId="20541" xr:uid="{00000000-0005-0000-0000-0000986C0000}"/>
    <cellStyle name="Notas 23 26 3 2" xfId="35592" xr:uid="{00000000-0005-0000-0000-0000996C0000}"/>
    <cellStyle name="Notas 23 26 3 3" xfId="49941" xr:uid="{00000000-0005-0000-0000-00009A6C0000}"/>
    <cellStyle name="Notas 23 27" xfId="6402" xr:uid="{00000000-0005-0000-0000-00009B6C0000}"/>
    <cellStyle name="Notas 23 27 2" xfId="12321" xr:uid="{00000000-0005-0000-0000-00009C6C0000}"/>
    <cellStyle name="Notas 23 27 2 2" xfId="27372" xr:uid="{00000000-0005-0000-0000-00009D6C0000}"/>
    <cellStyle name="Notas 23 27 2 3" xfId="41721" xr:uid="{00000000-0005-0000-0000-00009E6C0000}"/>
    <cellStyle name="Notas 23 27 3" xfId="20751" xr:uid="{00000000-0005-0000-0000-00009F6C0000}"/>
    <cellStyle name="Notas 23 27 3 2" xfId="35802" xr:uid="{00000000-0005-0000-0000-0000A06C0000}"/>
    <cellStyle name="Notas 23 27 3 3" xfId="50151" xr:uid="{00000000-0005-0000-0000-0000A16C0000}"/>
    <cellStyle name="Notas 23 28" xfId="6612" xr:uid="{00000000-0005-0000-0000-0000A26C0000}"/>
    <cellStyle name="Notas 23 28 2" xfId="14499" xr:uid="{00000000-0005-0000-0000-0000A36C0000}"/>
    <cellStyle name="Notas 23 28 2 2" xfId="29550" xr:uid="{00000000-0005-0000-0000-0000A46C0000}"/>
    <cellStyle name="Notas 23 28 2 3" xfId="43899" xr:uid="{00000000-0005-0000-0000-0000A56C0000}"/>
    <cellStyle name="Notas 23 28 3" xfId="20961" xr:uid="{00000000-0005-0000-0000-0000A66C0000}"/>
    <cellStyle name="Notas 23 28 3 2" xfId="36012" xr:uid="{00000000-0005-0000-0000-0000A76C0000}"/>
    <cellStyle name="Notas 23 28 3 3" xfId="50361" xr:uid="{00000000-0005-0000-0000-0000A86C0000}"/>
    <cellStyle name="Notas 23 29" xfId="6822" xr:uid="{00000000-0005-0000-0000-0000A96C0000}"/>
    <cellStyle name="Notas 23 29 2" xfId="9369" xr:uid="{00000000-0005-0000-0000-0000AA6C0000}"/>
    <cellStyle name="Notas 23 29 2 2" xfId="24420" xr:uid="{00000000-0005-0000-0000-0000AB6C0000}"/>
    <cellStyle name="Notas 23 29 2 3" xfId="38769" xr:uid="{00000000-0005-0000-0000-0000AC6C0000}"/>
    <cellStyle name="Notas 23 29 3" xfId="21171" xr:uid="{00000000-0005-0000-0000-0000AD6C0000}"/>
    <cellStyle name="Notas 23 29 3 2" xfId="36222" xr:uid="{00000000-0005-0000-0000-0000AE6C0000}"/>
    <cellStyle name="Notas 23 29 3 3" xfId="50571" xr:uid="{00000000-0005-0000-0000-0000AF6C0000}"/>
    <cellStyle name="Notas 23 3" xfId="1525" xr:uid="{00000000-0005-0000-0000-0000B06C0000}"/>
    <cellStyle name="Notas 23 3 10" xfId="3904" xr:uid="{00000000-0005-0000-0000-0000B16C0000}"/>
    <cellStyle name="Notas 23 3 10 2" xfId="9657" xr:uid="{00000000-0005-0000-0000-0000B26C0000}"/>
    <cellStyle name="Notas 23 3 10 2 2" xfId="24708" xr:uid="{00000000-0005-0000-0000-0000B36C0000}"/>
    <cellStyle name="Notas 23 3 10 2 3" xfId="39057" xr:uid="{00000000-0005-0000-0000-0000B46C0000}"/>
    <cellStyle name="Notas 23 3 10 3" xfId="18253" xr:uid="{00000000-0005-0000-0000-0000B56C0000}"/>
    <cellStyle name="Notas 23 3 10 3 2" xfId="33304" xr:uid="{00000000-0005-0000-0000-0000B66C0000}"/>
    <cellStyle name="Notas 23 3 10 3 3" xfId="47653" xr:uid="{00000000-0005-0000-0000-0000B76C0000}"/>
    <cellStyle name="Notas 23 3 11" xfId="4114" xr:uid="{00000000-0005-0000-0000-0000B86C0000}"/>
    <cellStyle name="Notas 23 3 11 2" xfId="11719" xr:uid="{00000000-0005-0000-0000-0000B96C0000}"/>
    <cellStyle name="Notas 23 3 11 2 2" xfId="26770" xr:uid="{00000000-0005-0000-0000-0000BA6C0000}"/>
    <cellStyle name="Notas 23 3 11 2 3" xfId="41119" xr:uid="{00000000-0005-0000-0000-0000BB6C0000}"/>
    <cellStyle name="Notas 23 3 11 3" xfId="18463" xr:uid="{00000000-0005-0000-0000-0000BC6C0000}"/>
    <cellStyle name="Notas 23 3 11 3 2" xfId="33514" xr:uid="{00000000-0005-0000-0000-0000BD6C0000}"/>
    <cellStyle name="Notas 23 3 11 3 3" xfId="47863" xr:uid="{00000000-0005-0000-0000-0000BE6C0000}"/>
    <cellStyle name="Notas 23 3 12" xfId="4324" xr:uid="{00000000-0005-0000-0000-0000BF6C0000}"/>
    <cellStyle name="Notas 23 3 12 2" xfId="12299" xr:uid="{00000000-0005-0000-0000-0000C06C0000}"/>
    <cellStyle name="Notas 23 3 12 2 2" xfId="27350" xr:uid="{00000000-0005-0000-0000-0000C16C0000}"/>
    <cellStyle name="Notas 23 3 12 2 3" xfId="41699" xr:uid="{00000000-0005-0000-0000-0000C26C0000}"/>
    <cellStyle name="Notas 23 3 12 3" xfId="18673" xr:uid="{00000000-0005-0000-0000-0000C36C0000}"/>
    <cellStyle name="Notas 23 3 12 3 2" xfId="33724" xr:uid="{00000000-0005-0000-0000-0000C46C0000}"/>
    <cellStyle name="Notas 23 3 12 3 3" xfId="48073" xr:uid="{00000000-0005-0000-0000-0000C56C0000}"/>
    <cellStyle name="Notas 23 3 13" xfId="4534" xr:uid="{00000000-0005-0000-0000-0000C66C0000}"/>
    <cellStyle name="Notas 23 3 13 2" xfId="10919" xr:uid="{00000000-0005-0000-0000-0000C76C0000}"/>
    <cellStyle name="Notas 23 3 13 2 2" xfId="25970" xr:uid="{00000000-0005-0000-0000-0000C86C0000}"/>
    <cellStyle name="Notas 23 3 13 2 3" xfId="40319" xr:uid="{00000000-0005-0000-0000-0000C96C0000}"/>
    <cellStyle name="Notas 23 3 13 3" xfId="18883" xr:uid="{00000000-0005-0000-0000-0000CA6C0000}"/>
    <cellStyle name="Notas 23 3 13 3 2" xfId="33934" xr:uid="{00000000-0005-0000-0000-0000CB6C0000}"/>
    <cellStyle name="Notas 23 3 13 3 3" xfId="48283" xr:uid="{00000000-0005-0000-0000-0000CC6C0000}"/>
    <cellStyle name="Notas 23 3 14" xfId="4744" xr:uid="{00000000-0005-0000-0000-0000CD6C0000}"/>
    <cellStyle name="Notas 23 3 14 2" xfId="16088" xr:uid="{00000000-0005-0000-0000-0000CE6C0000}"/>
    <cellStyle name="Notas 23 3 14 2 2" xfId="31139" xr:uid="{00000000-0005-0000-0000-0000CF6C0000}"/>
    <cellStyle name="Notas 23 3 14 2 3" xfId="45488" xr:uid="{00000000-0005-0000-0000-0000D06C0000}"/>
    <cellStyle name="Notas 23 3 14 3" xfId="19093" xr:uid="{00000000-0005-0000-0000-0000D16C0000}"/>
    <cellStyle name="Notas 23 3 14 3 2" xfId="34144" xr:uid="{00000000-0005-0000-0000-0000D26C0000}"/>
    <cellStyle name="Notas 23 3 14 3 3" xfId="48493" xr:uid="{00000000-0005-0000-0000-0000D36C0000}"/>
    <cellStyle name="Notas 23 3 15" xfId="4954" xr:uid="{00000000-0005-0000-0000-0000D46C0000}"/>
    <cellStyle name="Notas 23 3 15 2" xfId="11988" xr:uid="{00000000-0005-0000-0000-0000D56C0000}"/>
    <cellStyle name="Notas 23 3 15 2 2" xfId="27039" xr:uid="{00000000-0005-0000-0000-0000D66C0000}"/>
    <cellStyle name="Notas 23 3 15 2 3" xfId="41388" xr:uid="{00000000-0005-0000-0000-0000D76C0000}"/>
    <cellStyle name="Notas 23 3 15 3" xfId="19303" xr:uid="{00000000-0005-0000-0000-0000D86C0000}"/>
    <cellStyle name="Notas 23 3 15 3 2" xfId="34354" xr:uid="{00000000-0005-0000-0000-0000D96C0000}"/>
    <cellStyle name="Notas 23 3 15 3 3" xfId="48703" xr:uid="{00000000-0005-0000-0000-0000DA6C0000}"/>
    <cellStyle name="Notas 23 3 16" xfId="5164" xr:uid="{00000000-0005-0000-0000-0000DB6C0000}"/>
    <cellStyle name="Notas 23 3 16 2" xfId="14744" xr:uid="{00000000-0005-0000-0000-0000DC6C0000}"/>
    <cellStyle name="Notas 23 3 16 2 2" xfId="29795" xr:uid="{00000000-0005-0000-0000-0000DD6C0000}"/>
    <cellStyle name="Notas 23 3 16 2 3" xfId="44144" xr:uid="{00000000-0005-0000-0000-0000DE6C0000}"/>
    <cellStyle name="Notas 23 3 16 3" xfId="19513" xr:uid="{00000000-0005-0000-0000-0000DF6C0000}"/>
    <cellStyle name="Notas 23 3 16 3 2" xfId="34564" xr:uid="{00000000-0005-0000-0000-0000E06C0000}"/>
    <cellStyle name="Notas 23 3 16 3 3" xfId="48913" xr:uid="{00000000-0005-0000-0000-0000E16C0000}"/>
    <cellStyle name="Notas 23 3 17" xfId="5374" xr:uid="{00000000-0005-0000-0000-0000E26C0000}"/>
    <cellStyle name="Notas 23 3 17 2" xfId="13911" xr:uid="{00000000-0005-0000-0000-0000E36C0000}"/>
    <cellStyle name="Notas 23 3 17 2 2" xfId="28962" xr:uid="{00000000-0005-0000-0000-0000E46C0000}"/>
    <cellStyle name="Notas 23 3 17 2 3" xfId="43311" xr:uid="{00000000-0005-0000-0000-0000E56C0000}"/>
    <cellStyle name="Notas 23 3 17 3" xfId="19723" xr:uid="{00000000-0005-0000-0000-0000E66C0000}"/>
    <cellStyle name="Notas 23 3 17 3 2" xfId="34774" xr:uid="{00000000-0005-0000-0000-0000E76C0000}"/>
    <cellStyle name="Notas 23 3 17 3 3" xfId="49123" xr:uid="{00000000-0005-0000-0000-0000E86C0000}"/>
    <cellStyle name="Notas 23 3 18" xfId="5584" xr:uid="{00000000-0005-0000-0000-0000E96C0000}"/>
    <cellStyle name="Notas 23 3 18 2" xfId="1859" xr:uid="{00000000-0005-0000-0000-0000EA6C0000}"/>
    <cellStyle name="Notas 23 3 18 2 2" xfId="23664" xr:uid="{00000000-0005-0000-0000-0000EB6C0000}"/>
    <cellStyle name="Notas 23 3 18 2 3" xfId="23987" xr:uid="{00000000-0005-0000-0000-0000EC6C0000}"/>
    <cellStyle name="Notas 23 3 18 3" xfId="19933" xr:uid="{00000000-0005-0000-0000-0000ED6C0000}"/>
    <cellStyle name="Notas 23 3 18 3 2" xfId="34984" xr:uid="{00000000-0005-0000-0000-0000EE6C0000}"/>
    <cellStyle name="Notas 23 3 18 3 3" xfId="49333" xr:uid="{00000000-0005-0000-0000-0000EF6C0000}"/>
    <cellStyle name="Notas 23 3 19" xfId="5794" xr:uid="{00000000-0005-0000-0000-0000F06C0000}"/>
    <cellStyle name="Notas 23 3 19 2" xfId="11077" xr:uid="{00000000-0005-0000-0000-0000F16C0000}"/>
    <cellStyle name="Notas 23 3 19 2 2" xfId="26128" xr:uid="{00000000-0005-0000-0000-0000F26C0000}"/>
    <cellStyle name="Notas 23 3 19 2 3" xfId="40477" xr:uid="{00000000-0005-0000-0000-0000F36C0000}"/>
    <cellStyle name="Notas 23 3 19 3" xfId="20143" xr:uid="{00000000-0005-0000-0000-0000F46C0000}"/>
    <cellStyle name="Notas 23 3 19 3 2" xfId="35194" xr:uid="{00000000-0005-0000-0000-0000F56C0000}"/>
    <cellStyle name="Notas 23 3 19 3 3" xfId="49543" xr:uid="{00000000-0005-0000-0000-0000F66C0000}"/>
    <cellStyle name="Notas 23 3 2" xfId="2179" xr:uid="{00000000-0005-0000-0000-0000F76C0000}"/>
    <cellStyle name="Notas 23 3 2 2" xfId="13902" xr:uid="{00000000-0005-0000-0000-0000F86C0000}"/>
    <cellStyle name="Notas 23 3 2 2 2" xfId="28953" xr:uid="{00000000-0005-0000-0000-0000F96C0000}"/>
    <cellStyle name="Notas 23 3 2 2 3" xfId="43302" xr:uid="{00000000-0005-0000-0000-0000FA6C0000}"/>
    <cellStyle name="Notas 23 3 2 3" xfId="16528" xr:uid="{00000000-0005-0000-0000-0000FB6C0000}"/>
    <cellStyle name="Notas 23 3 2 3 2" xfId="31579" xr:uid="{00000000-0005-0000-0000-0000FC6C0000}"/>
    <cellStyle name="Notas 23 3 2 3 3" xfId="45928" xr:uid="{00000000-0005-0000-0000-0000FD6C0000}"/>
    <cellStyle name="Notas 23 3 20" xfId="6004" xr:uid="{00000000-0005-0000-0000-0000FE6C0000}"/>
    <cellStyle name="Notas 23 3 20 2" xfId="1867" xr:uid="{00000000-0005-0000-0000-0000FF6C0000}"/>
    <cellStyle name="Notas 23 3 20 2 2" xfId="23672" xr:uid="{00000000-0005-0000-0000-0000006D0000}"/>
    <cellStyle name="Notas 23 3 20 2 3" xfId="23731" xr:uid="{00000000-0005-0000-0000-0000016D0000}"/>
    <cellStyle name="Notas 23 3 20 3" xfId="20353" xr:uid="{00000000-0005-0000-0000-0000026D0000}"/>
    <cellStyle name="Notas 23 3 20 3 2" xfId="35404" xr:uid="{00000000-0005-0000-0000-0000036D0000}"/>
    <cellStyle name="Notas 23 3 20 3 3" xfId="49753" xr:uid="{00000000-0005-0000-0000-0000046D0000}"/>
    <cellStyle name="Notas 23 3 21" xfId="6214" xr:uid="{00000000-0005-0000-0000-0000056D0000}"/>
    <cellStyle name="Notas 23 3 21 2" xfId="1535" xr:uid="{00000000-0005-0000-0000-0000066D0000}"/>
    <cellStyle name="Notas 23 3 21 2 2" xfId="23380" xr:uid="{00000000-0005-0000-0000-0000076D0000}"/>
    <cellStyle name="Notas 23 3 21 2 3" xfId="23941" xr:uid="{00000000-0005-0000-0000-0000086D0000}"/>
    <cellStyle name="Notas 23 3 21 3" xfId="20563" xr:uid="{00000000-0005-0000-0000-0000096D0000}"/>
    <cellStyle name="Notas 23 3 21 3 2" xfId="35614" xr:uid="{00000000-0005-0000-0000-00000A6D0000}"/>
    <cellStyle name="Notas 23 3 21 3 3" xfId="49963" xr:uid="{00000000-0005-0000-0000-00000B6D0000}"/>
    <cellStyle name="Notas 23 3 22" xfId="6424" xr:uid="{00000000-0005-0000-0000-00000C6D0000}"/>
    <cellStyle name="Notas 23 3 22 2" xfId="10265" xr:uid="{00000000-0005-0000-0000-00000D6D0000}"/>
    <cellStyle name="Notas 23 3 22 2 2" xfId="25316" xr:uid="{00000000-0005-0000-0000-00000E6D0000}"/>
    <cellStyle name="Notas 23 3 22 2 3" xfId="39665" xr:uid="{00000000-0005-0000-0000-00000F6D0000}"/>
    <cellStyle name="Notas 23 3 22 3" xfId="20773" xr:uid="{00000000-0005-0000-0000-0000106D0000}"/>
    <cellStyle name="Notas 23 3 22 3 2" xfId="35824" xr:uid="{00000000-0005-0000-0000-0000116D0000}"/>
    <cellStyle name="Notas 23 3 22 3 3" xfId="50173" xr:uid="{00000000-0005-0000-0000-0000126D0000}"/>
    <cellStyle name="Notas 23 3 23" xfId="6634" xr:uid="{00000000-0005-0000-0000-0000136D0000}"/>
    <cellStyle name="Notas 23 3 23 2" xfId="11387" xr:uid="{00000000-0005-0000-0000-0000146D0000}"/>
    <cellStyle name="Notas 23 3 23 2 2" xfId="26438" xr:uid="{00000000-0005-0000-0000-0000156D0000}"/>
    <cellStyle name="Notas 23 3 23 2 3" xfId="40787" xr:uid="{00000000-0005-0000-0000-0000166D0000}"/>
    <cellStyle name="Notas 23 3 23 3" xfId="20983" xr:uid="{00000000-0005-0000-0000-0000176D0000}"/>
    <cellStyle name="Notas 23 3 23 3 2" xfId="36034" xr:uid="{00000000-0005-0000-0000-0000186D0000}"/>
    <cellStyle name="Notas 23 3 23 3 3" xfId="50383" xr:uid="{00000000-0005-0000-0000-0000196D0000}"/>
    <cellStyle name="Notas 23 3 24" xfId="6844" xr:uid="{00000000-0005-0000-0000-00001A6D0000}"/>
    <cellStyle name="Notas 23 3 24 2" xfId="9212" xr:uid="{00000000-0005-0000-0000-00001B6D0000}"/>
    <cellStyle name="Notas 23 3 24 2 2" xfId="24263" xr:uid="{00000000-0005-0000-0000-00001C6D0000}"/>
    <cellStyle name="Notas 23 3 24 2 3" xfId="38612" xr:uid="{00000000-0005-0000-0000-00001D6D0000}"/>
    <cellStyle name="Notas 23 3 24 3" xfId="21193" xr:uid="{00000000-0005-0000-0000-00001E6D0000}"/>
    <cellStyle name="Notas 23 3 24 3 2" xfId="36244" xr:uid="{00000000-0005-0000-0000-00001F6D0000}"/>
    <cellStyle name="Notas 23 3 24 3 3" xfId="50593" xr:uid="{00000000-0005-0000-0000-0000206D0000}"/>
    <cellStyle name="Notas 23 3 25" xfId="7054" xr:uid="{00000000-0005-0000-0000-0000216D0000}"/>
    <cellStyle name="Notas 23 3 25 2" xfId="15990" xr:uid="{00000000-0005-0000-0000-0000226D0000}"/>
    <cellStyle name="Notas 23 3 25 2 2" xfId="31041" xr:uid="{00000000-0005-0000-0000-0000236D0000}"/>
    <cellStyle name="Notas 23 3 25 2 3" xfId="45390" xr:uid="{00000000-0005-0000-0000-0000246D0000}"/>
    <cellStyle name="Notas 23 3 25 3" xfId="21403" xr:uid="{00000000-0005-0000-0000-0000256D0000}"/>
    <cellStyle name="Notas 23 3 25 3 2" xfId="36454" xr:uid="{00000000-0005-0000-0000-0000266D0000}"/>
    <cellStyle name="Notas 23 3 25 3 3" xfId="50803" xr:uid="{00000000-0005-0000-0000-0000276D0000}"/>
    <cellStyle name="Notas 23 3 26" xfId="7264" xr:uid="{00000000-0005-0000-0000-0000286D0000}"/>
    <cellStyle name="Notas 23 3 26 2" xfId="15616" xr:uid="{00000000-0005-0000-0000-0000296D0000}"/>
    <cellStyle name="Notas 23 3 26 2 2" xfId="30667" xr:uid="{00000000-0005-0000-0000-00002A6D0000}"/>
    <cellStyle name="Notas 23 3 26 2 3" xfId="45016" xr:uid="{00000000-0005-0000-0000-00002B6D0000}"/>
    <cellStyle name="Notas 23 3 26 3" xfId="21613" xr:uid="{00000000-0005-0000-0000-00002C6D0000}"/>
    <cellStyle name="Notas 23 3 26 3 2" xfId="36664" xr:uid="{00000000-0005-0000-0000-00002D6D0000}"/>
    <cellStyle name="Notas 23 3 26 3 3" xfId="51013" xr:uid="{00000000-0005-0000-0000-00002E6D0000}"/>
    <cellStyle name="Notas 23 3 27" xfId="7474" xr:uid="{00000000-0005-0000-0000-00002F6D0000}"/>
    <cellStyle name="Notas 23 3 27 2" xfId="14370" xr:uid="{00000000-0005-0000-0000-0000306D0000}"/>
    <cellStyle name="Notas 23 3 27 2 2" xfId="29421" xr:uid="{00000000-0005-0000-0000-0000316D0000}"/>
    <cellStyle name="Notas 23 3 27 2 3" xfId="43770" xr:uid="{00000000-0005-0000-0000-0000326D0000}"/>
    <cellStyle name="Notas 23 3 27 3" xfId="21823" xr:uid="{00000000-0005-0000-0000-0000336D0000}"/>
    <cellStyle name="Notas 23 3 27 3 2" xfId="36874" xr:uid="{00000000-0005-0000-0000-0000346D0000}"/>
    <cellStyle name="Notas 23 3 27 3 3" xfId="51223" xr:uid="{00000000-0005-0000-0000-0000356D0000}"/>
    <cellStyle name="Notas 23 3 28" xfId="7684" xr:uid="{00000000-0005-0000-0000-0000366D0000}"/>
    <cellStyle name="Notas 23 3 28 2" xfId="14995" xr:uid="{00000000-0005-0000-0000-0000376D0000}"/>
    <cellStyle name="Notas 23 3 28 2 2" xfId="30046" xr:uid="{00000000-0005-0000-0000-0000386D0000}"/>
    <cellStyle name="Notas 23 3 28 2 3" xfId="44395" xr:uid="{00000000-0005-0000-0000-0000396D0000}"/>
    <cellStyle name="Notas 23 3 28 3" xfId="22033" xr:uid="{00000000-0005-0000-0000-00003A6D0000}"/>
    <cellStyle name="Notas 23 3 28 3 2" xfId="37084" xr:uid="{00000000-0005-0000-0000-00003B6D0000}"/>
    <cellStyle name="Notas 23 3 28 3 3" xfId="51433" xr:uid="{00000000-0005-0000-0000-00003C6D0000}"/>
    <cellStyle name="Notas 23 3 29" xfId="7894" xr:uid="{00000000-0005-0000-0000-00003D6D0000}"/>
    <cellStyle name="Notas 23 3 29 2" xfId="11256" xr:uid="{00000000-0005-0000-0000-00003E6D0000}"/>
    <cellStyle name="Notas 23 3 29 2 2" xfId="26307" xr:uid="{00000000-0005-0000-0000-00003F6D0000}"/>
    <cellStyle name="Notas 23 3 29 2 3" xfId="40656" xr:uid="{00000000-0005-0000-0000-0000406D0000}"/>
    <cellStyle name="Notas 23 3 29 3" xfId="22243" xr:uid="{00000000-0005-0000-0000-0000416D0000}"/>
    <cellStyle name="Notas 23 3 29 3 2" xfId="37294" xr:uid="{00000000-0005-0000-0000-0000426D0000}"/>
    <cellStyle name="Notas 23 3 29 3 3" xfId="51643" xr:uid="{00000000-0005-0000-0000-0000436D0000}"/>
    <cellStyle name="Notas 23 3 3" xfId="2434" xr:uid="{00000000-0005-0000-0000-0000446D0000}"/>
    <cellStyle name="Notas 23 3 3 2" xfId="11582" xr:uid="{00000000-0005-0000-0000-0000456D0000}"/>
    <cellStyle name="Notas 23 3 3 2 2" xfId="26633" xr:uid="{00000000-0005-0000-0000-0000466D0000}"/>
    <cellStyle name="Notas 23 3 3 2 3" xfId="40982" xr:uid="{00000000-0005-0000-0000-0000476D0000}"/>
    <cellStyle name="Notas 23 3 3 3" xfId="16783" xr:uid="{00000000-0005-0000-0000-0000486D0000}"/>
    <cellStyle name="Notas 23 3 3 3 2" xfId="31834" xr:uid="{00000000-0005-0000-0000-0000496D0000}"/>
    <cellStyle name="Notas 23 3 3 3 3" xfId="46183" xr:uid="{00000000-0005-0000-0000-00004A6D0000}"/>
    <cellStyle name="Notas 23 3 30" xfId="8101" xr:uid="{00000000-0005-0000-0000-00004B6D0000}"/>
    <cellStyle name="Notas 23 3 30 2" xfId="11848" xr:uid="{00000000-0005-0000-0000-00004C6D0000}"/>
    <cellStyle name="Notas 23 3 30 2 2" xfId="26899" xr:uid="{00000000-0005-0000-0000-00004D6D0000}"/>
    <cellStyle name="Notas 23 3 30 2 3" xfId="41248" xr:uid="{00000000-0005-0000-0000-00004E6D0000}"/>
    <cellStyle name="Notas 23 3 30 3" xfId="22450" xr:uid="{00000000-0005-0000-0000-00004F6D0000}"/>
    <cellStyle name="Notas 23 3 30 3 2" xfId="37501" xr:uid="{00000000-0005-0000-0000-0000506D0000}"/>
    <cellStyle name="Notas 23 3 30 3 3" xfId="51850" xr:uid="{00000000-0005-0000-0000-0000516D0000}"/>
    <cellStyle name="Notas 23 3 31" xfId="8308" xr:uid="{00000000-0005-0000-0000-0000526D0000}"/>
    <cellStyle name="Notas 23 3 31 2" xfId="12337" xr:uid="{00000000-0005-0000-0000-0000536D0000}"/>
    <cellStyle name="Notas 23 3 31 2 2" xfId="27388" xr:uid="{00000000-0005-0000-0000-0000546D0000}"/>
    <cellStyle name="Notas 23 3 31 2 3" xfId="41737" xr:uid="{00000000-0005-0000-0000-0000556D0000}"/>
    <cellStyle name="Notas 23 3 31 3" xfId="22657" xr:uid="{00000000-0005-0000-0000-0000566D0000}"/>
    <cellStyle name="Notas 23 3 31 3 2" xfId="37708" xr:uid="{00000000-0005-0000-0000-0000576D0000}"/>
    <cellStyle name="Notas 23 3 31 3 3" xfId="52057" xr:uid="{00000000-0005-0000-0000-0000586D0000}"/>
    <cellStyle name="Notas 23 3 32" xfId="8513" xr:uid="{00000000-0005-0000-0000-0000596D0000}"/>
    <cellStyle name="Notas 23 3 32 2" xfId="13984" xr:uid="{00000000-0005-0000-0000-00005A6D0000}"/>
    <cellStyle name="Notas 23 3 32 2 2" xfId="29035" xr:uid="{00000000-0005-0000-0000-00005B6D0000}"/>
    <cellStyle name="Notas 23 3 32 2 3" xfId="43384" xr:uid="{00000000-0005-0000-0000-00005C6D0000}"/>
    <cellStyle name="Notas 23 3 32 3" xfId="22862" xr:uid="{00000000-0005-0000-0000-00005D6D0000}"/>
    <cellStyle name="Notas 23 3 32 3 2" xfId="37913" xr:uid="{00000000-0005-0000-0000-00005E6D0000}"/>
    <cellStyle name="Notas 23 3 32 3 3" xfId="52262" xr:uid="{00000000-0005-0000-0000-00005F6D0000}"/>
    <cellStyle name="Notas 23 3 33" xfId="8708" xr:uid="{00000000-0005-0000-0000-0000606D0000}"/>
    <cellStyle name="Notas 23 3 33 2" xfId="15047" xr:uid="{00000000-0005-0000-0000-0000616D0000}"/>
    <cellStyle name="Notas 23 3 33 2 2" xfId="30098" xr:uid="{00000000-0005-0000-0000-0000626D0000}"/>
    <cellStyle name="Notas 23 3 33 2 3" xfId="44447" xr:uid="{00000000-0005-0000-0000-0000636D0000}"/>
    <cellStyle name="Notas 23 3 33 3" xfId="23057" xr:uid="{00000000-0005-0000-0000-0000646D0000}"/>
    <cellStyle name="Notas 23 3 33 3 2" xfId="38108" xr:uid="{00000000-0005-0000-0000-0000656D0000}"/>
    <cellStyle name="Notas 23 3 33 3 3" xfId="52457" xr:uid="{00000000-0005-0000-0000-0000666D0000}"/>
    <cellStyle name="Notas 23 3 34" xfId="8878" xr:uid="{00000000-0005-0000-0000-0000676D0000}"/>
    <cellStyle name="Notas 23 3 34 2" xfId="13156" xr:uid="{00000000-0005-0000-0000-0000686D0000}"/>
    <cellStyle name="Notas 23 3 34 2 2" xfId="28207" xr:uid="{00000000-0005-0000-0000-0000696D0000}"/>
    <cellStyle name="Notas 23 3 34 2 3" xfId="42556" xr:uid="{00000000-0005-0000-0000-00006A6D0000}"/>
    <cellStyle name="Notas 23 3 34 3" xfId="23227" xr:uid="{00000000-0005-0000-0000-00006B6D0000}"/>
    <cellStyle name="Notas 23 3 34 3 2" xfId="38278" xr:uid="{00000000-0005-0000-0000-00006C6D0000}"/>
    <cellStyle name="Notas 23 3 34 3 3" xfId="52627" xr:uid="{00000000-0005-0000-0000-00006D6D0000}"/>
    <cellStyle name="Notas 23 3 35" xfId="9012" xr:uid="{00000000-0005-0000-0000-00006E6D0000}"/>
    <cellStyle name="Notas 23 3 35 2" xfId="13130" xr:uid="{00000000-0005-0000-0000-00006F6D0000}"/>
    <cellStyle name="Notas 23 3 35 2 2" xfId="28181" xr:uid="{00000000-0005-0000-0000-0000706D0000}"/>
    <cellStyle name="Notas 23 3 35 2 3" xfId="42530" xr:uid="{00000000-0005-0000-0000-0000716D0000}"/>
    <cellStyle name="Notas 23 3 35 3" xfId="23361" xr:uid="{00000000-0005-0000-0000-0000726D0000}"/>
    <cellStyle name="Notas 23 3 35 3 2" xfId="38412" xr:uid="{00000000-0005-0000-0000-0000736D0000}"/>
    <cellStyle name="Notas 23 3 35 3 3" xfId="52761" xr:uid="{00000000-0005-0000-0000-0000746D0000}"/>
    <cellStyle name="Notas 23 3 36" xfId="13470" xr:uid="{00000000-0005-0000-0000-0000756D0000}"/>
    <cellStyle name="Notas 23 3 36 2" xfId="28521" xr:uid="{00000000-0005-0000-0000-0000766D0000}"/>
    <cellStyle name="Notas 23 3 36 3" xfId="42870" xr:uid="{00000000-0005-0000-0000-0000776D0000}"/>
    <cellStyle name="Notas 23 3 37" xfId="16261" xr:uid="{00000000-0005-0000-0000-0000786D0000}"/>
    <cellStyle name="Notas 23 3 37 2" xfId="31312" xr:uid="{00000000-0005-0000-0000-0000796D0000}"/>
    <cellStyle name="Notas 23 3 37 3" xfId="45661" xr:uid="{00000000-0005-0000-0000-00007A6D0000}"/>
    <cellStyle name="Notas 23 3 4" xfId="2644" xr:uid="{00000000-0005-0000-0000-00007B6D0000}"/>
    <cellStyle name="Notas 23 3 4 2" xfId="12363" xr:uid="{00000000-0005-0000-0000-00007C6D0000}"/>
    <cellStyle name="Notas 23 3 4 2 2" xfId="27414" xr:uid="{00000000-0005-0000-0000-00007D6D0000}"/>
    <cellStyle name="Notas 23 3 4 2 3" xfId="41763" xr:uid="{00000000-0005-0000-0000-00007E6D0000}"/>
    <cellStyle name="Notas 23 3 4 3" xfId="16993" xr:uid="{00000000-0005-0000-0000-00007F6D0000}"/>
    <cellStyle name="Notas 23 3 4 3 2" xfId="32044" xr:uid="{00000000-0005-0000-0000-0000806D0000}"/>
    <cellStyle name="Notas 23 3 4 3 3" xfId="46393" xr:uid="{00000000-0005-0000-0000-0000816D0000}"/>
    <cellStyle name="Notas 23 3 5" xfId="2854" xr:uid="{00000000-0005-0000-0000-0000826D0000}"/>
    <cellStyle name="Notas 23 3 5 2" xfId="14914" xr:uid="{00000000-0005-0000-0000-0000836D0000}"/>
    <cellStyle name="Notas 23 3 5 2 2" xfId="29965" xr:uid="{00000000-0005-0000-0000-0000846D0000}"/>
    <cellStyle name="Notas 23 3 5 2 3" xfId="44314" xr:uid="{00000000-0005-0000-0000-0000856D0000}"/>
    <cellStyle name="Notas 23 3 5 3" xfId="17203" xr:uid="{00000000-0005-0000-0000-0000866D0000}"/>
    <cellStyle name="Notas 23 3 5 3 2" xfId="32254" xr:uid="{00000000-0005-0000-0000-0000876D0000}"/>
    <cellStyle name="Notas 23 3 5 3 3" xfId="46603" xr:uid="{00000000-0005-0000-0000-0000886D0000}"/>
    <cellStyle name="Notas 23 3 6" xfId="3064" xr:uid="{00000000-0005-0000-0000-0000896D0000}"/>
    <cellStyle name="Notas 23 3 6 2" xfId="11112" xr:uid="{00000000-0005-0000-0000-00008A6D0000}"/>
    <cellStyle name="Notas 23 3 6 2 2" xfId="26163" xr:uid="{00000000-0005-0000-0000-00008B6D0000}"/>
    <cellStyle name="Notas 23 3 6 2 3" xfId="40512" xr:uid="{00000000-0005-0000-0000-00008C6D0000}"/>
    <cellStyle name="Notas 23 3 6 3" xfId="17413" xr:uid="{00000000-0005-0000-0000-00008D6D0000}"/>
    <cellStyle name="Notas 23 3 6 3 2" xfId="32464" xr:uid="{00000000-0005-0000-0000-00008E6D0000}"/>
    <cellStyle name="Notas 23 3 6 3 3" xfId="46813" xr:uid="{00000000-0005-0000-0000-00008F6D0000}"/>
    <cellStyle name="Notas 23 3 7" xfId="3274" xr:uid="{00000000-0005-0000-0000-0000906D0000}"/>
    <cellStyle name="Notas 23 3 7 2" xfId="11302" xr:uid="{00000000-0005-0000-0000-0000916D0000}"/>
    <cellStyle name="Notas 23 3 7 2 2" xfId="26353" xr:uid="{00000000-0005-0000-0000-0000926D0000}"/>
    <cellStyle name="Notas 23 3 7 2 3" xfId="40702" xr:uid="{00000000-0005-0000-0000-0000936D0000}"/>
    <cellStyle name="Notas 23 3 7 3" xfId="17623" xr:uid="{00000000-0005-0000-0000-0000946D0000}"/>
    <cellStyle name="Notas 23 3 7 3 2" xfId="32674" xr:uid="{00000000-0005-0000-0000-0000956D0000}"/>
    <cellStyle name="Notas 23 3 7 3 3" xfId="47023" xr:uid="{00000000-0005-0000-0000-0000966D0000}"/>
    <cellStyle name="Notas 23 3 8" xfId="3484" xr:uid="{00000000-0005-0000-0000-0000976D0000}"/>
    <cellStyle name="Notas 23 3 8 2" xfId="15509" xr:uid="{00000000-0005-0000-0000-0000986D0000}"/>
    <cellStyle name="Notas 23 3 8 2 2" xfId="30560" xr:uid="{00000000-0005-0000-0000-0000996D0000}"/>
    <cellStyle name="Notas 23 3 8 2 3" xfId="44909" xr:uid="{00000000-0005-0000-0000-00009A6D0000}"/>
    <cellStyle name="Notas 23 3 8 3" xfId="17833" xr:uid="{00000000-0005-0000-0000-00009B6D0000}"/>
    <cellStyle name="Notas 23 3 8 3 2" xfId="32884" xr:uid="{00000000-0005-0000-0000-00009C6D0000}"/>
    <cellStyle name="Notas 23 3 8 3 3" xfId="47233" xr:uid="{00000000-0005-0000-0000-00009D6D0000}"/>
    <cellStyle name="Notas 23 3 9" xfId="3694" xr:uid="{00000000-0005-0000-0000-00009E6D0000}"/>
    <cellStyle name="Notas 23 3 9 2" xfId="14554" xr:uid="{00000000-0005-0000-0000-00009F6D0000}"/>
    <cellStyle name="Notas 23 3 9 2 2" xfId="29605" xr:uid="{00000000-0005-0000-0000-0000A06D0000}"/>
    <cellStyle name="Notas 23 3 9 2 3" xfId="43954" xr:uid="{00000000-0005-0000-0000-0000A16D0000}"/>
    <cellStyle name="Notas 23 3 9 3" xfId="18043" xr:uid="{00000000-0005-0000-0000-0000A26D0000}"/>
    <cellStyle name="Notas 23 3 9 3 2" xfId="33094" xr:uid="{00000000-0005-0000-0000-0000A36D0000}"/>
    <cellStyle name="Notas 23 3 9 3 3" xfId="47443" xr:uid="{00000000-0005-0000-0000-0000A46D0000}"/>
    <cellStyle name="Notas 23 30" xfId="7032" xr:uid="{00000000-0005-0000-0000-0000A56D0000}"/>
    <cellStyle name="Notas 23 30 2" xfId="15216" xr:uid="{00000000-0005-0000-0000-0000A66D0000}"/>
    <cellStyle name="Notas 23 30 2 2" xfId="30267" xr:uid="{00000000-0005-0000-0000-0000A76D0000}"/>
    <cellStyle name="Notas 23 30 2 3" xfId="44616" xr:uid="{00000000-0005-0000-0000-0000A86D0000}"/>
    <cellStyle name="Notas 23 30 3" xfId="21381" xr:uid="{00000000-0005-0000-0000-0000A96D0000}"/>
    <cellStyle name="Notas 23 30 3 2" xfId="36432" xr:uid="{00000000-0005-0000-0000-0000AA6D0000}"/>
    <cellStyle name="Notas 23 30 3 3" xfId="50781" xr:uid="{00000000-0005-0000-0000-0000AB6D0000}"/>
    <cellStyle name="Notas 23 31" xfId="7242" xr:uid="{00000000-0005-0000-0000-0000AC6D0000}"/>
    <cellStyle name="Notas 23 31 2" xfId="15436" xr:uid="{00000000-0005-0000-0000-0000AD6D0000}"/>
    <cellStyle name="Notas 23 31 2 2" xfId="30487" xr:uid="{00000000-0005-0000-0000-0000AE6D0000}"/>
    <cellStyle name="Notas 23 31 2 3" xfId="44836" xr:uid="{00000000-0005-0000-0000-0000AF6D0000}"/>
    <cellStyle name="Notas 23 31 3" xfId="21591" xr:uid="{00000000-0005-0000-0000-0000B06D0000}"/>
    <cellStyle name="Notas 23 31 3 2" xfId="36642" xr:uid="{00000000-0005-0000-0000-0000B16D0000}"/>
    <cellStyle name="Notas 23 31 3 3" xfId="50991" xr:uid="{00000000-0005-0000-0000-0000B26D0000}"/>
    <cellStyle name="Notas 23 32" xfId="7452" xr:uid="{00000000-0005-0000-0000-0000B36D0000}"/>
    <cellStyle name="Notas 23 32 2" xfId="14727" xr:uid="{00000000-0005-0000-0000-0000B46D0000}"/>
    <cellStyle name="Notas 23 32 2 2" xfId="29778" xr:uid="{00000000-0005-0000-0000-0000B56D0000}"/>
    <cellStyle name="Notas 23 32 2 3" xfId="44127" xr:uid="{00000000-0005-0000-0000-0000B66D0000}"/>
    <cellStyle name="Notas 23 32 3" xfId="21801" xr:uid="{00000000-0005-0000-0000-0000B76D0000}"/>
    <cellStyle name="Notas 23 32 3 2" xfId="36852" xr:uid="{00000000-0005-0000-0000-0000B86D0000}"/>
    <cellStyle name="Notas 23 32 3 3" xfId="51201" xr:uid="{00000000-0005-0000-0000-0000B96D0000}"/>
    <cellStyle name="Notas 23 33" xfId="7662" xr:uid="{00000000-0005-0000-0000-0000BA6D0000}"/>
    <cellStyle name="Notas 23 33 2" xfId="10860" xr:uid="{00000000-0005-0000-0000-0000BB6D0000}"/>
    <cellStyle name="Notas 23 33 2 2" xfId="25911" xr:uid="{00000000-0005-0000-0000-0000BC6D0000}"/>
    <cellStyle name="Notas 23 33 2 3" xfId="40260" xr:uid="{00000000-0005-0000-0000-0000BD6D0000}"/>
    <cellStyle name="Notas 23 33 3" xfId="22011" xr:uid="{00000000-0005-0000-0000-0000BE6D0000}"/>
    <cellStyle name="Notas 23 33 3 2" xfId="37062" xr:uid="{00000000-0005-0000-0000-0000BF6D0000}"/>
    <cellStyle name="Notas 23 33 3 3" xfId="51411" xr:uid="{00000000-0005-0000-0000-0000C06D0000}"/>
    <cellStyle name="Notas 23 34" xfId="7872" xr:uid="{00000000-0005-0000-0000-0000C16D0000}"/>
    <cellStyle name="Notas 23 34 2" xfId="15441" xr:uid="{00000000-0005-0000-0000-0000C26D0000}"/>
    <cellStyle name="Notas 23 34 2 2" xfId="30492" xr:uid="{00000000-0005-0000-0000-0000C36D0000}"/>
    <cellStyle name="Notas 23 34 2 3" xfId="44841" xr:uid="{00000000-0005-0000-0000-0000C46D0000}"/>
    <cellStyle name="Notas 23 34 3" xfId="22221" xr:uid="{00000000-0005-0000-0000-0000C56D0000}"/>
    <cellStyle name="Notas 23 34 3 2" xfId="37272" xr:uid="{00000000-0005-0000-0000-0000C66D0000}"/>
    <cellStyle name="Notas 23 34 3 3" xfId="51621" xr:uid="{00000000-0005-0000-0000-0000C76D0000}"/>
    <cellStyle name="Notas 23 35" xfId="8079" xr:uid="{00000000-0005-0000-0000-0000C86D0000}"/>
    <cellStyle name="Notas 23 35 2" xfId="12279" xr:uid="{00000000-0005-0000-0000-0000C96D0000}"/>
    <cellStyle name="Notas 23 35 2 2" xfId="27330" xr:uid="{00000000-0005-0000-0000-0000CA6D0000}"/>
    <cellStyle name="Notas 23 35 2 3" xfId="41679" xr:uid="{00000000-0005-0000-0000-0000CB6D0000}"/>
    <cellStyle name="Notas 23 35 3" xfId="22428" xr:uid="{00000000-0005-0000-0000-0000CC6D0000}"/>
    <cellStyle name="Notas 23 35 3 2" xfId="37479" xr:uid="{00000000-0005-0000-0000-0000CD6D0000}"/>
    <cellStyle name="Notas 23 35 3 3" xfId="51828" xr:uid="{00000000-0005-0000-0000-0000CE6D0000}"/>
    <cellStyle name="Notas 23 36" xfId="8286" xr:uid="{00000000-0005-0000-0000-0000CF6D0000}"/>
    <cellStyle name="Notas 23 36 2" xfId="13172" xr:uid="{00000000-0005-0000-0000-0000D06D0000}"/>
    <cellStyle name="Notas 23 36 2 2" xfId="28223" xr:uid="{00000000-0005-0000-0000-0000D16D0000}"/>
    <cellStyle name="Notas 23 36 2 3" xfId="42572" xr:uid="{00000000-0005-0000-0000-0000D26D0000}"/>
    <cellStyle name="Notas 23 36 3" xfId="22635" xr:uid="{00000000-0005-0000-0000-0000D36D0000}"/>
    <cellStyle name="Notas 23 36 3 2" xfId="37686" xr:uid="{00000000-0005-0000-0000-0000D46D0000}"/>
    <cellStyle name="Notas 23 36 3 3" xfId="52035" xr:uid="{00000000-0005-0000-0000-0000D56D0000}"/>
    <cellStyle name="Notas 23 37" xfId="8491" xr:uid="{00000000-0005-0000-0000-0000D66D0000}"/>
    <cellStyle name="Notas 23 37 2" xfId="12637" xr:uid="{00000000-0005-0000-0000-0000D76D0000}"/>
    <cellStyle name="Notas 23 37 2 2" xfId="27688" xr:uid="{00000000-0005-0000-0000-0000D86D0000}"/>
    <cellStyle name="Notas 23 37 2 3" xfId="42037" xr:uid="{00000000-0005-0000-0000-0000D96D0000}"/>
    <cellStyle name="Notas 23 37 3" xfId="22840" xr:uid="{00000000-0005-0000-0000-0000DA6D0000}"/>
    <cellStyle name="Notas 23 37 3 2" xfId="37891" xr:uid="{00000000-0005-0000-0000-0000DB6D0000}"/>
    <cellStyle name="Notas 23 37 3 3" xfId="52240" xr:uid="{00000000-0005-0000-0000-0000DC6D0000}"/>
    <cellStyle name="Notas 23 38" xfId="14272" xr:uid="{00000000-0005-0000-0000-0000DD6D0000}"/>
    <cellStyle name="Notas 23 38 2" xfId="29323" xr:uid="{00000000-0005-0000-0000-0000DE6D0000}"/>
    <cellStyle name="Notas 23 38 3" xfId="43672" xr:uid="{00000000-0005-0000-0000-0000DF6D0000}"/>
    <cellStyle name="Notas 23 39" xfId="16130" xr:uid="{00000000-0005-0000-0000-0000E06D0000}"/>
    <cellStyle name="Notas 23 39 2" xfId="31181" xr:uid="{00000000-0005-0000-0000-0000E16D0000}"/>
    <cellStyle name="Notas 23 39 3" xfId="45530" xr:uid="{00000000-0005-0000-0000-0000E26D0000}"/>
    <cellStyle name="Notas 23 4" xfId="2193" xr:uid="{00000000-0005-0000-0000-0000E36D0000}"/>
    <cellStyle name="Notas 23 4 2" xfId="14475" xr:uid="{00000000-0005-0000-0000-0000E46D0000}"/>
    <cellStyle name="Notas 23 4 2 2" xfId="29526" xr:uid="{00000000-0005-0000-0000-0000E56D0000}"/>
    <cellStyle name="Notas 23 4 2 3" xfId="43875" xr:uid="{00000000-0005-0000-0000-0000E66D0000}"/>
    <cellStyle name="Notas 23 4 3" xfId="16542" xr:uid="{00000000-0005-0000-0000-0000E76D0000}"/>
    <cellStyle name="Notas 23 4 3 2" xfId="31593" xr:uid="{00000000-0005-0000-0000-0000E86D0000}"/>
    <cellStyle name="Notas 23 4 3 3" xfId="45942" xr:uid="{00000000-0005-0000-0000-0000E96D0000}"/>
    <cellStyle name="Notas 23 5" xfId="1935" xr:uid="{00000000-0005-0000-0000-0000EA6D0000}"/>
    <cellStyle name="Notas 23 5 2" xfId="12750" xr:uid="{00000000-0005-0000-0000-0000EB6D0000}"/>
    <cellStyle name="Notas 23 5 2 2" xfId="27801" xr:uid="{00000000-0005-0000-0000-0000EC6D0000}"/>
    <cellStyle name="Notas 23 5 2 3" xfId="42150" xr:uid="{00000000-0005-0000-0000-0000ED6D0000}"/>
    <cellStyle name="Notas 23 5 3" xfId="16280" xr:uid="{00000000-0005-0000-0000-0000EE6D0000}"/>
    <cellStyle name="Notas 23 5 3 2" xfId="31331" xr:uid="{00000000-0005-0000-0000-0000EF6D0000}"/>
    <cellStyle name="Notas 23 5 3 3" xfId="45680" xr:uid="{00000000-0005-0000-0000-0000F06D0000}"/>
    <cellStyle name="Notas 23 6" xfId="1992" xr:uid="{00000000-0005-0000-0000-0000F16D0000}"/>
    <cellStyle name="Notas 23 6 2" xfId="15112" xr:uid="{00000000-0005-0000-0000-0000F26D0000}"/>
    <cellStyle name="Notas 23 6 2 2" xfId="30163" xr:uid="{00000000-0005-0000-0000-0000F36D0000}"/>
    <cellStyle name="Notas 23 6 2 3" xfId="44512" xr:uid="{00000000-0005-0000-0000-0000F46D0000}"/>
    <cellStyle name="Notas 23 6 3" xfId="16338" xr:uid="{00000000-0005-0000-0000-0000F56D0000}"/>
    <cellStyle name="Notas 23 6 3 2" xfId="31389" xr:uid="{00000000-0005-0000-0000-0000F66D0000}"/>
    <cellStyle name="Notas 23 6 3 3" xfId="45738" xr:uid="{00000000-0005-0000-0000-0000F76D0000}"/>
    <cellStyle name="Notas 23 7" xfId="1946" xr:uid="{00000000-0005-0000-0000-0000F86D0000}"/>
    <cellStyle name="Notas 23 7 2" xfId="12442" xr:uid="{00000000-0005-0000-0000-0000F96D0000}"/>
    <cellStyle name="Notas 23 7 2 2" xfId="27493" xr:uid="{00000000-0005-0000-0000-0000FA6D0000}"/>
    <cellStyle name="Notas 23 7 2 3" xfId="41842" xr:uid="{00000000-0005-0000-0000-0000FB6D0000}"/>
    <cellStyle name="Notas 23 7 3" xfId="16291" xr:uid="{00000000-0005-0000-0000-0000FC6D0000}"/>
    <cellStyle name="Notas 23 7 3 2" xfId="31342" xr:uid="{00000000-0005-0000-0000-0000FD6D0000}"/>
    <cellStyle name="Notas 23 7 3 3" xfId="45691" xr:uid="{00000000-0005-0000-0000-0000FE6D0000}"/>
    <cellStyle name="Notas 23 8" xfId="2412" xr:uid="{00000000-0005-0000-0000-0000FF6D0000}"/>
    <cellStyle name="Notas 23 8 2" xfId="15167" xr:uid="{00000000-0005-0000-0000-0000006E0000}"/>
    <cellStyle name="Notas 23 8 2 2" xfId="30218" xr:uid="{00000000-0005-0000-0000-0000016E0000}"/>
    <cellStyle name="Notas 23 8 2 3" xfId="44567" xr:uid="{00000000-0005-0000-0000-0000026E0000}"/>
    <cellStyle name="Notas 23 8 3" xfId="16761" xr:uid="{00000000-0005-0000-0000-0000036E0000}"/>
    <cellStyle name="Notas 23 8 3 2" xfId="31812" xr:uid="{00000000-0005-0000-0000-0000046E0000}"/>
    <cellStyle name="Notas 23 8 3 3" xfId="46161" xr:uid="{00000000-0005-0000-0000-0000056E0000}"/>
    <cellStyle name="Notas 23 9" xfId="2622" xr:uid="{00000000-0005-0000-0000-0000066E0000}"/>
    <cellStyle name="Notas 23 9 2" xfId="10374" xr:uid="{00000000-0005-0000-0000-0000076E0000}"/>
    <cellStyle name="Notas 23 9 2 2" xfId="25425" xr:uid="{00000000-0005-0000-0000-0000086E0000}"/>
    <cellStyle name="Notas 23 9 2 3" xfId="39774" xr:uid="{00000000-0005-0000-0000-0000096E0000}"/>
    <cellStyle name="Notas 23 9 3" xfId="16971" xr:uid="{00000000-0005-0000-0000-00000A6E0000}"/>
    <cellStyle name="Notas 23 9 3 2" xfId="32022" xr:uid="{00000000-0005-0000-0000-00000B6E0000}"/>
    <cellStyle name="Notas 23 9 3 3" xfId="46371" xr:uid="{00000000-0005-0000-0000-00000C6E0000}"/>
    <cellStyle name="Notas 24" xfId="1418" xr:uid="{00000000-0005-0000-0000-00000D6E0000}"/>
    <cellStyle name="Notas 24 10" xfId="2963" xr:uid="{00000000-0005-0000-0000-00000E6E0000}"/>
    <cellStyle name="Notas 24 10 2" xfId="15771" xr:uid="{00000000-0005-0000-0000-00000F6E0000}"/>
    <cellStyle name="Notas 24 10 2 2" xfId="30822" xr:uid="{00000000-0005-0000-0000-0000106E0000}"/>
    <cellStyle name="Notas 24 10 2 3" xfId="45171" xr:uid="{00000000-0005-0000-0000-0000116E0000}"/>
    <cellStyle name="Notas 24 10 3" xfId="17312" xr:uid="{00000000-0005-0000-0000-0000126E0000}"/>
    <cellStyle name="Notas 24 10 3 2" xfId="32363" xr:uid="{00000000-0005-0000-0000-0000136E0000}"/>
    <cellStyle name="Notas 24 10 3 3" xfId="46712" xr:uid="{00000000-0005-0000-0000-0000146E0000}"/>
    <cellStyle name="Notas 24 11" xfId="3173" xr:uid="{00000000-0005-0000-0000-0000156E0000}"/>
    <cellStyle name="Notas 24 11 2" xfId="13251" xr:uid="{00000000-0005-0000-0000-0000166E0000}"/>
    <cellStyle name="Notas 24 11 2 2" xfId="28302" xr:uid="{00000000-0005-0000-0000-0000176E0000}"/>
    <cellStyle name="Notas 24 11 2 3" xfId="42651" xr:uid="{00000000-0005-0000-0000-0000186E0000}"/>
    <cellStyle name="Notas 24 11 3" xfId="17522" xr:uid="{00000000-0005-0000-0000-0000196E0000}"/>
    <cellStyle name="Notas 24 11 3 2" xfId="32573" xr:uid="{00000000-0005-0000-0000-00001A6E0000}"/>
    <cellStyle name="Notas 24 11 3 3" xfId="46922" xr:uid="{00000000-0005-0000-0000-00001B6E0000}"/>
    <cellStyle name="Notas 24 12" xfId="3383" xr:uid="{00000000-0005-0000-0000-00001C6E0000}"/>
    <cellStyle name="Notas 24 12 2" xfId="15202" xr:uid="{00000000-0005-0000-0000-00001D6E0000}"/>
    <cellStyle name="Notas 24 12 2 2" xfId="30253" xr:uid="{00000000-0005-0000-0000-00001E6E0000}"/>
    <cellStyle name="Notas 24 12 2 3" xfId="44602" xr:uid="{00000000-0005-0000-0000-00001F6E0000}"/>
    <cellStyle name="Notas 24 12 3" xfId="17732" xr:uid="{00000000-0005-0000-0000-0000206E0000}"/>
    <cellStyle name="Notas 24 12 3 2" xfId="32783" xr:uid="{00000000-0005-0000-0000-0000216E0000}"/>
    <cellStyle name="Notas 24 12 3 3" xfId="47132" xr:uid="{00000000-0005-0000-0000-0000226E0000}"/>
    <cellStyle name="Notas 24 13" xfId="3593" xr:uid="{00000000-0005-0000-0000-0000236E0000}"/>
    <cellStyle name="Notas 24 13 2" xfId="9831" xr:uid="{00000000-0005-0000-0000-0000246E0000}"/>
    <cellStyle name="Notas 24 13 2 2" xfId="24882" xr:uid="{00000000-0005-0000-0000-0000256E0000}"/>
    <cellStyle name="Notas 24 13 2 3" xfId="39231" xr:uid="{00000000-0005-0000-0000-0000266E0000}"/>
    <cellStyle name="Notas 24 13 3" xfId="17942" xr:uid="{00000000-0005-0000-0000-0000276E0000}"/>
    <cellStyle name="Notas 24 13 3 2" xfId="32993" xr:uid="{00000000-0005-0000-0000-0000286E0000}"/>
    <cellStyle name="Notas 24 13 3 3" xfId="47342" xr:uid="{00000000-0005-0000-0000-0000296E0000}"/>
    <cellStyle name="Notas 24 14" xfId="3803" xr:uid="{00000000-0005-0000-0000-00002A6E0000}"/>
    <cellStyle name="Notas 24 14 2" xfId="15824" xr:uid="{00000000-0005-0000-0000-00002B6E0000}"/>
    <cellStyle name="Notas 24 14 2 2" xfId="30875" xr:uid="{00000000-0005-0000-0000-00002C6E0000}"/>
    <cellStyle name="Notas 24 14 2 3" xfId="45224" xr:uid="{00000000-0005-0000-0000-00002D6E0000}"/>
    <cellStyle name="Notas 24 14 3" xfId="18152" xr:uid="{00000000-0005-0000-0000-00002E6E0000}"/>
    <cellStyle name="Notas 24 14 3 2" xfId="33203" xr:uid="{00000000-0005-0000-0000-00002F6E0000}"/>
    <cellStyle name="Notas 24 14 3 3" xfId="47552" xr:uid="{00000000-0005-0000-0000-0000306E0000}"/>
    <cellStyle name="Notas 24 15" xfId="4013" xr:uid="{00000000-0005-0000-0000-0000316E0000}"/>
    <cellStyle name="Notas 24 15 2" xfId="10736" xr:uid="{00000000-0005-0000-0000-0000326E0000}"/>
    <cellStyle name="Notas 24 15 2 2" xfId="25787" xr:uid="{00000000-0005-0000-0000-0000336E0000}"/>
    <cellStyle name="Notas 24 15 2 3" xfId="40136" xr:uid="{00000000-0005-0000-0000-0000346E0000}"/>
    <cellStyle name="Notas 24 15 3" xfId="18362" xr:uid="{00000000-0005-0000-0000-0000356E0000}"/>
    <cellStyle name="Notas 24 15 3 2" xfId="33413" xr:uid="{00000000-0005-0000-0000-0000366E0000}"/>
    <cellStyle name="Notas 24 15 3 3" xfId="47762" xr:uid="{00000000-0005-0000-0000-0000376E0000}"/>
    <cellStyle name="Notas 24 16" xfId="4223" xr:uid="{00000000-0005-0000-0000-0000386E0000}"/>
    <cellStyle name="Notas 24 16 2" xfId="14366" xr:uid="{00000000-0005-0000-0000-0000396E0000}"/>
    <cellStyle name="Notas 24 16 2 2" xfId="29417" xr:uid="{00000000-0005-0000-0000-00003A6E0000}"/>
    <cellStyle name="Notas 24 16 2 3" xfId="43766" xr:uid="{00000000-0005-0000-0000-00003B6E0000}"/>
    <cellStyle name="Notas 24 16 3" xfId="18572" xr:uid="{00000000-0005-0000-0000-00003C6E0000}"/>
    <cellStyle name="Notas 24 16 3 2" xfId="33623" xr:uid="{00000000-0005-0000-0000-00003D6E0000}"/>
    <cellStyle name="Notas 24 16 3 3" xfId="47972" xr:uid="{00000000-0005-0000-0000-00003E6E0000}"/>
    <cellStyle name="Notas 24 17" xfId="4433" xr:uid="{00000000-0005-0000-0000-00003F6E0000}"/>
    <cellStyle name="Notas 24 17 2" xfId="14933" xr:uid="{00000000-0005-0000-0000-0000406E0000}"/>
    <cellStyle name="Notas 24 17 2 2" xfId="29984" xr:uid="{00000000-0005-0000-0000-0000416E0000}"/>
    <cellStyle name="Notas 24 17 2 3" xfId="44333" xr:uid="{00000000-0005-0000-0000-0000426E0000}"/>
    <cellStyle name="Notas 24 17 3" xfId="18782" xr:uid="{00000000-0005-0000-0000-0000436E0000}"/>
    <cellStyle name="Notas 24 17 3 2" xfId="33833" xr:uid="{00000000-0005-0000-0000-0000446E0000}"/>
    <cellStyle name="Notas 24 17 3 3" xfId="48182" xr:uid="{00000000-0005-0000-0000-0000456E0000}"/>
    <cellStyle name="Notas 24 18" xfId="4643" xr:uid="{00000000-0005-0000-0000-0000466E0000}"/>
    <cellStyle name="Notas 24 18 2" xfId="11035" xr:uid="{00000000-0005-0000-0000-0000476E0000}"/>
    <cellStyle name="Notas 24 18 2 2" xfId="26086" xr:uid="{00000000-0005-0000-0000-0000486E0000}"/>
    <cellStyle name="Notas 24 18 2 3" xfId="40435" xr:uid="{00000000-0005-0000-0000-0000496E0000}"/>
    <cellStyle name="Notas 24 18 3" xfId="18992" xr:uid="{00000000-0005-0000-0000-00004A6E0000}"/>
    <cellStyle name="Notas 24 18 3 2" xfId="34043" xr:uid="{00000000-0005-0000-0000-00004B6E0000}"/>
    <cellStyle name="Notas 24 18 3 3" xfId="48392" xr:uid="{00000000-0005-0000-0000-00004C6E0000}"/>
    <cellStyle name="Notas 24 19" xfId="4853" xr:uid="{00000000-0005-0000-0000-00004D6E0000}"/>
    <cellStyle name="Notas 24 19 2" xfId="1690" xr:uid="{00000000-0005-0000-0000-00004E6E0000}"/>
    <cellStyle name="Notas 24 19 2 2" xfId="23495" xr:uid="{00000000-0005-0000-0000-00004F6E0000}"/>
    <cellStyle name="Notas 24 19 2 3" xfId="23798" xr:uid="{00000000-0005-0000-0000-0000506E0000}"/>
    <cellStyle name="Notas 24 19 3" xfId="19202" xr:uid="{00000000-0005-0000-0000-0000516E0000}"/>
    <cellStyle name="Notas 24 19 3 2" xfId="34253" xr:uid="{00000000-0005-0000-0000-0000526E0000}"/>
    <cellStyle name="Notas 24 19 3 3" xfId="48602" xr:uid="{00000000-0005-0000-0000-0000536E0000}"/>
    <cellStyle name="Notas 24 2" xfId="1506" xr:uid="{00000000-0005-0000-0000-0000546E0000}"/>
    <cellStyle name="Notas 24 2 10" xfId="3878" xr:uid="{00000000-0005-0000-0000-0000556E0000}"/>
    <cellStyle name="Notas 24 2 10 2" xfId="10586" xr:uid="{00000000-0005-0000-0000-0000566E0000}"/>
    <cellStyle name="Notas 24 2 10 2 2" xfId="25637" xr:uid="{00000000-0005-0000-0000-0000576E0000}"/>
    <cellStyle name="Notas 24 2 10 2 3" xfId="39986" xr:uid="{00000000-0005-0000-0000-0000586E0000}"/>
    <cellStyle name="Notas 24 2 10 3" xfId="18227" xr:uid="{00000000-0005-0000-0000-0000596E0000}"/>
    <cellStyle name="Notas 24 2 10 3 2" xfId="33278" xr:uid="{00000000-0005-0000-0000-00005A6E0000}"/>
    <cellStyle name="Notas 24 2 10 3 3" xfId="47627" xr:uid="{00000000-0005-0000-0000-00005B6E0000}"/>
    <cellStyle name="Notas 24 2 11" xfId="4088" xr:uid="{00000000-0005-0000-0000-00005C6E0000}"/>
    <cellStyle name="Notas 24 2 11 2" xfId="14963" xr:uid="{00000000-0005-0000-0000-00005D6E0000}"/>
    <cellStyle name="Notas 24 2 11 2 2" xfId="30014" xr:uid="{00000000-0005-0000-0000-00005E6E0000}"/>
    <cellStyle name="Notas 24 2 11 2 3" xfId="44363" xr:uid="{00000000-0005-0000-0000-00005F6E0000}"/>
    <cellStyle name="Notas 24 2 11 3" xfId="18437" xr:uid="{00000000-0005-0000-0000-0000606E0000}"/>
    <cellStyle name="Notas 24 2 11 3 2" xfId="33488" xr:uid="{00000000-0005-0000-0000-0000616E0000}"/>
    <cellStyle name="Notas 24 2 11 3 3" xfId="47837" xr:uid="{00000000-0005-0000-0000-0000626E0000}"/>
    <cellStyle name="Notas 24 2 12" xfId="4298" xr:uid="{00000000-0005-0000-0000-0000636E0000}"/>
    <cellStyle name="Notas 24 2 12 2" xfId="9522" xr:uid="{00000000-0005-0000-0000-0000646E0000}"/>
    <cellStyle name="Notas 24 2 12 2 2" xfId="24573" xr:uid="{00000000-0005-0000-0000-0000656E0000}"/>
    <cellStyle name="Notas 24 2 12 2 3" xfId="38922" xr:uid="{00000000-0005-0000-0000-0000666E0000}"/>
    <cellStyle name="Notas 24 2 12 3" xfId="18647" xr:uid="{00000000-0005-0000-0000-0000676E0000}"/>
    <cellStyle name="Notas 24 2 12 3 2" xfId="33698" xr:uid="{00000000-0005-0000-0000-0000686E0000}"/>
    <cellStyle name="Notas 24 2 12 3 3" xfId="48047" xr:uid="{00000000-0005-0000-0000-0000696E0000}"/>
    <cellStyle name="Notas 24 2 13" xfId="4508" xr:uid="{00000000-0005-0000-0000-00006A6E0000}"/>
    <cellStyle name="Notas 24 2 13 2" xfId="14605" xr:uid="{00000000-0005-0000-0000-00006B6E0000}"/>
    <cellStyle name="Notas 24 2 13 2 2" xfId="29656" xr:uid="{00000000-0005-0000-0000-00006C6E0000}"/>
    <cellStyle name="Notas 24 2 13 2 3" xfId="44005" xr:uid="{00000000-0005-0000-0000-00006D6E0000}"/>
    <cellStyle name="Notas 24 2 13 3" xfId="18857" xr:uid="{00000000-0005-0000-0000-00006E6E0000}"/>
    <cellStyle name="Notas 24 2 13 3 2" xfId="33908" xr:uid="{00000000-0005-0000-0000-00006F6E0000}"/>
    <cellStyle name="Notas 24 2 13 3 3" xfId="48257" xr:uid="{00000000-0005-0000-0000-0000706E0000}"/>
    <cellStyle name="Notas 24 2 14" xfId="4718" xr:uid="{00000000-0005-0000-0000-0000716E0000}"/>
    <cellStyle name="Notas 24 2 14 2" xfId="14365" xr:uid="{00000000-0005-0000-0000-0000726E0000}"/>
    <cellStyle name="Notas 24 2 14 2 2" xfId="29416" xr:uid="{00000000-0005-0000-0000-0000736E0000}"/>
    <cellStyle name="Notas 24 2 14 2 3" xfId="43765" xr:uid="{00000000-0005-0000-0000-0000746E0000}"/>
    <cellStyle name="Notas 24 2 14 3" xfId="19067" xr:uid="{00000000-0005-0000-0000-0000756E0000}"/>
    <cellStyle name="Notas 24 2 14 3 2" xfId="34118" xr:uid="{00000000-0005-0000-0000-0000766E0000}"/>
    <cellStyle name="Notas 24 2 14 3 3" xfId="48467" xr:uid="{00000000-0005-0000-0000-0000776E0000}"/>
    <cellStyle name="Notas 24 2 15" xfId="4928" xr:uid="{00000000-0005-0000-0000-0000786E0000}"/>
    <cellStyle name="Notas 24 2 15 2" xfId="13775" xr:uid="{00000000-0005-0000-0000-0000796E0000}"/>
    <cellStyle name="Notas 24 2 15 2 2" xfId="28826" xr:uid="{00000000-0005-0000-0000-00007A6E0000}"/>
    <cellStyle name="Notas 24 2 15 2 3" xfId="43175" xr:uid="{00000000-0005-0000-0000-00007B6E0000}"/>
    <cellStyle name="Notas 24 2 15 3" xfId="19277" xr:uid="{00000000-0005-0000-0000-00007C6E0000}"/>
    <cellStyle name="Notas 24 2 15 3 2" xfId="34328" xr:uid="{00000000-0005-0000-0000-00007D6E0000}"/>
    <cellStyle name="Notas 24 2 15 3 3" xfId="48677" xr:uid="{00000000-0005-0000-0000-00007E6E0000}"/>
    <cellStyle name="Notas 24 2 16" xfId="5138" xr:uid="{00000000-0005-0000-0000-00007F6E0000}"/>
    <cellStyle name="Notas 24 2 16 2" xfId="10914" xr:uid="{00000000-0005-0000-0000-0000806E0000}"/>
    <cellStyle name="Notas 24 2 16 2 2" xfId="25965" xr:uid="{00000000-0005-0000-0000-0000816E0000}"/>
    <cellStyle name="Notas 24 2 16 2 3" xfId="40314" xr:uid="{00000000-0005-0000-0000-0000826E0000}"/>
    <cellStyle name="Notas 24 2 16 3" xfId="19487" xr:uid="{00000000-0005-0000-0000-0000836E0000}"/>
    <cellStyle name="Notas 24 2 16 3 2" xfId="34538" xr:uid="{00000000-0005-0000-0000-0000846E0000}"/>
    <cellStyle name="Notas 24 2 16 3 3" xfId="48887" xr:uid="{00000000-0005-0000-0000-0000856E0000}"/>
    <cellStyle name="Notas 24 2 17" xfId="5348" xr:uid="{00000000-0005-0000-0000-0000866E0000}"/>
    <cellStyle name="Notas 24 2 17 2" xfId="14152" xr:uid="{00000000-0005-0000-0000-0000876E0000}"/>
    <cellStyle name="Notas 24 2 17 2 2" xfId="29203" xr:uid="{00000000-0005-0000-0000-0000886E0000}"/>
    <cellStyle name="Notas 24 2 17 2 3" xfId="43552" xr:uid="{00000000-0005-0000-0000-0000896E0000}"/>
    <cellStyle name="Notas 24 2 17 3" xfId="19697" xr:uid="{00000000-0005-0000-0000-00008A6E0000}"/>
    <cellStyle name="Notas 24 2 17 3 2" xfId="34748" xr:uid="{00000000-0005-0000-0000-00008B6E0000}"/>
    <cellStyle name="Notas 24 2 17 3 3" xfId="49097" xr:uid="{00000000-0005-0000-0000-00008C6E0000}"/>
    <cellStyle name="Notas 24 2 18" xfId="5558" xr:uid="{00000000-0005-0000-0000-00008D6E0000}"/>
    <cellStyle name="Notas 24 2 18 2" xfId="13501" xr:uid="{00000000-0005-0000-0000-00008E6E0000}"/>
    <cellStyle name="Notas 24 2 18 2 2" xfId="28552" xr:uid="{00000000-0005-0000-0000-00008F6E0000}"/>
    <cellStyle name="Notas 24 2 18 2 3" xfId="42901" xr:uid="{00000000-0005-0000-0000-0000906E0000}"/>
    <cellStyle name="Notas 24 2 18 3" xfId="19907" xr:uid="{00000000-0005-0000-0000-0000916E0000}"/>
    <cellStyle name="Notas 24 2 18 3 2" xfId="34958" xr:uid="{00000000-0005-0000-0000-0000926E0000}"/>
    <cellStyle name="Notas 24 2 18 3 3" xfId="49307" xr:uid="{00000000-0005-0000-0000-0000936E0000}"/>
    <cellStyle name="Notas 24 2 19" xfId="5768" xr:uid="{00000000-0005-0000-0000-0000946E0000}"/>
    <cellStyle name="Notas 24 2 19 2" xfId="9463" xr:uid="{00000000-0005-0000-0000-0000956E0000}"/>
    <cellStyle name="Notas 24 2 19 2 2" xfId="24514" xr:uid="{00000000-0005-0000-0000-0000966E0000}"/>
    <cellStyle name="Notas 24 2 19 2 3" xfId="38863" xr:uid="{00000000-0005-0000-0000-0000976E0000}"/>
    <cellStyle name="Notas 24 2 19 3" xfId="20117" xr:uid="{00000000-0005-0000-0000-0000986E0000}"/>
    <cellStyle name="Notas 24 2 19 3 2" xfId="35168" xr:uid="{00000000-0005-0000-0000-0000996E0000}"/>
    <cellStyle name="Notas 24 2 19 3 3" xfId="49517" xr:uid="{00000000-0005-0000-0000-00009A6E0000}"/>
    <cellStyle name="Notas 24 2 2" xfId="1929" xr:uid="{00000000-0005-0000-0000-00009B6E0000}"/>
    <cellStyle name="Notas 24 2 2 2" xfId="11022" xr:uid="{00000000-0005-0000-0000-00009C6E0000}"/>
    <cellStyle name="Notas 24 2 2 2 2" xfId="26073" xr:uid="{00000000-0005-0000-0000-00009D6E0000}"/>
    <cellStyle name="Notas 24 2 2 2 3" xfId="40422" xr:uid="{00000000-0005-0000-0000-00009E6E0000}"/>
    <cellStyle name="Notas 24 2 2 3" xfId="16274" xr:uid="{00000000-0005-0000-0000-00009F6E0000}"/>
    <cellStyle name="Notas 24 2 2 3 2" xfId="31325" xr:uid="{00000000-0005-0000-0000-0000A06E0000}"/>
    <cellStyle name="Notas 24 2 2 3 3" xfId="45674" xr:uid="{00000000-0005-0000-0000-0000A16E0000}"/>
    <cellStyle name="Notas 24 2 20" xfId="5978" xr:uid="{00000000-0005-0000-0000-0000A26E0000}"/>
    <cellStyle name="Notas 24 2 20 2" xfId="13113" xr:uid="{00000000-0005-0000-0000-0000A36E0000}"/>
    <cellStyle name="Notas 24 2 20 2 2" xfId="28164" xr:uid="{00000000-0005-0000-0000-0000A46E0000}"/>
    <cellStyle name="Notas 24 2 20 2 3" xfId="42513" xr:uid="{00000000-0005-0000-0000-0000A56E0000}"/>
    <cellStyle name="Notas 24 2 20 3" xfId="20327" xr:uid="{00000000-0005-0000-0000-0000A66E0000}"/>
    <cellStyle name="Notas 24 2 20 3 2" xfId="35378" xr:uid="{00000000-0005-0000-0000-0000A76E0000}"/>
    <cellStyle name="Notas 24 2 20 3 3" xfId="49727" xr:uid="{00000000-0005-0000-0000-0000A86E0000}"/>
    <cellStyle name="Notas 24 2 21" xfId="6188" xr:uid="{00000000-0005-0000-0000-0000A96E0000}"/>
    <cellStyle name="Notas 24 2 21 2" xfId="14840" xr:uid="{00000000-0005-0000-0000-0000AA6E0000}"/>
    <cellStyle name="Notas 24 2 21 2 2" xfId="29891" xr:uid="{00000000-0005-0000-0000-0000AB6E0000}"/>
    <cellStyle name="Notas 24 2 21 2 3" xfId="44240" xr:uid="{00000000-0005-0000-0000-0000AC6E0000}"/>
    <cellStyle name="Notas 24 2 21 3" xfId="20537" xr:uid="{00000000-0005-0000-0000-0000AD6E0000}"/>
    <cellStyle name="Notas 24 2 21 3 2" xfId="35588" xr:uid="{00000000-0005-0000-0000-0000AE6E0000}"/>
    <cellStyle name="Notas 24 2 21 3 3" xfId="49937" xr:uid="{00000000-0005-0000-0000-0000AF6E0000}"/>
    <cellStyle name="Notas 24 2 22" xfId="6398" xr:uid="{00000000-0005-0000-0000-0000B06E0000}"/>
    <cellStyle name="Notas 24 2 22 2" xfId="1701" xr:uid="{00000000-0005-0000-0000-0000B16E0000}"/>
    <cellStyle name="Notas 24 2 22 2 2" xfId="23506" xr:uid="{00000000-0005-0000-0000-0000B26E0000}"/>
    <cellStyle name="Notas 24 2 22 2 3" xfId="24012" xr:uid="{00000000-0005-0000-0000-0000B36E0000}"/>
    <cellStyle name="Notas 24 2 22 3" xfId="20747" xr:uid="{00000000-0005-0000-0000-0000B46E0000}"/>
    <cellStyle name="Notas 24 2 22 3 2" xfId="35798" xr:uid="{00000000-0005-0000-0000-0000B56E0000}"/>
    <cellStyle name="Notas 24 2 22 3 3" xfId="50147" xr:uid="{00000000-0005-0000-0000-0000B66E0000}"/>
    <cellStyle name="Notas 24 2 23" xfId="6608" xr:uid="{00000000-0005-0000-0000-0000B76E0000}"/>
    <cellStyle name="Notas 24 2 23 2" xfId="13973" xr:uid="{00000000-0005-0000-0000-0000B86E0000}"/>
    <cellStyle name="Notas 24 2 23 2 2" xfId="29024" xr:uid="{00000000-0005-0000-0000-0000B96E0000}"/>
    <cellStyle name="Notas 24 2 23 2 3" xfId="43373" xr:uid="{00000000-0005-0000-0000-0000BA6E0000}"/>
    <cellStyle name="Notas 24 2 23 3" xfId="20957" xr:uid="{00000000-0005-0000-0000-0000BB6E0000}"/>
    <cellStyle name="Notas 24 2 23 3 2" xfId="36008" xr:uid="{00000000-0005-0000-0000-0000BC6E0000}"/>
    <cellStyle name="Notas 24 2 23 3 3" xfId="50357" xr:uid="{00000000-0005-0000-0000-0000BD6E0000}"/>
    <cellStyle name="Notas 24 2 24" xfId="6818" xr:uid="{00000000-0005-0000-0000-0000BE6E0000}"/>
    <cellStyle name="Notas 24 2 24 2" xfId="15492" xr:uid="{00000000-0005-0000-0000-0000BF6E0000}"/>
    <cellStyle name="Notas 24 2 24 2 2" xfId="30543" xr:uid="{00000000-0005-0000-0000-0000C06E0000}"/>
    <cellStyle name="Notas 24 2 24 2 3" xfId="44892" xr:uid="{00000000-0005-0000-0000-0000C16E0000}"/>
    <cellStyle name="Notas 24 2 24 3" xfId="21167" xr:uid="{00000000-0005-0000-0000-0000C26E0000}"/>
    <cellStyle name="Notas 24 2 24 3 2" xfId="36218" xr:uid="{00000000-0005-0000-0000-0000C36E0000}"/>
    <cellStyle name="Notas 24 2 24 3 3" xfId="50567" xr:uid="{00000000-0005-0000-0000-0000C46E0000}"/>
    <cellStyle name="Notas 24 2 25" xfId="7028" xr:uid="{00000000-0005-0000-0000-0000C56E0000}"/>
    <cellStyle name="Notas 24 2 25 2" xfId="15739" xr:uid="{00000000-0005-0000-0000-0000C66E0000}"/>
    <cellStyle name="Notas 24 2 25 2 2" xfId="30790" xr:uid="{00000000-0005-0000-0000-0000C76E0000}"/>
    <cellStyle name="Notas 24 2 25 2 3" xfId="45139" xr:uid="{00000000-0005-0000-0000-0000C86E0000}"/>
    <cellStyle name="Notas 24 2 25 3" xfId="21377" xr:uid="{00000000-0005-0000-0000-0000C96E0000}"/>
    <cellStyle name="Notas 24 2 25 3 2" xfId="36428" xr:uid="{00000000-0005-0000-0000-0000CA6E0000}"/>
    <cellStyle name="Notas 24 2 25 3 3" xfId="50777" xr:uid="{00000000-0005-0000-0000-0000CB6E0000}"/>
    <cellStyle name="Notas 24 2 26" xfId="7238" xr:uid="{00000000-0005-0000-0000-0000CC6E0000}"/>
    <cellStyle name="Notas 24 2 26 2" xfId="13636" xr:uid="{00000000-0005-0000-0000-0000CD6E0000}"/>
    <cellStyle name="Notas 24 2 26 2 2" xfId="28687" xr:uid="{00000000-0005-0000-0000-0000CE6E0000}"/>
    <cellStyle name="Notas 24 2 26 2 3" xfId="43036" xr:uid="{00000000-0005-0000-0000-0000CF6E0000}"/>
    <cellStyle name="Notas 24 2 26 3" xfId="21587" xr:uid="{00000000-0005-0000-0000-0000D06E0000}"/>
    <cellStyle name="Notas 24 2 26 3 2" xfId="36638" xr:uid="{00000000-0005-0000-0000-0000D16E0000}"/>
    <cellStyle name="Notas 24 2 26 3 3" xfId="50987" xr:uid="{00000000-0005-0000-0000-0000D26E0000}"/>
    <cellStyle name="Notas 24 2 27" xfId="7448" xr:uid="{00000000-0005-0000-0000-0000D36E0000}"/>
    <cellStyle name="Notas 24 2 27 2" xfId="11280" xr:uid="{00000000-0005-0000-0000-0000D46E0000}"/>
    <cellStyle name="Notas 24 2 27 2 2" xfId="26331" xr:uid="{00000000-0005-0000-0000-0000D56E0000}"/>
    <cellStyle name="Notas 24 2 27 2 3" xfId="40680" xr:uid="{00000000-0005-0000-0000-0000D66E0000}"/>
    <cellStyle name="Notas 24 2 27 3" xfId="21797" xr:uid="{00000000-0005-0000-0000-0000D76E0000}"/>
    <cellStyle name="Notas 24 2 27 3 2" xfId="36848" xr:uid="{00000000-0005-0000-0000-0000D86E0000}"/>
    <cellStyle name="Notas 24 2 27 3 3" xfId="51197" xr:uid="{00000000-0005-0000-0000-0000D96E0000}"/>
    <cellStyle name="Notas 24 2 28" xfId="7658" xr:uid="{00000000-0005-0000-0000-0000DA6E0000}"/>
    <cellStyle name="Notas 24 2 28 2" xfId="10966" xr:uid="{00000000-0005-0000-0000-0000DB6E0000}"/>
    <cellStyle name="Notas 24 2 28 2 2" xfId="26017" xr:uid="{00000000-0005-0000-0000-0000DC6E0000}"/>
    <cellStyle name="Notas 24 2 28 2 3" xfId="40366" xr:uid="{00000000-0005-0000-0000-0000DD6E0000}"/>
    <cellStyle name="Notas 24 2 28 3" xfId="22007" xr:uid="{00000000-0005-0000-0000-0000DE6E0000}"/>
    <cellStyle name="Notas 24 2 28 3 2" xfId="37058" xr:uid="{00000000-0005-0000-0000-0000DF6E0000}"/>
    <cellStyle name="Notas 24 2 28 3 3" xfId="51407" xr:uid="{00000000-0005-0000-0000-0000E06E0000}"/>
    <cellStyle name="Notas 24 2 29" xfId="7868" xr:uid="{00000000-0005-0000-0000-0000E16E0000}"/>
    <cellStyle name="Notas 24 2 29 2" xfId="1840" xr:uid="{00000000-0005-0000-0000-0000E26E0000}"/>
    <cellStyle name="Notas 24 2 29 2 2" xfId="23645" xr:uid="{00000000-0005-0000-0000-0000E36E0000}"/>
    <cellStyle name="Notas 24 2 29 2 3" xfId="24008" xr:uid="{00000000-0005-0000-0000-0000E46E0000}"/>
    <cellStyle name="Notas 24 2 29 3" xfId="22217" xr:uid="{00000000-0005-0000-0000-0000E56E0000}"/>
    <cellStyle name="Notas 24 2 29 3 2" xfId="37268" xr:uid="{00000000-0005-0000-0000-0000E66E0000}"/>
    <cellStyle name="Notas 24 2 29 3 3" xfId="51617" xr:uid="{00000000-0005-0000-0000-0000E76E0000}"/>
    <cellStyle name="Notas 24 2 3" xfId="2408" xr:uid="{00000000-0005-0000-0000-0000E86E0000}"/>
    <cellStyle name="Notas 24 2 3 2" xfId="13328" xr:uid="{00000000-0005-0000-0000-0000E96E0000}"/>
    <cellStyle name="Notas 24 2 3 2 2" xfId="28379" xr:uid="{00000000-0005-0000-0000-0000EA6E0000}"/>
    <cellStyle name="Notas 24 2 3 2 3" xfId="42728" xr:uid="{00000000-0005-0000-0000-0000EB6E0000}"/>
    <cellStyle name="Notas 24 2 3 3" xfId="16757" xr:uid="{00000000-0005-0000-0000-0000EC6E0000}"/>
    <cellStyle name="Notas 24 2 3 3 2" xfId="31808" xr:uid="{00000000-0005-0000-0000-0000ED6E0000}"/>
    <cellStyle name="Notas 24 2 3 3 3" xfId="46157" xr:uid="{00000000-0005-0000-0000-0000EE6E0000}"/>
    <cellStyle name="Notas 24 2 30" xfId="8075" xr:uid="{00000000-0005-0000-0000-0000EF6E0000}"/>
    <cellStyle name="Notas 24 2 30 2" xfId="12554" xr:uid="{00000000-0005-0000-0000-0000F06E0000}"/>
    <cellStyle name="Notas 24 2 30 2 2" xfId="27605" xr:uid="{00000000-0005-0000-0000-0000F16E0000}"/>
    <cellStyle name="Notas 24 2 30 2 3" xfId="41954" xr:uid="{00000000-0005-0000-0000-0000F26E0000}"/>
    <cellStyle name="Notas 24 2 30 3" xfId="22424" xr:uid="{00000000-0005-0000-0000-0000F36E0000}"/>
    <cellStyle name="Notas 24 2 30 3 2" xfId="37475" xr:uid="{00000000-0005-0000-0000-0000F46E0000}"/>
    <cellStyle name="Notas 24 2 30 3 3" xfId="51824" xr:uid="{00000000-0005-0000-0000-0000F56E0000}"/>
    <cellStyle name="Notas 24 2 31" xfId="8282" xr:uid="{00000000-0005-0000-0000-0000F66E0000}"/>
    <cellStyle name="Notas 24 2 31 2" xfId="10991" xr:uid="{00000000-0005-0000-0000-0000F76E0000}"/>
    <cellStyle name="Notas 24 2 31 2 2" xfId="26042" xr:uid="{00000000-0005-0000-0000-0000F86E0000}"/>
    <cellStyle name="Notas 24 2 31 2 3" xfId="40391" xr:uid="{00000000-0005-0000-0000-0000F96E0000}"/>
    <cellStyle name="Notas 24 2 31 3" xfId="22631" xr:uid="{00000000-0005-0000-0000-0000FA6E0000}"/>
    <cellStyle name="Notas 24 2 31 3 2" xfId="37682" xr:uid="{00000000-0005-0000-0000-0000FB6E0000}"/>
    <cellStyle name="Notas 24 2 31 3 3" xfId="52031" xr:uid="{00000000-0005-0000-0000-0000FC6E0000}"/>
    <cellStyle name="Notas 24 2 32" xfId="8488" xr:uid="{00000000-0005-0000-0000-0000FD6E0000}"/>
    <cellStyle name="Notas 24 2 32 2" xfId="11726" xr:uid="{00000000-0005-0000-0000-0000FE6E0000}"/>
    <cellStyle name="Notas 24 2 32 2 2" xfId="26777" xr:uid="{00000000-0005-0000-0000-0000FF6E0000}"/>
    <cellStyle name="Notas 24 2 32 2 3" xfId="41126" xr:uid="{00000000-0005-0000-0000-0000006F0000}"/>
    <cellStyle name="Notas 24 2 32 3" xfId="22837" xr:uid="{00000000-0005-0000-0000-0000016F0000}"/>
    <cellStyle name="Notas 24 2 32 3 2" xfId="37888" xr:uid="{00000000-0005-0000-0000-0000026F0000}"/>
    <cellStyle name="Notas 24 2 32 3 3" xfId="52237" xr:uid="{00000000-0005-0000-0000-0000036F0000}"/>
    <cellStyle name="Notas 24 2 33" xfId="8684" xr:uid="{00000000-0005-0000-0000-0000046F0000}"/>
    <cellStyle name="Notas 24 2 33 2" xfId="11254" xr:uid="{00000000-0005-0000-0000-0000056F0000}"/>
    <cellStyle name="Notas 24 2 33 2 2" xfId="26305" xr:uid="{00000000-0005-0000-0000-0000066F0000}"/>
    <cellStyle name="Notas 24 2 33 2 3" xfId="40654" xr:uid="{00000000-0005-0000-0000-0000076F0000}"/>
    <cellStyle name="Notas 24 2 33 3" xfId="23033" xr:uid="{00000000-0005-0000-0000-0000086F0000}"/>
    <cellStyle name="Notas 24 2 33 3 2" xfId="38084" xr:uid="{00000000-0005-0000-0000-0000096F0000}"/>
    <cellStyle name="Notas 24 2 33 3 3" xfId="52433" xr:uid="{00000000-0005-0000-0000-00000A6F0000}"/>
    <cellStyle name="Notas 24 2 34" xfId="8854" xr:uid="{00000000-0005-0000-0000-00000B6F0000}"/>
    <cellStyle name="Notas 24 2 34 2" xfId="11837" xr:uid="{00000000-0005-0000-0000-00000C6F0000}"/>
    <cellStyle name="Notas 24 2 34 2 2" xfId="26888" xr:uid="{00000000-0005-0000-0000-00000D6F0000}"/>
    <cellStyle name="Notas 24 2 34 2 3" xfId="41237" xr:uid="{00000000-0005-0000-0000-00000E6F0000}"/>
    <cellStyle name="Notas 24 2 34 3" xfId="23203" xr:uid="{00000000-0005-0000-0000-00000F6F0000}"/>
    <cellStyle name="Notas 24 2 34 3 2" xfId="38254" xr:uid="{00000000-0005-0000-0000-0000106F0000}"/>
    <cellStyle name="Notas 24 2 34 3 3" xfId="52603" xr:uid="{00000000-0005-0000-0000-0000116F0000}"/>
    <cellStyle name="Notas 24 2 35" xfId="8993" xr:uid="{00000000-0005-0000-0000-0000126F0000}"/>
    <cellStyle name="Notas 24 2 35 2" xfId="9598" xr:uid="{00000000-0005-0000-0000-0000136F0000}"/>
    <cellStyle name="Notas 24 2 35 2 2" xfId="24649" xr:uid="{00000000-0005-0000-0000-0000146F0000}"/>
    <cellStyle name="Notas 24 2 35 2 3" xfId="38998" xr:uid="{00000000-0005-0000-0000-0000156F0000}"/>
    <cellStyle name="Notas 24 2 35 3" xfId="23342" xr:uid="{00000000-0005-0000-0000-0000166F0000}"/>
    <cellStyle name="Notas 24 2 35 3 2" xfId="38393" xr:uid="{00000000-0005-0000-0000-0000176F0000}"/>
    <cellStyle name="Notas 24 2 35 3 3" xfId="52742" xr:uid="{00000000-0005-0000-0000-0000186F0000}"/>
    <cellStyle name="Notas 24 2 36" xfId="9954" xr:uid="{00000000-0005-0000-0000-0000196F0000}"/>
    <cellStyle name="Notas 24 2 36 2" xfId="25005" xr:uid="{00000000-0005-0000-0000-00001A6F0000}"/>
    <cellStyle name="Notas 24 2 36 3" xfId="39354" xr:uid="{00000000-0005-0000-0000-00001B6F0000}"/>
    <cellStyle name="Notas 24 2 37" xfId="16242" xr:uid="{00000000-0005-0000-0000-00001C6F0000}"/>
    <cellStyle name="Notas 24 2 37 2" xfId="31293" xr:uid="{00000000-0005-0000-0000-00001D6F0000}"/>
    <cellStyle name="Notas 24 2 37 3" xfId="45642" xr:uid="{00000000-0005-0000-0000-00001E6F0000}"/>
    <cellStyle name="Notas 24 2 4" xfId="2618" xr:uid="{00000000-0005-0000-0000-00001F6F0000}"/>
    <cellStyle name="Notas 24 2 4 2" xfId="14686" xr:uid="{00000000-0005-0000-0000-0000206F0000}"/>
    <cellStyle name="Notas 24 2 4 2 2" xfId="29737" xr:uid="{00000000-0005-0000-0000-0000216F0000}"/>
    <cellStyle name="Notas 24 2 4 2 3" xfId="44086" xr:uid="{00000000-0005-0000-0000-0000226F0000}"/>
    <cellStyle name="Notas 24 2 4 3" xfId="16967" xr:uid="{00000000-0005-0000-0000-0000236F0000}"/>
    <cellStyle name="Notas 24 2 4 3 2" xfId="32018" xr:uid="{00000000-0005-0000-0000-0000246F0000}"/>
    <cellStyle name="Notas 24 2 4 3 3" xfId="46367" xr:uid="{00000000-0005-0000-0000-0000256F0000}"/>
    <cellStyle name="Notas 24 2 5" xfId="2828" xr:uid="{00000000-0005-0000-0000-0000266F0000}"/>
    <cellStyle name="Notas 24 2 5 2" xfId="14611" xr:uid="{00000000-0005-0000-0000-0000276F0000}"/>
    <cellStyle name="Notas 24 2 5 2 2" xfId="29662" xr:uid="{00000000-0005-0000-0000-0000286F0000}"/>
    <cellStyle name="Notas 24 2 5 2 3" xfId="44011" xr:uid="{00000000-0005-0000-0000-0000296F0000}"/>
    <cellStyle name="Notas 24 2 5 3" xfId="17177" xr:uid="{00000000-0005-0000-0000-00002A6F0000}"/>
    <cellStyle name="Notas 24 2 5 3 2" xfId="32228" xr:uid="{00000000-0005-0000-0000-00002B6F0000}"/>
    <cellStyle name="Notas 24 2 5 3 3" xfId="46577" xr:uid="{00000000-0005-0000-0000-00002C6F0000}"/>
    <cellStyle name="Notas 24 2 6" xfId="3038" xr:uid="{00000000-0005-0000-0000-00002D6F0000}"/>
    <cellStyle name="Notas 24 2 6 2" xfId="13115" xr:uid="{00000000-0005-0000-0000-00002E6F0000}"/>
    <cellStyle name="Notas 24 2 6 2 2" xfId="28166" xr:uid="{00000000-0005-0000-0000-00002F6F0000}"/>
    <cellStyle name="Notas 24 2 6 2 3" xfId="42515" xr:uid="{00000000-0005-0000-0000-0000306F0000}"/>
    <cellStyle name="Notas 24 2 6 3" xfId="17387" xr:uid="{00000000-0005-0000-0000-0000316F0000}"/>
    <cellStyle name="Notas 24 2 6 3 2" xfId="32438" xr:uid="{00000000-0005-0000-0000-0000326F0000}"/>
    <cellStyle name="Notas 24 2 6 3 3" xfId="46787" xr:uid="{00000000-0005-0000-0000-0000336F0000}"/>
    <cellStyle name="Notas 24 2 7" xfId="3248" xr:uid="{00000000-0005-0000-0000-0000346F0000}"/>
    <cellStyle name="Notas 24 2 7 2" xfId="13980" xr:uid="{00000000-0005-0000-0000-0000356F0000}"/>
    <cellStyle name="Notas 24 2 7 2 2" xfId="29031" xr:uid="{00000000-0005-0000-0000-0000366F0000}"/>
    <cellStyle name="Notas 24 2 7 2 3" xfId="43380" xr:uid="{00000000-0005-0000-0000-0000376F0000}"/>
    <cellStyle name="Notas 24 2 7 3" xfId="17597" xr:uid="{00000000-0005-0000-0000-0000386F0000}"/>
    <cellStyle name="Notas 24 2 7 3 2" xfId="32648" xr:uid="{00000000-0005-0000-0000-0000396F0000}"/>
    <cellStyle name="Notas 24 2 7 3 3" xfId="46997" xr:uid="{00000000-0005-0000-0000-00003A6F0000}"/>
    <cellStyle name="Notas 24 2 8" xfId="3458" xr:uid="{00000000-0005-0000-0000-00003B6F0000}"/>
    <cellStyle name="Notas 24 2 8 2" xfId="15207" xr:uid="{00000000-0005-0000-0000-00003C6F0000}"/>
    <cellStyle name="Notas 24 2 8 2 2" xfId="30258" xr:uid="{00000000-0005-0000-0000-00003D6F0000}"/>
    <cellStyle name="Notas 24 2 8 2 3" xfId="44607" xr:uid="{00000000-0005-0000-0000-00003E6F0000}"/>
    <cellStyle name="Notas 24 2 8 3" xfId="17807" xr:uid="{00000000-0005-0000-0000-00003F6F0000}"/>
    <cellStyle name="Notas 24 2 8 3 2" xfId="32858" xr:uid="{00000000-0005-0000-0000-0000406F0000}"/>
    <cellStyle name="Notas 24 2 8 3 3" xfId="47207" xr:uid="{00000000-0005-0000-0000-0000416F0000}"/>
    <cellStyle name="Notas 24 2 9" xfId="3668" xr:uid="{00000000-0005-0000-0000-0000426F0000}"/>
    <cellStyle name="Notas 24 2 9 2" xfId="11863" xr:uid="{00000000-0005-0000-0000-0000436F0000}"/>
    <cellStyle name="Notas 24 2 9 2 2" xfId="26914" xr:uid="{00000000-0005-0000-0000-0000446F0000}"/>
    <cellStyle name="Notas 24 2 9 2 3" xfId="41263" xr:uid="{00000000-0005-0000-0000-0000456F0000}"/>
    <cellStyle name="Notas 24 2 9 3" xfId="18017" xr:uid="{00000000-0005-0000-0000-0000466F0000}"/>
    <cellStyle name="Notas 24 2 9 3 2" xfId="33068" xr:uid="{00000000-0005-0000-0000-0000476F0000}"/>
    <cellStyle name="Notas 24 2 9 3 3" xfId="47417" xr:uid="{00000000-0005-0000-0000-0000486F0000}"/>
    <cellStyle name="Notas 24 20" xfId="5063" xr:uid="{00000000-0005-0000-0000-0000496F0000}"/>
    <cellStyle name="Notas 24 20 2" xfId="1844" xr:uid="{00000000-0005-0000-0000-00004A6F0000}"/>
    <cellStyle name="Notas 24 20 2 2" xfId="23649" xr:uid="{00000000-0005-0000-0000-00004B6F0000}"/>
    <cellStyle name="Notas 24 20 2 3" xfId="23803" xr:uid="{00000000-0005-0000-0000-00004C6F0000}"/>
    <cellStyle name="Notas 24 20 3" xfId="19412" xr:uid="{00000000-0005-0000-0000-00004D6F0000}"/>
    <cellStyle name="Notas 24 20 3 2" xfId="34463" xr:uid="{00000000-0005-0000-0000-00004E6F0000}"/>
    <cellStyle name="Notas 24 20 3 3" xfId="48812" xr:uid="{00000000-0005-0000-0000-00004F6F0000}"/>
    <cellStyle name="Notas 24 21" xfId="5273" xr:uid="{00000000-0005-0000-0000-0000506F0000}"/>
    <cellStyle name="Notas 24 21 2" xfId="9779" xr:uid="{00000000-0005-0000-0000-0000516F0000}"/>
    <cellStyle name="Notas 24 21 2 2" xfId="24830" xr:uid="{00000000-0005-0000-0000-0000526F0000}"/>
    <cellStyle name="Notas 24 21 2 3" xfId="39179" xr:uid="{00000000-0005-0000-0000-0000536F0000}"/>
    <cellStyle name="Notas 24 21 3" xfId="19622" xr:uid="{00000000-0005-0000-0000-0000546F0000}"/>
    <cellStyle name="Notas 24 21 3 2" xfId="34673" xr:uid="{00000000-0005-0000-0000-0000556F0000}"/>
    <cellStyle name="Notas 24 21 3 3" xfId="49022" xr:uid="{00000000-0005-0000-0000-0000566F0000}"/>
    <cellStyle name="Notas 24 22" xfId="5483" xr:uid="{00000000-0005-0000-0000-0000576F0000}"/>
    <cellStyle name="Notas 24 22 2" xfId="10068" xr:uid="{00000000-0005-0000-0000-0000586F0000}"/>
    <cellStyle name="Notas 24 22 2 2" xfId="25119" xr:uid="{00000000-0005-0000-0000-0000596F0000}"/>
    <cellStyle name="Notas 24 22 2 3" xfId="39468" xr:uid="{00000000-0005-0000-0000-00005A6F0000}"/>
    <cellStyle name="Notas 24 22 3" xfId="19832" xr:uid="{00000000-0005-0000-0000-00005B6F0000}"/>
    <cellStyle name="Notas 24 22 3 2" xfId="34883" xr:uid="{00000000-0005-0000-0000-00005C6F0000}"/>
    <cellStyle name="Notas 24 22 3 3" xfId="49232" xr:uid="{00000000-0005-0000-0000-00005D6F0000}"/>
    <cellStyle name="Notas 24 23" xfId="5693" xr:uid="{00000000-0005-0000-0000-00005E6F0000}"/>
    <cellStyle name="Notas 24 23 2" xfId="9237" xr:uid="{00000000-0005-0000-0000-00005F6F0000}"/>
    <cellStyle name="Notas 24 23 2 2" xfId="24288" xr:uid="{00000000-0005-0000-0000-0000606F0000}"/>
    <cellStyle name="Notas 24 23 2 3" xfId="38637" xr:uid="{00000000-0005-0000-0000-0000616F0000}"/>
    <cellStyle name="Notas 24 23 3" xfId="20042" xr:uid="{00000000-0005-0000-0000-0000626F0000}"/>
    <cellStyle name="Notas 24 23 3 2" xfId="35093" xr:uid="{00000000-0005-0000-0000-0000636F0000}"/>
    <cellStyle name="Notas 24 23 3 3" xfId="49442" xr:uid="{00000000-0005-0000-0000-0000646F0000}"/>
    <cellStyle name="Notas 24 24" xfId="5903" xr:uid="{00000000-0005-0000-0000-0000656F0000}"/>
    <cellStyle name="Notas 24 24 2" xfId="12369" xr:uid="{00000000-0005-0000-0000-0000666F0000}"/>
    <cellStyle name="Notas 24 24 2 2" xfId="27420" xr:uid="{00000000-0005-0000-0000-0000676F0000}"/>
    <cellStyle name="Notas 24 24 2 3" xfId="41769" xr:uid="{00000000-0005-0000-0000-0000686F0000}"/>
    <cellStyle name="Notas 24 24 3" xfId="20252" xr:uid="{00000000-0005-0000-0000-0000696F0000}"/>
    <cellStyle name="Notas 24 24 3 2" xfId="35303" xr:uid="{00000000-0005-0000-0000-00006A6F0000}"/>
    <cellStyle name="Notas 24 24 3 3" xfId="49652" xr:uid="{00000000-0005-0000-0000-00006B6F0000}"/>
    <cellStyle name="Notas 24 25" xfId="6113" xr:uid="{00000000-0005-0000-0000-00006C6F0000}"/>
    <cellStyle name="Notas 24 25 2" xfId="14037" xr:uid="{00000000-0005-0000-0000-00006D6F0000}"/>
    <cellStyle name="Notas 24 25 2 2" xfId="29088" xr:uid="{00000000-0005-0000-0000-00006E6F0000}"/>
    <cellStyle name="Notas 24 25 2 3" xfId="43437" xr:uid="{00000000-0005-0000-0000-00006F6F0000}"/>
    <cellStyle name="Notas 24 25 3" xfId="20462" xr:uid="{00000000-0005-0000-0000-0000706F0000}"/>
    <cellStyle name="Notas 24 25 3 2" xfId="35513" xr:uid="{00000000-0005-0000-0000-0000716F0000}"/>
    <cellStyle name="Notas 24 25 3 3" xfId="49862" xr:uid="{00000000-0005-0000-0000-0000726F0000}"/>
    <cellStyle name="Notas 24 26" xfId="6323" xr:uid="{00000000-0005-0000-0000-0000736F0000}"/>
    <cellStyle name="Notas 24 26 2" xfId="14068" xr:uid="{00000000-0005-0000-0000-0000746F0000}"/>
    <cellStyle name="Notas 24 26 2 2" xfId="29119" xr:uid="{00000000-0005-0000-0000-0000756F0000}"/>
    <cellStyle name="Notas 24 26 2 3" xfId="43468" xr:uid="{00000000-0005-0000-0000-0000766F0000}"/>
    <cellStyle name="Notas 24 26 3" xfId="20672" xr:uid="{00000000-0005-0000-0000-0000776F0000}"/>
    <cellStyle name="Notas 24 26 3 2" xfId="35723" xr:uid="{00000000-0005-0000-0000-0000786F0000}"/>
    <cellStyle name="Notas 24 26 3 3" xfId="50072" xr:uid="{00000000-0005-0000-0000-0000796F0000}"/>
    <cellStyle name="Notas 24 27" xfId="6533" xr:uid="{00000000-0005-0000-0000-00007A6F0000}"/>
    <cellStyle name="Notas 24 27 2" xfId="10992" xr:uid="{00000000-0005-0000-0000-00007B6F0000}"/>
    <cellStyle name="Notas 24 27 2 2" xfId="26043" xr:uid="{00000000-0005-0000-0000-00007C6F0000}"/>
    <cellStyle name="Notas 24 27 2 3" xfId="40392" xr:uid="{00000000-0005-0000-0000-00007D6F0000}"/>
    <cellStyle name="Notas 24 27 3" xfId="20882" xr:uid="{00000000-0005-0000-0000-00007E6F0000}"/>
    <cellStyle name="Notas 24 27 3 2" xfId="35933" xr:uid="{00000000-0005-0000-0000-00007F6F0000}"/>
    <cellStyle name="Notas 24 27 3 3" xfId="50282" xr:uid="{00000000-0005-0000-0000-0000806F0000}"/>
    <cellStyle name="Notas 24 28" xfId="6743" xr:uid="{00000000-0005-0000-0000-0000816F0000}"/>
    <cellStyle name="Notas 24 28 2" xfId="13020" xr:uid="{00000000-0005-0000-0000-0000826F0000}"/>
    <cellStyle name="Notas 24 28 2 2" xfId="28071" xr:uid="{00000000-0005-0000-0000-0000836F0000}"/>
    <cellStyle name="Notas 24 28 2 3" xfId="42420" xr:uid="{00000000-0005-0000-0000-0000846F0000}"/>
    <cellStyle name="Notas 24 28 3" xfId="21092" xr:uid="{00000000-0005-0000-0000-0000856F0000}"/>
    <cellStyle name="Notas 24 28 3 2" xfId="36143" xr:uid="{00000000-0005-0000-0000-0000866F0000}"/>
    <cellStyle name="Notas 24 28 3 3" xfId="50492" xr:uid="{00000000-0005-0000-0000-0000876F0000}"/>
    <cellStyle name="Notas 24 29" xfId="6953" xr:uid="{00000000-0005-0000-0000-0000886F0000}"/>
    <cellStyle name="Notas 24 29 2" xfId="15094" xr:uid="{00000000-0005-0000-0000-0000896F0000}"/>
    <cellStyle name="Notas 24 29 2 2" xfId="30145" xr:uid="{00000000-0005-0000-0000-00008A6F0000}"/>
    <cellStyle name="Notas 24 29 2 3" xfId="44494" xr:uid="{00000000-0005-0000-0000-00008B6F0000}"/>
    <cellStyle name="Notas 24 29 3" xfId="21302" xr:uid="{00000000-0005-0000-0000-00008C6F0000}"/>
    <cellStyle name="Notas 24 29 3 2" xfId="36353" xr:uid="{00000000-0005-0000-0000-00008D6F0000}"/>
    <cellStyle name="Notas 24 29 3 3" xfId="50702" xr:uid="{00000000-0005-0000-0000-00008E6F0000}"/>
    <cellStyle name="Notas 24 3" xfId="1526" xr:uid="{00000000-0005-0000-0000-00008F6F0000}"/>
    <cellStyle name="Notas 24 3 10" xfId="3905" xr:uid="{00000000-0005-0000-0000-0000906F0000}"/>
    <cellStyle name="Notas 24 3 10 2" xfId="1692" xr:uid="{00000000-0005-0000-0000-0000916F0000}"/>
    <cellStyle name="Notas 24 3 10 2 2" xfId="23497" xr:uid="{00000000-0005-0000-0000-0000926F0000}"/>
    <cellStyle name="Notas 24 3 10 2 3" xfId="23780" xr:uid="{00000000-0005-0000-0000-0000936F0000}"/>
    <cellStyle name="Notas 24 3 10 3" xfId="18254" xr:uid="{00000000-0005-0000-0000-0000946F0000}"/>
    <cellStyle name="Notas 24 3 10 3 2" xfId="33305" xr:uid="{00000000-0005-0000-0000-0000956F0000}"/>
    <cellStyle name="Notas 24 3 10 3 3" xfId="47654" xr:uid="{00000000-0005-0000-0000-0000966F0000}"/>
    <cellStyle name="Notas 24 3 11" xfId="4115" xr:uid="{00000000-0005-0000-0000-0000976F0000}"/>
    <cellStyle name="Notas 24 3 11 2" xfId="9724" xr:uid="{00000000-0005-0000-0000-0000986F0000}"/>
    <cellStyle name="Notas 24 3 11 2 2" xfId="24775" xr:uid="{00000000-0005-0000-0000-0000996F0000}"/>
    <cellStyle name="Notas 24 3 11 2 3" xfId="39124" xr:uid="{00000000-0005-0000-0000-00009A6F0000}"/>
    <cellStyle name="Notas 24 3 11 3" xfId="18464" xr:uid="{00000000-0005-0000-0000-00009B6F0000}"/>
    <cellStyle name="Notas 24 3 11 3 2" xfId="33515" xr:uid="{00000000-0005-0000-0000-00009C6F0000}"/>
    <cellStyle name="Notas 24 3 11 3 3" xfId="47864" xr:uid="{00000000-0005-0000-0000-00009D6F0000}"/>
    <cellStyle name="Notas 24 3 12" xfId="4325" xr:uid="{00000000-0005-0000-0000-00009E6F0000}"/>
    <cellStyle name="Notas 24 3 12 2" xfId="9900" xr:uid="{00000000-0005-0000-0000-00009F6F0000}"/>
    <cellStyle name="Notas 24 3 12 2 2" xfId="24951" xr:uid="{00000000-0005-0000-0000-0000A06F0000}"/>
    <cellStyle name="Notas 24 3 12 2 3" xfId="39300" xr:uid="{00000000-0005-0000-0000-0000A16F0000}"/>
    <cellStyle name="Notas 24 3 12 3" xfId="18674" xr:uid="{00000000-0005-0000-0000-0000A26F0000}"/>
    <cellStyle name="Notas 24 3 12 3 2" xfId="33725" xr:uid="{00000000-0005-0000-0000-0000A36F0000}"/>
    <cellStyle name="Notas 24 3 12 3 3" xfId="48074" xr:uid="{00000000-0005-0000-0000-0000A46F0000}"/>
    <cellStyle name="Notas 24 3 13" xfId="4535" xr:uid="{00000000-0005-0000-0000-0000A56F0000}"/>
    <cellStyle name="Notas 24 3 13 2" xfId="10512" xr:uid="{00000000-0005-0000-0000-0000A66F0000}"/>
    <cellStyle name="Notas 24 3 13 2 2" xfId="25563" xr:uid="{00000000-0005-0000-0000-0000A76F0000}"/>
    <cellStyle name="Notas 24 3 13 2 3" xfId="39912" xr:uid="{00000000-0005-0000-0000-0000A86F0000}"/>
    <cellStyle name="Notas 24 3 13 3" xfId="18884" xr:uid="{00000000-0005-0000-0000-0000A96F0000}"/>
    <cellStyle name="Notas 24 3 13 3 2" xfId="33935" xr:uid="{00000000-0005-0000-0000-0000AA6F0000}"/>
    <cellStyle name="Notas 24 3 13 3 3" xfId="48284" xr:uid="{00000000-0005-0000-0000-0000AB6F0000}"/>
    <cellStyle name="Notas 24 3 14" xfId="4745" xr:uid="{00000000-0005-0000-0000-0000AC6F0000}"/>
    <cellStyle name="Notas 24 3 14 2" xfId="14786" xr:uid="{00000000-0005-0000-0000-0000AD6F0000}"/>
    <cellStyle name="Notas 24 3 14 2 2" xfId="29837" xr:uid="{00000000-0005-0000-0000-0000AE6F0000}"/>
    <cellStyle name="Notas 24 3 14 2 3" xfId="44186" xr:uid="{00000000-0005-0000-0000-0000AF6F0000}"/>
    <cellStyle name="Notas 24 3 14 3" xfId="19094" xr:uid="{00000000-0005-0000-0000-0000B06F0000}"/>
    <cellStyle name="Notas 24 3 14 3 2" xfId="34145" xr:uid="{00000000-0005-0000-0000-0000B16F0000}"/>
    <cellStyle name="Notas 24 3 14 3 3" xfId="48494" xr:uid="{00000000-0005-0000-0000-0000B26F0000}"/>
    <cellStyle name="Notas 24 3 15" xfId="4955" xr:uid="{00000000-0005-0000-0000-0000B36F0000}"/>
    <cellStyle name="Notas 24 3 15 2" xfId="10138" xr:uid="{00000000-0005-0000-0000-0000B46F0000}"/>
    <cellStyle name="Notas 24 3 15 2 2" xfId="25189" xr:uid="{00000000-0005-0000-0000-0000B56F0000}"/>
    <cellStyle name="Notas 24 3 15 2 3" xfId="39538" xr:uid="{00000000-0005-0000-0000-0000B66F0000}"/>
    <cellStyle name="Notas 24 3 15 3" xfId="19304" xr:uid="{00000000-0005-0000-0000-0000B76F0000}"/>
    <cellStyle name="Notas 24 3 15 3 2" xfId="34355" xr:uid="{00000000-0005-0000-0000-0000B86F0000}"/>
    <cellStyle name="Notas 24 3 15 3 3" xfId="48704" xr:uid="{00000000-0005-0000-0000-0000B96F0000}"/>
    <cellStyle name="Notas 24 3 16" xfId="5165" xr:uid="{00000000-0005-0000-0000-0000BA6F0000}"/>
    <cellStyle name="Notas 24 3 16 2" xfId="12336" xr:uid="{00000000-0005-0000-0000-0000BB6F0000}"/>
    <cellStyle name="Notas 24 3 16 2 2" xfId="27387" xr:uid="{00000000-0005-0000-0000-0000BC6F0000}"/>
    <cellStyle name="Notas 24 3 16 2 3" xfId="41736" xr:uid="{00000000-0005-0000-0000-0000BD6F0000}"/>
    <cellStyle name="Notas 24 3 16 3" xfId="19514" xr:uid="{00000000-0005-0000-0000-0000BE6F0000}"/>
    <cellStyle name="Notas 24 3 16 3 2" xfId="34565" xr:uid="{00000000-0005-0000-0000-0000BF6F0000}"/>
    <cellStyle name="Notas 24 3 16 3 3" xfId="48914" xr:uid="{00000000-0005-0000-0000-0000C06F0000}"/>
    <cellStyle name="Notas 24 3 17" xfId="5375" xr:uid="{00000000-0005-0000-0000-0000C16F0000}"/>
    <cellStyle name="Notas 24 3 17 2" xfId="13588" xr:uid="{00000000-0005-0000-0000-0000C26F0000}"/>
    <cellStyle name="Notas 24 3 17 2 2" xfId="28639" xr:uid="{00000000-0005-0000-0000-0000C36F0000}"/>
    <cellStyle name="Notas 24 3 17 2 3" xfId="42988" xr:uid="{00000000-0005-0000-0000-0000C46F0000}"/>
    <cellStyle name="Notas 24 3 17 3" xfId="19724" xr:uid="{00000000-0005-0000-0000-0000C56F0000}"/>
    <cellStyle name="Notas 24 3 17 3 2" xfId="34775" xr:uid="{00000000-0005-0000-0000-0000C66F0000}"/>
    <cellStyle name="Notas 24 3 17 3 3" xfId="49124" xr:uid="{00000000-0005-0000-0000-0000C76F0000}"/>
    <cellStyle name="Notas 24 3 18" xfId="5585" xr:uid="{00000000-0005-0000-0000-0000C86F0000}"/>
    <cellStyle name="Notas 24 3 18 2" xfId="13942" xr:uid="{00000000-0005-0000-0000-0000C96F0000}"/>
    <cellStyle name="Notas 24 3 18 2 2" xfId="28993" xr:uid="{00000000-0005-0000-0000-0000CA6F0000}"/>
    <cellStyle name="Notas 24 3 18 2 3" xfId="43342" xr:uid="{00000000-0005-0000-0000-0000CB6F0000}"/>
    <cellStyle name="Notas 24 3 18 3" xfId="19934" xr:uid="{00000000-0005-0000-0000-0000CC6F0000}"/>
    <cellStyle name="Notas 24 3 18 3 2" xfId="34985" xr:uid="{00000000-0005-0000-0000-0000CD6F0000}"/>
    <cellStyle name="Notas 24 3 18 3 3" xfId="49334" xr:uid="{00000000-0005-0000-0000-0000CE6F0000}"/>
    <cellStyle name="Notas 24 3 19" xfId="5795" xr:uid="{00000000-0005-0000-0000-0000CF6F0000}"/>
    <cellStyle name="Notas 24 3 19 2" xfId="1831" xr:uid="{00000000-0005-0000-0000-0000D06F0000}"/>
    <cellStyle name="Notas 24 3 19 2 2" xfId="23636" xr:uid="{00000000-0005-0000-0000-0000D16F0000}"/>
    <cellStyle name="Notas 24 3 19 2 3" xfId="23830" xr:uid="{00000000-0005-0000-0000-0000D26F0000}"/>
    <cellStyle name="Notas 24 3 19 3" xfId="20144" xr:uid="{00000000-0005-0000-0000-0000D36F0000}"/>
    <cellStyle name="Notas 24 3 19 3 2" xfId="35195" xr:uid="{00000000-0005-0000-0000-0000D46F0000}"/>
    <cellStyle name="Notas 24 3 19 3 3" xfId="49544" xr:uid="{00000000-0005-0000-0000-0000D56F0000}"/>
    <cellStyle name="Notas 24 3 2" xfId="2086" xr:uid="{00000000-0005-0000-0000-0000D66F0000}"/>
    <cellStyle name="Notas 24 3 2 2" xfId="10072" xr:uid="{00000000-0005-0000-0000-0000D76F0000}"/>
    <cellStyle name="Notas 24 3 2 2 2" xfId="25123" xr:uid="{00000000-0005-0000-0000-0000D86F0000}"/>
    <cellStyle name="Notas 24 3 2 2 3" xfId="39472" xr:uid="{00000000-0005-0000-0000-0000D96F0000}"/>
    <cellStyle name="Notas 24 3 2 3" xfId="16433" xr:uid="{00000000-0005-0000-0000-0000DA6F0000}"/>
    <cellStyle name="Notas 24 3 2 3 2" xfId="31484" xr:uid="{00000000-0005-0000-0000-0000DB6F0000}"/>
    <cellStyle name="Notas 24 3 2 3 3" xfId="45833" xr:uid="{00000000-0005-0000-0000-0000DC6F0000}"/>
    <cellStyle name="Notas 24 3 20" xfId="6005" xr:uid="{00000000-0005-0000-0000-0000DD6F0000}"/>
    <cellStyle name="Notas 24 3 20 2" xfId="14924" xr:uid="{00000000-0005-0000-0000-0000DE6F0000}"/>
    <cellStyle name="Notas 24 3 20 2 2" xfId="29975" xr:uid="{00000000-0005-0000-0000-0000DF6F0000}"/>
    <cellStyle name="Notas 24 3 20 2 3" xfId="44324" xr:uid="{00000000-0005-0000-0000-0000E06F0000}"/>
    <cellStyle name="Notas 24 3 20 3" xfId="20354" xr:uid="{00000000-0005-0000-0000-0000E16F0000}"/>
    <cellStyle name="Notas 24 3 20 3 2" xfId="35405" xr:uid="{00000000-0005-0000-0000-0000E26F0000}"/>
    <cellStyle name="Notas 24 3 20 3 3" xfId="49754" xr:uid="{00000000-0005-0000-0000-0000E36F0000}"/>
    <cellStyle name="Notas 24 3 21" xfId="6215" xr:uid="{00000000-0005-0000-0000-0000E46F0000}"/>
    <cellStyle name="Notas 24 3 21 2" xfId="15020" xr:uid="{00000000-0005-0000-0000-0000E56F0000}"/>
    <cellStyle name="Notas 24 3 21 2 2" xfId="30071" xr:uid="{00000000-0005-0000-0000-0000E66F0000}"/>
    <cellStyle name="Notas 24 3 21 2 3" xfId="44420" xr:uid="{00000000-0005-0000-0000-0000E76F0000}"/>
    <cellStyle name="Notas 24 3 21 3" xfId="20564" xr:uid="{00000000-0005-0000-0000-0000E86F0000}"/>
    <cellStyle name="Notas 24 3 21 3 2" xfId="35615" xr:uid="{00000000-0005-0000-0000-0000E96F0000}"/>
    <cellStyle name="Notas 24 3 21 3 3" xfId="49964" xr:uid="{00000000-0005-0000-0000-0000EA6F0000}"/>
    <cellStyle name="Notas 24 3 22" xfId="6425" xr:uid="{00000000-0005-0000-0000-0000EB6F0000}"/>
    <cellStyle name="Notas 24 3 22 2" xfId="12823" xr:uid="{00000000-0005-0000-0000-0000EC6F0000}"/>
    <cellStyle name="Notas 24 3 22 2 2" xfId="27874" xr:uid="{00000000-0005-0000-0000-0000ED6F0000}"/>
    <cellStyle name="Notas 24 3 22 2 3" xfId="42223" xr:uid="{00000000-0005-0000-0000-0000EE6F0000}"/>
    <cellStyle name="Notas 24 3 22 3" xfId="20774" xr:uid="{00000000-0005-0000-0000-0000EF6F0000}"/>
    <cellStyle name="Notas 24 3 22 3 2" xfId="35825" xr:uid="{00000000-0005-0000-0000-0000F06F0000}"/>
    <cellStyle name="Notas 24 3 22 3 3" xfId="50174" xr:uid="{00000000-0005-0000-0000-0000F16F0000}"/>
    <cellStyle name="Notas 24 3 23" xfId="6635" xr:uid="{00000000-0005-0000-0000-0000F26F0000}"/>
    <cellStyle name="Notas 24 3 23 2" xfId="11266" xr:uid="{00000000-0005-0000-0000-0000F36F0000}"/>
    <cellStyle name="Notas 24 3 23 2 2" xfId="26317" xr:uid="{00000000-0005-0000-0000-0000F46F0000}"/>
    <cellStyle name="Notas 24 3 23 2 3" xfId="40666" xr:uid="{00000000-0005-0000-0000-0000F56F0000}"/>
    <cellStyle name="Notas 24 3 23 3" xfId="20984" xr:uid="{00000000-0005-0000-0000-0000F66F0000}"/>
    <cellStyle name="Notas 24 3 23 3 2" xfId="36035" xr:uid="{00000000-0005-0000-0000-0000F76F0000}"/>
    <cellStyle name="Notas 24 3 23 3 3" xfId="50384" xr:uid="{00000000-0005-0000-0000-0000F86F0000}"/>
    <cellStyle name="Notas 24 3 24" xfId="6845" xr:uid="{00000000-0005-0000-0000-0000F96F0000}"/>
    <cellStyle name="Notas 24 3 24 2" xfId="1784" xr:uid="{00000000-0005-0000-0000-0000FA6F0000}"/>
    <cellStyle name="Notas 24 3 24 2 2" xfId="23589" xr:uid="{00000000-0005-0000-0000-0000FB6F0000}"/>
    <cellStyle name="Notas 24 3 24 2 3" xfId="23891" xr:uid="{00000000-0005-0000-0000-0000FC6F0000}"/>
    <cellStyle name="Notas 24 3 24 3" xfId="21194" xr:uid="{00000000-0005-0000-0000-0000FD6F0000}"/>
    <cellStyle name="Notas 24 3 24 3 2" xfId="36245" xr:uid="{00000000-0005-0000-0000-0000FE6F0000}"/>
    <cellStyle name="Notas 24 3 24 3 3" xfId="50594" xr:uid="{00000000-0005-0000-0000-0000FF6F0000}"/>
    <cellStyle name="Notas 24 3 25" xfId="7055" xr:uid="{00000000-0005-0000-0000-000000700000}"/>
    <cellStyle name="Notas 24 3 25 2" xfId="9846" xr:uid="{00000000-0005-0000-0000-000001700000}"/>
    <cellStyle name="Notas 24 3 25 2 2" xfId="24897" xr:uid="{00000000-0005-0000-0000-000002700000}"/>
    <cellStyle name="Notas 24 3 25 2 3" xfId="39246" xr:uid="{00000000-0005-0000-0000-000003700000}"/>
    <cellStyle name="Notas 24 3 25 3" xfId="21404" xr:uid="{00000000-0005-0000-0000-000004700000}"/>
    <cellStyle name="Notas 24 3 25 3 2" xfId="36455" xr:uid="{00000000-0005-0000-0000-000005700000}"/>
    <cellStyle name="Notas 24 3 25 3 3" xfId="50804" xr:uid="{00000000-0005-0000-0000-000006700000}"/>
    <cellStyle name="Notas 24 3 26" xfId="7265" xr:uid="{00000000-0005-0000-0000-000007700000}"/>
    <cellStyle name="Notas 24 3 26 2" xfId="12472" xr:uid="{00000000-0005-0000-0000-000008700000}"/>
    <cellStyle name="Notas 24 3 26 2 2" xfId="27523" xr:uid="{00000000-0005-0000-0000-000009700000}"/>
    <cellStyle name="Notas 24 3 26 2 3" xfId="41872" xr:uid="{00000000-0005-0000-0000-00000A700000}"/>
    <cellStyle name="Notas 24 3 26 3" xfId="21614" xr:uid="{00000000-0005-0000-0000-00000B700000}"/>
    <cellStyle name="Notas 24 3 26 3 2" xfId="36665" xr:uid="{00000000-0005-0000-0000-00000C700000}"/>
    <cellStyle name="Notas 24 3 26 3 3" xfId="51014" xr:uid="{00000000-0005-0000-0000-00000D700000}"/>
    <cellStyle name="Notas 24 3 27" xfId="7475" xr:uid="{00000000-0005-0000-0000-00000E700000}"/>
    <cellStyle name="Notas 24 3 27 2" xfId="12683" xr:uid="{00000000-0005-0000-0000-00000F700000}"/>
    <cellStyle name="Notas 24 3 27 2 2" xfId="27734" xr:uid="{00000000-0005-0000-0000-000010700000}"/>
    <cellStyle name="Notas 24 3 27 2 3" xfId="42083" xr:uid="{00000000-0005-0000-0000-000011700000}"/>
    <cellStyle name="Notas 24 3 27 3" xfId="21824" xr:uid="{00000000-0005-0000-0000-000012700000}"/>
    <cellStyle name="Notas 24 3 27 3 2" xfId="36875" xr:uid="{00000000-0005-0000-0000-000013700000}"/>
    <cellStyle name="Notas 24 3 27 3 3" xfId="51224" xr:uid="{00000000-0005-0000-0000-000014700000}"/>
    <cellStyle name="Notas 24 3 28" xfId="7685" xr:uid="{00000000-0005-0000-0000-000015700000}"/>
    <cellStyle name="Notas 24 3 28 2" xfId="15131" xr:uid="{00000000-0005-0000-0000-000016700000}"/>
    <cellStyle name="Notas 24 3 28 2 2" xfId="30182" xr:uid="{00000000-0005-0000-0000-000017700000}"/>
    <cellStyle name="Notas 24 3 28 2 3" xfId="44531" xr:uid="{00000000-0005-0000-0000-000018700000}"/>
    <cellStyle name="Notas 24 3 28 3" xfId="22034" xr:uid="{00000000-0005-0000-0000-000019700000}"/>
    <cellStyle name="Notas 24 3 28 3 2" xfId="37085" xr:uid="{00000000-0005-0000-0000-00001A700000}"/>
    <cellStyle name="Notas 24 3 28 3 3" xfId="51434" xr:uid="{00000000-0005-0000-0000-00001B700000}"/>
    <cellStyle name="Notas 24 3 29" xfId="7895" xr:uid="{00000000-0005-0000-0000-00001C700000}"/>
    <cellStyle name="Notas 24 3 29 2" xfId="11468" xr:uid="{00000000-0005-0000-0000-00001D700000}"/>
    <cellStyle name="Notas 24 3 29 2 2" xfId="26519" xr:uid="{00000000-0005-0000-0000-00001E700000}"/>
    <cellStyle name="Notas 24 3 29 2 3" xfId="40868" xr:uid="{00000000-0005-0000-0000-00001F700000}"/>
    <cellStyle name="Notas 24 3 29 3" xfId="22244" xr:uid="{00000000-0005-0000-0000-000020700000}"/>
    <cellStyle name="Notas 24 3 29 3 2" xfId="37295" xr:uid="{00000000-0005-0000-0000-000021700000}"/>
    <cellStyle name="Notas 24 3 29 3 3" xfId="51644" xr:uid="{00000000-0005-0000-0000-000022700000}"/>
    <cellStyle name="Notas 24 3 3" xfId="2435" xr:uid="{00000000-0005-0000-0000-000023700000}"/>
    <cellStyle name="Notas 24 3 3 2" xfId="14733" xr:uid="{00000000-0005-0000-0000-000024700000}"/>
    <cellStyle name="Notas 24 3 3 2 2" xfId="29784" xr:uid="{00000000-0005-0000-0000-000025700000}"/>
    <cellStyle name="Notas 24 3 3 2 3" xfId="44133" xr:uid="{00000000-0005-0000-0000-000026700000}"/>
    <cellStyle name="Notas 24 3 3 3" xfId="16784" xr:uid="{00000000-0005-0000-0000-000027700000}"/>
    <cellStyle name="Notas 24 3 3 3 2" xfId="31835" xr:uid="{00000000-0005-0000-0000-000028700000}"/>
    <cellStyle name="Notas 24 3 3 3 3" xfId="46184" xr:uid="{00000000-0005-0000-0000-000029700000}"/>
    <cellStyle name="Notas 24 3 30" xfId="8102" xr:uid="{00000000-0005-0000-0000-00002A700000}"/>
    <cellStyle name="Notas 24 3 30 2" xfId="15199" xr:uid="{00000000-0005-0000-0000-00002B700000}"/>
    <cellStyle name="Notas 24 3 30 2 2" xfId="30250" xr:uid="{00000000-0005-0000-0000-00002C700000}"/>
    <cellStyle name="Notas 24 3 30 2 3" xfId="44599" xr:uid="{00000000-0005-0000-0000-00002D700000}"/>
    <cellStyle name="Notas 24 3 30 3" xfId="22451" xr:uid="{00000000-0005-0000-0000-00002E700000}"/>
    <cellStyle name="Notas 24 3 30 3 2" xfId="37502" xr:uid="{00000000-0005-0000-0000-00002F700000}"/>
    <cellStyle name="Notas 24 3 30 3 3" xfId="51851" xr:uid="{00000000-0005-0000-0000-000030700000}"/>
    <cellStyle name="Notas 24 3 31" xfId="8309" xr:uid="{00000000-0005-0000-0000-000031700000}"/>
    <cellStyle name="Notas 24 3 31 2" xfId="11786" xr:uid="{00000000-0005-0000-0000-000032700000}"/>
    <cellStyle name="Notas 24 3 31 2 2" xfId="26837" xr:uid="{00000000-0005-0000-0000-000033700000}"/>
    <cellStyle name="Notas 24 3 31 2 3" xfId="41186" xr:uid="{00000000-0005-0000-0000-000034700000}"/>
    <cellStyle name="Notas 24 3 31 3" xfId="22658" xr:uid="{00000000-0005-0000-0000-000035700000}"/>
    <cellStyle name="Notas 24 3 31 3 2" xfId="37709" xr:uid="{00000000-0005-0000-0000-000036700000}"/>
    <cellStyle name="Notas 24 3 31 3 3" xfId="52058" xr:uid="{00000000-0005-0000-0000-000037700000}"/>
    <cellStyle name="Notas 24 3 32" xfId="8514" xr:uid="{00000000-0005-0000-0000-000038700000}"/>
    <cellStyle name="Notas 24 3 32 2" xfId="15296" xr:uid="{00000000-0005-0000-0000-000039700000}"/>
    <cellStyle name="Notas 24 3 32 2 2" xfId="30347" xr:uid="{00000000-0005-0000-0000-00003A700000}"/>
    <cellStyle name="Notas 24 3 32 2 3" xfId="44696" xr:uid="{00000000-0005-0000-0000-00003B700000}"/>
    <cellStyle name="Notas 24 3 32 3" xfId="22863" xr:uid="{00000000-0005-0000-0000-00003C700000}"/>
    <cellStyle name="Notas 24 3 32 3 2" xfId="37914" xr:uid="{00000000-0005-0000-0000-00003D700000}"/>
    <cellStyle name="Notas 24 3 32 3 3" xfId="52263" xr:uid="{00000000-0005-0000-0000-00003E700000}"/>
    <cellStyle name="Notas 24 3 33" xfId="8709" xr:uid="{00000000-0005-0000-0000-00003F700000}"/>
    <cellStyle name="Notas 24 3 33 2" xfId="11728" xr:uid="{00000000-0005-0000-0000-000040700000}"/>
    <cellStyle name="Notas 24 3 33 2 2" xfId="26779" xr:uid="{00000000-0005-0000-0000-000041700000}"/>
    <cellStyle name="Notas 24 3 33 2 3" xfId="41128" xr:uid="{00000000-0005-0000-0000-000042700000}"/>
    <cellStyle name="Notas 24 3 33 3" xfId="23058" xr:uid="{00000000-0005-0000-0000-000043700000}"/>
    <cellStyle name="Notas 24 3 33 3 2" xfId="38109" xr:uid="{00000000-0005-0000-0000-000044700000}"/>
    <cellStyle name="Notas 24 3 33 3 3" xfId="52458" xr:uid="{00000000-0005-0000-0000-000045700000}"/>
    <cellStyle name="Notas 24 3 34" xfId="8879" xr:uid="{00000000-0005-0000-0000-000046700000}"/>
    <cellStyle name="Notas 24 3 34 2" xfId="10225" xr:uid="{00000000-0005-0000-0000-000047700000}"/>
    <cellStyle name="Notas 24 3 34 2 2" xfId="25276" xr:uid="{00000000-0005-0000-0000-000048700000}"/>
    <cellStyle name="Notas 24 3 34 2 3" xfId="39625" xr:uid="{00000000-0005-0000-0000-000049700000}"/>
    <cellStyle name="Notas 24 3 34 3" xfId="23228" xr:uid="{00000000-0005-0000-0000-00004A700000}"/>
    <cellStyle name="Notas 24 3 34 3 2" xfId="38279" xr:uid="{00000000-0005-0000-0000-00004B700000}"/>
    <cellStyle name="Notas 24 3 34 3 3" xfId="52628" xr:uid="{00000000-0005-0000-0000-00004C700000}"/>
    <cellStyle name="Notas 24 3 35" xfId="9013" xr:uid="{00000000-0005-0000-0000-00004D700000}"/>
    <cellStyle name="Notas 24 3 35 2" xfId="13928" xr:uid="{00000000-0005-0000-0000-00004E700000}"/>
    <cellStyle name="Notas 24 3 35 2 2" xfId="28979" xr:uid="{00000000-0005-0000-0000-00004F700000}"/>
    <cellStyle name="Notas 24 3 35 2 3" xfId="43328" xr:uid="{00000000-0005-0000-0000-000050700000}"/>
    <cellStyle name="Notas 24 3 35 3" xfId="23362" xr:uid="{00000000-0005-0000-0000-000051700000}"/>
    <cellStyle name="Notas 24 3 35 3 2" xfId="38413" xr:uid="{00000000-0005-0000-0000-000052700000}"/>
    <cellStyle name="Notas 24 3 35 3 3" xfId="52762" xr:uid="{00000000-0005-0000-0000-000053700000}"/>
    <cellStyle name="Notas 24 3 36" xfId="9296" xr:uid="{00000000-0005-0000-0000-000054700000}"/>
    <cellStyle name="Notas 24 3 36 2" xfId="24347" xr:uid="{00000000-0005-0000-0000-000055700000}"/>
    <cellStyle name="Notas 24 3 36 3" xfId="38696" xr:uid="{00000000-0005-0000-0000-000056700000}"/>
    <cellStyle name="Notas 24 3 37" xfId="16262" xr:uid="{00000000-0005-0000-0000-000057700000}"/>
    <cellStyle name="Notas 24 3 37 2" xfId="31313" xr:uid="{00000000-0005-0000-0000-000058700000}"/>
    <cellStyle name="Notas 24 3 37 3" xfId="45662" xr:uid="{00000000-0005-0000-0000-000059700000}"/>
    <cellStyle name="Notas 24 3 4" xfId="2645" xr:uid="{00000000-0005-0000-0000-00005A700000}"/>
    <cellStyle name="Notas 24 3 4 2" xfId="10171" xr:uid="{00000000-0005-0000-0000-00005B700000}"/>
    <cellStyle name="Notas 24 3 4 2 2" xfId="25222" xr:uid="{00000000-0005-0000-0000-00005C700000}"/>
    <cellStyle name="Notas 24 3 4 2 3" xfId="39571" xr:uid="{00000000-0005-0000-0000-00005D700000}"/>
    <cellStyle name="Notas 24 3 4 3" xfId="16994" xr:uid="{00000000-0005-0000-0000-00005E700000}"/>
    <cellStyle name="Notas 24 3 4 3 2" xfId="32045" xr:uid="{00000000-0005-0000-0000-00005F700000}"/>
    <cellStyle name="Notas 24 3 4 3 3" xfId="46394" xr:uid="{00000000-0005-0000-0000-000060700000}"/>
    <cellStyle name="Notas 24 3 5" xfId="2855" xr:uid="{00000000-0005-0000-0000-000061700000}"/>
    <cellStyle name="Notas 24 3 5 2" xfId="13001" xr:uid="{00000000-0005-0000-0000-000062700000}"/>
    <cellStyle name="Notas 24 3 5 2 2" xfId="28052" xr:uid="{00000000-0005-0000-0000-000063700000}"/>
    <cellStyle name="Notas 24 3 5 2 3" xfId="42401" xr:uid="{00000000-0005-0000-0000-000064700000}"/>
    <cellStyle name="Notas 24 3 5 3" xfId="17204" xr:uid="{00000000-0005-0000-0000-000065700000}"/>
    <cellStyle name="Notas 24 3 5 3 2" xfId="32255" xr:uid="{00000000-0005-0000-0000-000066700000}"/>
    <cellStyle name="Notas 24 3 5 3 3" xfId="46604" xr:uid="{00000000-0005-0000-0000-000067700000}"/>
    <cellStyle name="Notas 24 3 6" xfId="3065" xr:uid="{00000000-0005-0000-0000-000068700000}"/>
    <cellStyle name="Notas 24 3 6 2" xfId="9933" xr:uid="{00000000-0005-0000-0000-000069700000}"/>
    <cellStyle name="Notas 24 3 6 2 2" xfId="24984" xr:uid="{00000000-0005-0000-0000-00006A700000}"/>
    <cellStyle name="Notas 24 3 6 2 3" xfId="39333" xr:uid="{00000000-0005-0000-0000-00006B700000}"/>
    <cellStyle name="Notas 24 3 6 3" xfId="17414" xr:uid="{00000000-0005-0000-0000-00006C700000}"/>
    <cellStyle name="Notas 24 3 6 3 2" xfId="32465" xr:uid="{00000000-0005-0000-0000-00006D700000}"/>
    <cellStyle name="Notas 24 3 6 3 3" xfId="46814" xr:uid="{00000000-0005-0000-0000-00006E700000}"/>
    <cellStyle name="Notas 24 3 7" xfId="3275" xr:uid="{00000000-0005-0000-0000-00006F700000}"/>
    <cellStyle name="Notas 24 3 7 2" xfId="10253" xr:uid="{00000000-0005-0000-0000-000070700000}"/>
    <cellStyle name="Notas 24 3 7 2 2" xfId="25304" xr:uid="{00000000-0005-0000-0000-000071700000}"/>
    <cellStyle name="Notas 24 3 7 2 3" xfId="39653" xr:uid="{00000000-0005-0000-0000-000072700000}"/>
    <cellStyle name="Notas 24 3 7 3" xfId="17624" xr:uid="{00000000-0005-0000-0000-000073700000}"/>
    <cellStyle name="Notas 24 3 7 3 2" xfId="32675" xr:uid="{00000000-0005-0000-0000-000074700000}"/>
    <cellStyle name="Notas 24 3 7 3 3" xfId="47024" xr:uid="{00000000-0005-0000-0000-000075700000}"/>
    <cellStyle name="Notas 24 3 8" xfId="3485" xr:uid="{00000000-0005-0000-0000-000076700000}"/>
    <cellStyle name="Notas 24 3 8 2" xfId="1542" xr:uid="{00000000-0005-0000-0000-000077700000}"/>
    <cellStyle name="Notas 24 3 8 2 2" xfId="23387" xr:uid="{00000000-0005-0000-0000-000078700000}"/>
    <cellStyle name="Notas 24 3 8 2 3" xfId="23876" xr:uid="{00000000-0005-0000-0000-000079700000}"/>
    <cellStyle name="Notas 24 3 8 3" xfId="17834" xr:uid="{00000000-0005-0000-0000-00007A700000}"/>
    <cellStyle name="Notas 24 3 8 3 2" xfId="32885" xr:uid="{00000000-0005-0000-0000-00007B700000}"/>
    <cellStyle name="Notas 24 3 8 3 3" xfId="47234" xr:uid="{00000000-0005-0000-0000-00007C700000}"/>
    <cellStyle name="Notas 24 3 9" xfId="3695" xr:uid="{00000000-0005-0000-0000-00007D700000}"/>
    <cellStyle name="Notas 24 3 9 2" xfId="13700" xr:uid="{00000000-0005-0000-0000-00007E700000}"/>
    <cellStyle name="Notas 24 3 9 2 2" xfId="28751" xr:uid="{00000000-0005-0000-0000-00007F700000}"/>
    <cellStyle name="Notas 24 3 9 2 3" xfId="43100" xr:uid="{00000000-0005-0000-0000-000080700000}"/>
    <cellStyle name="Notas 24 3 9 3" xfId="18044" xr:uid="{00000000-0005-0000-0000-000081700000}"/>
    <cellStyle name="Notas 24 3 9 3 2" xfId="33095" xr:uid="{00000000-0005-0000-0000-000082700000}"/>
    <cellStyle name="Notas 24 3 9 3 3" xfId="47444" xr:uid="{00000000-0005-0000-0000-000083700000}"/>
    <cellStyle name="Notas 24 30" xfId="7163" xr:uid="{00000000-0005-0000-0000-000084700000}"/>
    <cellStyle name="Notas 24 30 2" xfId="1717" xr:uid="{00000000-0005-0000-0000-000085700000}"/>
    <cellStyle name="Notas 24 30 2 2" xfId="23522" xr:uid="{00000000-0005-0000-0000-000086700000}"/>
    <cellStyle name="Notas 24 30 2 3" xfId="23863" xr:uid="{00000000-0005-0000-0000-000087700000}"/>
    <cellStyle name="Notas 24 30 3" xfId="21512" xr:uid="{00000000-0005-0000-0000-000088700000}"/>
    <cellStyle name="Notas 24 30 3 2" xfId="36563" xr:uid="{00000000-0005-0000-0000-000089700000}"/>
    <cellStyle name="Notas 24 30 3 3" xfId="50912" xr:uid="{00000000-0005-0000-0000-00008A700000}"/>
    <cellStyle name="Notas 24 31" xfId="7373" xr:uid="{00000000-0005-0000-0000-00008B700000}"/>
    <cellStyle name="Notas 24 31 2" xfId="10641" xr:uid="{00000000-0005-0000-0000-00008C700000}"/>
    <cellStyle name="Notas 24 31 2 2" xfId="25692" xr:uid="{00000000-0005-0000-0000-00008D700000}"/>
    <cellStyle name="Notas 24 31 2 3" xfId="40041" xr:uid="{00000000-0005-0000-0000-00008E700000}"/>
    <cellStyle name="Notas 24 31 3" xfId="21722" xr:uid="{00000000-0005-0000-0000-00008F700000}"/>
    <cellStyle name="Notas 24 31 3 2" xfId="36773" xr:uid="{00000000-0005-0000-0000-000090700000}"/>
    <cellStyle name="Notas 24 31 3 3" xfId="51122" xr:uid="{00000000-0005-0000-0000-000091700000}"/>
    <cellStyle name="Notas 24 32" xfId="7583" xr:uid="{00000000-0005-0000-0000-000092700000}"/>
    <cellStyle name="Notas 24 32 2" xfId="9111" xr:uid="{00000000-0005-0000-0000-000093700000}"/>
    <cellStyle name="Notas 24 32 2 2" xfId="24162" xr:uid="{00000000-0005-0000-0000-000094700000}"/>
    <cellStyle name="Notas 24 32 2 3" xfId="38511" xr:uid="{00000000-0005-0000-0000-000095700000}"/>
    <cellStyle name="Notas 24 32 3" xfId="21932" xr:uid="{00000000-0005-0000-0000-000096700000}"/>
    <cellStyle name="Notas 24 32 3 2" xfId="36983" xr:uid="{00000000-0005-0000-0000-000097700000}"/>
    <cellStyle name="Notas 24 32 3 3" xfId="51332" xr:uid="{00000000-0005-0000-0000-000098700000}"/>
    <cellStyle name="Notas 24 33" xfId="7793" xr:uid="{00000000-0005-0000-0000-000099700000}"/>
    <cellStyle name="Notas 24 33 2" xfId="9607" xr:uid="{00000000-0005-0000-0000-00009A700000}"/>
    <cellStyle name="Notas 24 33 2 2" xfId="24658" xr:uid="{00000000-0005-0000-0000-00009B700000}"/>
    <cellStyle name="Notas 24 33 2 3" xfId="39007" xr:uid="{00000000-0005-0000-0000-00009C700000}"/>
    <cellStyle name="Notas 24 33 3" xfId="22142" xr:uid="{00000000-0005-0000-0000-00009D700000}"/>
    <cellStyle name="Notas 24 33 3 2" xfId="37193" xr:uid="{00000000-0005-0000-0000-00009E700000}"/>
    <cellStyle name="Notas 24 33 3 3" xfId="51542" xr:uid="{00000000-0005-0000-0000-00009F700000}"/>
    <cellStyle name="Notas 24 34" xfId="8001" xr:uid="{00000000-0005-0000-0000-0000A0700000}"/>
    <cellStyle name="Notas 24 34 2" xfId="12674" xr:uid="{00000000-0005-0000-0000-0000A1700000}"/>
    <cellStyle name="Notas 24 34 2 2" xfId="27725" xr:uid="{00000000-0005-0000-0000-0000A2700000}"/>
    <cellStyle name="Notas 24 34 2 3" xfId="42074" xr:uid="{00000000-0005-0000-0000-0000A3700000}"/>
    <cellStyle name="Notas 24 34 3" xfId="22350" xr:uid="{00000000-0005-0000-0000-0000A4700000}"/>
    <cellStyle name="Notas 24 34 3 2" xfId="37401" xr:uid="{00000000-0005-0000-0000-0000A5700000}"/>
    <cellStyle name="Notas 24 34 3 3" xfId="51750" xr:uid="{00000000-0005-0000-0000-0000A6700000}"/>
    <cellStyle name="Notas 24 35" xfId="8208" xr:uid="{00000000-0005-0000-0000-0000A7700000}"/>
    <cellStyle name="Notas 24 35 2" xfId="14049" xr:uid="{00000000-0005-0000-0000-0000A8700000}"/>
    <cellStyle name="Notas 24 35 2 2" xfId="29100" xr:uid="{00000000-0005-0000-0000-0000A9700000}"/>
    <cellStyle name="Notas 24 35 2 3" xfId="43449" xr:uid="{00000000-0005-0000-0000-0000AA700000}"/>
    <cellStyle name="Notas 24 35 3" xfId="22557" xr:uid="{00000000-0005-0000-0000-0000AB700000}"/>
    <cellStyle name="Notas 24 35 3 2" xfId="37608" xr:uid="{00000000-0005-0000-0000-0000AC700000}"/>
    <cellStyle name="Notas 24 35 3 3" xfId="51957" xr:uid="{00000000-0005-0000-0000-0000AD700000}"/>
    <cellStyle name="Notas 24 36" xfId="8415" xr:uid="{00000000-0005-0000-0000-0000AE700000}"/>
    <cellStyle name="Notas 24 36 2" xfId="9653" xr:uid="{00000000-0005-0000-0000-0000AF700000}"/>
    <cellStyle name="Notas 24 36 2 2" xfId="24704" xr:uid="{00000000-0005-0000-0000-0000B0700000}"/>
    <cellStyle name="Notas 24 36 2 3" xfId="39053" xr:uid="{00000000-0005-0000-0000-0000B1700000}"/>
    <cellStyle name="Notas 24 36 3" xfId="22764" xr:uid="{00000000-0005-0000-0000-0000B2700000}"/>
    <cellStyle name="Notas 24 36 3 2" xfId="37815" xr:uid="{00000000-0005-0000-0000-0000B3700000}"/>
    <cellStyle name="Notas 24 36 3 3" xfId="52164" xr:uid="{00000000-0005-0000-0000-0000B4700000}"/>
    <cellStyle name="Notas 24 37" xfId="8615" xr:uid="{00000000-0005-0000-0000-0000B5700000}"/>
    <cellStyle name="Notas 24 37 2" xfId="12984" xr:uid="{00000000-0005-0000-0000-0000B6700000}"/>
    <cellStyle name="Notas 24 37 2 2" xfId="28035" xr:uid="{00000000-0005-0000-0000-0000B7700000}"/>
    <cellStyle name="Notas 24 37 2 3" xfId="42384" xr:uid="{00000000-0005-0000-0000-0000B8700000}"/>
    <cellStyle name="Notas 24 37 3" xfId="22964" xr:uid="{00000000-0005-0000-0000-0000B9700000}"/>
    <cellStyle name="Notas 24 37 3 2" xfId="38015" xr:uid="{00000000-0005-0000-0000-0000BA700000}"/>
    <cellStyle name="Notas 24 37 3 3" xfId="52364" xr:uid="{00000000-0005-0000-0000-0000BB700000}"/>
    <cellStyle name="Notas 24 38" xfId="12535" xr:uid="{00000000-0005-0000-0000-0000BC700000}"/>
    <cellStyle name="Notas 24 38 2" xfId="27586" xr:uid="{00000000-0005-0000-0000-0000BD700000}"/>
    <cellStyle name="Notas 24 38 3" xfId="41935" xr:uid="{00000000-0005-0000-0000-0000BE700000}"/>
    <cellStyle name="Notas 24 39" xfId="16131" xr:uid="{00000000-0005-0000-0000-0000BF700000}"/>
    <cellStyle name="Notas 24 39 2" xfId="31182" xr:uid="{00000000-0005-0000-0000-0000C0700000}"/>
    <cellStyle name="Notas 24 39 3" xfId="45531" xr:uid="{00000000-0005-0000-0000-0000C1700000}"/>
    <cellStyle name="Notas 24 4" xfId="2014" xr:uid="{00000000-0005-0000-0000-0000C2700000}"/>
    <cellStyle name="Notas 24 4 2" xfId="15854" xr:uid="{00000000-0005-0000-0000-0000C3700000}"/>
    <cellStyle name="Notas 24 4 2 2" xfId="30905" xr:uid="{00000000-0005-0000-0000-0000C4700000}"/>
    <cellStyle name="Notas 24 4 2 3" xfId="45254" xr:uid="{00000000-0005-0000-0000-0000C5700000}"/>
    <cellStyle name="Notas 24 4 3" xfId="16361" xr:uid="{00000000-0005-0000-0000-0000C6700000}"/>
    <cellStyle name="Notas 24 4 3 2" xfId="31412" xr:uid="{00000000-0005-0000-0000-0000C7700000}"/>
    <cellStyle name="Notas 24 4 3 3" xfId="45761" xr:uid="{00000000-0005-0000-0000-0000C8700000}"/>
    <cellStyle name="Notas 24 5" xfId="1975" xr:uid="{00000000-0005-0000-0000-0000C9700000}"/>
    <cellStyle name="Notas 24 5 2" xfId="15878" xr:uid="{00000000-0005-0000-0000-0000CA700000}"/>
    <cellStyle name="Notas 24 5 2 2" xfId="30929" xr:uid="{00000000-0005-0000-0000-0000CB700000}"/>
    <cellStyle name="Notas 24 5 2 3" xfId="45278" xr:uid="{00000000-0005-0000-0000-0000CC700000}"/>
    <cellStyle name="Notas 24 5 3" xfId="16321" xr:uid="{00000000-0005-0000-0000-0000CD700000}"/>
    <cellStyle name="Notas 24 5 3 2" xfId="31372" xr:uid="{00000000-0005-0000-0000-0000CE700000}"/>
    <cellStyle name="Notas 24 5 3 3" xfId="45721" xr:uid="{00000000-0005-0000-0000-0000CF700000}"/>
    <cellStyle name="Notas 24 6" xfId="2204" xr:uid="{00000000-0005-0000-0000-0000D0700000}"/>
    <cellStyle name="Notas 24 6 2" xfId="13121" xr:uid="{00000000-0005-0000-0000-0000D1700000}"/>
    <cellStyle name="Notas 24 6 2 2" xfId="28172" xr:uid="{00000000-0005-0000-0000-0000D2700000}"/>
    <cellStyle name="Notas 24 6 2 3" xfId="42521" xr:uid="{00000000-0005-0000-0000-0000D3700000}"/>
    <cellStyle name="Notas 24 6 3" xfId="16553" xr:uid="{00000000-0005-0000-0000-0000D4700000}"/>
    <cellStyle name="Notas 24 6 3 2" xfId="31604" xr:uid="{00000000-0005-0000-0000-0000D5700000}"/>
    <cellStyle name="Notas 24 6 3 3" xfId="45953" xr:uid="{00000000-0005-0000-0000-0000D6700000}"/>
    <cellStyle name="Notas 24 7" xfId="2333" xr:uid="{00000000-0005-0000-0000-0000D7700000}"/>
    <cellStyle name="Notas 24 7 2" xfId="15987" xr:uid="{00000000-0005-0000-0000-0000D8700000}"/>
    <cellStyle name="Notas 24 7 2 2" xfId="31038" xr:uid="{00000000-0005-0000-0000-0000D9700000}"/>
    <cellStyle name="Notas 24 7 2 3" xfId="45387" xr:uid="{00000000-0005-0000-0000-0000DA700000}"/>
    <cellStyle name="Notas 24 7 3" xfId="16682" xr:uid="{00000000-0005-0000-0000-0000DB700000}"/>
    <cellStyle name="Notas 24 7 3 2" xfId="31733" xr:uid="{00000000-0005-0000-0000-0000DC700000}"/>
    <cellStyle name="Notas 24 7 3 3" xfId="46082" xr:uid="{00000000-0005-0000-0000-0000DD700000}"/>
    <cellStyle name="Notas 24 8" xfId="2543" xr:uid="{00000000-0005-0000-0000-0000DE700000}"/>
    <cellStyle name="Notas 24 8 2" xfId="10957" xr:uid="{00000000-0005-0000-0000-0000DF700000}"/>
    <cellStyle name="Notas 24 8 2 2" xfId="26008" xr:uid="{00000000-0005-0000-0000-0000E0700000}"/>
    <cellStyle name="Notas 24 8 2 3" xfId="40357" xr:uid="{00000000-0005-0000-0000-0000E1700000}"/>
    <cellStyle name="Notas 24 8 3" xfId="16892" xr:uid="{00000000-0005-0000-0000-0000E2700000}"/>
    <cellStyle name="Notas 24 8 3 2" xfId="31943" xr:uid="{00000000-0005-0000-0000-0000E3700000}"/>
    <cellStyle name="Notas 24 8 3 3" xfId="46292" xr:uid="{00000000-0005-0000-0000-0000E4700000}"/>
    <cellStyle name="Notas 24 9" xfId="2753" xr:uid="{00000000-0005-0000-0000-0000E5700000}"/>
    <cellStyle name="Notas 24 9 2" xfId="15387" xr:uid="{00000000-0005-0000-0000-0000E6700000}"/>
    <cellStyle name="Notas 24 9 2 2" xfId="30438" xr:uid="{00000000-0005-0000-0000-0000E7700000}"/>
    <cellStyle name="Notas 24 9 2 3" xfId="44787" xr:uid="{00000000-0005-0000-0000-0000E8700000}"/>
    <cellStyle name="Notas 24 9 3" xfId="17102" xr:uid="{00000000-0005-0000-0000-0000E9700000}"/>
    <cellStyle name="Notas 24 9 3 2" xfId="32153" xr:uid="{00000000-0005-0000-0000-0000EA700000}"/>
    <cellStyle name="Notas 24 9 3 3" xfId="46502" xr:uid="{00000000-0005-0000-0000-0000EB700000}"/>
    <cellStyle name="Notas 25" xfId="1419" xr:uid="{00000000-0005-0000-0000-0000EC700000}"/>
    <cellStyle name="Notas 25 10" xfId="3279" xr:uid="{00000000-0005-0000-0000-0000ED700000}"/>
    <cellStyle name="Notas 25 10 2" xfId="11691" xr:uid="{00000000-0005-0000-0000-0000EE700000}"/>
    <cellStyle name="Notas 25 10 2 2" xfId="26742" xr:uid="{00000000-0005-0000-0000-0000EF700000}"/>
    <cellStyle name="Notas 25 10 2 3" xfId="41091" xr:uid="{00000000-0005-0000-0000-0000F0700000}"/>
    <cellStyle name="Notas 25 10 3" xfId="17628" xr:uid="{00000000-0005-0000-0000-0000F1700000}"/>
    <cellStyle name="Notas 25 10 3 2" xfId="32679" xr:uid="{00000000-0005-0000-0000-0000F2700000}"/>
    <cellStyle name="Notas 25 10 3 3" xfId="47028" xr:uid="{00000000-0005-0000-0000-0000F3700000}"/>
    <cellStyle name="Notas 25 11" xfId="3489" xr:uid="{00000000-0005-0000-0000-0000F4700000}"/>
    <cellStyle name="Notas 25 11 2" xfId="13793" xr:uid="{00000000-0005-0000-0000-0000F5700000}"/>
    <cellStyle name="Notas 25 11 2 2" xfId="28844" xr:uid="{00000000-0005-0000-0000-0000F6700000}"/>
    <cellStyle name="Notas 25 11 2 3" xfId="43193" xr:uid="{00000000-0005-0000-0000-0000F7700000}"/>
    <cellStyle name="Notas 25 11 3" xfId="17838" xr:uid="{00000000-0005-0000-0000-0000F8700000}"/>
    <cellStyle name="Notas 25 11 3 2" xfId="32889" xr:uid="{00000000-0005-0000-0000-0000F9700000}"/>
    <cellStyle name="Notas 25 11 3 3" xfId="47238" xr:uid="{00000000-0005-0000-0000-0000FA700000}"/>
    <cellStyle name="Notas 25 12" xfId="3699" xr:uid="{00000000-0005-0000-0000-0000FB700000}"/>
    <cellStyle name="Notas 25 12 2" xfId="10745" xr:uid="{00000000-0005-0000-0000-0000FC700000}"/>
    <cellStyle name="Notas 25 12 2 2" xfId="25796" xr:uid="{00000000-0005-0000-0000-0000FD700000}"/>
    <cellStyle name="Notas 25 12 2 3" xfId="40145" xr:uid="{00000000-0005-0000-0000-0000FE700000}"/>
    <cellStyle name="Notas 25 12 3" xfId="18048" xr:uid="{00000000-0005-0000-0000-0000FF700000}"/>
    <cellStyle name="Notas 25 12 3 2" xfId="33099" xr:uid="{00000000-0005-0000-0000-000000710000}"/>
    <cellStyle name="Notas 25 12 3 3" xfId="47448" xr:uid="{00000000-0005-0000-0000-000001710000}"/>
    <cellStyle name="Notas 25 13" xfId="3909" xr:uid="{00000000-0005-0000-0000-000002710000}"/>
    <cellStyle name="Notas 25 13 2" xfId="11246" xr:uid="{00000000-0005-0000-0000-000003710000}"/>
    <cellStyle name="Notas 25 13 2 2" xfId="26297" xr:uid="{00000000-0005-0000-0000-000004710000}"/>
    <cellStyle name="Notas 25 13 2 3" xfId="40646" xr:uid="{00000000-0005-0000-0000-000005710000}"/>
    <cellStyle name="Notas 25 13 3" xfId="18258" xr:uid="{00000000-0005-0000-0000-000006710000}"/>
    <cellStyle name="Notas 25 13 3 2" xfId="33309" xr:uid="{00000000-0005-0000-0000-000007710000}"/>
    <cellStyle name="Notas 25 13 3 3" xfId="47658" xr:uid="{00000000-0005-0000-0000-000008710000}"/>
    <cellStyle name="Notas 25 14" xfId="4119" xr:uid="{00000000-0005-0000-0000-000009710000}"/>
    <cellStyle name="Notas 25 14 2" xfId="1565" xr:uid="{00000000-0005-0000-0000-00000A710000}"/>
    <cellStyle name="Notas 25 14 2 2" xfId="23410" xr:uid="{00000000-0005-0000-0000-00000B710000}"/>
    <cellStyle name="Notas 25 14 2 3" xfId="23984" xr:uid="{00000000-0005-0000-0000-00000C710000}"/>
    <cellStyle name="Notas 25 14 3" xfId="18468" xr:uid="{00000000-0005-0000-0000-00000D710000}"/>
    <cellStyle name="Notas 25 14 3 2" xfId="33519" xr:uid="{00000000-0005-0000-0000-00000E710000}"/>
    <cellStyle name="Notas 25 14 3 3" xfId="47868" xr:uid="{00000000-0005-0000-0000-00000F710000}"/>
    <cellStyle name="Notas 25 15" xfId="4329" xr:uid="{00000000-0005-0000-0000-000010710000}"/>
    <cellStyle name="Notas 25 15 2" xfId="15840" xr:uid="{00000000-0005-0000-0000-000011710000}"/>
    <cellStyle name="Notas 25 15 2 2" xfId="30891" xr:uid="{00000000-0005-0000-0000-000012710000}"/>
    <cellStyle name="Notas 25 15 2 3" xfId="45240" xr:uid="{00000000-0005-0000-0000-000013710000}"/>
    <cellStyle name="Notas 25 15 3" xfId="18678" xr:uid="{00000000-0005-0000-0000-000014710000}"/>
    <cellStyle name="Notas 25 15 3 2" xfId="33729" xr:uid="{00000000-0005-0000-0000-000015710000}"/>
    <cellStyle name="Notas 25 15 3 3" xfId="48078" xr:uid="{00000000-0005-0000-0000-000016710000}"/>
    <cellStyle name="Notas 25 16" xfId="4539" xr:uid="{00000000-0005-0000-0000-000017710000}"/>
    <cellStyle name="Notas 25 16 2" xfId="1834" xr:uid="{00000000-0005-0000-0000-000018710000}"/>
    <cellStyle name="Notas 25 16 2 2" xfId="23639" xr:uid="{00000000-0005-0000-0000-000019710000}"/>
    <cellStyle name="Notas 25 16 2 3" xfId="23373" xr:uid="{00000000-0005-0000-0000-00001A710000}"/>
    <cellStyle name="Notas 25 16 3" xfId="18888" xr:uid="{00000000-0005-0000-0000-00001B710000}"/>
    <cellStyle name="Notas 25 16 3 2" xfId="33939" xr:uid="{00000000-0005-0000-0000-00001C710000}"/>
    <cellStyle name="Notas 25 16 3 3" xfId="48288" xr:uid="{00000000-0005-0000-0000-00001D710000}"/>
    <cellStyle name="Notas 25 17" xfId="4749" xr:uid="{00000000-0005-0000-0000-00001E710000}"/>
    <cellStyle name="Notas 25 17 2" xfId="13157" xr:uid="{00000000-0005-0000-0000-00001F710000}"/>
    <cellStyle name="Notas 25 17 2 2" xfId="28208" xr:uid="{00000000-0005-0000-0000-000020710000}"/>
    <cellStyle name="Notas 25 17 2 3" xfId="42557" xr:uid="{00000000-0005-0000-0000-000021710000}"/>
    <cellStyle name="Notas 25 17 3" xfId="19098" xr:uid="{00000000-0005-0000-0000-000022710000}"/>
    <cellStyle name="Notas 25 17 3 2" xfId="34149" xr:uid="{00000000-0005-0000-0000-000023710000}"/>
    <cellStyle name="Notas 25 17 3 3" xfId="48498" xr:uid="{00000000-0005-0000-0000-000024710000}"/>
    <cellStyle name="Notas 25 18" xfId="4959" xr:uid="{00000000-0005-0000-0000-000025710000}"/>
    <cellStyle name="Notas 25 18 2" xfId="10215" xr:uid="{00000000-0005-0000-0000-000026710000}"/>
    <cellStyle name="Notas 25 18 2 2" xfId="25266" xr:uid="{00000000-0005-0000-0000-000027710000}"/>
    <cellStyle name="Notas 25 18 2 3" xfId="39615" xr:uid="{00000000-0005-0000-0000-000028710000}"/>
    <cellStyle name="Notas 25 18 3" xfId="19308" xr:uid="{00000000-0005-0000-0000-000029710000}"/>
    <cellStyle name="Notas 25 18 3 2" xfId="34359" xr:uid="{00000000-0005-0000-0000-00002A710000}"/>
    <cellStyle name="Notas 25 18 3 3" xfId="48708" xr:uid="{00000000-0005-0000-0000-00002B710000}"/>
    <cellStyle name="Notas 25 19" xfId="5169" xr:uid="{00000000-0005-0000-0000-00002C710000}"/>
    <cellStyle name="Notas 25 19 2" xfId="9179" xr:uid="{00000000-0005-0000-0000-00002D710000}"/>
    <cellStyle name="Notas 25 19 2 2" xfId="24230" xr:uid="{00000000-0005-0000-0000-00002E710000}"/>
    <cellStyle name="Notas 25 19 2 3" xfId="38579" xr:uid="{00000000-0005-0000-0000-00002F710000}"/>
    <cellStyle name="Notas 25 19 3" xfId="19518" xr:uid="{00000000-0005-0000-0000-000030710000}"/>
    <cellStyle name="Notas 25 19 3 2" xfId="34569" xr:uid="{00000000-0005-0000-0000-000031710000}"/>
    <cellStyle name="Notas 25 19 3 3" xfId="48918" xr:uid="{00000000-0005-0000-0000-000032710000}"/>
    <cellStyle name="Notas 25 2" xfId="1507" xr:uid="{00000000-0005-0000-0000-000033710000}"/>
    <cellStyle name="Notas 25 2 10" xfId="3880" xr:uid="{00000000-0005-0000-0000-000034710000}"/>
    <cellStyle name="Notas 25 2 10 2" xfId="12687" xr:uid="{00000000-0005-0000-0000-000035710000}"/>
    <cellStyle name="Notas 25 2 10 2 2" xfId="27738" xr:uid="{00000000-0005-0000-0000-000036710000}"/>
    <cellStyle name="Notas 25 2 10 2 3" xfId="42087" xr:uid="{00000000-0005-0000-0000-000037710000}"/>
    <cellStyle name="Notas 25 2 10 3" xfId="18229" xr:uid="{00000000-0005-0000-0000-000038710000}"/>
    <cellStyle name="Notas 25 2 10 3 2" xfId="33280" xr:uid="{00000000-0005-0000-0000-000039710000}"/>
    <cellStyle name="Notas 25 2 10 3 3" xfId="47629" xr:uid="{00000000-0005-0000-0000-00003A710000}"/>
    <cellStyle name="Notas 25 2 11" xfId="4090" xr:uid="{00000000-0005-0000-0000-00003B710000}"/>
    <cellStyle name="Notas 25 2 11 2" xfId="12739" xr:uid="{00000000-0005-0000-0000-00003C710000}"/>
    <cellStyle name="Notas 25 2 11 2 2" xfId="27790" xr:uid="{00000000-0005-0000-0000-00003D710000}"/>
    <cellStyle name="Notas 25 2 11 2 3" xfId="42139" xr:uid="{00000000-0005-0000-0000-00003E710000}"/>
    <cellStyle name="Notas 25 2 11 3" xfId="18439" xr:uid="{00000000-0005-0000-0000-00003F710000}"/>
    <cellStyle name="Notas 25 2 11 3 2" xfId="33490" xr:uid="{00000000-0005-0000-0000-000040710000}"/>
    <cellStyle name="Notas 25 2 11 3 3" xfId="47839" xr:uid="{00000000-0005-0000-0000-000041710000}"/>
    <cellStyle name="Notas 25 2 12" xfId="4300" xr:uid="{00000000-0005-0000-0000-000042710000}"/>
    <cellStyle name="Notas 25 2 12 2" xfId="11937" xr:uid="{00000000-0005-0000-0000-000043710000}"/>
    <cellStyle name="Notas 25 2 12 2 2" xfId="26988" xr:uid="{00000000-0005-0000-0000-000044710000}"/>
    <cellStyle name="Notas 25 2 12 2 3" xfId="41337" xr:uid="{00000000-0005-0000-0000-000045710000}"/>
    <cellStyle name="Notas 25 2 12 3" xfId="18649" xr:uid="{00000000-0005-0000-0000-000046710000}"/>
    <cellStyle name="Notas 25 2 12 3 2" xfId="33700" xr:uid="{00000000-0005-0000-0000-000047710000}"/>
    <cellStyle name="Notas 25 2 12 3 3" xfId="48049" xr:uid="{00000000-0005-0000-0000-000048710000}"/>
    <cellStyle name="Notas 25 2 13" xfId="4510" xr:uid="{00000000-0005-0000-0000-000049710000}"/>
    <cellStyle name="Notas 25 2 13 2" xfId="15786" xr:uid="{00000000-0005-0000-0000-00004A710000}"/>
    <cellStyle name="Notas 25 2 13 2 2" xfId="30837" xr:uid="{00000000-0005-0000-0000-00004B710000}"/>
    <cellStyle name="Notas 25 2 13 2 3" xfId="45186" xr:uid="{00000000-0005-0000-0000-00004C710000}"/>
    <cellStyle name="Notas 25 2 13 3" xfId="18859" xr:uid="{00000000-0005-0000-0000-00004D710000}"/>
    <cellStyle name="Notas 25 2 13 3 2" xfId="33910" xr:uid="{00000000-0005-0000-0000-00004E710000}"/>
    <cellStyle name="Notas 25 2 13 3 3" xfId="48259" xr:uid="{00000000-0005-0000-0000-00004F710000}"/>
    <cellStyle name="Notas 25 2 14" xfId="4720" xr:uid="{00000000-0005-0000-0000-000050710000}"/>
    <cellStyle name="Notas 25 2 14 2" xfId="9594" xr:uid="{00000000-0005-0000-0000-000051710000}"/>
    <cellStyle name="Notas 25 2 14 2 2" xfId="24645" xr:uid="{00000000-0005-0000-0000-000052710000}"/>
    <cellStyle name="Notas 25 2 14 2 3" xfId="38994" xr:uid="{00000000-0005-0000-0000-000053710000}"/>
    <cellStyle name="Notas 25 2 14 3" xfId="19069" xr:uid="{00000000-0005-0000-0000-000054710000}"/>
    <cellStyle name="Notas 25 2 14 3 2" xfId="34120" xr:uid="{00000000-0005-0000-0000-000055710000}"/>
    <cellStyle name="Notas 25 2 14 3 3" xfId="48469" xr:uid="{00000000-0005-0000-0000-000056710000}"/>
    <cellStyle name="Notas 25 2 15" xfId="4930" xr:uid="{00000000-0005-0000-0000-000057710000}"/>
    <cellStyle name="Notas 25 2 15 2" xfId="13205" xr:uid="{00000000-0005-0000-0000-000058710000}"/>
    <cellStyle name="Notas 25 2 15 2 2" xfId="28256" xr:uid="{00000000-0005-0000-0000-000059710000}"/>
    <cellStyle name="Notas 25 2 15 2 3" xfId="42605" xr:uid="{00000000-0005-0000-0000-00005A710000}"/>
    <cellStyle name="Notas 25 2 15 3" xfId="19279" xr:uid="{00000000-0005-0000-0000-00005B710000}"/>
    <cellStyle name="Notas 25 2 15 3 2" xfId="34330" xr:uid="{00000000-0005-0000-0000-00005C710000}"/>
    <cellStyle name="Notas 25 2 15 3 3" xfId="48679" xr:uid="{00000000-0005-0000-0000-00005D710000}"/>
    <cellStyle name="Notas 25 2 16" xfId="5140" xr:uid="{00000000-0005-0000-0000-00005E710000}"/>
    <cellStyle name="Notas 25 2 16 2" xfId="15949" xr:uid="{00000000-0005-0000-0000-00005F710000}"/>
    <cellStyle name="Notas 25 2 16 2 2" xfId="31000" xr:uid="{00000000-0005-0000-0000-000060710000}"/>
    <cellStyle name="Notas 25 2 16 2 3" xfId="45349" xr:uid="{00000000-0005-0000-0000-000061710000}"/>
    <cellStyle name="Notas 25 2 16 3" xfId="19489" xr:uid="{00000000-0005-0000-0000-000062710000}"/>
    <cellStyle name="Notas 25 2 16 3 2" xfId="34540" xr:uid="{00000000-0005-0000-0000-000063710000}"/>
    <cellStyle name="Notas 25 2 16 3 3" xfId="48889" xr:uid="{00000000-0005-0000-0000-000064710000}"/>
    <cellStyle name="Notas 25 2 17" xfId="5350" xr:uid="{00000000-0005-0000-0000-000065710000}"/>
    <cellStyle name="Notas 25 2 17 2" xfId="16023" xr:uid="{00000000-0005-0000-0000-000066710000}"/>
    <cellStyle name="Notas 25 2 17 2 2" xfId="31074" xr:uid="{00000000-0005-0000-0000-000067710000}"/>
    <cellStyle name="Notas 25 2 17 2 3" xfId="45423" xr:uid="{00000000-0005-0000-0000-000068710000}"/>
    <cellStyle name="Notas 25 2 17 3" xfId="19699" xr:uid="{00000000-0005-0000-0000-000069710000}"/>
    <cellStyle name="Notas 25 2 17 3 2" xfId="34750" xr:uid="{00000000-0005-0000-0000-00006A710000}"/>
    <cellStyle name="Notas 25 2 17 3 3" xfId="49099" xr:uid="{00000000-0005-0000-0000-00006B710000}"/>
    <cellStyle name="Notas 25 2 18" xfId="5560" xr:uid="{00000000-0005-0000-0000-00006C710000}"/>
    <cellStyle name="Notas 25 2 18 2" xfId="14663" xr:uid="{00000000-0005-0000-0000-00006D710000}"/>
    <cellStyle name="Notas 25 2 18 2 2" xfId="29714" xr:uid="{00000000-0005-0000-0000-00006E710000}"/>
    <cellStyle name="Notas 25 2 18 2 3" xfId="44063" xr:uid="{00000000-0005-0000-0000-00006F710000}"/>
    <cellStyle name="Notas 25 2 18 3" xfId="19909" xr:uid="{00000000-0005-0000-0000-000070710000}"/>
    <cellStyle name="Notas 25 2 18 3 2" xfId="34960" xr:uid="{00000000-0005-0000-0000-000071710000}"/>
    <cellStyle name="Notas 25 2 18 3 3" xfId="49309" xr:uid="{00000000-0005-0000-0000-000072710000}"/>
    <cellStyle name="Notas 25 2 19" xfId="5770" xr:uid="{00000000-0005-0000-0000-000073710000}"/>
    <cellStyle name="Notas 25 2 19 2" xfId="15983" xr:uid="{00000000-0005-0000-0000-000074710000}"/>
    <cellStyle name="Notas 25 2 19 2 2" xfId="31034" xr:uid="{00000000-0005-0000-0000-000075710000}"/>
    <cellStyle name="Notas 25 2 19 2 3" xfId="45383" xr:uid="{00000000-0005-0000-0000-000076710000}"/>
    <cellStyle name="Notas 25 2 19 3" xfId="20119" xr:uid="{00000000-0005-0000-0000-000077710000}"/>
    <cellStyle name="Notas 25 2 19 3 2" xfId="35170" xr:uid="{00000000-0005-0000-0000-000078710000}"/>
    <cellStyle name="Notas 25 2 19 3 3" xfId="49519" xr:uid="{00000000-0005-0000-0000-000079710000}"/>
    <cellStyle name="Notas 25 2 2" xfId="2056" xr:uid="{00000000-0005-0000-0000-00007A710000}"/>
    <cellStyle name="Notas 25 2 2 2" xfId="11365" xr:uid="{00000000-0005-0000-0000-00007B710000}"/>
    <cellStyle name="Notas 25 2 2 2 2" xfId="26416" xr:uid="{00000000-0005-0000-0000-00007C710000}"/>
    <cellStyle name="Notas 25 2 2 2 3" xfId="40765" xr:uid="{00000000-0005-0000-0000-00007D710000}"/>
    <cellStyle name="Notas 25 2 2 3" xfId="16403" xr:uid="{00000000-0005-0000-0000-00007E710000}"/>
    <cellStyle name="Notas 25 2 2 3 2" xfId="31454" xr:uid="{00000000-0005-0000-0000-00007F710000}"/>
    <cellStyle name="Notas 25 2 2 3 3" xfId="45803" xr:uid="{00000000-0005-0000-0000-000080710000}"/>
    <cellStyle name="Notas 25 2 20" xfId="5980" xr:uid="{00000000-0005-0000-0000-000081710000}"/>
    <cellStyle name="Notas 25 2 20 2" xfId="13821" xr:uid="{00000000-0005-0000-0000-000082710000}"/>
    <cellStyle name="Notas 25 2 20 2 2" xfId="28872" xr:uid="{00000000-0005-0000-0000-000083710000}"/>
    <cellStyle name="Notas 25 2 20 2 3" xfId="43221" xr:uid="{00000000-0005-0000-0000-000084710000}"/>
    <cellStyle name="Notas 25 2 20 3" xfId="20329" xr:uid="{00000000-0005-0000-0000-000085710000}"/>
    <cellStyle name="Notas 25 2 20 3 2" xfId="35380" xr:uid="{00000000-0005-0000-0000-000086710000}"/>
    <cellStyle name="Notas 25 2 20 3 3" xfId="49729" xr:uid="{00000000-0005-0000-0000-000087710000}"/>
    <cellStyle name="Notas 25 2 21" xfId="6190" xr:uid="{00000000-0005-0000-0000-000088710000}"/>
    <cellStyle name="Notas 25 2 21 2" xfId="13557" xr:uid="{00000000-0005-0000-0000-000089710000}"/>
    <cellStyle name="Notas 25 2 21 2 2" xfId="28608" xr:uid="{00000000-0005-0000-0000-00008A710000}"/>
    <cellStyle name="Notas 25 2 21 2 3" xfId="42957" xr:uid="{00000000-0005-0000-0000-00008B710000}"/>
    <cellStyle name="Notas 25 2 21 3" xfId="20539" xr:uid="{00000000-0005-0000-0000-00008C710000}"/>
    <cellStyle name="Notas 25 2 21 3 2" xfId="35590" xr:uid="{00000000-0005-0000-0000-00008D710000}"/>
    <cellStyle name="Notas 25 2 21 3 3" xfId="49939" xr:uid="{00000000-0005-0000-0000-00008E710000}"/>
    <cellStyle name="Notas 25 2 22" xfId="6400" xr:uid="{00000000-0005-0000-0000-00008F710000}"/>
    <cellStyle name="Notas 25 2 22 2" xfId="11485" xr:uid="{00000000-0005-0000-0000-000090710000}"/>
    <cellStyle name="Notas 25 2 22 2 2" xfId="26536" xr:uid="{00000000-0005-0000-0000-000091710000}"/>
    <cellStyle name="Notas 25 2 22 2 3" xfId="40885" xr:uid="{00000000-0005-0000-0000-000092710000}"/>
    <cellStyle name="Notas 25 2 22 3" xfId="20749" xr:uid="{00000000-0005-0000-0000-000093710000}"/>
    <cellStyle name="Notas 25 2 22 3 2" xfId="35800" xr:uid="{00000000-0005-0000-0000-000094710000}"/>
    <cellStyle name="Notas 25 2 22 3 3" xfId="50149" xr:uid="{00000000-0005-0000-0000-000095710000}"/>
    <cellStyle name="Notas 25 2 23" xfId="6610" xr:uid="{00000000-0005-0000-0000-000096710000}"/>
    <cellStyle name="Notas 25 2 23 2" xfId="11349" xr:uid="{00000000-0005-0000-0000-000097710000}"/>
    <cellStyle name="Notas 25 2 23 2 2" xfId="26400" xr:uid="{00000000-0005-0000-0000-000098710000}"/>
    <cellStyle name="Notas 25 2 23 2 3" xfId="40749" xr:uid="{00000000-0005-0000-0000-000099710000}"/>
    <cellStyle name="Notas 25 2 23 3" xfId="20959" xr:uid="{00000000-0005-0000-0000-00009A710000}"/>
    <cellStyle name="Notas 25 2 23 3 2" xfId="36010" xr:uid="{00000000-0005-0000-0000-00009B710000}"/>
    <cellStyle name="Notas 25 2 23 3 3" xfId="50359" xr:uid="{00000000-0005-0000-0000-00009C710000}"/>
    <cellStyle name="Notas 25 2 24" xfId="6820" xr:uid="{00000000-0005-0000-0000-00009D710000}"/>
    <cellStyle name="Notas 25 2 24 2" xfId="13896" xr:uid="{00000000-0005-0000-0000-00009E710000}"/>
    <cellStyle name="Notas 25 2 24 2 2" xfId="28947" xr:uid="{00000000-0005-0000-0000-00009F710000}"/>
    <cellStyle name="Notas 25 2 24 2 3" xfId="43296" xr:uid="{00000000-0005-0000-0000-0000A0710000}"/>
    <cellStyle name="Notas 25 2 24 3" xfId="21169" xr:uid="{00000000-0005-0000-0000-0000A1710000}"/>
    <cellStyle name="Notas 25 2 24 3 2" xfId="36220" xr:uid="{00000000-0005-0000-0000-0000A2710000}"/>
    <cellStyle name="Notas 25 2 24 3 3" xfId="50569" xr:uid="{00000000-0005-0000-0000-0000A3710000}"/>
    <cellStyle name="Notas 25 2 25" xfId="7030" xr:uid="{00000000-0005-0000-0000-0000A4710000}"/>
    <cellStyle name="Notas 25 2 25 2" xfId="12055" xr:uid="{00000000-0005-0000-0000-0000A5710000}"/>
    <cellStyle name="Notas 25 2 25 2 2" xfId="27106" xr:uid="{00000000-0005-0000-0000-0000A6710000}"/>
    <cellStyle name="Notas 25 2 25 2 3" xfId="41455" xr:uid="{00000000-0005-0000-0000-0000A7710000}"/>
    <cellStyle name="Notas 25 2 25 3" xfId="21379" xr:uid="{00000000-0005-0000-0000-0000A8710000}"/>
    <cellStyle name="Notas 25 2 25 3 2" xfId="36430" xr:uid="{00000000-0005-0000-0000-0000A9710000}"/>
    <cellStyle name="Notas 25 2 25 3 3" xfId="50779" xr:uid="{00000000-0005-0000-0000-0000AA710000}"/>
    <cellStyle name="Notas 25 2 26" xfId="7240" xr:uid="{00000000-0005-0000-0000-0000AB710000}"/>
    <cellStyle name="Notas 25 2 26 2" xfId="11175" xr:uid="{00000000-0005-0000-0000-0000AC710000}"/>
    <cellStyle name="Notas 25 2 26 2 2" xfId="26226" xr:uid="{00000000-0005-0000-0000-0000AD710000}"/>
    <cellStyle name="Notas 25 2 26 2 3" xfId="40575" xr:uid="{00000000-0005-0000-0000-0000AE710000}"/>
    <cellStyle name="Notas 25 2 26 3" xfId="21589" xr:uid="{00000000-0005-0000-0000-0000AF710000}"/>
    <cellStyle name="Notas 25 2 26 3 2" xfId="36640" xr:uid="{00000000-0005-0000-0000-0000B0710000}"/>
    <cellStyle name="Notas 25 2 26 3 3" xfId="50989" xr:uid="{00000000-0005-0000-0000-0000B1710000}"/>
    <cellStyle name="Notas 25 2 27" xfId="7450" xr:uid="{00000000-0005-0000-0000-0000B2710000}"/>
    <cellStyle name="Notas 25 2 27 2" xfId="13208" xr:uid="{00000000-0005-0000-0000-0000B3710000}"/>
    <cellStyle name="Notas 25 2 27 2 2" xfId="28259" xr:uid="{00000000-0005-0000-0000-0000B4710000}"/>
    <cellStyle name="Notas 25 2 27 2 3" xfId="42608" xr:uid="{00000000-0005-0000-0000-0000B5710000}"/>
    <cellStyle name="Notas 25 2 27 3" xfId="21799" xr:uid="{00000000-0005-0000-0000-0000B6710000}"/>
    <cellStyle name="Notas 25 2 27 3 2" xfId="36850" xr:uid="{00000000-0005-0000-0000-0000B7710000}"/>
    <cellStyle name="Notas 25 2 27 3 3" xfId="51199" xr:uid="{00000000-0005-0000-0000-0000B8710000}"/>
    <cellStyle name="Notas 25 2 28" xfId="7660" xr:uid="{00000000-0005-0000-0000-0000B9710000}"/>
    <cellStyle name="Notas 25 2 28 2" xfId="12937" xr:uid="{00000000-0005-0000-0000-0000BA710000}"/>
    <cellStyle name="Notas 25 2 28 2 2" xfId="27988" xr:uid="{00000000-0005-0000-0000-0000BB710000}"/>
    <cellStyle name="Notas 25 2 28 2 3" xfId="42337" xr:uid="{00000000-0005-0000-0000-0000BC710000}"/>
    <cellStyle name="Notas 25 2 28 3" xfId="22009" xr:uid="{00000000-0005-0000-0000-0000BD710000}"/>
    <cellStyle name="Notas 25 2 28 3 2" xfId="37060" xr:uid="{00000000-0005-0000-0000-0000BE710000}"/>
    <cellStyle name="Notas 25 2 28 3 3" xfId="51409" xr:uid="{00000000-0005-0000-0000-0000BF710000}"/>
    <cellStyle name="Notas 25 2 29" xfId="7870" xr:uid="{00000000-0005-0000-0000-0000C0710000}"/>
    <cellStyle name="Notas 25 2 29 2" xfId="15359" xr:uid="{00000000-0005-0000-0000-0000C1710000}"/>
    <cellStyle name="Notas 25 2 29 2 2" xfId="30410" xr:uid="{00000000-0005-0000-0000-0000C2710000}"/>
    <cellStyle name="Notas 25 2 29 2 3" xfId="44759" xr:uid="{00000000-0005-0000-0000-0000C3710000}"/>
    <cellStyle name="Notas 25 2 29 3" xfId="22219" xr:uid="{00000000-0005-0000-0000-0000C4710000}"/>
    <cellStyle name="Notas 25 2 29 3 2" xfId="37270" xr:uid="{00000000-0005-0000-0000-0000C5710000}"/>
    <cellStyle name="Notas 25 2 29 3 3" xfId="51619" xr:uid="{00000000-0005-0000-0000-0000C6710000}"/>
    <cellStyle name="Notas 25 2 3" xfId="2410" xr:uid="{00000000-0005-0000-0000-0000C7710000}"/>
    <cellStyle name="Notas 25 2 3 2" xfId="14384" xr:uid="{00000000-0005-0000-0000-0000C8710000}"/>
    <cellStyle name="Notas 25 2 3 2 2" xfId="29435" xr:uid="{00000000-0005-0000-0000-0000C9710000}"/>
    <cellStyle name="Notas 25 2 3 2 3" xfId="43784" xr:uid="{00000000-0005-0000-0000-0000CA710000}"/>
    <cellStyle name="Notas 25 2 3 3" xfId="16759" xr:uid="{00000000-0005-0000-0000-0000CB710000}"/>
    <cellStyle name="Notas 25 2 3 3 2" xfId="31810" xr:uid="{00000000-0005-0000-0000-0000CC710000}"/>
    <cellStyle name="Notas 25 2 3 3 3" xfId="46159" xr:uid="{00000000-0005-0000-0000-0000CD710000}"/>
    <cellStyle name="Notas 25 2 30" xfId="8077" xr:uid="{00000000-0005-0000-0000-0000CE710000}"/>
    <cellStyle name="Notas 25 2 30 2" xfId="13970" xr:uid="{00000000-0005-0000-0000-0000CF710000}"/>
    <cellStyle name="Notas 25 2 30 2 2" xfId="29021" xr:uid="{00000000-0005-0000-0000-0000D0710000}"/>
    <cellStyle name="Notas 25 2 30 2 3" xfId="43370" xr:uid="{00000000-0005-0000-0000-0000D1710000}"/>
    <cellStyle name="Notas 25 2 30 3" xfId="22426" xr:uid="{00000000-0005-0000-0000-0000D2710000}"/>
    <cellStyle name="Notas 25 2 30 3 2" xfId="37477" xr:uid="{00000000-0005-0000-0000-0000D3710000}"/>
    <cellStyle name="Notas 25 2 30 3 3" xfId="51826" xr:uid="{00000000-0005-0000-0000-0000D4710000}"/>
    <cellStyle name="Notas 25 2 31" xfId="8284" xr:uid="{00000000-0005-0000-0000-0000D5710000}"/>
    <cellStyle name="Notas 25 2 31 2" xfId="11574" xr:uid="{00000000-0005-0000-0000-0000D6710000}"/>
    <cellStyle name="Notas 25 2 31 2 2" xfId="26625" xr:uid="{00000000-0005-0000-0000-0000D7710000}"/>
    <cellStyle name="Notas 25 2 31 2 3" xfId="40974" xr:uid="{00000000-0005-0000-0000-0000D8710000}"/>
    <cellStyle name="Notas 25 2 31 3" xfId="22633" xr:uid="{00000000-0005-0000-0000-0000D9710000}"/>
    <cellStyle name="Notas 25 2 31 3 2" xfId="37684" xr:uid="{00000000-0005-0000-0000-0000DA710000}"/>
    <cellStyle name="Notas 25 2 31 3 3" xfId="52033" xr:uid="{00000000-0005-0000-0000-0000DB710000}"/>
    <cellStyle name="Notas 25 2 32" xfId="8489" xr:uid="{00000000-0005-0000-0000-0000DC710000}"/>
    <cellStyle name="Notas 25 2 32 2" xfId="11537" xr:uid="{00000000-0005-0000-0000-0000DD710000}"/>
    <cellStyle name="Notas 25 2 32 2 2" xfId="26588" xr:uid="{00000000-0005-0000-0000-0000DE710000}"/>
    <cellStyle name="Notas 25 2 32 2 3" xfId="40937" xr:uid="{00000000-0005-0000-0000-0000DF710000}"/>
    <cellStyle name="Notas 25 2 32 3" xfId="22838" xr:uid="{00000000-0005-0000-0000-0000E0710000}"/>
    <cellStyle name="Notas 25 2 32 3 2" xfId="37889" xr:uid="{00000000-0005-0000-0000-0000E1710000}"/>
    <cellStyle name="Notas 25 2 32 3 3" xfId="52238" xr:uid="{00000000-0005-0000-0000-0000E2710000}"/>
    <cellStyle name="Notas 25 2 33" xfId="8685" xr:uid="{00000000-0005-0000-0000-0000E3710000}"/>
    <cellStyle name="Notas 25 2 33 2" xfId="10032" xr:uid="{00000000-0005-0000-0000-0000E4710000}"/>
    <cellStyle name="Notas 25 2 33 2 2" xfId="25083" xr:uid="{00000000-0005-0000-0000-0000E5710000}"/>
    <cellStyle name="Notas 25 2 33 2 3" xfId="39432" xr:uid="{00000000-0005-0000-0000-0000E6710000}"/>
    <cellStyle name="Notas 25 2 33 3" xfId="23034" xr:uid="{00000000-0005-0000-0000-0000E7710000}"/>
    <cellStyle name="Notas 25 2 33 3 2" xfId="38085" xr:uid="{00000000-0005-0000-0000-0000E8710000}"/>
    <cellStyle name="Notas 25 2 33 3 3" xfId="52434" xr:uid="{00000000-0005-0000-0000-0000E9710000}"/>
    <cellStyle name="Notas 25 2 34" xfId="8855" xr:uid="{00000000-0005-0000-0000-0000EA710000}"/>
    <cellStyle name="Notas 25 2 34 2" xfId="12754" xr:uid="{00000000-0005-0000-0000-0000EB710000}"/>
    <cellStyle name="Notas 25 2 34 2 2" xfId="27805" xr:uid="{00000000-0005-0000-0000-0000EC710000}"/>
    <cellStyle name="Notas 25 2 34 2 3" xfId="42154" xr:uid="{00000000-0005-0000-0000-0000ED710000}"/>
    <cellStyle name="Notas 25 2 34 3" xfId="23204" xr:uid="{00000000-0005-0000-0000-0000EE710000}"/>
    <cellStyle name="Notas 25 2 34 3 2" xfId="38255" xr:uid="{00000000-0005-0000-0000-0000EF710000}"/>
    <cellStyle name="Notas 25 2 34 3 3" xfId="52604" xr:uid="{00000000-0005-0000-0000-0000F0710000}"/>
    <cellStyle name="Notas 25 2 35" xfId="8994" xr:uid="{00000000-0005-0000-0000-0000F1710000}"/>
    <cellStyle name="Notas 25 2 35 2" xfId="12852" xr:uid="{00000000-0005-0000-0000-0000F2710000}"/>
    <cellStyle name="Notas 25 2 35 2 2" xfId="27903" xr:uid="{00000000-0005-0000-0000-0000F3710000}"/>
    <cellStyle name="Notas 25 2 35 2 3" xfId="42252" xr:uid="{00000000-0005-0000-0000-0000F4710000}"/>
    <cellStyle name="Notas 25 2 35 3" xfId="23343" xr:uid="{00000000-0005-0000-0000-0000F5710000}"/>
    <cellStyle name="Notas 25 2 35 3 2" xfId="38394" xr:uid="{00000000-0005-0000-0000-0000F6710000}"/>
    <cellStyle name="Notas 25 2 35 3 3" xfId="52743" xr:uid="{00000000-0005-0000-0000-0000F7710000}"/>
    <cellStyle name="Notas 25 2 36" xfId="13352" xr:uid="{00000000-0005-0000-0000-0000F8710000}"/>
    <cellStyle name="Notas 25 2 36 2" xfId="28403" xr:uid="{00000000-0005-0000-0000-0000F9710000}"/>
    <cellStyle name="Notas 25 2 36 3" xfId="42752" xr:uid="{00000000-0005-0000-0000-0000FA710000}"/>
    <cellStyle name="Notas 25 2 37" xfId="16243" xr:uid="{00000000-0005-0000-0000-0000FB710000}"/>
    <cellStyle name="Notas 25 2 37 2" xfId="31294" xr:uid="{00000000-0005-0000-0000-0000FC710000}"/>
    <cellStyle name="Notas 25 2 37 3" xfId="45643" xr:uid="{00000000-0005-0000-0000-0000FD710000}"/>
    <cellStyle name="Notas 25 2 4" xfId="2620" xr:uid="{00000000-0005-0000-0000-0000FE710000}"/>
    <cellStyle name="Notas 25 2 4 2" xfId="12032" xr:uid="{00000000-0005-0000-0000-0000FF710000}"/>
    <cellStyle name="Notas 25 2 4 2 2" xfId="27083" xr:uid="{00000000-0005-0000-0000-000000720000}"/>
    <cellStyle name="Notas 25 2 4 2 3" xfId="41432" xr:uid="{00000000-0005-0000-0000-000001720000}"/>
    <cellStyle name="Notas 25 2 4 3" xfId="16969" xr:uid="{00000000-0005-0000-0000-000002720000}"/>
    <cellStyle name="Notas 25 2 4 3 2" xfId="32020" xr:uid="{00000000-0005-0000-0000-000003720000}"/>
    <cellStyle name="Notas 25 2 4 3 3" xfId="46369" xr:uid="{00000000-0005-0000-0000-000004720000}"/>
    <cellStyle name="Notas 25 2 5" xfId="2830" xr:uid="{00000000-0005-0000-0000-000005720000}"/>
    <cellStyle name="Notas 25 2 5 2" xfId="11534" xr:uid="{00000000-0005-0000-0000-000006720000}"/>
    <cellStyle name="Notas 25 2 5 2 2" xfId="26585" xr:uid="{00000000-0005-0000-0000-000007720000}"/>
    <cellStyle name="Notas 25 2 5 2 3" xfId="40934" xr:uid="{00000000-0005-0000-0000-000008720000}"/>
    <cellStyle name="Notas 25 2 5 3" xfId="17179" xr:uid="{00000000-0005-0000-0000-000009720000}"/>
    <cellStyle name="Notas 25 2 5 3 2" xfId="32230" xr:uid="{00000000-0005-0000-0000-00000A720000}"/>
    <cellStyle name="Notas 25 2 5 3 3" xfId="46579" xr:uid="{00000000-0005-0000-0000-00000B720000}"/>
    <cellStyle name="Notas 25 2 6" xfId="3040" xr:uid="{00000000-0005-0000-0000-00000C720000}"/>
    <cellStyle name="Notas 25 2 6 2" xfId="13758" xr:uid="{00000000-0005-0000-0000-00000D720000}"/>
    <cellStyle name="Notas 25 2 6 2 2" xfId="28809" xr:uid="{00000000-0005-0000-0000-00000E720000}"/>
    <cellStyle name="Notas 25 2 6 2 3" xfId="43158" xr:uid="{00000000-0005-0000-0000-00000F720000}"/>
    <cellStyle name="Notas 25 2 6 3" xfId="17389" xr:uid="{00000000-0005-0000-0000-000010720000}"/>
    <cellStyle name="Notas 25 2 6 3 2" xfId="32440" xr:uid="{00000000-0005-0000-0000-000011720000}"/>
    <cellStyle name="Notas 25 2 6 3 3" xfId="46789" xr:uid="{00000000-0005-0000-0000-000012720000}"/>
    <cellStyle name="Notas 25 2 7" xfId="3250" xr:uid="{00000000-0005-0000-0000-000013720000}"/>
    <cellStyle name="Notas 25 2 7 2" xfId="10750" xr:uid="{00000000-0005-0000-0000-000014720000}"/>
    <cellStyle name="Notas 25 2 7 2 2" xfId="25801" xr:uid="{00000000-0005-0000-0000-000015720000}"/>
    <cellStyle name="Notas 25 2 7 2 3" xfId="40150" xr:uid="{00000000-0005-0000-0000-000016720000}"/>
    <cellStyle name="Notas 25 2 7 3" xfId="17599" xr:uid="{00000000-0005-0000-0000-000017720000}"/>
    <cellStyle name="Notas 25 2 7 3 2" xfId="32650" xr:uid="{00000000-0005-0000-0000-000018720000}"/>
    <cellStyle name="Notas 25 2 7 3 3" xfId="46999" xr:uid="{00000000-0005-0000-0000-000019720000}"/>
    <cellStyle name="Notas 25 2 8" xfId="3460" xr:uid="{00000000-0005-0000-0000-00001A720000}"/>
    <cellStyle name="Notas 25 2 8 2" xfId="14976" xr:uid="{00000000-0005-0000-0000-00001B720000}"/>
    <cellStyle name="Notas 25 2 8 2 2" xfId="30027" xr:uid="{00000000-0005-0000-0000-00001C720000}"/>
    <cellStyle name="Notas 25 2 8 2 3" xfId="44376" xr:uid="{00000000-0005-0000-0000-00001D720000}"/>
    <cellStyle name="Notas 25 2 8 3" xfId="17809" xr:uid="{00000000-0005-0000-0000-00001E720000}"/>
    <cellStyle name="Notas 25 2 8 3 2" xfId="32860" xr:uid="{00000000-0005-0000-0000-00001F720000}"/>
    <cellStyle name="Notas 25 2 8 3 3" xfId="47209" xr:uid="{00000000-0005-0000-0000-000020720000}"/>
    <cellStyle name="Notas 25 2 9" xfId="3670" xr:uid="{00000000-0005-0000-0000-000021720000}"/>
    <cellStyle name="Notas 25 2 9 2" xfId="9636" xr:uid="{00000000-0005-0000-0000-000022720000}"/>
    <cellStyle name="Notas 25 2 9 2 2" xfId="24687" xr:uid="{00000000-0005-0000-0000-000023720000}"/>
    <cellStyle name="Notas 25 2 9 2 3" xfId="39036" xr:uid="{00000000-0005-0000-0000-000024720000}"/>
    <cellStyle name="Notas 25 2 9 3" xfId="18019" xr:uid="{00000000-0005-0000-0000-000025720000}"/>
    <cellStyle name="Notas 25 2 9 3 2" xfId="33070" xr:uid="{00000000-0005-0000-0000-000026720000}"/>
    <cellStyle name="Notas 25 2 9 3 3" xfId="47419" xr:uid="{00000000-0005-0000-0000-000027720000}"/>
    <cellStyle name="Notas 25 20" xfId="5379" xr:uid="{00000000-0005-0000-0000-000028720000}"/>
    <cellStyle name="Notas 25 20 2" xfId="12574" xr:uid="{00000000-0005-0000-0000-000029720000}"/>
    <cellStyle name="Notas 25 20 2 2" xfId="27625" xr:uid="{00000000-0005-0000-0000-00002A720000}"/>
    <cellStyle name="Notas 25 20 2 3" xfId="41974" xr:uid="{00000000-0005-0000-0000-00002B720000}"/>
    <cellStyle name="Notas 25 20 3" xfId="19728" xr:uid="{00000000-0005-0000-0000-00002C720000}"/>
    <cellStyle name="Notas 25 20 3 2" xfId="34779" xr:uid="{00000000-0005-0000-0000-00002D720000}"/>
    <cellStyle name="Notas 25 20 3 3" xfId="49128" xr:uid="{00000000-0005-0000-0000-00002E720000}"/>
    <cellStyle name="Notas 25 21" xfId="5589" xr:uid="{00000000-0005-0000-0000-00002F720000}"/>
    <cellStyle name="Notas 25 21 2" xfId="10292" xr:uid="{00000000-0005-0000-0000-000030720000}"/>
    <cellStyle name="Notas 25 21 2 2" xfId="25343" xr:uid="{00000000-0005-0000-0000-000031720000}"/>
    <cellStyle name="Notas 25 21 2 3" xfId="39692" xr:uid="{00000000-0005-0000-0000-000032720000}"/>
    <cellStyle name="Notas 25 21 3" xfId="19938" xr:uid="{00000000-0005-0000-0000-000033720000}"/>
    <cellStyle name="Notas 25 21 3 2" xfId="34989" xr:uid="{00000000-0005-0000-0000-000034720000}"/>
    <cellStyle name="Notas 25 21 3 3" xfId="49338" xr:uid="{00000000-0005-0000-0000-000035720000}"/>
    <cellStyle name="Notas 25 22" xfId="5799" xr:uid="{00000000-0005-0000-0000-000036720000}"/>
    <cellStyle name="Notas 25 22 2" xfId="15234" xr:uid="{00000000-0005-0000-0000-000037720000}"/>
    <cellStyle name="Notas 25 22 2 2" xfId="30285" xr:uid="{00000000-0005-0000-0000-000038720000}"/>
    <cellStyle name="Notas 25 22 2 3" xfId="44634" xr:uid="{00000000-0005-0000-0000-000039720000}"/>
    <cellStyle name="Notas 25 22 3" xfId="20148" xr:uid="{00000000-0005-0000-0000-00003A720000}"/>
    <cellStyle name="Notas 25 22 3 2" xfId="35199" xr:uid="{00000000-0005-0000-0000-00003B720000}"/>
    <cellStyle name="Notas 25 22 3 3" xfId="49548" xr:uid="{00000000-0005-0000-0000-00003C720000}"/>
    <cellStyle name="Notas 25 23" xfId="6009" xr:uid="{00000000-0005-0000-0000-00003D720000}"/>
    <cellStyle name="Notas 25 23 2" xfId="13066" xr:uid="{00000000-0005-0000-0000-00003E720000}"/>
    <cellStyle name="Notas 25 23 2 2" xfId="28117" xr:uid="{00000000-0005-0000-0000-00003F720000}"/>
    <cellStyle name="Notas 25 23 2 3" xfId="42466" xr:uid="{00000000-0005-0000-0000-000040720000}"/>
    <cellStyle name="Notas 25 23 3" xfId="20358" xr:uid="{00000000-0005-0000-0000-000041720000}"/>
    <cellStyle name="Notas 25 23 3 2" xfId="35409" xr:uid="{00000000-0005-0000-0000-000042720000}"/>
    <cellStyle name="Notas 25 23 3 3" xfId="49758" xr:uid="{00000000-0005-0000-0000-000043720000}"/>
    <cellStyle name="Notas 25 24" xfId="6219" xr:uid="{00000000-0005-0000-0000-000044720000}"/>
    <cellStyle name="Notas 25 24 2" xfId="13797" xr:uid="{00000000-0005-0000-0000-000045720000}"/>
    <cellStyle name="Notas 25 24 2 2" xfId="28848" xr:uid="{00000000-0005-0000-0000-000046720000}"/>
    <cellStyle name="Notas 25 24 2 3" xfId="43197" xr:uid="{00000000-0005-0000-0000-000047720000}"/>
    <cellStyle name="Notas 25 24 3" xfId="20568" xr:uid="{00000000-0005-0000-0000-000048720000}"/>
    <cellStyle name="Notas 25 24 3 2" xfId="35619" xr:uid="{00000000-0005-0000-0000-000049720000}"/>
    <cellStyle name="Notas 25 24 3 3" xfId="49968" xr:uid="{00000000-0005-0000-0000-00004A720000}"/>
    <cellStyle name="Notas 25 25" xfId="6429" xr:uid="{00000000-0005-0000-0000-00004B720000}"/>
    <cellStyle name="Notas 25 25 2" xfId="13384" xr:uid="{00000000-0005-0000-0000-00004C720000}"/>
    <cellStyle name="Notas 25 25 2 2" xfId="28435" xr:uid="{00000000-0005-0000-0000-00004D720000}"/>
    <cellStyle name="Notas 25 25 2 3" xfId="42784" xr:uid="{00000000-0005-0000-0000-00004E720000}"/>
    <cellStyle name="Notas 25 25 3" xfId="20778" xr:uid="{00000000-0005-0000-0000-00004F720000}"/>
    <cellStyle name="Notas 25 25 3 2" xfId="35829" xr:uid="{00000000-0005-0000-0000-000050720000}"/>
    <cellStyle name="Notas 25 25 3 3" xfId="50178" xr:uid="{00000000-0005-0000-0000-000051720000}"/>
    <cellStyle name="Notas 25 26" xfId="6639" xr:uid="{00000000-0005-0000-0000-000052720000}"/>
    <cellStyle name="Notas 25 26 2" xfId="11758" xr:uid="{00000000-0005-0000-0000-000053720000}"/>
    <cellStyle name="Notas 25 26 2 2" xfId="26809" xr:uid="{00000000-0005-0000-0000-000054720000}"/>
    <cellStyle name="Notas 25 26 2 3" xfId="41158" xr:uid="{00000000-0005-0000-0000-000055720000}"/>
    <cellStyle name="Notas 25 26 3" xfId="20988" xr:uid="{00000000-0005-0000-0000-000056720000}"/>
    <cellStyle name="Notas 25 26 3 2" xfId="36039" xr:uid="{00000000-0005-0000-0000-000057720000}"/>
    <cellStyle name="Notas 25 26 3 3" xfId="50388" xr:uid="{00000000-0005-0000-0000-000058720000}"/>
    <cellStyle name="Notas 25 27" xfId="6849" xr:uid="{00000000-0005-0000-0000-000059720000}"/>
    <cellStyle name="Notas 25 27 2" xfId="11685" xr:uid="{00000000-0005-0000-0000-00005A720000}"/>
    <cellStyle name="Notas 25 27 2 2" xfId="26736" xr:uid="{00000000-0005-0000-0000-00005B720000}"/>
    <cellStyle name="Notas 25 27 2 3" xfId="41085" xr:uid="{00000000-0005-0000-0000-00005C720000}"/>
    <cellStyle name="Notas 25 27 3" xfId="21198" xr:uid="{00000000-0005-0000-0000-00005D720000}"/>
    <cellStyle name="Notas 25 27 3 2" xfId="36249" xr:uid="{00000000-0005-0000-0000-00005E720000}"/>
    <cellStyle name="Notas 25 27 3 3" xfId="50598" xr:uid="{00000000-0005-0000-0000-00005F720000}"/>
    <cellStyle name="Notas 25 28" xfId="7059" xr:uid="{00000000-0005-0000-0000-000060720000}"/>
    <cellStyle name="Notas 25 28 2" xfId="10548" xr:uid="{00000000-0005-0000-0000-000061720000}"/>
    <cellStyle name="Notas 25 28 2 2" xfId="25599" xr:uid="{00000000-0005-0000-0000-000062720000}"/>
    <cellStyle name="Notas 25 28 2 3" xfId="39948" xr:uid="{00000000-0005-0000-0000-000063720000}"/>
    <cellStyle name="Notas 25 28 3" xfId="21408" xr:uid="{00000000-0005-0000-0000-000064720000}"/>
    <cellStyle name="Notas 25 28 3 2" xfId="36459" xr:uid="{00000000-0005-0000-0000-000065720000}"/>
    <cellStyle name="Notas 25 28 3 3" xfId="50808" xr:uid="{00000000-0005-0000-0000-000066720000}"/>
    <cellStyle name="Notas 25 29" xfId="7269" xr:uid="{00000000-0005-0000-0000-000067720000}"/>
    <cellStyle name="Notas 25 29 2" xfId="12549" xr:uid="{00000000-0005-0000-0000-000068720000}"/>
    <cellStyle name="Notas 25 29 2 2" xfId="27600" xr:uid="{00000000-0005-0000-0000-000069720000}"/>
    <cellStyle name="Notas 25 29 2 3" xfId="41949" xr:uid="{00000000-0005-0000-0000-00006A720000}"/>
    <cellStyle name="Notas 25 29 3" xfId="21618" xr:uid="{00000000-0005-0000-0000-00006B720000}"/>
    <cellStyle name="Notas 25 29 3 2" xfId="36669" xr:uid="{00000000-0005-0000-0000-00006C720000}"/>
    <cellStyle name="Notas 25 29 3 3" xfId="51018" xr:uid="{00000000-0005-0000-0000-00006D720000}"/>
    <cellStyle name="Notas 25 3" xfId="1527" xr:uid="{00000000-0005-0000-0000-00006E720000}"/>
    <cellStyle name="Notas 25 3 10" xfId="3906" xr:uid="{00000000-0005-0000-0000-00006F720000}"/>
    <cellStyle name="Notas 25 3 10 2" xfId="15799" xr:uid="{00000000-0005-0000-0000-000070720000}"/>
    <cellStyle name="Notas 25 3 10 2 2" xfId="30850" xr:uid="{00000000-0005-0000-0000-000071720000}"/>
    <cellStyle name="Notas 25 3 10 2 3" xfId="45199" xr:uid="{00000000-0005-0000-0000-000072720000}"/>
    <cellStyle name="Notas 25 3 10 3" xfId="18255" xr:uid="{00000000-0005-0000-0000-000073720000}"/>
    <cellStyle name="Notas 25 3 10 3 2" xfId="33306" xr:uid="{00000000-0005-0000-0000-000074720000}"/>
    <cellStyle name="Notas 25 3 10 3 3" xfId="47655" xr:uid="{00000000-0005-0000-0000-000075720000}"/>
    <cellStyle name="Notas 25 3 11" xfId="4116" xr:uid="{00000000-0005-0000-0000-000076720000}"/>
    <cellStyle name="Notas 25 3 11 2" xfId="13425" xr:uid="{00000000-0005-0000-0000-000077720000}"/>
    <cellStyle name="Notas 25 3 11 2 2" xfId="28476" xr:uid="{00000000-0005-0000-0000-000078720000}"/>
    <cellStyle name="Notas 25 3 11 2 3" xfId="42825" xr:uid="{00000000-0005-0000-0000-000079720000}"/>
    <cellStyle name="Notas 25 3 11 3" xfId="18465" xr:uid="{00000000-0005-0000-0000-00007A720000}"/>
    <cellStyle name="Notas 25 3 11 3 2" xfId="33516" xr:uid="{00000000-0005-0000-0000-00007B720000}"/>
    <cellStyle name="Notas 25 3 11 3 3" xfId="47865" xr:uid="{00000000-0005-0000-0000-00007C720000}"/>
    <cellStyle name="Notas 25 3 12" xfId="4326" xr:uid="{00000000-0005-0000-0000-00007D720000}"/>
    <cellStyle name="Notas 25 3 12 2" xfId="13715" xr:uid="{00000000-0005-0000-0000-00007E720000}"/>
    <cellStyle name="Notas 25 3 12 2 2" xfId="28766" xr:uid="{00000000-0005-0000-0000-00007F720000}"/>
    <cellStyle name="Notas 25 3 12 2 3" xfId="43115" xr:uid="{00000000-0005-0000-0000-000080720000}"/>
    <cellStyle name="Notas 25 3 12 3" xfId="18675" xr:uid="{00000000-0005-0000-0000-000081720000}"/>
    <cellStyle name="Notas 25 3 12 3 2" xfId="33726" xr:uid="{00000000-0005-0000-0000-000082720000}"/>
    <cellStyle name="Notas 25 3 12 3 3" xfId="48075" xr:uid="{00000000-0005-0000-0000-000083720000}"/>
    <cellStyle name="Notas 25 3 13" xfId="4536" xr:uid="{00000000-0005-0000-0000-000084720000}"/>
    <cellStyle name="Notas 25 3 13 2" xfId="14026" xr:uid="{00000000-0005-0000-0000-000085720000}"/>
    <cellStyle name="Notas 25 3 13 2 2" xfId="29077" xr:uid="{00000000-0005-0000-0000-000086720000}"/>
    <cellStyle name="Notas 25 3 13 2 3" xfId="43426" xr:uid="{00000000-0005-0000-0000-000087720000}"/>
    <cellStyle name="Notas 25 3 13 3" xfId="18885" xr:uid="{00000000-0005-0000-0000-000088720000}"/>
    <cellStyle name="Notas 25 3 13 3 2" xfId="33936" xr:uid="{00000000-0005-0000-0000-000089720000}"/>
    <cellStyle name="Notas 25 3 13 3 3" xfId="48285" xr:uid="{00000000-0005-0000-0000-00008A720000}"/>
    <cellStyle name="Notas 25 3 14" xfId="4746" xr:uid="{00000000-0005-0000-0000-00008B720000}"/>
    <cellStyle name="Notas 25 3 14 2" xfId="12850" xr:uid="{00000000-0005-0000-0000-00008C720000}"/>
    <cellStyle name="Notas 25 3 14 2 2" xfId="27901" xr:uid="{00000000-0005-0000-0000-00008D720000}"/>
    <cellStyle name="Notas 25 3 14 2 3" xfId="42250" xr:uid="{00000000-0005-0000-0000-00008E720000}"/>
    <cellStyle name="Notas 25 3 14 3" xfId="19095" xr:uid="{00000000-0005-0000-0000-00008F720000}"/>
    <cellStyle name="Notas 25 3 14 3 2" xfId="34146" xr:uid="{00000000-0005-0000-0000-000090720000}"/>
    <cellStyle name="Notas 25 3 14 3 3" xfId="48495" xr:uid="{00000000-0005-0000-0000-000091720000}"/>
    <cellStyle name="Notas 25 3 15" xfId="4956" xr:uid="{00000000-0005-0000-0000-000092720000}"/>
    <cellStyle name="Notas 25 3 15 2" xfId="14741" xr:uid="{00000000-0005-0000-0000-000093720000}"/>
    <cellStyle name="Notas 25 3 15 2 2" xfId="29792" xr:uid="{00000000-0005-0000-0000-000094720000}"/>
    <cellStyle name="Notas 25 3 15 2 3" xfId="44141" xr:uid="{00000000-0005-0000-0000-000095720000}"/>
    <cellStyle name="Notas 25 3 15 3" xfId="19305" xr:uid="{00000000-0005-0000-0000-000096720000}"/>
    <cellStyle name="Notas 25 3 15 3 2" xfId="34356" xr:uid="{00000000-0005-0000-0000-000097720000}"/>
    <cellStyle name="Notas 25 3 15 3 3" xfId="48705" xr:uid="{00000000-0005-0000-0000-000098720000}"/>
    <cellStyle name="Notas 25 3 16" xfId="5166" xr:uid="{00000000-0005-0000-0000-000099720000}"/>
    <cellStyle name="Notas 25 3 16 2" xfId="12092" xr:uid="{00000000-0005-0000-0000-00009A720000}"/>
    <cellStyle name="Notas 25 3 16 2 2" xfId="27143" xr:uid="{00000000-0005-0000-0000-00009B720000}"/>
    <cellStyle name="Notas 25 3 16 2 3" xfId="41492" xr:uid="{00000000-0005-0000-0000-00009C720000}"/>
    <cellStyle name="Notas 25 3 16 3" xfId="19515" xr:uid="{00000000-0005-0000-0000-00009D720000}"/>
    <cellStyle name="Notas 25 3 16 3 2" xfId="34566" xr:uid="{00000000-0005-0000-0000-00009E720000}"/>
    <cellStyle name="Notas 25 3 16 3 3" xfId="48915" xr:uid="{00000000-0005-0000-0000-00009F720000}"/>
    <cellStyle name="Notas 25 3 17" xfId="5376" xr:uid="{00000000-0005-0000-0000-0000A0720000}"/>
    <cellStyle name="Notas 25 3 17 2" xfId="13308" xr:uid="{00000000-0005-0000-0000-0000A1720000}"/>
    <cellStyle name="Notas 25 3 17 2 2" xfId="28359" xr:uid="{00000000-0005-0000-0000-0000A2720000}"/>
    <cellStyle name="Notas 25 3 17 2 3" xfId="42708" xr:uid="{00000000-0005-0000-0000-0000A3720000}"/>
    <cellStyle name="Notas 25 3 17 3" xfId="19725" xr:uid="{00000000-0005-0000-0000-0000A4720000}"/>
    <cellStyle name="Notas 25 3 17 3 2" xfId="34776" xr:uid="{00000000-0005-0000-0000-0000A5720000}"/>
    <cellStyle name="Notas 25 3 17 3 3" xfId="49125" xr:uid="{00000000-0005-0000-0000-0000A6720000}"/>
    <cellStyle name="Notas 25 3 18" xfId="5586" xr:uid="{00000000-0005-0000-0000-0000A7720000}"/>
    <cellStyle name="Notas 25 3 18 2" xfId="12780" xr:uid="{00000000-0005-0000-0000-0000A8720000}"/>
    <cellStyle name="Notas 25 3 18 2 2" xfId="27831" xr:uid="{00000000-0005-0000-0000-0000A9720000}"/>
    <cellStyle name="Notas 25 3 18 2 3" xfId="42180" xr:uid="{00000000-0005-0000-0000-0000AA720000}"/>
    <cellStyle name="Notas 25 3 18 3" xfId="19935" xr:uid="{00000000-0005-0000-0000-0000AB720000}"/>
    <cellStyle name="Notas 25 3 18 3 2" xfId="34986" xr:uid="{00000000-0005-0000-0000-0000AC720000}"/>
    <cellStyle name="Notas 25 3 18 3 3" xfId="49335" xr:uid="{00000000-0005-0000-0000-0000AD720000}"/>
    <cellStyle name="Notas 25 3 19" xfId="5796" xr:uid="{00000000-0005-0000-0000-0000AE720000}"/>
    <cellStyle name="Notas 25 3 19 2" xfId="11865" xr:uid="{00000000-0005-0000-0000-0000AF720000}"/>
    <cellStyle name="Notas 25 3 19 2 2" xfId="26916" xr:uid="{00000000-0005-0000-0000-0000B0720000}"/>
    <cellStyle name="Notas 25 3 19 2 3" xfId="41265" xr:uid="{00000000-0005-0000-0000-0000B1720000}"/>
    <cellStyle name="Notas 25 3 19 3" xfId="20145" xr:uid="{00000000-0005-0000-0000-0000B2720000}"/>
    <cellStyle name="Notas 25 3 19 3 2" xfId="35196" xr:uid="{00000000-0005-0000-0000-0000B3720000}"/>
    <cellStyle name="Notas 25 3 19 3 3" xfId="49545" xr:uid="{00000000-0005-0000-0000-0000B4720000}"/>
    <cellStyle name="Notas 25 3 2" xfId="2226" xr:uid="{00000000-0005-0000-0000-0000B5720000}"/>
    <cellStyle name="Notas 25 3 2 2" xfId="10995" xr:uid="{00000000-0005-0000-0000-0000B6720000}"/>
    <cellStyle name="Notas 25 3 2 2 2" xfId="26046" xr:uid="{00000000-0005-0000-0000-0000B7720000}"/>
    <cellStyle name="Notas 25 3 2 2 3" xfId="40395" xr:uid="{00000000-0005-0000-0000-0000B8720000}"/>
    <cellStyle name="Notas 25 3 2 3" xfId="16575" xr:uid="{00000000-0005-0000-0000-0000B9720000}"/>
    <cellStyle name="Notas 25 3 2 3 2" xfId="31626" xr:uid="{00000000-0005-0000-0000-0000BA720000}"/>
    <cellStyle name="Notas 25 3 2 3 3" xfId="45975" xr:uid="{00000000-0005-0000-0000-0000BB720000}"/>
    <cellStyle name="Notas 25 3 20" xfId="6006" xr:uid="{00000000-0005-0000-0000-0000BC720000}"/>
    <cellStyle name="Notas 25 3 20 2" xfId="15355" xr:uid="{00000000-0005-0000-0000-0000BD720000}"/>
    <cellStyle name="Notas 25 3 20 2 2" xfId="30406" xr:uid="{00000000-0005-0000-0000-0000BE720000}"/>
    <cellStyle name="Notas 25 3 20 2 3" xfId="44755" xr:uid="{00000000-0005-0000-0000-0000BF720000}"/>
    <cellStyle name="Notas 25 3 20 3" xfId="20355" xr:uid="{00000000-0005-0000-0000-0000C0720000}"/>
    <cellStyle name="Notas 25 3 20 3 2" xfId="35406" xr:uid="{00000000-0005-0000-0000-0000C1720000}"/>
    <cellStyle name="Notas 25 3 20 3 3" xfId="49755" xr:uid="{00000000-0005-0000-0000-0000C2720000}"/>
    <cellStyle name="Notas 25 3 21" xfId="6216" xr:uid="{00000000-0005-0000-0000-0000C3720000}"/>
    <cellStyle name="Notas 25 3 21 2" xfId="13289" xr:uid="{00000000-0005-0000-0000-0000C4720000}"/>
    <cellStyle name="Notas 25 3 21 2 2" xfId="28340" xr:uid="{00000000-0005-0000-0000-0000C5720000}"/>
    <cellStyle name="Notas 25 3 21 2 3" xfId="42689" xr:uid="{00000000-0005-0000-0000-0000C6720000}"/>
    <cellStyle name="Notas 25 3 21 3" xfId="20565" xr:uid="{00000000-0005-0000-0000-0000C7720000}"/>
    <cellStyle name="Notas 25 3 21 3 2" xfId="35616" xr:uid="{00000000-0005-0000-0000-0000C8720000}"/>
    <cellStyle name="Notas 25 3 21 3 3" xfId="49965" xr:uid="{00000000-0005-0000-0000-0000C9720000}"/>
    <cellStyle name="Notas 25 3 22" xfId="6426" xr:uid="{00000000-0005-0000-0000-0000CA720000}"/>
    <cellStyle name="Notas 25 3 22 2" xfId="9853" xr:uid="{00000000-0005-0000-0000-0000CB720000}"/>
    <cellStyle name="Notas 25 3 22 2 2" xfId="24904" xr:uid="{00000000-0005-0000-0000-0000CC720000}"/>
    <cellStyle name="Notas 25 3 22 2 3" xfId="39253" xr:uid="{00000000-0005-0000-0000-0000CD720000}"/>
    <cellStyle name="Notas 25 3 22 3" xfId="20775" xr:uid="{00000000-0005-0000-0000-0000CE720000}"/>
    <cellStyle name="Notas 25 3 22 3 2" xfId="35826" xr:uid="{00000000-0005-0000-0000-0000CF720000}"/>
    <cellStyle name="Notas 25 3 22 3 3" xfId="50175" xr:uid="{00000000-0005-0000-0000-0000D0720000}"/>
    <cellStyle name="Notas 25 3 23" xfId="6636" xr:uid="{00000000-0005-0000-0000-0000D1720000}"/>
    <cellStyle name="Notas 25 3 23 2" xfId="14138" xr:uid="{00000000-0005-0000-0000-0000D2720000}"/>
    <cellStyle name="Notas 25 3 23 2 2" xfId="29189" xr:uid="{00000000-0005-0000-0000-0000D3720000}"/>
    <cellStyle name="Notas 25 3 23 2 3" xfId="43538" xr:uid="{00000000-0005-0000-0000-0000D4720000}"/>
    <cellStyle name="Notas 25 3 23 3" xfId="20985" xr:uid="{00000000-0005-0000-0000-0000D5720000}"/>
    <cellStyle name="Notas 25 3 23 3 2" xfId="36036" xr:uid="{00000000-0005-0000-0000-0000D6720000}"/>
    <cellStyle name="Notas 25 3 23 3 3" xfId="50385" xr:uid="{00000000-0005-0000-0000-0000D7720000}"/>
    <cellStyle name="Notas 25 3 24" xfId="6846" xr:uid="{00000000-0005-0000-0000-0000D8720000}"/>
    <cellStyle name="Notas 25 3 24 2" xfId="11177" xr:uid="{00000000-0005-0000-0000-0000D9720000}"/>
    <cellStyle name="Notas 25 3 24 2 2" xfId="26228" xr:uid="{00000000-0005-0000-0000-0000DA720000}"/>
    <cellStyle name="Notas 25 3 24 2 3" xfId="40577" xr:uid="{00000000-0005-0000-0000-0000DB720000}"/>
    <cellStyle name="Notas 25 3 24 3" xfId="21195" xr:uid="{00000000-0005-0000-0000-0000DC720000}"/>
    <cellStyle name="Notas 25 3 24 3 2" xfId="36246" xr:uid="{00000000-0005-0000-0000-0000DD720000}"/>
    <cellStyle name="Notas 25 3 24 3 3" xfId="50595" xr:uid="{00000000-0005-0000-0000-0000DE720000}"/>
    <cellStyle name="Notas 25 3 25" xfId="7056" xr:uid="{00000000-0005-0000-0000-0000DF720000}"/>
    <cellStyle name="Notas 25 3 25 2" xfId="9394" xr:uid="{00000000-0005-0000-0000-0000E0720000}"/>
    <cellStyle name="Notas 25 3 25 2 2" xfId="24445" xr:uid="{00000000-0005-0000-0000-0000E1720000}"/>
    <cellStyle name="Notas 25 3 25 2 3" xfId="38794" xr:uid="{00000000-0005-0000-0000-0000E2720000}"/>
    <cellStyle name="Notas 25 3 25 3" xfId="21405" xr:uid="{00000000-0005-0000-0000-0000E3720000}"/>
    <cellStyle name="Notas 25 3 25 3 2" xfId="36456" xr:uid="{00000000-0005-0000-0000-0000E4720000}"/>
    <cellStyle name="Notas 25 3 25 3 3" xfId="50805" xr:uid="{00000000-0005-0000-0000-0000E5720000}"/>
    <cellStyle name="Notas 25 3 26" xfId="7266" xr:uid="{00000000-0005-0000-0000-0000E6720000}"/>
    <cellStyle name="Notas 25 3 26 2" xfId="11430" xr:uid="{00000000-0005-0000-0000-0000E7720000}"/>
    <cellStyle name="Notas 25 3 26 2 2" xfId="26481" xr:uid="{00000000-0005-0000-0000-0000E8720000}"/>
    <cellStyle name="Notas 25 3 26 2 3" xfId="40830" xr:uid="{00000000-0005-0000-0000-0000E9720000}"/>
    <cellStyle name="Notas 25 3 26 3" xfId="21615" xr:uid="{00000000-0005-0000-0000-0000EA720000}"/>
    <cellStyle name="Notas 25 3 26 3 2" xfId="36666" xr:uid="{00000000-0005-0000-0000-0000EB720000}"/>
    <cellStyle name="Notas 25 3 26 3 3" xfId="51015" xr:uid="{00000000-0005-0000-0000-0000EC720000}"/>
    <cellStyle name="Notas 25 3 27" xfId="7476" xr:uid="{00000000-0005-0000-0000-0000ED720000}"/>
    <cellStyle name="Notas 25 3 27 2" xfId="10441" xr:uid="{00000000-0005-0000-0000-0000EE720000}"/>
    <cellStyle name="Notas 25 3 27 2 2" xfId="25492" xr:uid="{00000000-0005-0000-0000-0000EF720000}"/>
    <cellStyle name="Notas 25 3 27 2 3" xfId="39841" xr:uid="{00000000-0005-0000-0000-0000F0720000}"/>
    <cellStyle name="Notas 25 3 27 3" xfId="21825" xr:uid="{00000000-0005-0000-0000-0000F1720000}"/>
    <cellStyle name="Notas 25 3 27 3 2" xfId="36876" xr:uid="{00000000-0005-0000-0000-0000F2720000}"/>
    <cellStyle name="Notas 25 3 27 3 3" xfId="51225" xr:uid="{00000000-0005-0000-0000-0000F3720000}"/>
    <cellStyle name="Notas 25 3 28" xfId="7686" xr:uid="{00000000-0005-0000-0000-0000F4720000}"/>
    <cellStyle name="Notas 25 3 28 2" xfId="11497" xr:uid="{00000000-0005-0000-0000-0000F5720000}"/>
    <cellStyle name="Notas 25 3 28 2 2" xfId="26548" xr:uid="{00000000-0005-0000-0000-0000F6720000}"/>
    <cellStyle name="Notas 25 3 28 2 3" xfId="40897" xr:uid="{00000000-0005-0000-0000-0000F7720000}"/>
    <cellStyle name="Notas 25 3 28 3" xfId="22035" xr:uid="{00000000-0005-0000-0000-0000F8720000}"/>
    <cellStyle name="Notas 25 3 28 3 2" xfId="37086" xr:uid="{00000000-0005-0000-0000-0000F9720000}"/>
    <cellStyle name="Notas 25 3 28 3 3" xfId="51435" xr:uid="{00000000-0005-0000-0000-0000FA720000}"/>
    <cellStyle name="Notas 25 3 29" xfId="7896" xr:uid="{00000000-0005-0000-0000-0000FB720000}"/>
    <cellStyle name="Notas 25 3 29 2" xfId="14169" xr:uid="{00000000-0005-0000-0000-0000FC720000}"/>
    <cellStyle name="Notas 25 3 29 2 2" xfId="29220" xr:uid="{00000000-0005-0000-0000-0000FD720000}"/>
    <cellStyle name="Notas 25 3 29 2 3" xfId="43569" xr:uid="{00000000-0005-0000-0000-0000FE720000}"/>
    <cellStyle name="Notas 25 3 29 3" xfId="22245" xr:uid="{00000000-0005-0000-0000-0000FF720000}"/>
    <cellStyle name="Notas 25 3 29 3 2" xfId="37296" xr:uid="{00000000-0005-0000-0000-000000730000}"/>
    <cellStyle name="Notas 25 3 29 3 3" xfId="51645" xr:uid="{00000000-0005-0000-0000-000001730000}"/>
    <cellStyle name="Notas 25 3 3" xfId="2436" xr:uid="{00000000-0005-0000-0000-000002730000}"/>
    <cellStyle name="Notas 25 3 3 2" xfId="15144" xr:uid="{00000000-0005-0000-0000-000003730000}"/>
    <cellStyle name="Notas 25 3 3 2 2" xfId="30195" xr:uid="{00000000-0005-0000-0000-000004730000}"/>
    <cellStyle name="Notas 25 3 3 2 3" xfId="44544" xr:uid="{00000000-0005-0000-0000-000005730000}"/>
    <cellStyle name="Notas 25 3 3 3" xfId="16785" xr:uid="{00000000-0005-0000-0000-000006730000}"/>
    <cellStyle name="Notas 25 3 3 3 2" xfId="31836" xr:uid="{00000000-0005-0000-0000-000007730000}"/>
    <cellStyle name="Notas 25 3 3 3 3" xfId="46185" xr:uid="{00000000-0005-0000-0000-000008730000}"/>
    <cellStyle name="Notas 25 3 30" xfId="8103" xr:uid="{00000000-0005-0000-0000-000009730000}"/>
    <cellStyle name="Notas 25 3 30 2" xfId="9402" xr:uid="{00000000-0005-0000-0000-00000A730000}"/>
    <cellStyle name="Notas 25 3 30 2 2" xfId="24453" xr:uid="{00000000-0005-0000-0000-00000B730000}"/>
    <cellStyle name="Notas 25 3 30 2 3" xfId="38802" xr:uid="{00000000-0005-0000-0000-00000C730000}"/>
    <cellStyle name="Notas 25 3 30 3" xfId="22452" xr:uid="{00000000-0005-0000-0000-00000D730000}"/>
    <cellStyle name="Notas 25 3 30 3 2" xfId="37503" xr:uid="{00000000-0005-0000-0000-00000E730000}"/>
    <cellStyle name="Notas 25 3 30 3 3" xfId="51852" xr:uid="{00000000-0005-0000-0000-00000F730000}"/>
    <cellStyle name="Notas 25 3 31" xfId="8310" xr:uid="{00000000-0005-0000-0000-000010730000}"/>
    <cellStyle name="Notas 25 3 31 2" xfId="10881" xr:uid="{00000000-0005-0000-0000-000011730000}"/>
    <cellStyle name="Notas 25 3 31 2 2" xfId="25932" xr:uid="{00000000-0005-0000-0000-000012730000}"/>
    <cellStyle name="Notas 25 3 31 2 3" xfId="40281" xr:uid="{00000000-0005-0000-0000-000013730000}"/>
    <cellStyle name="Notas 25 3 31 3" xfId="22659" xr:uid="{00000000-0005-0000-0000-000014730000}"/>
    <cellStyle name="Notas 25 3 31 3 2" xfId="37710" xr:uid="{00000000-0005-0000-0000-000015730000}"/>
    <cellStyle name="Notas 25 3 31 3 3" xfId="52059" xr:uid="{00000000-0005-0000-0000-000016730000}"/>
    <cellStyle name="Notas 25 3 32" xfId="8515" xr:uid="{00000000-0005-0000-0000-000017730000}"/>
    <cellStyle name="Notas 25 3 32 2" xfId="9199" xr:uid="{00000000-0005-0000-0000-000018730000}"/>
    <cellStyle name="Notas 25 3 32 2 2" xfId="24250" xr:uid="{00000000-0005-0000-0000-000019730000}"/>
    <cellStyle name="Notas 25 3 32 2 3" xfId="38599" xr:uid="{00000000-0005-0000-0000-00001A730000}"/>
    <cellStyle name="Notas 25 3 32 3" xfId="22864" xr:uid="{00000000-0005-0000-0000-00001B730000}"/>
    <cellStyle name="Notas 25 3 32 3 2" xfId="37915" xr:uid="{00000000-0005-0000-0000-00001C730000}"/>
    <cellStyle name="Notas 25 3 32 3 3" xfId="52264" xr:uid="{00000000-0005-0000-0000-00001D730000}"/>
    <cellStyle name="Notas 25 3 33" xfId="8710" xr:uid="{00000000-0005-0000-0000-00001E730000}"/>
    <cellStyle name="Notas 25 3 33 2" xfId="11619" xr:uid="{00000000-0005-0000-0000-00001F730000}"/>
    <cellStyle name="Notas 25 3 33 2 2" xfId="26670" xr:uid="{00000000-0005-0000-0000-000020730000}"/>
    <cellStyle name="Notas 25 3 33 2 3" xfId="41019" xr:uid="{00000000-0005-0000-0000-000021730000}"/>
    <cellStyle name="Notas 25 3 33 3" xfId="23059" xr:uid="{00000000-0005-0000-0000-000022730000}"/>
    <cellStyle name="Notas 25 3 33 3 2" xfId="38110" xr:uid="{00000000-0005-0000-0000-000023730000}"/>
    <cellStyle name="Notas 25 3 33 3 3" xfId="52459" xr:uid="{00000000-0005-0000-0000-000024730000}"/>
    <cellStyle name="Notas 25 3 34" xfId="8880" xr:uid="{00000000-0005-0000-0000-000025730000}"/>
    <cellStyle name="Notas 25 3 34 2" xfId="9094" xr:uid="{00000000-0005-0000-0000-000026730000}"/>
    <cellStyle name="Notas 25 3 34 2 2" xfId="24145" xr:uid="{00000000-0005-0000-0000-000027730000}"/>
    <cellStyle name="Notas 25 3 34 2 3" xfId="38494" xr:uid="{00000000-0005-0000-0000-000028730000}"/>
    <cellStyle name="Notas 25 3 34 3" xfId="23229" xr:uid="{00000000-0005-0000-0000-000029730000}"/>
    <cellStyle name="Notas 25 3 34 3 2" xfId="38280" xr:uid="{00000000-0005-0000-0000-00002A730000}"/>
    <cellStyle name="Notas 25 3 34 3 3" xfId="52629" xr:uid="{00000000-0005-0000-0000-00002B730000}"/>
    <cellStyle name="Notas 25 3 35" xfId="9014" xr:uid="{00000000-0005-0000-0000-00002C730000}"/>
    <cellStyle name="Notas 25 3 35 2" xfId="16090" xr:uid="{00000000-0005-0000-0000-00002D730000}"/>
    <cellStyle name="Notas 25 3 35 2 2" xfId="31141" xr:uid="{00000000-0005-0000-0000-00002E730000}"/>
    <cellStyle name="Notas 25 3 35 2 3" xfId="45490" xr:uid="{00000000-0005-0000-0000-00002F730000}"/>
    <cellStyle name="Notas 25 3 35 3" xfId="23363" xr:uid="{00000000-0005-0000-0000-000030730000}"/>
    <cellStyle name="Notas 25 3 35 3 2" xfId="38414" xr:uid="{00000000-0005-0000-0000-000031730000}"/>
    <cellStyle name="Notas 25 3 35 3 3" xfId="52763" xr:uid="{00000000-0005-0000-0000-000032730000}"/>
    <cellStyle name="Notas 25 3 36" xfId="14348" xr:uid="{00000000-0005-0000-0000-000033730000}"/>
    <cellStyle name="Notas 25 3 36 2" xfId="29399" xr:uid="{00000000-0005-0000-0000-000034730000}"/>
    <cellStyle name="Notas 25 3 36 3" xfId="43748" xr:uid="{00000000-0005-0000-0000-000035730000}"/>
    <cellStyle name="Notas 25 3 37" xfId="16263" xr:uid="{00000000-0005-0000-0000-000036730000}"/>
    <cellStyle name="Notas 25 3 37 2" xfId="31314" xr:uid="{00000000-0005-0000-0000-000037730000}"/>
    <cellStyle name="Notas 25 3 37 3" xfId="45663" xr:uid="{00000000-0005-0000-0000-000038730000}"/>
    <cellStyle name="Notas 25 3 4" xfId="2646" xr:uid="{00000000-0005-0000-0000-000039730000}"/>
    <cellStyle name="Notas 25 3 4 2" xfId="15707" xr:uid="{00000000-0005-0000-0000-00003A730000}"/>
    <cellStyle name="Notas 25 3 4 2 2" xfId="30758" xr:uid="{00000000-0005-0000-0000-00003B730000}"/>
    <cellStyle name="Notas 25 3 4 2 3" xfId="45107" xr:uid="{00000000-0005-0000-0000-00003C730000}"/>
    <cellStyle name="Notas 25 3 4 3" xfId="16995" xr:uid="{00000000-0005-0000-0000-00003D730000}"/>
    <cellStyle name="Notas 25 3 4 3 2" xfId="32046" xr:uid="{00000000-0005-0000-0000-00003E730000}"/>
    <cellStyle name="Notas 25 3 4 3 3" xfId="46395" xr:uid="{00000000-0005-0000-0000-00003F730000}"/>
    <cellStyle name="Notas 25 3 5" xfId="2856" xr:uid="{00000000-0005-0000-0000-000040730000}"/>
    <cellStyle name="Notas 25 3 5 2" xfId="9640" xr:uid="{00000000-0005-0000-0000-000041730000}"/>
    <cellStyle name="Notas 25 3 5 2 2" xfId="24691" xr:uid="{00000000-0005-0000-0000-000042730000}"/>
    <cellStyle name="Notas 25 3 5 2 3" xfId="39040" xr:uid="{00000000-0005-0000-0000-000043730000}"/>
    <cellStyle name="Notas 25 3 5 3" xfId="17205" xr:uid="{00000000-0005-0000-0000-000044730000}"/>
    <cellStyle name="Notas 25 3 5 3 2" xfId="32256" xr:uid="{00000000-0005-0000-0000-000045730000}"/>
    <cellStyle name="Notas 25 3 5 3 3" xfId="46605" xr:uid="{00000000-0005-0000-0000-000046730000}"/>
    <cellStyle name="Notas 25 3 6" xfId="3066" xr:uid="{00000000-0005-0000-0000-000047730000}"/>
    <cellStyle name="Notas 25 3 6 2" xfId="14668" xr:uid="{00000000-0005-0000-0000-000048730000}"/>
    <cellStyle name="Notas 25 3 6 2 2" xfId="29719" xr:uid="{00000000-0005-0000-0000-000049730000}"/>
    <cellStyle name="Notas 25 3 6 2 3" xfId="44068" xr:uid="{00000000-0005-0000-0000-00004A730000}"/>
    <cellStyle name="Notas 25 3 6 3" xfId="17415" xr:uid="{00000000-0005-0000-0000-00004B730000}"/>
    <cellStyle name="Notas 25 3 6 3 2" xfId="32466" xr:uid="{00000000-0005-0000-0000-00004C730000}"/>
    <cellStyle name="Notas 25 3 6 3 3" xfId="46815" xr:uid="{00000000-0005-0000-0000-00004D730000}"/>
    <cellStyle name="Notas 25 3 7" xfId="3276" xr:uid="{00000000-0005-0000-0000-00004E730000}"/>
    <cellStyle name="Notas 25 3 7 2" xfId="9075" xr:uid="{00000000-0005-0000-0000-00004F730000}"/>
    <cellStyle name="Notas 25 3 7 2 2" xfId="24126" xr:uid="{00000000-0005-0000-0000-000050730000}"/>
    <cellStyle name="Notas 25 3 7 2 3" xfId="38475" xr:uid="{00000000-0005-0000-0000-000051730000}"/>
    <cellStyle name="Notas 25 3 7 3" xfId="17625" xr:uid="{00000000-0005-0000-0000-000052730000}"/>
    <cellStyle name="Notas 25 3 7 3 2" xfId="32676" xr:uid="{00000000-0005-0000-0000-000053730000}"/>
    <cellStyle name="Notas 25 3 7 3 3" xfId="47025" xr:uid="{00000000-0005-0000-0000-000054730000}"/>
    <cellStyle name="Notas 25 3 8" xfId="3486" xr:uid="{00000000-0005-0000-0000-000055730000}"/>
    <cellStyle name="Notas 25 3 8 2" xfId="14766" xr:uid="{00000000-0005-0000-0000-000056730000}"/>
    <cellStyle name="Notas 25 3 8 2 2" xfId="29817" xr:uid="{00000000-0005-0000-0000-000057730000}"/>
    <cellStyle name="Notas 25 3 8 2 3" xfId="44166" xr:uid="{00000000-0005-0000-0000-000058730000}"/>
    <cellStyle name="Notas 25 3 8 3" xfId="17835" xr:uid="{00000000-0005-0000-0000-000059730000}"/>
    <cellStyle name="Notas 25 3 8 3 2" xfId="32886" xr:uid="{00000000-0005-0000-0000-00005A730000}"/>
    <cellStyle name="Notas 25 3 8 3 3" xfId="47235" xr:uid="{00000000-0005-0000-0000-00005B730000}"/>
    <cellStyle name="Notas 25 3 9" xfId="3696" xr:uid="{00000000-0005-0000-0000-00005C730000}"/>
    <cellStyle name="Notas 25 3 9 2" xfId="1849" xr:uid="{00000000-0005-0000-0000-00005D730000}"/>
    <cellStyle name="Notas 25 3 9 2 2" xfId="23654" xr:uid="{00000000-0005-0000-0000-00005E730000}"/>
    <cellStyle name="Notas 25 3 9 2 3" xfId="23756" xr:uid="{00000000-0005-0000-0000-00005F730000}"/>
    <cellStyle name="Notas 25 3 9 3" xfId="18045" xr:uid="{00000000-0005-0000-0000-000060730000}"/>
    <cellStyle name="Notas 25 3 9 3 2" xfId="33096" xr:uid="{00000000-0005-0000-0000-000061730000}"/>
    <cellStyle name="Notas 25 3 9 3 3" xfId="47445" xr:uid="{00000000-0005-0000-0000-000062730000}"/>
    <cellStyle name="Notas 25 30" xfId="7479" xr:uid="{00000000-0005-0000-0000-000063730000}"/>
    <cellStyle name="Notas 25 30 2" xfId="14959" xr:uid="{00000000-0005-0000-0000-000064730000}"/>
    <cellStyle name="Notas 25 30 2 2" xfId="30010" xr:uid="{00000000-0005-0000-0000-000065730000}"/>
    <cellStyle name="Notas 25 30 2 3" xfId="44359" xr:uid="{00000000-0005-0000-0000-000066730000}"/>
    <cellStyle name="Notas 25 30 3" xfId="21828" xr:uid="{00000000-0005-0000-0000-000067730000}"/>
    <cellStyle name="Notas 25 30 3 2" xfId="36879" xr:uid="{00000000-0005-0000-0000-000068730000}"/>
    <cellStyle name="Notas 25 30 3 3" xfId="51228" xr:uid="{00000000-0005-0000-0000-000069730000}"/>
    <cellStyle name="Notas 25 31" xfId="7689" xr:uid="{00000000-0005-0000-0000-00006A730000}"/>
    <cellStyle name="Notas 25 31 2" xfId="11003" xr:uid="{00000000-0005-0000-0000-00006B730000}"/>
    <cellStyle name="Notas 25 31 2 2" xfId="26054" xr:uid="{00000000-0005-0000-0000-00006C730000}"/>
    <cellStyle name="Notas 25 31 2 3" xfId="40403" xr:uid="{00000000-0005-0000-0000-00006D730000}"/>
    <cellStyle name="Notas 25 31 3" xfId="22038" xr:uid="{00000000-0005-0000-0000-00006E730000}"/>
    <cellStyle name="Notas 25 31 3 2" xfId="37089" xr:uid="{00000000-0005-0000-0000-00006F730000}"/>
    <cellStyle name="Notas 25 31 3 3" xfId="51438" xr:uid="{00000000-0005-0000-0000-000070730000}"/>
    <cellStyle name="Notas 25 32" xfId="7899" xr:uid="{00000000-0005-0000-0000-000071730000}"/>
    <cellStyle name="Notas 25 32 2" xfId="9282" xr:uid="{00000000-0005-0000-0000-000072730000}"/>
    <cellStyle name="Notas 25 32 2 2" xfId="24333" xr:uid="{00000000-0005-0000-0000-000073730000}"/>
    <cellStyle name="Notas 25 32 2 3" xfId="38682" xr:uid="{00000000-0005-0000-0000-000074730000}"/>
    <cellStyle name="Notas 25 32 3" xfId="22248" xr:uid="{00000000-0005-0000-0000-000075730000}"/>
    <cellStyle name="Notas 25 32 3 2" xfId="37299" xr:uid="{00000000-0005-0000-0000-000076730000}"/>
    <cellStyle name="Notas 25 32 3 3" xfId="51648" xr:uid="{00000000-0005-0000-0000-000077730000}"/>
    <cellStyle name="Notas 25 33" xfId="8106" xr:uid="{00000000-0005-0000-0000-000078730000}"/>
    <cellStyle name="Notas 25 33 2" xfId="12231" xr:uid="{00000000-0005-0000-0000-000079730000}"/>
    <cellStyle name="Notas 25 33 2 2" xfId="27282" xr:uid="{00000000-0005-0000-0000-00007A730000}"/>
    <cellStyle name="Notas 25 33 2 3" xfId="41631" xr:uid="{00000000-0005-0000-0000-00007B730000}"/>
    <cellStyle name="Notas 25 33 3" xfId="22455" xr:uid="{00000000-0005-0000-0000-00007C730000}"/>
    <cellStyle name="Notas 25 33 3 2" xfId="37506" xr:uid="{00000000-0005-0000-0000-00007D730000}"/>
    <cellStyle name="Notas 25 33 3 3" xfId="51855" xr:uid="{00000000-0005-0000-0000-00007E730000}"/>
    <cellStyle name="Notas 25 34" xfId="8313" xr:uid="{00000000-0005-0000-0000-00007F730000}"/>
    <cellStyle name="Notas 25 34 2" xfId="11395" xr:uid="{00000000-0005-0000-0000-000080730000}"/>
    <cellStyle name="Notas 25 34 2 2" xfId="26446" xr:uid="{00000000-0005-0000-0000-000081730000}"/>
    <cellStyle name="Notas 25 34 2 3" xfId="40795" xr:uid="{00000000-0005-0000-0000-000082730000}"/>
    <cellStyle name="Notas 25 34 3" xfId="22662" xr:uid="{00000000-0005-0000-0000-000083730000}"/>
    <cellStyle name="Notas 25 34 3 2" xfId="37713" xr:uid="{00000000-0005-0000-0000-000084730000}"/>
    <cellStyle name="Notas 25 34 3 3" xfId="52062" xr:uid="{00000000-0005-0000-0000-000085730000}"/>
    <cellStyle name="Notas 25 35" xfId="8518" xr:uid="{00000000-0005-0000-0000-000086730000}"/>
    <cellStyle name="Notas 25 35 2" xfId="15043" xr:uid="{00000000-0005-0000-0000-000087730000}"/>
    <cellStyle name="Notas 25 35 2 2" xfId="30094" xr:uid="{00000000-0005-0000-0000-000088730000}"/>
    <cellStyle name="Notas 25 35 2 3" xfId="44443" xr:uid="{00000000-0005-0000-0000-000089730000}"/>
    <cellStyle name="Notas 25 35 3" xfId="22867" xr:uid="{00000000-0005-0000-0000-00008A730000}"/>
    <cellStyle name="Notas 25 35 3 2" xfId="37918" xr:uid="{00000000-0005-0000-0000-00008B730000}"/>
    <cellStyle name="Notas 25 35 3 3" xfId="52267" xr:uid="{00000000-0005-0000-0000-00008C730000}"/>
    <cellStyle name="Notas 25 36" xfId="8713" xr:uid="{00000000-0005-0000-0000-00008D730000}"/>
    <cellStyle name="Notas 25 36 2" xfId="14134" xr:uid="{00000000-0005-0000-0000-00008E730000}"/>
    <cellStyle name="Notas 25 36 2 2" xfId="29185" xr:uid="{00000000-0005-0000-0000-00008F730000}"/>
    <cellStyle name="Notas 25 36 2 3" xfId="43534" xr:uid="{00000000-0005-0000-0000-000090730000}"/>
    <cellStyle name="Notas 25 36 3" xfId="23062" xr:uid="{00000000-0005-0000-0000-000091730000}"/>
    <cellStyle name="Notas 25 36 3 2" xfId="38113" xr:uid="{00000000-0005-0000-0000-000092730000}"/>
    <cellStyle name="Notas 25 36 3 3" xfId="52462" xr:uid="{00000000-0005-0000-0000-000093730000}"/>
    <cellStyle name="Notas 25 37" xfId="8883" xr:uid="{00000000-0005-0000-0000-000094730000}"/>
    <cellStyle name="Notas 25 37 2" xfId="10777" xr:uid="{00000000-0005-0000-0000-000095730000}"/>
    <cellStyle name="Notas 25 37 2 2" xfId="25828" xr:uid="{00000000-0005-0000-0000-000096730000}"/>
    <cellStyle name="Notas 25 37 2 3" xfId="40177" xr:uid="{00000000-0005-0000-0000-000097730000}"/>
    <cellStyle name="Notas 25 37 3" xfId="23232" xr:uid="{00000000-0005-0000-0000-000098730000}"/>
    <cellStyle name="Notas 25 37 3 2" xfId="38283" xr:uid="{00000000-0005-0000-0000-000099730000}"/>
    <cellStyle name="Notas 25 37 3 3" xfId="52632" xr:uid="{00000000-0005-0000-0000-00009A730000}"/>
    <cellStyle name="Notas 25 38" xfId="11960" xr:uid="{00000000-0005-0000-0000-00009B730000}"/>
    <cellStyle name="Notas 25 38 2" xfId="27011" xr:uid="{00000000-0005-0000-0000-00009C730000}"/>
    <cellStyle name="Notas 25 38 3" xfId="41360" xr:uid="{00000000-0005-0000-0000-00009D730000}"/>
    <cellStyle name="Notas 25 39" xfId="16132" xr:uid="{00000000-0005-0000-0000-00009E730000}"/>
    <cellStyle name="Notas 25 39 2" xfId="31183" xr:uid="{00000000-0005-0000-0000-00009F730000}"/>
    <cellStyle name="Notas 25 39 3" xfId="45532" xr:uid="{00000000-0005-0000-0000-0000A0730000}"/>
    <cellStyle name="Notas 25 4" xfId="1611" xr:uid="{00000000-0005-0000-0000-0000A1730000}"/>
    <cellStyle name="Notas 25 4 2" xfId="14216" xr:uid="{00000000-0005-0000-0000-0000A2730000}"/>
    <cellStyle name="Notas 25 4 2 2" xfId="29267" xr:uid="{00000000-0005-0000-0000-0000A3730000}"/>
    <cellStyle name="Notas 25 4 2 3" xfId="43616" xr:uid="{00000000-0005-0000-0000-0000A4730000}"/>
    <cellStyle name="Notas 25 4 3" xfId="14618" xr:uid="{00000000-0005-0000-0000-0000A5730000}"/>
    <cellStyle name="Notas 25 4 3 2" xfId="29669" xr:uid="{00000000-0005-0000-0000-0000A6730000}"/>
    <cellStyle name="Notas 25 4 3 3" xfId="44018" xr:uid="{00000000-0005-0000-0000-0000A7730000}"/>
    <cellStyle name="Notas 25 5" xfId="2229" xr:uid="{00000000-0005-0000-0000-0000A8730000}"/>
    <cellStyle name="Notas 25 5 2" xfId="15541" xr:uid="{00000000-0005-0000-0000-0000A9730000}"/>
    <cellStyle name="Notas 25 5 2 2" xfId="30592" xr:uid="{00000000-0005-0000-0000-0000AA730000}"/>
    <cellStyle name="Notas 25 5 2 3" xfId="44941" xr:uid="{00000000-0005-0000-0000-0000AB730000}"/>
    <cellStyle name="Notas 25 5 3" xfId="16578" xr:uid="{00000000-0005-0000-0000-0000AC730000}"/>
    <cellStyle name="Notas 25 5 3 2" xfId="31629" xr:uid="{00000000-0005-0000-0000-0000AD730000}"/>
    <cellStyle name="Notas 25 5 3 3" xfId="45978" xr:uid="{00000000-0005-0000-0000-0000AE730000}"/>
    <cellStyle name="Notas 25 6" xfId="2439" xr:uid="{00000000-0005-0000-0000-0000AF730000}"/>
    <cellStyle name="Notas 25 6 2" xfId="13963" xr:uid="{00000000-0005-0000-0000-0000B0730000}"/>
    <cellStyle name="Notas 25 6 2 2" xfId="29014" xr:uid="{00000000-0005-0000-0000-0000B1730000}"/>
    <cellStyle name="Notas 25 6 2 3" xfId="43363" xr:uid="{00000000-0005-0000-0000-0000B2730000}"/>
    <cellStyle name="Notas 25 6 3" xfId="16788" xr:uid="{00000000-0005-0000-0000-0000B3730000}"/>
    <cellStyle name="Notas 25 6 3 2" xfId="31839" xr:uid="{00000000-0005-0000-0000-0000B4730000}"/>
    <cellStyle name="Notas 25 6 3 3" xfId="46188" xr:uid="{00000000-0005-0000-0000-0000B5730000}"/>
    <cellStyle name="Notas 25 7" xfId="2649" xr:uid="{00000000-0005-0000-0000-0000B6730000}"/>
    <cellStyle name="Notas 25 7 2" xfId="1917" xr:uid="{00000000-0005-0000-0000-0000B7730000}"/>
    <cellStyle name="Notas 25 7 2 2" xfId="23722" xr:uid="{00000000-0005-0000-0000-0000B8730000}"/>
    <cellStyle name="Notas 25 7 2 3" xfId="23851" xr:uid="{00000000-0005-0000-0000-0000B9730000}"/>
    <cellStyle name="Notas 25 7 3" xfId="16998" xr:uid="{00000000-0005-0000-0000-0000BA730000}"/>
    <cellStyle name="Notas 25 7 3 2" xfId="32049" xr:uid="{00000000-0005-0000-0000-0000BB730000}"/>
    <cellStyle name="Notas 25 7 3 3" xfId="46398" xr:uid="{00000000-0005-0000-0000-0000BC730000}"/>
    <cellStyle name="Notas 25 8" xfId="2859" xr:uid="{00000000-0005-0000-0000-0000BD730000}"/>
    <cellStyle name="Notas 25 8 2" xfId="15273" xr:uid="{00000000-0005-0000-0000-0000BE730000}"/>
    <cellStyle name="Notas 25 8 2 2" xfId="30324" xr:uid="{00000000-0005-0000-0000-0000BF730000}"/>
    <cellStyle name="Notas 25 8 2 3" xfId="44673" xr:uid="{00000000-0005-0000-0000-0000C0730000}"/>
    <cellStyle name="Notas 25 8 3" xfId="17208" xr:uid="{00000000-0005-0000-0000-0000C1730000}"/>
    <cellStyle name="Notas 25 8 3 2" xfId="32259" xr:uid="{00000000-0005-0000-0000-0000C2730000}"/>
    <cellStyle name="Notas 25 8 3 3" xfId="46608" xr:uid="{00000000-0005-0000-0000-0000C3730000}"/>
    <cellStyle name="Notas 25 9" xfId="3069" xr:uid="{00000000-0005-0000-0000-0000C4730000}"/>
    <cellStyle name="Notas 25 9 2" xfId="15334" xr:uid="{00000000-0005-0000-0000-0000C5730000}"/>
    <cellStyle name="Notas 25 9 2 2" xfId="30385" xr:uid="{00000000-0005-0000-0000-0000C6730000}"/>
    <cellStyle name="Notas 25 9 2 3" xfId="44734" xr:uid="{00000000-0005-0000-0000-0000C7730000}"/>
    <cellStyle name="Notas 25 9 3" xfId="17418" xr:uid="{00000000-0005-0000-0000-0000C8730000}"/>
    <cellStyle name="Notas 25 9 3 2" xfId="32469" xr:uid="{00000000-0005-0000-0000-0000C9730000}"/>
    <cellStyle name="Notas 25 9 3 3" xfId="46818" xr:uid="{00000000-0005-0000-0000-0000CA730000}"/>
    <cellStyle name="Notas 26" xfId="1420" xr:uid="{00000000-0005-0000-0000-0000CB730000}"/>
    <cellStyle name="Notas 26 10" xfId="3280" xr:uid="{00000000-0005-0000-0000-0000CC730000}"/>
    <cellStyle name="Notas 26 10 2" xfId="14600" xr:uid="{00000000-0005-0000-0000-0000CD730000}"/>
    <cellStyle name="Notas 26 10 2 2" xfId="29651" xr:uid="{00000000-0005-0000-0000-0000CE730000}"/>
    <cellStyle name="Notas 26 10 2 3" xfId="44000" xr:uid="{00000000-0005-0000-0000-0000CF730000}"/>
    <cellStyle name="Notas 26 10 3" xfId="17629" xr:uid="{00000000-0005-0000-0000-0000D0730000}"/>
    <cellStyle name="Notas 26 10 3 2" xfId="32680" xr:uid="{00000000-0005-0000-0000-0000D1730000}"/>
    <cellStyle name="Notas 26 10 3 3" xfId="47029" xr:uid="{00000000-0005-0000-0000-0000D2730000}"/>
    <cellStyle name="Notas 26 11" xfId="3490" xr:uid="{00000000-0005-0000-0000-0000D3730000}"/>
    <cellStyle name="Notas 26 11 2" xfId="14678" xr:uid="{00000000-0005-0000-0000-0000D4730000}"/>
    <cellStyle name="Notas 26 11 2 2" xfId="29729" xr:uid="{00000000-0005-0000-0000-0000D5730000}"/>
    <cellStyle name="Notas 26 11 2 3" xfId="44078" xr:uid="{00000000-0005-0000-0000-0000D6730000}"/>
    <cellStyle name="Notas 26 11 3" xfId="17839" xr:uid="{00000000-0005-0000-0000-0000D7730000}"/>
    <cellStyle name="Notas 26 11 3 2" xfId="32890" xr:uid="{00000000-0005-0000-0000-0000D8730000}"/>
    <cellStyle name="Notas 26 11 3 3" xfId="47239" xr:uid="{00000000-0005-0000-0000-0000D9730000}"/>
    <cellStyle name="Notas 26 12" xfId="3700" xr:uid="{00000000-0005-0000-0000-0000DA730000}"/>
    <cellStyle name="Notas 26 12 2" xfId="12064" xr:uid="{00000000-0005-0000-0000-0000DB730000}"/>
    <cellStyle name="Notas 26 12 2 2" xfId="27115" xr:uid="{00000000-0005-0000-0000-0000DC730000}"/>
    <cellStyle name="Notas 26 12 2 3" xfId="41464" xr:uid="{00000000-0005-0000-0000-0000DD730000}"/>
    <cellStyle name="Notas 26 12 3" xfId="18049" xr:uid="{00000000-0005-0000-0000-0000DE730000}"/>
    <cellStyle name="Notas 26 12 3 2" xfId="33100" xr:uid="{00000000-0005-0000-0000-0000DF730000}"/>
    <cellStyle name="Notas 26 12 3 3" xfId="47449" xr:uid="{00000000-0005-0000-0000-0000E0730000}"/>
    <cellStyle name="Notas 26 13" xfId="3910" xr:uid="{00000000-0005-0000-0000-0000E1730000}"/>
    <cellStyle name="Notas 26 13 2" xfId="15455" xr:uid="{00000000-0005-0000-0000-0000E2730000}"/>
    <cellStyle name="Notas 26 13 2 2" xfId="30506" xr:uid="{00000000-0005-0000-0000-0000E3730000}"/>
    <cellStyle name="Notas 26 13 2 3" xfId="44855" xr:uid="{00000000-0005-0000-0000-0000E4730000}"/>
    <cellStyle name="Notas 26 13 3" xfId="18259" xr:uid="{00000000-0005-0000-0000-0000E5730000}"/>
    <cellStyle name="Notas 26 13 3 2" xfId="33310" xr:uid="{00000000-0005-0000-0000-0000E6730000}"/>
    <cellStyle name="Notas 26 13 3 3" xfId="47659" xr:uid="{00000000-0005-0000-0000-0000E7730000}"/>
    <cellStyle name="Notas 26 14" xfId="4120" xr:uid="{00000000-0005-0000-0000-0000E8730000}"/>
    <cellStyle name="Notas 26 14 2" xfId="12150" xr:uid="{00000000-0005-0000-0000-0000E9730000}"/>
    <cellStyle name="Notas 26 14 2 2" xfId="27201" xr:uid="{00000000-0005-0000-0000-0000EA730000}"/>
    <cellStyle name="Notas 26 14 2 3" xfId="41550" xr:uid="{00000000-0005-0000-0000-0000EB730000}"/>
    <cellStyle name="Notas 26 14 3" xfId="18469" xr:uid="{00000000-0005-0000-0000-0000EC730000}"/>
    <cellStyle name="Notas 26 14 3 2" xfId="33520" xr:uid="{00000000-0005-0000-0000-0000ED730000}"/>
    <cellStyle name="Notas 26 14 3 3" xfId="47869" xr:uid="{00000000-0005-0000-0000-0000EE730000}"/>
    <cellStyle name="Notas 26 15" xfId="4330" xr:uid="{00000000-0005-0000-0000-0000EF730000}"/>
    <cellStyle name="Notas 26 15 2" xfId="12980" xr:uid="{00000000-0005-0000-0000-0000F0730000}"/>
    <cellStyle name="Notas 26 15 2 2" xfId="28031" xr:uid="{00000000-0005-0000-0000-0000F1730000}"/>
    <cellStyle name="Notas 26 15 2 3" xfId="42380" xr:uid="{00000000-0005-0000-0000-0000F2730000}"/>
    <cellStyle name="Notas 26 15 3" xfId="18679" xr:uid="{00000000-0005-0000-0000-0000F3730000}"/>
    <cellStyle name="Notas 26 15 3 2" xfId="33730" xr:uid="{00000000-0005-0000-0000-0000F4730000}"/>
    <cellStyle name="Notas 26 15 3 3" xfId="48079" xr:uid="{00000000-0005-0000-0000-0000F5730000}"/>
    <cellStyle name="Notas 26 16" xfId="4540" xr:uid="{00000000-0005-0000-0000-0000F6730000}"/>
    <cellStyle name="Notas 26 16 2" xfId="1776" xr:uid="{00000000-0005-0000-0000-0000F7730000}"/>
    <cellStyle name="Notas 26 16 2 2" xfId="23581" xr:uid="{00000000-0005-0000-0000-0000F8730000}"/>
    <cellStyle name="Notas 26 16 2 3" xfId="23968" xr:uid="{00000000-0005-0000-0000-0000F9730000}"/>
    <cellStyle name="Notas 26 16 3" xfId="18889" xr:uid="{00000000-0005-0000-0000-0000FA730000}"/>
    <cellStyle name="Notas 26 16 3 2" xfId="33940" xr:uid="{00000000-0005-0000-0000-0000FB730000}"/>
    <cellStyle name="Notas 26 16 3 3" xfId="48289" xr:uid="{00000000-0005-0000-0000-0000FC730000}"/>
    <cellStyle name="Notas 26 17" xfId="4750" xr:uid="{00000000-0005-0000-0000-0000FD730000}"/>
    <cellStyle name="Notas 26 17 2" xfId="9038" xr:uid="{00000000-0005-0000-0000-0000FE730000}"/>
    <cellStyle name="Notas 26 17 2 2" xfId="24089" xr:uid="{00000000-0005-0000-0000-0000FF730000}"/>
    <cellStyle name="Notas 26 17 2 3" xfId="38438" xr:uid="{00000000-0005-0000-0000-000000740000}"/>
    <cellStyle name="Notas 26 17 3" xfId="19099" xr:uid="{00000000-0005-0000-0000-000001740000}"/>
    <cellStyle name="Notas 26 17 3 2" xfId="34150" xr:uid="{00000000-0005-0000-0000-000002740000}"/>
    <cellStyle name="Notas 26 17 3 3" xfId="48499" xr:uid="{00000000-0005-0000-0000-000003740000}"/>
    <cellStyle name="Notas 26 18" xfId="4960" xr:uid="{00000000-0005-0000-0000-000004740000}"/>
    <cellStyle name="Notas 26 18 2" xfId="14761" xr:uid="{00000000-0005-0000-0000-000005740000}"/>
    <cellStyle name="Notas 26 18 2 2" xfId="29812" xr:uid="{00000000-0005-0000-0000-000006740000}"/>
    <cellStyle name="Notas 26 18 2 3" xfId="44161" xr:uid="{00000000-0005-0000-0000-000007740000}"/>
    <cellStyle name="Notas 26 18 3" xfId="19309" xr:uid="{00000000-0005-0000-0000-000008740000}"/>
    <cellStyle name="Notas 26 18 3 2" xfId="34360" xr:uid="{00000000-0005-0000-0000-000009740000}"/>
    <cellStyle name="Notas 26 18 3 3" xfId="48709" xr:uid="{00000000-0005-0000-0000-00000A740000}"/>
    <cellStyle name="Notas 26 19" xfId="5170" xr:uid="{00000000-0005-0000-0000-00000B740000}"/>
    <cellStyle name="Notas 26 19 2" xfId="12509" xr:uid="{00000000-0005-0000-0000-00000C740000}"/>
    <cellStyle name="Notas 26 19 2 2" xfId="27560" xr:uid="{00000000-0005-0000-0000-00000D740000}"/>
    <cellStyle name="Notas 26 19 2 3" xfId="41909" xr:uid="{00000000-0005-0000-0000-00000E740000}"/>
    <cellStyle name="Notas 26 19 3" xfId="19519" xr:uid="{00000000-0005-0000-0000-00000F740000}"/>
    <cellStyle name="Notas 26 19 3 2" xfId="34570" xr:uid="{00000000-0005-0000-0000-000010740000}"/>
    <cellStyle name="Notas 26 19 3 3" xfId="48919" xr:uid="{00000000-0005-0000-0000-000011740000}"/>
    <cellStyle name="Notas 26 2" xfId="1508" xr:uid="{00000000-0005-0000-0000-000012740000}"/>
    <cellStyle name="Notas 26 2 10" xfId="3883" xr:uid="{00000000-0005-0000-0000-000013740000}"/>
    <cellStyle name="Notas 26 2 10 2" xfId="13975" xr:uid="{00000000-0005-0000-0000-000014740000}"/>
    <cellStyle name="Notas 26 2 10 2 2" xfId="29026" xr:uid="{00000000-0005-0000-0000-000015740000}"/>
    <cellStyle name="Notas 26 2 10 2 3" xfId="43375" xr:uid="{00000000-0005-0000-0000-000016740000}"/>
    <cellStyle name="Notas 26 2 10 3" xfId="18232" xr:uid="{00000000-0005-0000-0000-000017740000}"/>
    <cellStyle name="Notas 26 2 10 3 2" xfId="33283" xr:uid="{00000000-0005-0000-0000-000018740000}"/>
    <cellStyle name="Notas 26 2 10 3 3" xfId="47632" xr:uid="{00000000-0005-0000-0000-000019740000}"/>
    <cellStyle name="Notas 26 2 11" xfId="4093" xr:uid="{00000000-0005-0000-0000-00001A740000}"/>
    <cellStyle name="Notas 26 2 11 2" xfId="15476" xr:uid="{00000000-0005-0000-0000-00001B740000}"/>
    <cellStyle name="Notas 26 2 11 2 2" xfId="30527" xr:uid="{00000000-0005-0000-0000-00001C740000}"/>
    <cellStyle name="Notas 26 2 11 2 3" xfId="44876" xr:uid="{00000000-0005-0000-0000-00001D740000}"/>
    <cellStyle name="Notas 26 2 11 3" xfId="18442" xr:uid="{00000000-0005-0000-0000-00001E740000}"/>
    <cellStyle name="Notas 26 2 11 3 2" xfId="33493" xr:uid="{00000000-0005-0000-0000-00001F740000}"/>
    <cellStyle name="Notas 26 2 11 3 3" xfId="47842" xr:uid="{00000000-0005-0000-0000-000020740000}"/>
    <cellStyle name="Notas 26 2 12" xfId="4303" xr:uid="{00000000-0005-0000-0000-000021740000}"/>
    <cellStyle name="Notas 26 2 12 2" xfId="13379" xr:uid="{00000000-0005-0000-0000-000022740000}"/>
    <cellStyle name="Notas 26 2 12 2 2" xfId="28430" xr:uid="{00000000-0005-0000-0000-000023740000}"/>
    <cellStyle name="Notas 26 2 12 2 3" xfId="42779" xr:uid="{00000000-0005-0000-0000-000024740000}"/>
    <cellStyle name="Notas 26 2 12 3" xfId="18652" xr:uid="{00000000-0005-0000-0000-000025740000}"/>
    <cellStyle name="Notas 26 2 12 3 2" xfId="33703" xr:uid="{00000000-0005-0000-0000-000026740000}"/>
    <cellStyle name="Notas 26 2 12 3 3" xfId="48052" xr:uid="{00000000-0005-0000-0000-000027740000}"/>
    <cellStyle name="Notas 26 2 13" xfId="4513" xr:uid="{00000000-0005-0000-0000-000028740000}"/>
    <cellStyle name="Notas 26 2 13 2" xfId="11697" xr:uid="{00000000-0005-0000-0000-000029740000}"/>
    <cellStyle name="Notas 26 2 13 2 2" xfId="26748" xr:uid="{00000000-0005-0000-0000-00002A740000}"/>
    <cellStyle name="Notas 26 2 13 2 3" xfId="41097" xr:uid="{00000000-0005-0000-0000-00002B740000}"/>
    <cellStyle name="Notas 26 2 13 3" xfId="18862" xr:uid="{00000000-0005-0000-0000-00002C740000}"/>
    <cellStyle name="Notas 26 2 13 3 2" xfId="33913" xr:uid="{00000000-0005-0000-0000-00002D740000}"/>
    <cellStyle name="Notas 26 2 13 3 3" xfId="48262" xr:uid="{00000000-0005-0000-0000-00002E740000}"/>
    <cellStyle name="Notas 26 2 14" xfId="4723" xr:uid="{00000000-0005-0000-0000-00002F740000}"/>
    <cellStyle name="Notas 26 2 14 2" xfId="12202" xr:uid="{00000000-0005-0000-0000-000030740000}"/>
    <cellStyle name="Notas 26 2 14 2 2" xfId="27253" xr:uid="{00000000-0005-0000-0000-000031740000}"/>
    <cellStyle name="Notas 26 2 14 2 3" xfId="41602" xr:uid="{00000000-0005-0000-0000-000032740000}"/>
    <cellStyle name="Notas 26 2 14 3" xfId="19072" xr:uid="{00000000-0005-0000-0000-000033740000}"/>
    <cellStyle name="Notas 26 2 14 3 2" xfId="34123" xr:uid="{00000000-0005-0000-0000-000034740000}"/>
    <cellStyle name="Notas 26 2 14 3 3" xfId="48472" xr:uid="{00000000-0005-0000-0000-000035740000}"/>
    <cellStyle name="Notas 26 2 15" xfId="4933" xr:uid="{00000000-0005-0000-0000-000036740000}"/>
    <cellStyle name="Notas 26 2 15 2" xfId="15326" xr:uid="{00000000-0005-0000-0000-000037740000}"/>
    <cellStyle name="Notas 26 2 15 2 2" xfId="30377" xr:uid="{00000000-0005-0000-0000-000038740000}"/>
    <cellStyle name="Notas 26 2 15 2 3" xfId="44726" xr:uid="{00000000-0005-0000-0000-000039740000}"/>
    <cellStyle name="Notas 26 2 15 3" xfId="19282" xr:uid="{00000000-0005-0000-0000-00003A740000}"/>
    <cellStyle name="Notas 26 2 15 3 2" xfId="34333" xr:uid="{00000000-0005-0000-0000-00003B740000}"/>
    <cellStyle name="Notas 26 2 15 3 3" xfId="48682" xr:uid="{00000000-0005-0000-0000-00003C740000}"/>
    <cellStyle name="Notas 26 2 16" xfId="5143" xr:uid="{00000000-0005-0000-0000-00003D740000}"/>
    <cellStyle name="Notas 26 2 16 2" xfId="13154" xr:uid="{00000000-0005-0000-0000-00003E740000}"/>
    <cellStyle name="Notas 26 2 16 2 2" xfId="28205" xr:uid="{00000000-0005-0000-0000-00003F740000}"/>
    <cellStyle name="Notas 26 2 16 2 3" xfId="42554" xr:uid="{00000000-0005-0000-0000-000040740000}"/>
    <cellStyle name="Notas 26 2 16 3" xfId="19492" xr:uid="{00000000-0005-0000-0000-000041740000}"/>
    <cellStyle name="Notas 26 2 16 3 2" xfId="34543" xr:uid="{00000000-0005-0000-0000-000042740000}"/>
    <cellStyle name="Notas 26 2 16 3 3" xfId="48892" xr:uid="{00000000-0005-0000-0000-000043740000}"/>
    <cellStyle name="Notas 26 2 17" xfId="5353" xr:uid="{00000000-0005-0000-0000-000044740000}"/>
    <cellStyle name="Notas 26 2 17 2" xfId="11503" xr:uid="{00000000-0005-0000-0000-000045740000}"/>
    <cellStyle name="Notas 26 2 17 2 2" xfId="26554" xr:uid="{00000000-0005-0000-0000-000046740000}"/>
    <cellStyle name="Notas 26 2 17 2 3" xfId="40903" xr:uid="{00000000-0005-0000-0000-000047740000}"/>
    <cellStyle name="Notas 26 2 17 3" xfId="19702" xr:uid="{00000000-0005-0000-0000-000048740000}"/>
    <cellStyle name="Notas 26 2 17 3 2" xfId="34753" xr:uid="{00000000-0005-0000-0000-000049740000}"/>
    <cellStyle name="Notas 26 2 17 3 3" xfId="49102" xr:uid="{00000000-0005-0000-0000-00004A740000}"/>
    <cellStyle name="Notas 26 2 18" xfId="5563" xr:uid="{00000000-0005-0000-0000-00004B740000}"/>
    <cellStyle name="Notas 26 2 18 2" xfId="10442" xr:uid="{00000000-0005-0000-0000-00004C740000}"/>
    <cellStyle name="Notas 26 2 18 2 2" xfId="25493" xr:uid="{00000000-0005-0000-0000-00004D740000}"/>
    <cellStyle name="Notas 26 2 18 2 3" xfId="39842" xr:uid="{00000000-0005-0000-0000-00004E740000}"/>
    <cellStyle name="Notas 26 2 18 3" xfId="19912" xr:uid="{00000000-0005-0000-0000-00004F740000}"/>
    <cellStyle name="Notas 26 2 18 3 2" xfId="34963" xr:uid="{00000000-0005-0000-0000-000050740000}"/>
    <cellStyle name="Notas 26 2 18 3 3" xfId="49312" xr:uid="{00000000-0005-0000-0000-000051740000}"/>
    <cellStyle name="Notas 26 2 19" xfId="5773" xr:uid="{00000000-0005-0000-0000-000052740000}"/>
    <cellStyle name="Notas 26 2 19 2" xfId="11376" xr:uid="{00000000-0005-0000-0000-000053740000}"/>
    <cellStyle name="Notas 26 2 19 2 2" xfId="26427" xr:uid="{00000000-0005-0000-0000-000054740000}"/>
    <cellStyle name="Notas 26 2 19 2 3" xfId="40776" xr:uid="{00000000-0005-0000-0000-000055740000}"/>
    <cellStyle name="Notas 26 2 19 3" xfId="20122" xr:uid="{00000000-0005-0000-0000-000056740000}"/>
    <cellStyle name="Notas 26 2 19 3 2" xfId="35173" xr:uid="{00000000-0005-0000-0000-000057740000}"/>
    <cellStyle name="Notas 26 2 19 3 3" xfId="49522" xr:uid="{00000000-0005-0000-0000-000058740000}"/>
    <cellStyle name="Notas 26 2 2" xfId="2114" xr:uid="{00000000-0005-0000-0000-000059740000}"/>
    <cellStyle name="Notas 26 2 2 2" xfId="13403" xr:uid="{00000000-0005-0000-0000-00005A740000}"/>
    <cellStyle name="Notas 26 2 2 2 2" xfId="28454" xr:uid="{00000000-0005-0000-0000-00005B740000}"/>
    <cellStyle name="Notas 26 2 2 2 3" xfId="42803" xr:uid="{00000000-0005-0000-0000-00005C740000}"/>
    <cellStyle name="Notas 26 2 2 3" xfId="16461" xr:uid="{00000000-0005-0000-0000-00005D740000}"/>
    <cellStyle name="Notas 26 2 2 3 2" xfId="31512" xr:uid="{00000000-0005-0000-0000-00005E740000}"/>
    <cellStyle name="Notas 26 2 2 3 3" xfId="45861" xr:uid="{00000000-0005-0000-0000-00005F740000}"/>
    <cellStyle name="Notas 26 2 20" xfId="5983" xr:uid="{00000000-0005-0000-0000-000060740000}"/>
    <cellStyle name="Notas 26 2 20 2" xfId="13386" xr:uid="{00000000-0005-0000-0000-000061740000}"/>
    <cellStyle name="Notas 26 2 20 2 2" xfId="28437" xr:uid="{00000000-0005-0000-0000-000062740000}"/>
    <cellStyle name="Notas 26 2 20 2 3" xfId="42786" xr:uid="{00000000-0005-0000-0000-000063740000}"/>
    <cellStyle name="Notas 26 2 20 3" xfId="20332" xr:uid="{00000000-0005-0000-0000-000064740000}"/>
    <cellStyle name="Notas 26 2 20 3 2" xfId="35383" xr:uid="{00000000-0005-0000-0000-000065740000}"/>
    <cellStyle name="Notas 26 2 20 3 3" xfId="49732" xr:uid="{00000000-0005-0000-0000-000066740000}"/>
    <cellStyle name="Notas 26 2 21" xfId="6193" xr:uid="{00000000-0005-0000-0000-000067740000}"/>
    <cellStyle name="Notas 26 2 21 2" xfId="14561" xr:uid="{00000000-0005-0000-0000-000068740000}"/>
    <cellStyle name="Notas 26 2 21 2 2" xfId="29612" xr:uid="{00000000-0005-0000-0000-000069740000}"/>
    <cellStyle name="Notas 26 2 21 2 3" xfId="43961" xr:uid="{00000000-0005-0000-0000-00006A740000}"/>
    <cellStyle name="Notas 26 2 21 3" xfId="20542" xr:uid="{00000000-0005-0000-0000-00006B740000}"/>
    <cellStyle name="Notas 26 2 21 3 2" xfId="35593" xr:uid="{00000000-0005-0000-0000-00006C740000}"/>
    <cellStyle name="Notas 26 2 21 3 3" xfId="49942" xr:uid="{00000000-0005-0000-0000-00006D740000}"/>
    <cellStyle name="Notas 26 2 22" xfId="6403" xr:uid="{00000000-0005-0000-0000-00006E740000}"/>
    <cellStyle name="Notas 26 2 22 2" xfId="11749" xr:uid="{00000000-0005-0000-0000-00006F740000}"/>
    <cellStyle name="Notas 26 2 22 2 2" xfId="26800" xr:uid="{00000000-0005-0000-0000-000070740000}"/>
    <cellStyle name="Notas 26 2 22 2 3" xfId="41149" xr:uid="{00000000-0005-0000-0000-000071740000}"/>
    <cellStyle name="Notas 26 2 22 3" xfId="20752" xr:uid="{00000000-0005-0000-0000-000072740000}"/>
    <cellStyle name="Notas 26 2 22 3 2" xfId="35803" xr:uid="{00000000-0005-0000-0000-000073740000}"/>
    <cellStyle name="Notas 26 2 22 3 3" xfId="50152" xr:uid="{00000000-0005-0000-0000-000074740000}"/>
    <cellStyle name="Notas 26 2 23" xfId="6613" xr:uid="{00000000-0005-0000-0000-000075740000}"/>
    <cellStyle name="Notas 26 2 23 2" xfId="12327" xr:uid="{00000000-0005-0000-0000-000076740000}"/>
    <cellStyle name="Notas 26 2 23 2 2" xfId="27378" xr:uid="{00000000-0005-0000-0000-000077740000}"/>
    <cellStyle name="Notas 26 2 23 2 3" xfId="41727" xr:uid="{00000000-0005-0000-0000-000078740000}"/>
    <cellStyle name="Notas 26 2 23 3" xfId="20962" xr:uid="{00000000-0005-0000-0000-000079740000}"/>
    <cellStyle name="Notas 26 2 23 3 2" xfId="36013" xr:uid="{00000000-0005-0000-0000-00007A740000}"/>
    <cellStyle name="Notas 26 2 23 3 3" xfId="50362" xr:uid="{00000000-0005-0000-0000-00007B740000}"/>
    <cellStyle name="Notas 26 2 24" xfId="6823" xr:uid="{00000000-0005-0000-0000-00007C740000}"/>
    <cellStyle name="Notas 26 2 24 2" xfId="1880" xr:uid="{00000000-0005-0000-0000-00007D740000}"/>
    <cellStyle name="Notas 26 2 24 2 2" xfId="23685" xr:uid="{00000000-0005-0000-0000-00007E740000}"/>
    <cellStyle name="Notas 26 2 24 2 3" xfId="23955" xr:uid="{00000000-0005-0000-0000-00007F740000}"/>
    <cellStyle name="Notas 26 2 24 3" xfId="21172" xr:uid="{00000000-0005-0000-0000-000080740000}"/>
    <cellStyle name="Notas 26 2 24 3 2" xfId="36223" xr:uid="{00000000-0005-0000-0000-000081740000}"/>
    <cellStyle name="Notas 26 2 24 3 3" xfId="50572" xr:uid="{00000000-0005-0000-0000-000082740000}"/>
    <cellStyle name="Notas 26 2 25" xfId="7033" xr:uid="{00000000-0005-0000-0000-000083740000}"/>
    <cellStyle name="Notas 26 2 25 2" xfId="11745" xr:uid="{00000000-0005-0000-0000-000084740000}"/>
    <cellStyle name="Notas 26 2 25 2 2" xfId="26796" xr:uid="{00000000-0005-0000-0000-000085740000}"/>
    <cellStyle name="Notas 26 2 25 2 3" xfId="41145" xr:uid="{00000000-0005-0000-0000-000086740000}"/>
    <cellStyle name="Notas 26 2 25 3" xfId="21382" xr:uid="{00000000-0005-0000-0000-000087740000}"/>
    <cellStyle name="Notas 26 2 25 3 2" xfId="36433" xr:uid="{00000000-0005-0000-0000-000088740000}"/>
    <cellStyle name="Notas 26 2 25 3 3" xfId="50782" xr:uid="{00000000-0005-0000-0000-000089740000}"/>
    <cellStyle name="Notas 26 2 26" xfId="7243" xr:uid="{00000000-0005-0000-0000-00008A740000}"/>
    <cellStyle name="Notas 26 2 26 2" xfId="12628" xr:uid="{00000000-0005-0000-0000-00008B740000}"/>
    <cellStyle name="Notas 26 2 26 2 2" xfId="27679" xr:uid="{00000000-0005-0000-0000-00008C740000}"/>
    <cellStyle name="Notas 26 2 26 2 3" xfId="42028" xr:uid="{00000000-0005-0000-0000-00008D740000}"/>
    <cellStyle name="Notas 26 2 26 3" xfId="21592" xr:uid="{00000000-0005-0000-0000-00008E740000}"/>
    <cellStyle name="Notas 26 2 26 3 2" xfId="36643" xr:uid="{00000000-0005-0000-0000-00008F740000}"/>
    <cellStyle name="Notas 26 2 26 3 3" xfId="50992" xr:uid="{00000000-0005-0000-0000-000090740000}"/>
    <cellStyle name="Notas 26 2 27" xfId="7453" xr:uid="{00000000-0005-0000-0000-000091740000}"/>
    <cellStyle name="Notas 26 2 27 2" xfId="10639" xr:uid="{00000000-0005-0000-0000-000092740000}"/>
    <cellStyle name="Notas 26 2 27 2 2" xfId="25690" xr:uid="{00000000-0005-0000-0000-000093740000}"/>
    <cellStyle name="Notas 26 2 27 2 3" xfId="40039" xr:uid="{00000000-0005-0000-0000-000094740000}"/>
    <cellStyle name="Notas 26 2 27 3" xfId="21802" xr:uid="{00000000-0005-0000-0000-000095740000}"/>
    <cellStyle name="Notas 26 2 27 3 2" xfId="36853" xr:uid="{00000000-0005-0000-0000-000096740000}"/>
    <cellStyle name="Notas 26 2 27 3 3" xfId="51202" xr:uid="{00000000-0005-0000-0000-000097740000}"/>
    <cellStyle name="Notas 26 2 28" xfId="7663" xr:uid="{00000000-0005-0000-0000-000098740000}"/>
    <cellStyle name="Notas 26 2 28 2" xfId="13453" xr:uid="{00000000-0005-0000-0000-000099740000}"/>
    <cellStyle name="Notas 26 2 28 2 2" xfId="28504" xr:uid="{00000000-0005-0000-0000-00009A740000}"/>
    <cellStyle name="Notas 26 2 28 2 3" xfId="42853" xr:uid="{00000000-0005-0000-0000-00009B740000}"/>
    <cellStyle name="Notas 26 2 28 3" xfId="22012" xr:uid="{00000000-0005-0000-0000-00009C740000}"/>
    <cellStyle name="Notas 26 2 28 3 2" xfId="37063" xr:uid="{00000000-0005-0000-0000-00009D740000}"/>
    <cellStyle name="Notas 26 2 28 3 3" xfId="51412" xr:uid="{00000000-0005-0000-0000-00009E740000}"/>
    <cellStyle name="Notas 26 2 29" xfId="7873" xr:uid="{00000000-0005-0000-0000-00009F740000}"/>
    <cellStyle name="Notas 26 2 29 2" xfId="14506" xr:uid="{00000000-0005-0000-0000-0000A0740000}"/>
    <cellStyle name="Notas 26 2 29 2 2" xfId="29557" xr:uid="{00000000-0005-0000-0000-0000A1740000}"/>
    <cellStyle name="Notas 26 2 29 2 3" xfId="43906" xr:uid="{00000000-0005-0000-0000-0000A2740000}"/>
    <cellStyle name="Notas 26 2 29 3" xfId="22222" xr:uid="{00000000-0005-0000-0000-0000A3740000}"/>
    <cellStyle name="Notas 26 2 29 3 2" xfId="37273" xr:uid="{00000000-0005-0000-0000-0000A4740000}"/>
    <cellStyle name="Notas 26 2 29 3 3" xfId="51622" xr:uid="{00000000-0005-0000-0000-0000A5740000}"/>
    <cellStyle name="Notas 26 2 3" xfId="2413" xr:uid="{00000000-0005-0000-0000-0000A6740000}"/>
    <cellStyle name="Notas 26 2 3 2" xfId="15402" xr:uid="{00000000-0005-0000-0000-0000A7740000}"/>
    <cellStyle name="Notas 26 2 3 2 2" xfId="30453" xr:uid="{00000000-0005-0000-0000-0000A8740000}"/>
    <cellStyle name="Notas 26 2 3 2 3" xfId="44802" xr:uid="{00000000-0005-0000-0000-0000A9740000}"/>
    <cellStyle name="Notas 26 2 3 3" xfId="16762" xr:uid="{00000000-0005-0000-0000-0000AA740000}"/>
    <cellStyle name="Notas 26 2 3 3 2" xfId="31813" xr:uid="{00000000-0005-0000-0000-0000AB740000}"/>
    <cellStyle name="Notas 26 2 3 3 3" xfId="46162" xr:uid="{00000000-0005-0000-0000-0000AC740000}"/>
    <cellStyle name="Notas 26 2 30" xfId="8080" xr:uid="{00000000-0005-0000-0000-0000AD740000}"/>
    <cellStyle name="Notas 26 2 30 2" xfId="15909" xr:uid="{00000000-0005-0000-0000-0000AE740000}"/>
    <cellStyle name="Notas 26 2 30 2 2" xfId="30960" xr:uid="{00000000-0005-0000-0000-0000AF740000}"/>
    <cellStyle name="Notas 26 2 30 2 3" xfId="45309" xr:uid="{00000000-0005-0000-0000-0000B0740000}"/>
    <cellStyle name="Notas 26 2 30 3" xfId="22429" xr:uid="{00000000-0005-0000-0000-0000B1740000}"/>
    <cellStyle name="Notas 26 2 30 3 2" xfId="37480" xr:uid="{00000000-0005-0000-0000-0000B2740000}"/>
    <cellStyle name="Notas 26 2 30 3 3" xfId="51829" xr:uid="{00000000-0005-0000-0000-0000B3740000}"/>
    <cellStyle name="Notas 26 2 31" xfId="8287" xr:uid="{00000000-0005-0000-0000-0000B4740000}"/>
    <cellStyle name="Notas 26 2 31 2" xfId="9486" xr:uid="{00000000-0005-0000-0000-0000B5740000}"/>
    <cellStyle name="Notas 26 2 31 2 2" xfId="24537" xr:uid="{00000000-0005-0000-0000-0000B6740000}"/>
    <cellStyle name="Notas 26 2 31 2 3" xfId="38886" xr:uid="{00000000-0005-0000-0000-0000B7740000}"/>
    <cellStyle name="Notas 26 2 31 3" xfId="22636" xr:uid="{00000000-0005-0000-0000-0000B8740000}"/>
    <cellStyle name="Notas 26 2 31 3 2" xfId="37687" xr:uid="{00000000-0005-0000-0000-0000B9740000}"/>
    <cellStyle name="Notas 26 2 31 3 3" xfId="52036" xr:uid="{00000000-0005-0000-0000-0000BA740000}"/>
    <cellStyle name="Notas 26 2 32" xfId="8492" xr:uid="{00000000-0005-0000-0000-0000BB740000}"/>
    <cellStyle name="Notas 26 2 32 2" xfId="16037" xr:uid="{00000000-0005-0000-0000-0000BC740000}"/>
    <cellStyle name="Notas 26 2 32 2 2" xfId="31088" xr:uid="{00000000-0005-0000-0000-0000BD740000}"/>
    <cellStyle name="Notas 26 2 32 2 3" xfId="45437" xr:uid="{00000000-0005-0000-0000-0000BE740000}"/>
    <cellStyle name="Notas 26 2 32 3" xfId="22841" xr:uid="{00000000-0005-0000-0000-0000BF740000}"/>
    <cellStyle name="Notas 26 2 32 3 2" xfId="37892" xr:uid="{00000000-0005-0000-0000-0000C0740000}"/>
    <cellStyle name="Notas 26 2 32 3 3" xfId="52241" xr:uid="{00000000-0005-0000-0000-0000C1740000}"/>
    <cellStyle name="Notas 26 2 33" xfId="8687" xr:uid="{00000000-0005-0000-0000-0000C2740000}"/>
    <cellStyle name="Notas 26 2 33 2" xfId="9479" xr:uid="{00000000-0005-0000-0000-0000C3740000}"/>
    <cellStyle name="Notas 26 2 33 2 2" xfId="24530" xr:uid="{00000000-0005-0000-0000-0000C4740000}"/>
    <cellStyle name="Notas 26 2 33 2 3" xfId="38879" xr:uid="{00000000-0005-0000-0000-0000C5740000}"/>
    <cellStyle name="Notas 26 2 33 3" xfId="23036" xr:uid="{00000000-0005-0000-0000-0000C6740000}"/>
    <cellStyle name="Notas 26 2 33 3 2" xfId="38087" xr:uid="{00000000-0005-0000-0000-0000C7740000}"/>
    <cellStyle name="Notas 26 2 33 3 3" xfId="52436" xr:uid="{00000000-0005-0000-0000-0000C8740000}"/>
    <cellStyle name="Notas 26 2 34" xfId="8857" xr:uid="{00000000-0005-0000-0000-0000C9740000}"/>
    <cellStyle name="Notas 26 2 34 2" xfId="11509" xr:uid="{00000000-0005-0000-0000-0000CA740000}"/>
    <cellStyle name="Notas 26 2 34 2 2" xfId="26560" xr:uid="{00000000-0005-0000-0000-0000CB740000}"/>
    <cellStyle name="Notas 26 2 34 2 3" xfId="40909" xr:uid="{00000000-0005-0000-0000-0000CC740000}"/>
    <cellStyle name="Notas 26 2 34 3" xfId="23206" xr:uid="{00000000-0005-0000-0000-0000CD740000}"/>
    <cellStyle name="Notas 26 2 34 3 2" xfId="38257" xr:uid="{00000000-0005-0000-0000-0000CE740000}"/>
    <cellStyle name="Notas 26 2 34 3 3" xfId="52606" xr:uid="{00000000-0005-0000-0000-0000CF740000}"/>
    <cellStyle name="Notas 26 2 35" xfId="8995" xr:uid="{00000000-0005-0000-0000-0000D0740000}"/>
    <cellStyle name="Notas 26 2 35 2" xfId="9971" xr:uid="{00000000-0005-0000-0000-0000D1740000}"/>
    <cellStyle name="Notas 26 2 35 2 2" xfId="25022" xr:uid="{00000000-0005-0000-0000-0000D2740000}"/>
    <cellStyle name="Notas 26 2 35 2 3" xfId="39371" xr:uid="{00000000-0005-0000-0000-0000D3740000}"/>
    <cellStyle name="Notas 26 2 35 3" xfId="23344" xr:uid="{00000000-0005-0000-0000-0000D4740000}"/>
    <cellStyle name="Notas 26 2 35 3 2" xfId="38395" xr:uid="{00000000-0005-0000-0000-0000D5740000}"/>
    <cellStyle name="Notas 26 2 35 3 3" xfId="52744" xr:uid="{00000000-0005-0000-0000-0000D6740000}"/>
    <cellStyle name="Notas 26 2 36" xfId="14205" xr:uid="{00000000-0005-0000-0000-0000D7740000}"/>
    <cellStyle name="Notas 26 2 36 2" xfId="29256" xr:uid="{00000000-0005-0000-0000-0000D8740000}"/>
    <cellStyle name="Notas 26 2 36 3" xfId="43605" xr:uid="{00000000-0005-0000-0000-0000D9740000}"/>
    <cellStyle name="Notas 26 2 37" xfId="16244" xr:uid="{00000000-0005-0000-0000-0000DA740000}"/>
    <cellStyle name="Notas 26 2 37 2" xfId="31295" xr:uid="{00000000-0005-0000-0000-0000DB740000}"/>
    <cellStyle name="Notas 26 2 37 3" xfId="45644" xr:uid="{00000000-0005-0000-0000-0000DC740000}"/>
    <cellStyle name="Notas 26 2 4" xfId="2623" xr:uid="{00000000-0005-0000-0000-0000DD740000}"/>
    <cellStyle name="Notas 26 2 4 2" xfId="9056" xr:uid="{00000000-0005-0000-0000-0000DE740000}"/>
    <cellStyle name="Notas 26 2 4 2 2" xfId="24107" xr:uid="{00000000-0005-0000-0000-0000DF740000}"/>
    <cellStyle name="Notas 26 2 4 2 3" xfId="38456" xr:uid="{00000000-0005-0000-0000-0000E0740000}"/>
    <cellStyle name="Notas 26 2 4 3" xfId="16972" xr:uid="{00000000-0005-0000-0000-0000E1740000}"/>
    <cellStyle name="Notas 26 2 4 3 2" xfId="32023" xr:uid="{00000000-0005-0000-0000-0000E2740000}"/>
    <cellStyle name="Notas 26 2 4 3 3" xfId="46372" xr:uid="{00000000-0005-0000-0000-0000E3740000}"/>
    <cellStyle name="Notas 26 2 5" xfId="2833" xr:uid="{00000000-0005-0000-0000-0000E4740000}"/>
    <cellStyle name="Notas 26 2 5 2" xfId="9602" xr:uid="{00000000-0005-0000-0000-0000E5740000}"/>
    <cellStyle name="Notas 26 2 5 2 2" xfId="24653" xr:uid="{00000000-0005-0000-0000-0000E6740000}"/>
    <cellStyle name="Notas 26 2 5 2 3" xfId="39002" xr:uid="{00000000-0005-0000-0000-0000E7740000}"/>
    <cellStyle name="Notas 26 2 5 3" xfId="17182" xr:uid="{00000000-0005-0000-0000-0000E8740000}"/>
    <cellStyle name="Notas 26 2 5 3 2" xfId="32233" xr:uid="{00000000-0005-0000-0000-0000E9740000}"/>
    <cellStyle name="Notas 26 2 5 3 3" xfId="46582" xr:uid="{00000000-0005-0000-0000-0000EA740000}"/>
    <cellStyle name="Notas 26 2 6" xfId="3043" xr:uid="{00000000-0005-0000-0000-0000EB740000}"/>
    <cellStyle name="Notas 26 2 6 2" xfId="11635" xr:uid="{00000000-0005-0000-0000-0000EC740000}"/>
    <cellStyle name="Notas 26 2 6 2 2" xfId="26686" xr:uid="{00000000-0005-0000-0000-0000ED740000}"/>
    <cellStyle name="Notas 26 2 6 2 3" xfId="41035" xr:uid="{00000000-0005-0000-0000-0000EE740000}"/>
    <cellStyle name="Notas 26 2 6 3" xfId="17392" xr:uid="{00000000-0005-0000-0000-0000EF740000}"/>
    <cellStyle name="Notas 26 2 6 3 2" xfId="32443" xr:uid="{00000000-0005-0000-0000-0000F0740000}"/>
    <cellStyle name="Notas 26 2 6 3 3" xfId="46792" xr:uid="{00000000-0005-0000-0000-0000F1740000}"/>
    <cellStyle name="Notas 26 2 7" xfId="3253" xr:uid="{00000000-0005-0000-0000-0000F2740000}"/>
    <cellStyle name="Notas 26 2 7 2" xfId="11569" xr:uid="{00000000-0005-0000-0000-0000F3740000}"/>
    <cellStyle name="Notas 26 2 7 2 2" xfId="26620" xr:uid="{00000000-0005-0000-0000-0000F4740000}"/>
    <cellStyle name="Notas 26 2 7 2 3" xfId="40969" xr:uid="{00000000-0005-0000-0000-0000F5740000}"/>
    <cellStyle name="Notas 26 2 7 3" xfId="17602" xr:uid="{00000000-0005-0000-0000-0000F6740000}"/>
    <cellStyle name="Notas 26 2 7 3 2" xfId="32653" xr:uid="{00000000-0005-0000-0000-0000F7740000}"/>
    <cellStyle name="Notas 26 2 7 3 3" xfId="47002" xr:uid="{00000000-0005-0000-0000-0000F8740000}"/>
    <cellStyle name="Notas 26 2 8" xfId="3463" xr:uid="{00000000-0005-0000-0000-0000F9740000}"/>
    <cellStyle name="Notas 26 2 8 2" xfId="11377" xr:uid="{00000000-0005-0000-0000-0000FA740000}"/>
    <cellStyle name="Notas 26 2 8 2 2" xfId="26428" xr:uid="{00000000-0005-0000-0000-0000FB740000}"/>
    <cellStyle name="Notas 26 2 8 2 3" xfId="40777" xr:uid="{00000000-0005-0000-0000-0000FC740000}"/>
    <cellStyle name="Notas 26 2 8 3" xfId="17812" xr:uid="{00000000-0005-0000-0000-0000FD740000}"/>
    <cellStyle name="Notas 26 2 8 3 2" xfId="32863" xr:uid="{00000000-0005-0000-0000-0000FE740000}"/>
    <cellStyle name="Notas 26 2 8 3 3" xfId="47212" xr:uid="{00000000-0005-0000-0000-0000FF740000}"/>
    <cellStyle name="Notas 26 2 9" xfId="3673" xr:uid="{00000000-0005-0000-0000-000000750000}"/>
    <cellStyle name="Notas 26 2 9 2" xfId="13000" xr:uid="{00000000-0005-0000-0000-000001750000}"/>
    <cellStyle name="Notas 26 2 9 2 2" xfId="28051" xr:uid="{00000000-0005-0000-0000-000002750000}"/>
    <cellStyle name="Notas 26 2 9 2 3" xfId="42400" xr:uid="{00000000-0005-0000-0000-000003750000}"/>
    <cellStyle name="Notas 26 2 9 3" xfId="18022" xr:uid="{00000000-0005-0000-0000-000004750000}"/>
    <cellStyle name="Notas 26 2 9 3 2" xfId="33073" xr:uid="{00000000-0005-0000-0000-000005750000}"/>
    <cellStyle name="Notas 26 2 9 3 3" xfId="47422" xr:uid="{00000000-0005-0000-0000-000006750000}"/>
    <cellStyle name="Notas 26 20" xfId="5380" xr:uid="{00000000-0005-0000-0000-000007750000}"/>
    <cellStyle name="Notas 26 20 2" xfId="9902" xr:uid="{00000000-0005-0000-0000-000008750000}"/>
    <cellStyle name="Notas 26 20 2 2" xfId="24953" xr:uid="{00000000-0005-0000-0000-000009750000}"/>
    <cellStyle name="Notas 26 20 2 3" xfId="39302" xr:uid="{00000000-0005-0000-0000-00000A750000}"/>
    <cellStyle name="Notas 26 20 3" xfId="19729" xr:uid="{00000000-0005-0000-0000-00000B750000}"/>
    <cellStyle name="Notas 26 20 3 2" xfId="34780" xr:uid="{00000000-0005-0000-0000-00000C750000}"/>
    <cellStyle name="Notas 26 20 3 3" xfId="49129" xr:uid="{00000000-0005-0000-0000-00000D750000}"/>
    <cellStyle name="Notas 26 21" xfId="5590" xr:uid="{00000000-0005-0000-0000-00000E750000}"/>
    <cellStyle name="Notas 26 21 2" xfId="10724" xr:uid="{00000000-0005-0000-0000-00000F750000}"/>
    <cellStyle name="Notas 26 21 2 2" xfId="25775" xr:uid="{00000000-0005-0000-0000-000010750000}"/>
    <cellStyle name="Notas 26 21 2 3" xfId="40124" xr:uid="{00000000-0005-0000-0000-000011750000}"/>
    <cellStyle name="Notas 26 21 3" xfId="19939" xr:uid="{00000000-0005-0000-0000-000012750000}"/>
    <cellStyle name="Notas 26 21 3 2" xfId="34990" xr:uid="{00000000-0005-0000-0000-000013750000}"/>
    <cellStyle name="Notas 26 21 3 3" xfId="49339" xr:uid="{00000000-0005-0000-0000-000014750000}"/>
    <cellStyle name="Notas 26 22" xfId="5800" xr:uid="{00000000-0005-0000-0000-000015750000}"/>
    <cellStyle name="Notas 26 22 2" xfId="11334" xr:uid="{00000000-0005-0000-0000-000016750000}"/>
    <cellStyle name="Notas 26 22 2 2" xfId="26385" xr:uid="{00000000-0005-0000-0000-000017750000}"/>
    <cellStyle name="Notas 26 22 2 3" xfId="40734" xr:uid="{00000000-0005-0000-0000-000018750000}"/>
    <cellStyle name="Notas 26 22 3" xfId="20149" xr:uid="{00000000-0005-0000-0000-000019750000}"/>
    <cellStyle name="Notas 26 22 3 2" xfId="35200" xr:uid="{00000000-0005-0000-0000-00001A750000}"/>
    <cellStyle name="Notas 26 22 3 3" xfId="49549" xr:uid="{00000000-0005-0000-0000-00001B750000}"/>
    <cellStyle name="Notas 26 23" xfId="6010" xr:uid="{00000000-0005-0000-0000-00001C750000}"/>
    <cellStyle name="Notas 26 23 2" xfId="12608" xr:uid="{00000000-0005-0000-0000-00001D750000}"/>
    <cellStyle name="Notas 26 23 2 2" xfId="27659" xr:uid="{00000000-0005-0000-0000-00001E750000}"/>
    <cellStyle name="Notas 26 23 2 3" xfId="42008" xr:uid="{00000000-0005-0000-0000-00001F750000}"/>
    <cellStyle name="Notas 26 23 3" xfId="20359" xr:uid="{00000000-0005-0000-0000-000020750000}"/>
    <cellStyle name="Notas 26 23 3 2" xfId="35410" xr:uid="{00000000-0005-0000-0000-000021750000}"/>
    <cellStyle name="Notas 26 23 3 3" xfId="49759" xr:uid="{00000000-0005-0000-0000-000022750000}"/>
    <cellStyle name="Notas 26 24" xfId="6220" xr:uid="{00000000-0005-0000-0000-000023750000}"/>
    <cellStyle name="Notas 26 24 2" xfId="11049" xr:uid="{00000000-0005-0000-0000-000024750000}"/>
    <cellStyle name="Notas 26 24 2 2" xfId="26100" xr:uid="{00000000-0005-0000-0000-000025750000}"/>
    <cellStyle name="Notas 26 24 2 3" xfId="40449" xr:uid="{00000000-0005-0000-0000-000026750000}"/>
    <cellStyle name="Notas 26 24 3" xfId="20569" xr:uid="{00000000-0005-0000-0000-000027750000}"/>
    <cellStyle name="Notas 26 24 3 2" xfId="35620" xr:uid="{00000000-0005-0000-0000-000028750000}"/>
    <cellStyle name="Notas 26 24 3 3" xfId="49969" xr:uid="{00000000-0005-0000-0000-000029750000}"/>
    <cellStyle name="Notas 26 25" xfId="6430" xr:uid="{00000000-0005-0000-0000-00002A750000}"/>
    <cellStyle name="Notas 26 25 2" xfId="16081" xr:uid="{00000000-0005-0000-0000-00002B750000}"/>
    <cellStyle name="Notas 26 25 2 2" xfId="31132" xr:uid="{00000000-0005-0000-0000-00002C750000}"/>
    <cellStyle name="Notas 26 25 2 3" xfId="45481" xr:uid="{00000000-0005-0000-0000-00002D750000}"/>
    <cellStyle name="Notas 26 25 3" xfId="20779" xr:uid="{00000000-0005-0000-0000-00002E750000}"/>
    <cellStyle name="Notas 26 25 3 2" xfId="35830" xr:uid="{00000000-0005-0000-0000-00002F750000}"/>
    <cellStyle name="Notas 26 25 3 3" xfId="50179" xr:uid="{00000000-0005-0000-0000-000030750000}"/>
    <cellStyle name="Notas 26 26" xfId="6640" xr:uid="{00000000-0005-0000-0000-000031750000}"/>
    <cellStyle name="Notas 26 26 2" xfId="16079" xr:uid="{00000000-0005-0000-0000-000032750000}"/>
    <cellStyle name="Notas 26 26 2 2" xfId="31130" xr:uid="{00000000-0005-0000-0000-000033750000}"/>
    <cellStyle name="Notas 26 26 2 3" xfId="45479" xr:uid="{00000000-0005-0000-0000-000034750000}"/>
    <cellStyle name="Notas 26 26 3" xfId="20989" xr:uid="{00000000-0005-0000-0000-000035750000}"/>
    <cellStyle name="Notas 26 26 3 2" xfId="36040" xr:uid="{00000000-0005-0000-0000-000036750000}"/>
    <cellStyle name="Notas 26 26 3 3" xfId="50389" xr:uid="{00000000-0005-0000-0000-000037750000}"/>
    <cellStyle name="Notas 26 27" xfId="6850" xr:uid="{00000000-0005-0000-0000-000038750000}"/>
    <cellStyle name="Notas 26 27 2" xfId="10771" xr:uid="{00000000-0005-0000-0000-000039750000}"/>
    <cellStyle name="Notas 26 27 2 2" xfId="25822" xr:uid="{00000000-0005-0000-0000-00003A750000}"/>
    <cellStyle name="Notas 26 27 2 3" xfId="40171" xr:uid="{00000000-0005-0000-0000-00003B750000}"/>
    <cellStyle name="Notas 26 27 3" xfId="21199" xr:uid="{00000000-0005-0000-0000-00003C750000}"/>
    <cellStyle name="Notas 26 27 3 2" xfId="36250" xr:uid="{00000000-0005-0000-0000-00003D750000}"/>
    <cellStyle name="Notas 26 27 3 3" xfId="50599" xr:uid="{00000000-0005-0000-0000-00003E750000}"/>
    <cellStyle name="Notas 26 28" xfId="7060" xr:uid="{00000000-0005-0000-0000-00003F750000}"/>
    <cellStyle name="Notas 26 28 2" xfId="9314" xr:uid="{00000000-0005-0000-0000-000040750000}"/>
    <cellStyle name="Notas 26 28 2 2" xfId="24365" xr:uid="{00000000-0005-0000-0000-000041750000}"/>
    <cellStyle name="Notas 26 28 2 3" xfId="38714" xr:uid="{00000000-0005-0000-0000-000042750000}"/>
    <cellStyle name="Notas 26 28 3" xfId="21409" xr:uid="{00000000-0005-0000-0000-000043750000}"/>
    <cellStyle name="Notas 26 28 3 2" xfId="36460" xr:uid="{00000000-0005-0000-0000-000044750000}"/>
    <cellStyle name="Notas 26 28 3 3" xfId="50809" xr:uid="{00000000-0005-0000-0000-000045750000}"/>
    <cellStyle name="Notas 26 29" xfId="7270" xr:uid="{00000000-0005-0000-0000-000046750000}"/>
    <cellStyle name="Notas 26 29 2" xfId="14203" xr:uid="{00000000-0005-0000-0000-000047750000}"/>
    <cellStyle name="Notas 26 29 2 2" xfId="29254" xr:uid="{00000000-0005-0000-0000-000048750000}"/>
    <cellStyle name="Notas 26 29 2 3" xfId="43603" xr:uid="{00000000-0005-0000-0000-000049750000}"/>
    <cellStyle name="Notas 26 29 3" xfId="21619" xr:uid="{00000000-0005-0000-0000-00004A750000}"/>
    <cellStyle name="Notas 26 29 3 2" xfId="36670" xr:uid="{00000000-0005-0000-0000-00004B750000}"/>
    <cellStyle name="Notas 26 29 3 3" xfId="51019" xr:uid="{00000000-0005-0000-0000-00004C750000}"/>
    <cellStyle name="Notas 26 3" xfId="1528" xr:uid="{00000000-0005-0000-0000-00004D750000}"/>
    <cellStyle name="Notas 26 3 10" xfId="3907" xr:uid="{00000000-0005-0000-0000-00004E750000}"/>
    <cellStyle name="Notas 26 3 10 2" xfId="1869" xr:uid="{00000000-0005-0000-0000-00004F750000}"/>
    <cellStyle name="Notas 26 3 10 2 2" xfId="23674" xr:uid="{00000000-0005-0000-0000-000050750000}"/>
    <cellStyle name="Notas 26 3 10 2 3" xfId="23888" xr:uid="{00000000-0005-0000-0000-000051750000}"/>
    <cellStyle name="Notas 26 3 10 3" xfId="18256" xr:uid="{00000000-0005-0000-0000-000052750000}"/>
    <cellStyle name="Notas 26 3 10 3 2" xfId="33307" xr:uid="{00000000-0005-0000-0000-000053750000}"/>
    <cellStyle name="Notas 26 3 10 3 3" xfId="47656" xr:uid="{00000000-0005-0000-0000-000054750000}"/>
    <cellStyle name="Notas 26 3 11" xfId="4117" xr:uid="{00000000-0005-0000-0000-000055750000}"/>
    <cellStyle name="Notas 26 3 11 2" xfId="15006" xr:uid="{00000000-0005-0000-0000-000056750000}"/>
    <cellStyle name="Notas 26 3 11 2 2" xfId="30057" xr:uid="{00000000-0005-0000-0000-000057750000}"/>
    <cellStyle name="Notas 26 3 11 2 3" xfId="44406" xr:uid="{00000000-0005-0000-0000-000058750000}"/>
    <cellStyle name="Notas 26 3 11 3" xfId="18466" xr:uid="{00000000-0005-0000-0000-000059750000}"/>
    <cellStyle name="Notas 26 3 11 3 2" xfId="33517" xr:uid="{00000000-0005-0000-0000-00005A750000}"/>
    <cellStyle name="Notas 26 3 11 3 3" xfId="47866" xr:uid="{00000000-0005-0000-0000-00005B750000}"/>
    <cellStyle name="Notas 26 3 12" xfId="4327" xr:uid="{00000000-0005-0000-0000-00005C750000}"/>
    <cellStyle name="Notas 26 3 12 2" xfId="12323" xr:uid="{00000000-0005-0000-0000-00005D750000}"/>
    <cellStyle name="Notas 26 3 12 2 2" xfId="27374" xr:uid="{00000000-0005-0000-0000-00005E750000}"/>
    <cellStyle name="Notas 26 3 12 2 3" xfId="41723" xr:uid="{00000000-0005-0000-0000-00005F750000}"/>
    <cellStyle name="Notas 26 3 12 3" xfId="18676" xr:uid="{00000000-0005-0000-0000-000060750000}"/>
    <cellStyle name="Notas 26 3 12 3 2" xfId="33727" xr:uid="{00000000-0005-0000-0000-000061750000}"/>
    <cellStyle name="Notas 26 3 12 3 3" xfId="48076" xr:uid="{00000000-0005-0000-0000-000062750000}"/>
    <cellStyle name="Notas 26 3 13" xfId="4537" xr:uid="{00000000-0005-0000-0000-000063750000}"/>
    <cellStyle name="Notas 26 3 13 2" xfId="10853" xr:uid="{00000000-0005-0000-0000-000064750000}"/>
    <cellStyle name="Notas 26 3 13 2 2" xfId="25904" xr:uid="{00000000-0005-0000-0000-000065750000}"/>
    <cellStyle name="Notas 26 3 13 2 3" xfId="40253" xr:uid="{00000000-0005-0000-0000-000066750000}"/>
    <cellStyle name="Notas 26 3 13 3" xfId="18886" xr:uid="{00000000-0005-0000-0000-000067750000}"/>
    <cellStyle name="Notas 26 3 13 3 2" xfId="33937" xr:uid="{00000000-0005-0000-0000-000068750000}"/>
    <cellStyle name="Notas 26 3 13 3 3" xfId="48286" xr:uid="{00000000-0005-0000-0000-000069750000}"/>
    <cellStyle name="Notas 26 3 14" xfId="4747" xr:uid="{00000000-0005-0000-0000-00006A750000}"/>
    <cellStyle name="Notas 26 3 14 2" xfId="12641" xr:uid="{00000000-0005-0000-0000-00006B750000}"/>
    <cellStyle name="Notas 26 3 14 2 2" xfId="27692" xr:uid="{00000000-0005-0000-0000-00006C750000}"/>
    <cellStyle name="Notas 26 3 14 2 3" xfId="42041" xr:uid="{00000000-0005-0000-0000-00006D750000}"/>
    <cellStyle name="Notas 26 3 14 3" xfId="19096" xr:uid="{00000000-0005-0000-0000-00006E750000}"/>
    <cellStyle name="Notas 26 3 14 3 2" xfId="34147" xr:uid="{00000000-0005-0000-0000-00006F750000}"/>
    <cellStyle name="Notas 26 3 14 3 3" xfId="48496" xr:uid="{00000000-0005-0000-0000-000070750000}"/>
    <cellStyle name="Notas 26 3 15" xfId="4957" xr:uid="{00000000-0005-0000-0000-000071750000}"/>
    <cellStyle name="Notas 26 3 15 2" xfId="13750" xr:uid="{00000000-0005-0000-0000-000072750000}"/>
    <cellStyle name="Notas 26 3 15 2 2" xfId="28801" xr:uid="{00000000-0005-0000-0000-000073750000}"/>
    <cellStyle name="Notas 26 3 15 2 3" xfId="43150" xr:uid="{00000000-0005-0000-0000-000074750000}"/>
    <cellStyle name="Notas 26 3 15 3" xfId="19306" xr:uid="{00000000-0005-0000-0000-000075750000}"/>
    <cellStyle name="Notas 26 3 15 3 2" xfId="34357" xr:uid="{00000000-0005-0000-0000-000076750000}"/>
    <cellStyle name="Notas 26 3 15 3 3" xfId="48706" xr:uid="{00000000-0005-0000-0000-000077750000}"/>
    <cellStyle name="Notas 26 3 16" xfId="5167" xr:uid="{00000000-0005-0000-0000-000078750000}"/>
    <cellStyle name="Notas 26 3 16 2" xfId="10896" xr:uid="{00000000-0005-0000-0000-000079750000}"/>
    <cellStyle name="Notas 26 3 16 2 2" xfId="25947" xr:uid="{00000000-0005-0000-0000-00007A750000}"/>
    <cellStyle name="Notas 26 3 16 2 3" xfId="40296" xr:uid="{00000000-0005-0000-0000-00007B750000}"/>
    <cellStyle name="Notas 26 3 16 3" xfId="19516" xr:uid="{00000000-0005-0000-0000-00007C750000}"/>
    <cellStyle name="Notas 26 3 16 3 2" xfId="34567" xr:uid="{00000000-0005-0000-0000-00007D750000}"/>
    <cellStyle name="Notas 26 3 16 3 3" xfId="48916" xr:uid="{00000000-0005-0000-0000-00007E750000}"/>
    <cellStyle name="Notas 26 3 17" xfId="5377" xr:uid="{00000000-0005-0000-0000-00007F750000}"/>
    <cellStyle name="Notas 26 3 17 2" xfId="12008" xr:uid="{00000000-0005-0000-0000-000080750000}"/>
    <cellStyle name="Notas 26 3 17 2 2" xfId="27059" xr:uid="{00000000-0005-0000-0000-000081750000}"/>
    <cellStyle name="Notas 26 3 17 2 3" xfId="41408" xr:uid="{00000000-0005-0000-0000-000082750000}"/>
    <cellStyle name="Notas 26 3 17 3" xfId="19726" xr:uid="{00000000-0005-0000-0000-000083750000}"/>
    <cellStyle name="Notas 26 3 17 3 2" xfId="34777" xr:uid="{00000000-0005-0000-0000-000084750000}"/>
    <cellStyle name="Notas 26 3 17 3 3" xfId="49126" xr:uid="{00000000-0005-0000-0000-000085750000}"/>
    <cellStyle name="Notas 26 3 18" xfId="5587" xr:uid="{00000000-0005-0000-0000-000086750000}"/>
    <cellStyle name="Notas 26 3 18 2" xfId="11985" xr:uid="{00000000-0005-0000-0000-000087750000}"/>
    <cellStyle name="Notas 26 3 18 2 2" xfId="27036" xr:uid="{00000000-0005-0000-0000-000088750000}"/>
    <cellStyle name="Notas 26 3 18 2 3" xfId="41385" xr:uid="{00000000-0005-0000-0000-000089750000}"/>
    <cellStyle name="Notas 26 3 18 3" xfId="19936" xr:uid="{00000000-0005-0000-0000-00008A750000}"/>
    <cellStyle name="Notas 26 3 18 3 2" xfId="34987" xr:uid="{00000000-0005-0000-0000-00008B750000}"/>
    <cellStyle name="Notas 26 3 18 3 3" xfId="49336" xr:uid="{00000000-0005-0000-0000-00008C750000}"/>
    <cellStyle name="Notas 26 3 19" xfId="5797" xr:uid="{00000000-0005-0000-0000-00008D750000}"/>
    <cellStyle name="Notas 26 3 19 2" xfId="1891" xr:uid="{00000000-0005-0000-0000-00008E750000}"/>
    <cellStyle name="Notas 26 3 19 2 2" xfId="23696" xr:uid="{00000000-0005-0000-0000-00008F750000}"/>
    <cellStyle name="Notas 26 3 19 2 3" xfId="23777" xr:uid="{00000000-0005-0000-0000-000090750000}"/>
    <cellStyle name="Notas 26 3 19 3" xfId="20146" xr:uid="{00000000-0005-0000-0000-000091750000}"/>
    <cellStyle name="Notas 26 3 19 3 2" xfId="35197" xr:uid="{00000000-0005-0000-0000-000092750000}"/>
    <cellStyle name="Notas 26 3 19 3 3" xfId="49546" xr:uid="{00000000-0005-0000-0000-000093750000}"/>
    <cellStyle name="Notas 26 3 2" xfId="2227" xr:uid="{00000000-0005-0000-0000-000094750000}"/>
    <cellStyle name="Notas 26 3 2 2" xfId="13491" xr:uid="{00000000-0005-0000-0000-000095750000}"/>
    <cellStyle name="Notas 26 3 2 2 2" xfId="28542" xr:uid="{00000000-0005-0000-0000-000096750000}"/>
    <cellStyle name="Notas 26 3 2 2 3" xfId="42891" xr:uid="{00000000-0005-0000-0000-000097750000}"/>
    <cellStyle name="Notas 26 3 2 3" xfId="16576" xr:uid="{00000000-0005-0000-0000-000098750000}"/>
    <cellStyle name="Notas 26 3 2 3 2" xfId="31627" xr:uid="{00000000-0005-0000-0000-000099750000}"/>
    <cellStyle name="Notas 26 3 2 3 3" xfId="45976" xr:uid="{00000000-0005-0000-0000-00009A750000}"/>
    <cellStyle name="Notas 26 3 20" xfId="6007" xr:uid="{00000000-0005-0000-0000-00009B750000}"/>
    <cellStyle name="Notas 26 3 20 2" xfId="14334" xr:uid="{00000000-0005-0000-0000-00009C750000}"/>
    <cellStyle name="Notas 26 3 20 2 2" xfId="29385" xr:uid="{00000000-0005-0000-0000-00009D750000}"/>
    <cellStyle name="Notas 26 3 20 2 3" xfId="43734" xr:uid="{00000000-0005-0000-0000-00009E750000}"/>
    <cellStyle name="Notas 26 3 20 3" xfId="20356" xr:uid="{00000000-0005-0000-0000-00009F750000}"/>
    <cellStyle name="Notas 26 3 20 3 2" xfId="35407" xr:uid="{00000000-0005-0000-0000-0000A0750000}"/>
    <cellStyle name="Notas 26 3 20 3 3" xfId="49756" xr:uid="{00000000-0005-0000-0000-0000A1750000}"/>
    <cellStyle name="Notas 26 3 21" xfId="6217" xr:uid="{00000000-0005-0000-0000-0000A2750000}"/>
    <cellStyle name="Notas 26 3 21 2" xfId="11598" xr:uid="{00000000-0005-0000-0000-0000A3750000}"/>
    <cellStyle name="Notas 26 3 21 2 2" xfId="26649" xr:uid="{00000000-0005-0000-0000-0000A4750000}"/>
    <cellStyle name="Notas 26 3 21 2 3" xfId="40998" xr:uid="{00000000-0005-0000-0000-0000A5750000}"/>
    <cellStyle name="Notas 26 3 21 3" xfId="20566" xr:uid="{00000000-0005-0000-0000-0000A6750000}"/>
    <cellStyle name="Notas 26 3 21 3 2" xfId="35617" xr:uid="{00000000-0005-0000-0000-0000A7750000}"/>
    <cellStyle name="Notas 26 3 21 3 3" xfId="49966" xr:uid="{00000000-0005-0000-0000-0000A8750000}"/>
    <cellStyle name="Notas 26 3 22" xfId="6427" xr:uid="{00000000-0005-0000-0000-0000A9750000}"/>
    <cellStyle name="Notas 26 3 22 2" xfId="13086" xr:uid="{00000000-0005-0000-0000-0000AA750000}"/>
    <cellStyle name="Notas 26 3 22 2 2" xfId="28137" xr:uid="{00000000-0005-0000-0000-0000AB750000}"/>
    <cellStyle name="Notas 26 3 22 2 3" xfId="42486" xr:uid="{00000000-0005-0000-0000-0000AC750000}"/>
    <cellStyle name="Notas 26 3 22 3" xfId="20776" xr:uid="{00000000-0005-0000-0000-0000AD750000}"/>
    <cellStyle name="Notas 26 3 22 3 2" xfId="35827" xr:uid="{00000000-0005-0000-0000-0000AE750000}"/>
    <cellStyle name="Notas 26 3 22 3 3" xfId="50176" xr:uid="{00000000-0005-0000-0000-0000AF750000}"/>
    <cellStyle name="Notas 26 3 23" xfId="6637" xr:uid="{00000000-0005-0000-0000-0000B0750000}"/>
    <cellStyle name="Notas 26 3 23 2" xfId="14564" xr:uid="{00000000-0005-0000-0000-0000B1750000}"/>
    <cellStyle name="Notas 26 3 23 2 2" xfId="29615" xr:uid="{00000000-0005-0000-0000-0000B2750000}"/>
    <cellStyle name="Notas 26 3 23 2 3" xfId="43964" xr:uid="{00000000-0005-0000-0000-0000B3750000}"/>
    <cellStyle name="Notas 26 3 23 3" xfId="20986" xr:uid="{00000000-0005-0000-0000-0000B4750000}"/>
    <cellStyle name="Notas 26 3 23 3 2" xfId="36037" xr:uid="{00000000-0005-0000-0000-0000B5750000}"/>
    <cellStyle name="Notas 26 3 23 3 3" xfId="50386" xr:uid="{00000000-0005-0000-0000-0000B6750000}"/>
    <cellStyle name="Notas 26 3 24" xfId="6847" xr:uid="{00000000-0005-0000-0000-0000B7750000}"/>
    <cellStyle name="Notas 26 3 24 2" xfId="14823" xr:uid="{00000000-0005-0000-0000-0000B8750000}"/>
    <cellStyle name="Notas 26 3 24 2 2" xfId="29874" xr:uid="{00000000-0005-0000-0000-0000B9750000}"/>
    <cellStyle name="Notas 26 3 24 2 3" xfId="44223" xr:uid="{00000000-0005-0000-0000-0000BA750000}"/>
    <cellStyle name="Notas 26 3 24 3" xfId="21196" xr:uid="{00000000-0005-0000-0000-0000BB750000}"/>
    <cellStyle name="Notas 26 3 24 3 2" xfId="36247" xr:uid="{00000000-0005-0000-0000-0000BC750000}"/>
    <cellStyle name="Notas 26 3 24 3 3" xfId="50596" xr:uid="{00000000-0005-0000-0000-0000BD750000}"/>
    <cellStyle name="Notas 26 3 25" xfId="7057" xr:uid="{00000000-0005-0000-0000-0000BE750000}"/>
    <cellStyle name="Notas 26 3 25 2" xfId="14350" xr:uid="{00000000-0005-0000-0000-0000BF750000}"/>
    <cellStyle name="Notas 26 3 25 2 2" xfId="29401" xr:uid="{00000000-0005-0000-0000-0000C0750000}"/>
    <cellStyle name="Notas 26 3 25 2 3" xfId="43750" xr:uid="{00000000-0005-0000-0000-0000C1750000}"/>
    <cellStyle name="Notas 26 3 25 3" xfId="21406" xr:uid="{00000000-0005-0000-0000-0000C2750000}"/>
    <cellStyle name="Notas 26 3 25 3 2" xfId="36457" xr:uid="{00000000-0005-0000-0000-0000C3750000}"/>
    <cellStyle name="Notas 26 3 25 3 3" xfId="50806" xr:uid="{00000000-0005-0000-0000-0000C4750000}"/>
    <cellStyle name="Notas 26 3 26" xfId="7267" xr:uid="{00000000-0005-0000-0000-0000C5750000}"/>
    <cellStyle name="Notas 26 3 26 2" xfId="13485" xr:uid="{00000000-0005-0000-0000-0000C6750000}"/>
    <cellStyle name="Notas 26 3 26 2 2" xfId="28536" xr:uid="{00000000-0005-0000-0000-0000C7750000}"/>
    <cellStyle name="Notas 26 3 26 2 3" xfId="42885" xr:uid="{00000000-0005-0000-0000-0000C8750000}"/>
    <cellStyle name="Notas 26 3 26 3" xfId="21616" xr:uid="{00000000-0005-0000-0000-0000C9750000}"/>
    <cellStyle name="Notas 26 3 26 3 2" xfId="36667" xr:uid="{00000000-0005-0000-0000-0000CA750000}"/>
    <cellStyle name="Notas 26 3 26 3 3" xfId="51016" xr:uid="{00000000-0005-0000-0000-0000CB750000}"/>
    <cellStyle name="Notas 26 3 27" xfId="7477" xr:uid="{00000000-0005-0000-0000-0000CC750000}"/>
    <cellStyle name="Notas 26 3 27 2" xfId="12042" xr:uid="{00000000-0005-0000-0000-0000CD750000}"/>
    <cellStyle name="Notas 26 3 27 2 2" xfId="27093" xr:uid="{00000000-0005-0000-0000-0000CE750000}"/>
    <cellStyle name="Notas 26 3 27 2 3" xfId="41442" xr:uid="{00000000-0005-0000-0000-0000CF750000}"/>
    <cellStyle name="Notas 26 3 27 3" xfId="21826" xr:uid="{00000000-0005-0000-0000-0000D0750000}"/>
    <cellStyle name="Notas 26 3 27 3 2" xfId="36877" xr:uid="{00000000-0005-0000-0000-0000D1750000}"/>
    <cellStyle name="Notas 26 3 27 3 3" xfId="51226" xr:uid="{00000000-0005-0000-0000-0000D2750000}"/>
    <cellStyle name="Notas 26 3 28" xfId="7687" xr:uid="{00000000-0005-0000-0000-0000D3750000}"/>
    <cellStyle name="Notas 26 3 28 2" xfId="9329" xr:uid="{00000000-0005-0000-0000-0000D4750000}"/>
    <cellStyle name="Notas 26 3 28 2 2" xfId="24380" xr:uid="{00000000-0005-0000-0000-0000D5750000}"/>
    <cellStyle name="Notas 26 3 28 2 3" xfId="38729" xr:uid="{00000000-0005-0000-0000-0000D6750000}"/>
    <cellStyle name="Notas 26 3 28 3" xfId="22036" xr:uid="{00000000-0005-0000-0000-0000D7750000}"/>
    <cellStyle name="Notas 26 3 28 3 2" xfId="37087" xr:uid="{00000000-0005-0000-0000-0000D8750000}"/>
    <cellStyle name="Notas 26 3 28 3 3" xfId="51436" xr:uid="{00000000-0005-0000-0000-0000D9750000}"/>
    <cellStyle name="Notas 26 3 29" xfId="7897" xr:uid="{00000000-0005-0000-0000-0000DA750000}"/>
    <cellStyle name="Notas 26 3 29 2" xfId="12675" xr:uid="{00000000-0005-0000-0000-0000DB750000}"/>
    <cellStyle name="Notas 26 3 29 2 2" xfId="27726" xr:uid="{00000000-0005-0000-0000-0000DC750000}"/>
    <cellStyle name="Notas 26 3 29 2 3" xfId="42075" xr:uid="{00000000-0005-0000-0000-0000DD750000}"/>
    <cellStyle name="Notas 26 3 29 3" xfId="22246" xr:uid="{00000000-0005-0000-0000-0000DE750000}"/>
    <cellStyle name="Notas 26 3 29 3 2" xfId="37297" xr:uid="{00000000-0005-0000-0000-0000DF750000}"/>
    <cellStyle name="Notas 26 3 29 3 3" xfId="51646" xr:uid="{00000000-0005-0000-0000-0000E0750000}"/>
    <cellStyle name="Notas 26 3 3" xfId="2437" xr:uid="{00000000-0005-0000-0000-0000E1750000}"/>
    <cellStyle name="Notas 26 3 3 2" xfId="11294" xr:uid="{00000000-0005-0000-0000-0000E2750000}"/>
    <cellStyle name="Notas 26 3 3 2 2" xfId="26345" xr:uid="{00000000-0005-0000-0000-0000E3750000}"/>
    <cellStyle name="Notas 26 3 3 2 3" xfId="40694" xr:uid="{00000000-0005-0000-0000-0000E4750000}"/>
    <cellStyle name="Notas 26 3 3 3" xfId="16786" xr:uid="{00000000-0005-0000-0000-0000E5750000}"/>
    <cellStyle name="Notas 26 3 3 3 2" xfId="31837" xr:uid="{00000000-0005-0000-0000-0000E6750000}"/>
    <cellStyle name="Notas 26 3 3 3 3" xfId="46186" xr:uid="{00000000-0005-0000-0000-0000E7750000}"/>
    <cellStyle name="Notas 26 3 30" xfId="8104" xr:uid="{00000000-0005-0000-0000-0000E8750000}"/>
    <cellStyle name="Notas 26 3 30 2" xfId="13645" xr:uid="{00000000-0005-0000-0000-0000E9750000}"/>
    <cellStyle name="Notas 26 3 30 2 2" xfId="28696" xr:uid="{00000000-0005-0000-0000-0000EA750000}"/>
    <cellStyle name="Notas 26 3 30 2 3" xfId="43045" xr:uid="{00000000-0005-0000-0000-0000EB750000}"/>
    <cellStyle name="Notas 26 3 30 3" xfId="22453" xr:uid="{00000000-0005-0000-0000-0000EC750000}"/>
    <cellStyle name="Notas 26 3 30 3 2" xfId="37504" xr:uid="{00000000-0005-0000-0000-0000ED750000}"/>
    <cellStyle name="Notas 26 3 30 3 3" xfId="51853" xr:uid="{00000000-0005-0000-0000-0000EE750000}"/>
    <cellStyle name="Notas 26 3 31" xfId="8311" xr:uid="{00000000-0005-0000-0000-0000EF750000}"/>
    <cellStyle name="Notas 26 3 31 2" xfId="11357" xr:uid="{00000000-0005-0000-0000-0000F0750000}"/>
    <cellStyle name="Notas 26 3 31 2 2" xfId="26408" xr:uid="{00000000-0005-0000-0000-0000F1750000}"/>
    <cellStyle name="Notas 26 3 31 2 3" xfId="40757" xr:uid="{00000000-0005-0000-0000-0000F2750000}"/>
    <cellStyle name="Notas 26 3 31 3" xfId="22660" xr:uid="{00000000-0005-0000-0000-0000F3750000}"/>
    <cellStyle name="Notas 26 3 31 3 2" xfId="37711" xr:uid="{00000000-0005-0000-0000-0000F4750000}"/>
    <cellStyle name="Notas 26 3 31 3 3" xfId="52060" xr:uid="{00000000-0005-0000-0000-0000F5750000}"/>
    <cellStyle name="Notas 26 3 32" xfId="8516" xr:uid="{00000000-0005-0000-0000-0000F6750000}"/>
    <cellStyle name="Notas 26 3 32 2" xfId="13581" xr:uid="{00000000-0005-0000-0000-0000F7750000}"/>
    <cellStyle name="Notas 26 3 32 2 2" xfId="28632" xr:uid="{00000000-0005-0000-0000-0000F8750000}"/>
    <cellStyle name="Notas 26 3 32 2 3" xfId="42981" xr:uid="{00000000-0005-0000-0000-0000F9750000}"/>
    <cellStyle name="Notas 26 3 32 3" xfId="22865" xr:uid="{00000000-0005-0000-0000-0000FA750000}"/>
    <cellStyle name="Notas 26 3 32 3 2" xfId="37916" xr:uid="{00000000-0005-0000-0000-0000FB750000}"/>
    <cellStyle name="Notas 26 3 32 3 3" xfId="52265" xr:uid="{00000000-0005-0000-0000-0000FC750000}"/>
    <cellStyle name="Notas 26 3 33" xfId="8711" xr:uid="{00000000-0005-0000-0000-0000FD750000}"/>
    <cellStyle name="Notas 26 3 33 2" xfId="13246" xr:uid="{00000000-0005-0000-0000-0000FE750000}"/>
    <cellStyle name="Notas 26 3 33 2 2" xfId="28297" xr:uid="{00000000-0005-0000-0000-0000FF750000}"/>
    <cellStyle name="Notas 26 3 33 2 3" xfId="42646" xr:uid="{00000000-0005-0000-0000-000000760000}"/>
    <cellStyle name="Notas 26 3 33 3" xfId="23060" xr:uid="{00000000-0005-0000-0000-000001760000}"/>
    <cellStyle name="Notas 26 3 33 3 2" xfId="38111" xr:uid="{00000000-0005-0000-0000-000002760000}"/>
    <cellStyle name="Notas 26 3 33 3 3" xfId="52460" xr:uid="{00000000-0005-0000-0000-000003760000}"/>
    <cellStyle name="Notas 26 3 34" xfId="8881" xr:uid="{00000000-0005-0000-0000-000004760000}"/>
    <cellStyle name="Notas 26 3 34 2" xfId="9677" xr:uid="{00000000-0005-0000-0000-000005760000}"/>
    <cellStyle name="Notas 26 3 34 2 2" xfId="24728" xr:uid="{00000000-0005-0000-0000-000006760000}"/>
    <cellStyle name="Notas 26 3 34 2 3" xfId="39077" xr:uid="{00000000-0005-0000-0000-000007760000}"/>
    <cellStyle name="Notas 26 3 34 3" xfId="23230" xr:uid="{00000000-0005-0000-0000-000008760000}"/>
    <cellStyle name="Notas 26 3 34 3 2" xfId="38281" xr:uid="{00000000-0005-0000-0000-000009760000}"/>
    <cellStyle name="Notas 26 3 34 3 3" xfId="52630" xr:uid="{00000000-0005-0000-0000-00000A760000}"/>
    <cellStyle name="Notas 26 3 35" xfId="9015" xr:uid="{00000000-0005-0000-0000-00000B760000}"/>
    <cellStyle name="Notas 26 3 35 2" xfId="16091" xr:uid="{00000000-0005-0000-0000-00000C760000}"/>
    <cellStyle name="Notas 26 3 35 2 2" xfId="31142" xr:uid="{00000000-0005-0000-0000-00000D760000}"/>
    <cellStyle name="Notas 26 3 35 2 3" xfId="45491" xr:uid="{00000000-0005-0000-0000-00000E760000}"/>
    <cellStyle name="Notas 26 3 35 3" xfId="23364" xr:uid="{00000000-0005-0000-0000-00000F760000}"/>
    <cellStyle name="Notas 26 3 35 3 2" xfId="38415" xr:uid="{00000000-0005-0000-0000-000010760000}"/>
    <cellStyle name="Notas 26 3 35 3 3" xfId="52764" xr:uid="{00000000-0005-0000-0000-000011760000}"/>
    <cellStyle name="Notas 26 3 36" xfId="10888" xr:uid="{00000000-0005-0000-0000-000012760000}"/>
    <cellStyle name="Notas 26 3 36 2" xfId="25939" xr:uid="{00000000-0005-0000-0000-000013760000}"/>
    <cellStyle name="Notas 26 3 36 3" xfId="40288" xr:uid="{00000000-0005-0000-0000-000014760000}"/>
    <cellStyle name="Notas 26 3 37" xfId="16264" xr:uid="{00000000-0005-0000-0000-000015760000}"/>
    <cellStyle name="Notas 26 3 37 2" xfId="31315" xr:uid="{00000000-0005-0000-0000-000016760000}"/>
    <cellStyle name="Notas 26 3 37 3" xfId="45664" xr:uid="{00000000-0005-0000-0000-000017760000}"/>
    <cellStyle name="Notas 26 3 4" xfId="2647" xr:uid="{00000000-0005-0000-0000-000018760000}"/>
    <cellStyle name="Notas 26 3 4 2" xfId="15738" xr:uid="{00000000-0005-0000-0000-000019760000}"/>
    <cellStyle name="Notas 26 3 4 2 2" xfId="30789" xr:uid="{00000000-0005-0000-0000-00001A760000}"/>
    <cellStyle name="Notas 26 3 4 2 3" xfId="45138" xr:uid="{00000000-0005-0000-0000-00001B760000}"/>
    <cellStyle name="Notas 26 3 4 3" xfId="16996" xr:uid="{00000000-0005-0000-0000-00001C760000}"/>
    <cellStyle name="Notas 26 3 4 3 2" xfId="32047" xr:uid="{00000000-0005-0000-0000-00001D760000}"/>
    <cellStyle name="Notas 26 3 4 3 3" xfId="46396" xr:uid="{00000000-0005-0000-0000-00001E760000}"/>
    <cellStyle name="Notas 26 3 5" xfId="2857" xr:uid="{00000000-0005-0000-0000-00001F760000}"/>
    <cellStyle name="Notas 26 3 5 2" xfId="15678" xr:uid="{00000000-0005-0000-0000-000020760000}"/>
    <cellStyle name="Notas 26 3 5 2 2" xfId="30729" xr:uid="{00000000-0005-0000-0000-000021760000}"/>
    <cellStyle name="Notas 26 3 5 2 3" xfId="45078" xr:uid="{00000000-0005-0000-0000-000022760000}"/>
    <cellStyle name="Notas 26 3 5 3" xfId="17206" xr:uid="{00000000-0005-0000-0000-000023760000}"/>
    <cellStyle name="Notas 26 3 5 3 2" xfId="32257" xr:uid="{00000000-0005-0000-0000-000024760000}"/>
    <cellStyle name="Notas 26 3 5 3 3" xfId="46606" xr:uid="{00000000-0005-0000-0000-000025760000}"/>
    <cellStyle name="Notas 26 3 6" xfId="3067" xr:uid="{00000000-0005-0000-0000-000026760000}"/>
    <cellStyle name="Notas 26 3 6 2" xfId="13237" xr:uid="{00000000-0005-0000-0000-000027760000}"/>
    <cellStyle name="Notas 26 3 6 2 2" xfId="28288" xr:uid="{00000000-0005-0000-0000-000028760000}"/>
    <cellStyle name="Notas 26 3 6 2 3" xfId="42637" xr:uid="{00000000-0005-0000-0000-000029760000}"/>
    <cellStyle name="Notas 26 3 6 3" xfId="17416" xr:uid="{00000000-0005-0000-0000-00002A760000}"/>
    <cellStyle name="Notas 26 3 6 3 2" xfId="32467" xr:uid="{00000000-0005-0000-0000-00002B760000}"/>
    <cellStyle name="Notas 26 3 6 3 3" xfId="46816" xr:uid="{00000000-0005-0000-0000-00002C760000}"/>
    <cellStyle name="Notas 26 3 7" xfId="3277" xr:uid="{00000000-0005-0000-0000-00002D760000}"/>
    <cellStyle name="Notas 26 3 7 2" xfId="15594" xr:uid="{00000000-0005-0000-0000-00002E760000}"/>
    <cellStyle name="Notas 26 3 7 2 2" xfId="30645" xr:uid="{00000000-0005-0000-0000-00002F760000}"/>
    <cellStyle name="Notas 26 3 7 2 3" xfId="44994" xr:uid="{00000000-0005-0000-0000-000030760000}"/>
    <cellStyle name="Notas 26 3 7 3" xfId="17626" xr:uid="{00000000-0005-0000-0000-000031760000}"/>
    <cellStyle name="Notas 26 3 7 3 2" xfId="32677" xr:uid="{00000000-0005-0000-0000-000032760000}"/>
    <cellStyle name="Notas 26 3 7 3 3" xfId="47026" xr:uid="{00000000-0005-0000-0000-000033760000}"/>
    <cellStyle name="Notas 26 3 8" xfId="3487" xr:uid="{00000000-0005-0000-0000-000034760000}"/>
    <cellStyle name="Notas 26 3 8 2" xfId="12512" xr:uid="{00000000-0005-0000-0000-000035760000}"/>
    <cellStyle name="Notas 26 3 8 2 2" xfId="27563" xr:uid="{00000000-0005-0000-0000-000036760000}"/>
    <cellStyle name="Notas 26 3 8 2 3" xfId="41912" xr:uid="{00000000-0005-0000-0000-000037760000}"/>
    <cellStyle name="Notas 26 3 8 3" xfId="17836" xr:uid="{00000000-0005-0000-0000-000038760000}"/>
    <cellStyle name="Notas 26 3 8 3 2" xfId="32887" xr:uid="{00000000-0005-0000-0000-000039760000}"/>
    <cellStyle name="Notas 26 3 8 3 3" xfId="47236" xr:uid="{00000000-0005-0000-0000-00003A760000}"/>
    <cellStyle name="Notas 26 3 9" xfId="3697" xr:uid="{00000000-0005-0000-0000-00003B760000}"/>
    <cellStyle name="Notas 26 3 9 2" xfId="10713" xr:uid="{00000000-0005-0000-0000-00003C760000}"/>
    <cellStyle name="Notas 26 3 9 2 2" xfId="25764" xr:uid="{00000000-0005-0000-0000-00003D760000}"/>
    <cellStyle name="Notas 26 3 9 2 3" xfId="40113" xr:uid="{00000000-0005-0000-0000-00003E760000}"/>
    <cellStyle name="Notas 26 3 9 3" xfId="18046" xr:uid="{00000000-0005-0000-0000-00003F760000}"/>
    <cellStyle name="Notas 26 3 9 3 2" xfId="33097" xr:uid="{00000000-0005-0000-0000-000040760000}"/>
    <cellStyle name="Notas 26 3 9 3 3" xfId="47446" xr:uid="{00000000-0005-0000-0000-000041760000}"/>
    <cellStyle name="Notas 26 30" xfId="7480" xr:uid="{00000000-0005-0000-0000-000042760000}"/>
    <cellStyle name="Notas 26 30 2" xfId="11501" xr:uid="{00000000-0005-0000-0000-000043760000}"/>
    <cellStyle name="Notas 26 30 2 2" xfId="26552" xr:uid="{00000000-0005-0000-0000-000044760000}"/>
    <cellStyle name="Notas 26 30 2 3" xfId="40901" xr:uid="{00000000-0005-0000-0000-000045760000}"/>
    <cellStyle name="Notas 26 30 3" xfId="21829" xr:uid="{00000000-0005-0000-0000-000046760000}"/>
    <cellStyle name="Notas 26 30 3 2" xfId="36880" xr:uid="{00000000-0005-0000-0000-000047760000}"/>
    <cellStyle name="Notas 26 30 3 3" xfId="51229" xr:uid="{00000000-0005-0000-0000-000048760000}"/>
    <cellStyle name="Notas 26 31" xfId="7690" xr:uid="{00000000-0005-0000-0000-000049760000}"/>
    <cellStyle name="Notas 26 31 2" xfId="12278" xr:uid="{00000000-0005-0000-0000-00004A760000}"/>
    <cellStyle name="Notas 26 31 2 2" xfId="27329" xr:uid="{00000000-0005-0000-0000-00004B760000}"/>
    <cellStyle name="Notas 26 31 2 3" xfId="41678" xr:uid="{00000000-0005-0000-0000-00004C760000}"/>
    <cellStyle name="Notas 26 31 3" xfId="22039" xr:uid="{00000000-0005-0000-0000-00004D760000}"/>
    <cellStyle name="Notas 26 31 3 2" xfId="37090" xr:uid="{00000000-0005-0000-0000-00004E760000}"/>
    <cellStyle name="Notas 26 31 3 3" xfId="51439" xr:uid="{00000000-0005-0000-0000-00004F760000}"/>
    <cellStyle name="Notas 26 32" xfId="7900" xr:uid="{00000000-0005-0000-0000-000050760000}"/>
    <cellStyle name="Notas 26 32 2" xfId="9403" xr:uid="{00000000-0005-0000-0000-000051760000}"/>
    <cellStyle name="Notas 26 32 2 2" xfId="24454" xr:uid="{00000000-0005-0000-0000-000052760000}"/>
    <cellStyle name="Notas 26 32 2 3" xfId="38803" xr:uid="{00000000-0005-0000-0000-000053760000}"/>
    <cellStyle name="Notas 26 32 3" xfId="22249" xr:uid="{00000000-0005-0000-0000-000054760000}"/>
    <cellStyle name="Notas 26 32 3 2" xfId="37300" xr:uid="{00000000-0005-0000-0000-000055760000}"/>
    <cellStyle name="Notas 26 32 3 3" xfId="51649" xr:uid="{00000000-0005-0000-0000-000056760000}"/>
    <cellStyle name="Notas 26 33" xfId="8107" xr:uid="{00000000-0005-0000-0000-000057760000}"/>
    <cellStyle name="Notas 26 33 2" xfId="9409" xr:uid="{00000000-0005-0000-0000-000058760000}"/>
    <cellStyle name="Notas 26 33 2 2" xfId="24460" xr:uid="{00000000-0005-0000-0000-000059760000}"/>
    <cellStyle name="Notas 26 33 2 3" xfId="38809" xr:uid="{00000000-0005-0000-0000-00005A760000}"/>
    <cellStyle name="Notas 26 33 3" xfId="22456" xr:uid="{00000000-0005-0000-0000-00005B760000}"/>
    <cellStyle name="Notas 26 33 3 2" xfId="37507" xr:uid="{00000000-0005-0000-0000-00005C760000}"/>
    <cellStyle name="Notas 26 33 3 3" xfId="51856" xr:uid="{00000000-0005-0000-0000-00005D760000}"/>
    <cellStyle name="Notas 26 34" xfId="8314" xr:uid="{00000000-0005-0000-0000-00005E760000}"/>
    <cellStyle name="Notas 26 34 2" xfId="12631" xr:uid="{00000000-0005-0000-0000-00005F760000}"/>
    <cellStyle name="Notas 26 34 2 2" xfId="27682" xr:uid="{00000000-0005-0000-0000-000060760000}"/>
    <cellStyle name="Notas 26 34 2 3" xfId="42031" xr:uid="{00000000-0005-0000-0000-000061760000}"/>
    <cellStyle name="Notas 26 34 3" xfId="22663" xr:uid="{00000000-0005-0000-0000-000062760000}"/>
    <cellStyle name="Notas 26 34 3 2" xfId="37714" xr:uid="{00000000-0005-0000-0000-000063760000}"/>
    <cellStyle name="Notas 26 34 3 3" xfId="52063" xr:uid="{00000000-0005-0000-0000-000064760000}"/>
    <cellStyle name="Notas 26 35" xfId="8519" xr:uid="{00000000-0005-0000-0000-000065760000}"/>
    <cellStyle name="Notas 26 35 2" xfId="12272" xr:uid="{00000000-0005-0000-0000-000066760000}"/>
    <cellStyle name="Notas 26 35 2 2" xfId="27323" xr:uid="{00000000-0005-0000-0000-000067760000}"/>
    <cellStyle name="Notas 26 35 2 3" xfId="41672" xr:uid="{00000000-0005-0000-0000-000068760000}"/>
    <cellStyle name="Notas 26 35 3" xfId="22868" xr:uid="{00000000-0005-0000-0000-000069760000}"/>
    <cellStyle name="Notas 26 35 3 2" xfId="37919" xr:uid="{00000000-0005-0000-0000-00006A760000}"/>
    <cellStyle name="Notas 26 35 3 3" xfId="52268" xr:uid="{00000000-0005-0000-0000-00006B760000}"/>
    <cellStyle name="Notas 26 36" xfId="8714" xr:uid="{00000000-0005-0000-0000-00006C760000}"/>
    <cellStyle name="Notas 26 36 2" xfId="10961" xr:uid="{00000000-0005-0000-0000-00006D760000}"/>
    <cellStyle name="Notas 26 36 2 2" xfId="26012" xr:uid="{00000000-0005-0000-0000-00006E760000}"/>
    <cellStyle name="Notas 26 36 2 3" xfId="40361" xr:uid="{00000000-0005-0000-0000-00006F760000}"/>
    <cellStyle name="Notas 26 36 3" xfId="23063" xr:uid="{00000000-0005-0000-0000-000070760000}"/>
    <cellStyle name="Notas 26 36 3 2" xfId="38114" xr:uid="{00000000-0005-0000-0000-000071760000}"/>
    <cellStyle name="Notas 26 36 3 3" xfId="52463" xr:uid="{00000000-0005-0000-0000-000072760000}"/>
    <cellStyle name="Notas 26 37" xfId="8884" xr:uid="{00000000-0005-0000-0000-000073760000}"/>
    <cellStyle name="Notas 26 37 2" xfId="13073" xr:uid="{00000000-0005-0000-0000-000074760000}"/>
    <cellStyle name="Notas 26 37 2 2" xfId="28124" xr:uid="{00000000-0005-0000-0000-000075760000}"/>
    <cellStyle name="Notas 26 37 2 3" xfId="42473" xr:uid="{00000000-0005-0000-0000-000076760000}"/>
    <cellStyle name="Notas 26 37 3" xfId="23233" xr:uid="{00000000-0005-0000-0000-000077760000}"/>
    <cellStyle name="Notas 26 37 3 2" xfId="38284" xr:uid="{00000000-0005-0000-0000-000078760000}"/>
    <cellStyle name="Notas 26 37 3 3" xfId="52633" xr:uid="{00000000-0005-0000-0000-000079760000}"/>
    <cellStyle name="Notas 26 38" xfId="9555" xr:uid="{00000000-0005-0000-0000-00007A760000}"/>
    <cellStyle name="Notas 26 38 2" xfId="24606" xr:uid="{00000000-0005-0000-0000-00007B760000}"/>
    <cellStyle name="Notas 26 38 3" xfId="38955" xr:uid="{00000000-0005-0000-0000-00007C760000}"/>
    <cellStyle name="Notas 26 39" xfId="16133" xr:uid="{00000000-0005-0000-0000-00007D760000}"/>
    <cellStyle name="Notas 26 39 2" xfId="31184" xr:uid="{00000000-0005-0000-0000-00007E760000}"/>
    <cellStyle name="Notas 26 39 3" xfId="45533" xr:uid="{00000000-0005-0000-0000-00007F760000}"/>
    <cellStyle name="Notas 26 4" xfId="2100" xr:uid="{00000000-0005-0000-0000-000080760000}"/>
    <cellStyle name="Notas 26 4 2" xfId="14542" xr:uid="{00000000-0005-0000-0000-000081760000}"/>
    <cellStyle name="Notas 26 4 2 2" xfId="29593" xr:uid="{00000000-0005-0000-0000-000082760000}"/>
    <cellStyle name="Notas 26 4 2 3" xfId="43942" xr:uid="{00000000-0005-0000-0000-000083760000}"/>
    <cellStyle name="Notas 26 4 3" xfId="16447" xr:uid="{00000000-0005-0000-0000-000084760000}"/>
    <cellStyle name="Notas 26 4 3 2" xfId="31498" xr:uid="{00000000-0005-0000-0000-000085760000}"/>
    <cellStyle name="Notas 26 4 3 3" xfId="45847" xr:uid="{00000000-0005-0000-0000-000086760000}"/>
    <cellStyle name="Notas 26 5" xfId="2230" xr:uid="{00000000-0005-0000-0000-000087760000}"/>
    <cellStyle name="Notas 26 5 2" xfId="13015" xr:uid="{00000000-0005-0000-0000-000088760000}"/>
    <cellStyle name="Notas 26 5 2 2" xfId="28066" xr:uid="{00000000-0005-0000-0000-000089760000}"/>
    <cellStyle name="Notas 26 5 2 3" xfId="42415" xr:uid="{00000000-0005-0000-0000-00008A760000}"/>
    <cellStyle name="Notas 26 5 3" xfId="16579" xr:uid="{00000000-0005-0000-0000-00008B760000}"/>
    <cellStyle name="Notas 26 5 3 2" xfId="31630" xr:uid="{00000000-0005-0000-0000-00008C760000}"/>
    <cellStyle name="Notas 26 5 3 3" xfId="45979" xr:uid="{00000000-0005-0000-0000-00008D760000}"/>
    <cellStyle name="Notas 26 6" xfId="2440" xr:uid="{00000000-0005-0000-0000-00008E760000}"/>
    <cellStyle name="Notas 26 6 2" xfId="14679" xr:uid="{00000000-0005-0000-0000-00008F760000}"/>
    <cellStyle name="Notas 26 6 2 2" xfId="29730" xr:uid="{00000000-0005-0000-0000-000090760000}"/>
    <cellStyle name="Notas 26 6 2 3" xfId="44079" xr:uid="{00000000-0005-0000-0000-000091760000}"/>
    <cellStyle name="Notas 26 6 3" xfId="16789" xr:uid="{00000000-0005-0000-0000-000092760000}"/>
    <cellStyle name="Notas 26 6 3 2" xfId="31840" xr:uid="{00000000-0005-0000-0000-000093760000}"/>
    <cellStyle name="Notas 26 6 3 3" xfId="46189" xr:uid="{00000000-0005-0000-0000-000094760000}"/>
    <cellStyle name="Notas 26 7" xfId="2650" xr:uid="{00000000-0005-0000-0000-000095760000}"/>
    <cellStyle name="Notas 26 7 2" xfId="13327" xr:uid="{00000000-0005-0000-0000-000096760000}"/>
    <cellStyle name="Notas 26 7 2 2" xfId="28378" xr:uid="{00000000-0005-0000-0000-000097760000}"/>
    <cellStyle name="Notas 26 7 2 3" xfId="42727" xr:uid="{00000000-0005-0000-0000-000098760000}"/>
    <cellStyle name="Notas 26 7 3" xfId="16999" xr:uid="{00000000-0005-0000-0000-000099760000}"/>
    <cellStyle name="Notas 26 7 3 2" xfId="32050" xr:uid="{00000000-0005-0000-0000-00009A760000}"/>
    <cellStyle name="Notas 26 7 3 3" xfId="46399" xr:uid="{00000000-0005-0000-0000-00009B760000}"/>
    <cellStyle name="Notas 26 8" xfId="2860" xr:uid="{00000000-0005-0000-0000-00009C760000}"/>
    <cellStyle name="Notas 26 8 2" xfId="11253" xr:uid="{00000000-0005-0000-0000-00009D760000}"/>
    <cellStyle name="Notas 26 8 2 2" xfId="26304" xr:uid="{00000000-0005-0000-0000-00009E760000}"/>
    <cellStyle name="Notas 26 8 2 3" xfId="40653" xr:uid="{00000000-0005-0000-0000-00009F760000}"/>
    <cellStyle name="Notas 26 8 3" xfId="17209" xr:uid="{00000000-0005-0000-0000-0000A0760000}"/>
    <cellStyle name="Notas 26 8 3 2" xfId="32260" xr:uid="{00000000-0005-0000-0000-0000A1760000}"/>
    <cellStyle name="Notas 26 8 3 3" xfId="46609" xr:uid="{00000000-0005-0000-0000-0000A2760000}"/>
    <cellStyle name="Notas 26 9" xfId="3070" xr:uid="{00000000-0005-0000-0000-0000A3760000}"/>
    <cellStyle name="Notas 26 9 2" xfId="11881" xr:uid="{00000000-0005-0000-0000-0000A4760000}"/>
    <cellStyle name="Notas 26 9 2 2" xfId="26932" xr:uid="{00000000-0005-0000-0000-0000A5760000}"/>
    <cellStyle name="Notas 26 9 2 3" xfId="41281" xr:uid="{00000000-0005-0000-0000-0000A6760000}"/>
    <cellStyle name="Notas 26 9 3" xfId="17419" xr:uid="{00000000-0005-0000-0000-0000A7760000}"/>
    <cellStyle name="Notas 26 9 3 2" xfId="32470" xr:uid="{00000000-0005-0000-0000-0000A8760000}"/>
    <cellStyle name="Notas 26 9 3 3" xfId="46819" xr:uid="{00000000-0005-0000-0000-0000A9760000}"/>
    <cellStyle name="Notas 27" xfId="1421" xr:uid="{00000000-0005-0000-0000-0000AA760000}"/>
    <cellStyle name="Notas 27 10" xfId="3281" xr:uid="{00000000-0005-0000-0000-0000AB760000}"/>
    <cellStyle name="Notas 27 10 2" xfId="1710" xr:uid="{00000000-0005-0000-0000-0000AC760000}"/>
    <cellStyle name="Notas 27 10 2 2" xfId="23515" xr:uid="{00000000-0005-0000-0000-0000AD760000}"/>
    <cellStyle name="Notas 27 10 2 3" xfId="23926" xr:uid="{00000000-0005-0000-0000-0000AE760000}"/>
    <cellStyle name="Notas 27 10 3" xfId="17630" xr:uid="{00000000-0005-0000-0000-0000AF760000}"/>
    <cellStyle name="Notas 27 10 3 2" xfId="32681" xr:uid="{00000000-0005-0000-0000-0000B0760000}"/>
    <cellStyle name="Notas 27 10 3 3" xfId="47030" xr:uid="{00000000-0005-0000-0000-0000B1760000}"/>
    <cellStyle name="Notas 27 11" xfId="3491" xr:uid="{00000000-0005-0000-0000-0000B2760000}"/>
    <cellStyle name="Notas 27 11 2" xfId="12955" xr:uid="{00000000-0005-0000-0000-0000B3760000}"/>
    <cellStyle name="Notas 27 11 2 2" xfId="28006" xr:uid="{00000000-0005-0000-0000-0000B4760000}"/>
    <cellStyle name="Notas 27 11 2 3" xfId="42355" xr:uid="{00000000-0005-0000-0000-0000B5760000}"/>
    <cellStyle name="Notas 27 11 3" xfId="17840" xr:uid="{00000000-0005-0000-0000-0000B6760000}"/>
    <cellStyle name="Notas 27 11 3 2" xfId="32891" xr:uid="{00000000-0005-0000-0000-0000B7760000}"/>
    <cellStyle name="Notas 27 11 3 3" xfId="47240" xr:uid="{00000000-0005-0000-0000-0000B8760000}"/>
    <cellStyle name="Notas 27 12" xfId="3701" xr:uid="{00000000-0005-0000-0000-0000B9760000}"/>
    <cellStyle name="Notas 27 12 2" xfId="10449" xr:uid="{00000000-0005-0000-0000-0000BA760000}"/>
    <cellStyle name="Notas 27 12 2 2" xfId="25500" xr:uid="{00000000-0005-0000-0000-0000BB760000}"/>
    <cellStyle name="Notas 27 12 2 3" xfId="39849" xr:uid="{00000000-0005-0000-0000-0000BC760000}"/>
    <cellStyle name="Notas 27 12 3" xfId="18050" xr:uid="{00000000-0005-0000-0000-0000BD760000}"/>
    <cellStyle name="Notas 27 12 3 2" xfId="33101" xr:uid="{00000000-0005-0000-0000-0000BE760000}"/>
    <cellStyle name="Notas 27 12 3 3" xfId="47450" xr:uid="{00000000-0005-0000-0000-0000BF760000}"/>
    <cellStyle name="Notas 27 13" xfId="3911" xr:uid="{00000000-0005-0000-0000-0000C0760000}"/>
    <cellStyle name="Notas 27 13 2" xfId="13889" xr:uid="{00000000-0005-0000-0000-0000C1760000}"/>
    <cellStyle name="Notas 27 13 2 2" xfId="28940" xr:uid="{00000000-0005-0000-0000-0000C2760000}"/>
    <cellStyle name="Notas 27 13 2 3" xfId="43289" xr:uid="{00000000-0005-0000-0000-0000C3760000}"/>
    <cellStyle name="Notas 27 13 3" xfId="18260" xr:uid="{00000000-0005-0000-0000-0000C4760000}"/>
    <cellStyle name="Notas 27 13 3 2" xfId="33311" xr:uid="{00000000-0005-0000-0000-0000C5760000}"/>
    <cellStyle name="Notas 27 13 3 3" xfId="47660" xr:uid="{00000000-0005-0000-0000-0000C6760000}"/>
    <cellStyle name="Notas 27 14" xfId="4121" xr:uid="{00000000-0005-0000-0000-0000C7760000}"/>
    <cellStyle name="Notas 27 14 2" xfId="10510" xr:uid="{00000000-0005-0000-0000-0000C8760000}"/>
    <cellStyle name="Notas 27 14 2 2" xfId="25561" xr:uid="{00000000-0005-0000-0000-0000C9760000}"/>
    <cellStyle name="Notas 27 14 2 3" xfId="39910" xr:uid="{00000000-0005-0000-0000-0000CA760000}"/>
    <cellStyle name="Notas 27 14 3" xfId="18470" xr:uid="{00000000-0005-0000-0000-0000CB760000}"/>
    <cellStyle name="Notas 27 14 3 2" xfId="33521" xr:uid="{00000000-0005-0000-0000-0000CC760000}"/>
    <cellStyle name="Notas 27 14 3 3" xfId="47870" xr:uid="{00000000-0005-0000-0000-0000CD760000}"/>
    <cellStyle name="Notas 27 15" xfId="4331" xr:uid="{00000000-0005-0000-0000-0000CE760000}"/>
    <cellStyle name="Notas 27 15 2" xfId="14351" xr:uid="{00000000-0005-0000-0000-0000CF760000}"/>
    <cellStyle name="Notas 27 15 2 2" xfId="29402" xr:uid="{00000000-0005-0000-0000-0000D0760000}"/>
    <cellStyle name="Notas 27 15 2 3" xfId="43751" xr:uid="{00000000-0005-0000-0000-0000D1760000}"/>
    <cellStyle name="Notas 27 15 3" xfId="18680" xr:uid="{00000000-0005-0000-0000-0000D2760000}"/>
    <cellStyle name="Notas 27 15 3 2" xfId="33731" xr:uid="{00000000-0005-0000-0000-0000D3760000}"/>
    <cellStyle name="Notas 27 15 3 3" xfId="48080" xr:uid="{00000000-0005-0000-0000-0000D4760000}"/>
    <cellStyle name="Notas 27 16" xfId="4541" xr:uid="{00000000-0005-0000-0000-0000D5760000}"/>
    <cellStyle name="Notas 27 16 2" xfId="13672" xr:uid="{00000000-0005-0000-0000-0000D6760000}"/>
    <cellStyle name="Notas 27 16 2 2" xfId="28723" xr:uid="{00000000-0005-0000-0000-0000D7760000}"/>
    <cellStyle name="Notas 27 16 2 3" xfId="43072" xr:uid="{00000000-0005-0000-0000-0000D8760000}"/>
    <cellStyle name="Notas 27 16 3" xfId="18890" xr:uid="{00000000-0005-0000-0000-0000D9760000}"/>
    <cellStyle name="Notas 27 16 3 2" xfId="33941" xr:uid="{00000000-0005-0000-0000-0000DA760000}"/>
    <cellStyle name="Notas 27 16 3 3" xfId="48290" xr:uid="{00000000-0005-0000-0000-0000DB760000}"/>
    <cellStyle name="Notas 27 17" xfId="4751" xr:uid="{00000000-0005-0000-0000-0000DC760000}"/>
    <cellStyle name="Notas 27 17 2" xfId="12836" xr:uid="{00000000-0005-0000-0000-0000DD760000}"/>
    <cellStyle name="Notas 27 17 2 2" xfId="27887" xr:uid="{00000000-0005-0000-0000-0000DE760000}"/>
    <cellStyle name="Notas 27 17 2 3" xfId="42236" xr:uid="{00000000-0005-0000-0000-0000DF760000}"/>
    <cellStyle name="Notas 27 17 3" xfId="19100" xr:uid="{00000000-0005-0000-0000-0000E0760000}"/>
    <cellStyle name="Notas 27 17 3 2" xfId="34151" xr:uid="{00000000-0005-0000-0000-0000E1760000}"/>
    <cellStyle name="Notas 27 17 3 3" xfId="48500" xr:uid="{00000000-0005-0000-0000-0000E2760000}"/>
    <cellStyle name="Notas 27 18" xfId="4961" xr:uid="{00000000-0005-0000-0000-0000E3760000}"/>
    <cellStyle name="Notas 27 18 2" xfId="10200" xr:uid="{00000000-0005-0000-0000-0000E4760000}"/>
    <cellStyle name="Notas 27 18 2 2" xfId="25251" xr:uid="{00000000-0005-0000-0000-0000E5760000}"/>
    <cellStyle name="Notas 27 18 2 3" xfId="39600" xr:uid="{00000000-0005-0000-0000-0000E6760000}"/>
    <cellStyle name="Notas 27 18 3" xfId="19310" xr:uid="{00000000-0005-0000-0000-0000E7760000}"/>
    <cellStyle name="Notas 27 18 3 2" xfId="34361" xr:uid="{00000000-0005-0000-0000-0000E8760000}"/>
    <cellStyle name="Notas 27 18 3 3" xfId="48710" xr:uid="{00000000-0005-0000-0000-0000E9760000}"/>
    <cellStyle name="Notas 27 19" xfId="5171" xr:uid="{00000000-0005-0000-0000-0000EA760000}"/>
    <cellStyle name="Notas 27 19 2" xfId="10900" xr:uid="{00000000-0005-0000-0000-0000EB760000}"/>
    <cellStyle name="Notas 27 19 2 2" xfId="25951" xr:uid="{00000000-0005-0000-0000-0000EC760000}"/>
    <cellStyle name="Notas 27 19 2 3" xfId="40300" xr:uid="{00000000-0005-0000-0000-0000ED760000}"/>
    <cellStyle name="Notas 27 19 3" xfId="19520" xr:uid="{00000000-0005-0000-0000-0000EE760000}"/>
    <cellStyle name="Notas 27 19 3 2" xfId="34571" xr:uid="{00000000-0005-0000-0000-0000EF760000}"/>
    <cellStyle name="Notas 27 19 3 3" xfId="48920" xr:uid="{00000000-0005-0000-0000-0000F0760000}"/>
    <cellStyle name="Notas 27 2" xfId="1509" xr:uid="{00000000-0005-0000-0000-0000F1760000}"/>
    <cellStyle name="Notas 27 2 10" xfId="3885" xr:uid="{00000000-0005-0000-0000-0000F2760000}"/>
    <cellStyle name="Notas 27 2 10 2" xfId="9395" xr:uid="{00000000-0005-0000-0000-0000F3760000}"/>
    <cellStyle name="Notas 27 2 10 2 2" xfId="24446" xr:uid="{00000000-0005-0000-0000-0000F4760000}"/>
    <cellStyle name="Notas 27 2 10 2 3" xfId="38795" xr:uid="{00000000-0005-0000-0000-0000F5760000}"/>
    <cellStyle name="Notas 27 2 10 3" xfId="18234" xr:uid="{00000000-0005-0000-0000-0000F6760000}"/>
    <cellStyle name="Notas 27 2 10 3 2" xfId="33285" xr:uid="{00000000-0005-0000-0000-0000F7760000}"/>
    <cellStyle name="Notas 27 2 10 3 3" xfId="47634" xr:uid="{00000000-0005-0000-0000-0000F8760000}"/>
    <cellStyle name="Notas 27 2 11" xfId="4095" xr:uid="{00000000-0005-0000-0000-0000F9760000}"/>
    <cellStyle name="Notas 27 2 11 2" xfId="15839" xr:uid="{00000000-0005-0000-0000-0000FA760000}"/>
    <cellStyle name="Notas 27 2 11 2 2" xfId="30890" xr:uid="{00000000-0005-0000-0000-0000FB760000}"/>
    <cellStyle name="Notas 27 2 11 2 3" xfId="45239" xr:uid="{00000000-0005-0000-0000-0000FC760000}"/>
    <cellStyle name="Notas 27 2 11 3" xfId="18444" xr:uid="{00000000-0005-0000-0000-0000FD760000}"/>
    <cellStyle name="Notas 27 2 11 3 2" xfId="33495" xr:uid="{00000000-0005-0000-0000-0000FE760000}"/>
    <cellStyle name="Notas 27 2 11 3 3" xfId="47844" xr:uid="{00000000-0005-0000-0000-0000FF760000}"/>
    <cellStyle name="Notas 27 2 12" xfId="4305" xr:uid="{00000000-0005-0000-0000-000000770000}"/>
    <cellStyle name="Notas 27 2 12 2" xfId="10938" xr:uid="{00000000-0005-0000-0000-000001770000}"/>
    <cellStyle name="Notas 27 2 12 2 2" xfId="25989" xr:uid="{00000000-0005-0000-0000-000002770000}"/>
    <cellStyle name="Notas 27 2 12 2 3" xfId="40338" xr:uid="{00000000-0005-0000-0000-000003770000}"/>
    <cellStyle name="Notas 27 2 12 3" xfId="18654" xr:uid="{00000000-0005-0000-0000-000004770000}"/>
    <cellStyle name="Notas 27 2 12 3 2" xfId="33705" xr:uid="{00000000-0005-0000-0000-000005770000}"/>
    <cellStyle name="Notas 27 2 12 3 3" xfId="48054" xr:uid="{00000000-0005-0000-0000-000006770000}"/>
    <cellStyle name="Notas 27 2 13" xfId="4515" xr:uid="{00000000-0005-0000-0000-000007770000}"/>
    <cellStyle name="Notas 27 2 13 2" xfId="14492" xr:uid="{00000000-0005-0000-0000-000008770000}"/>
    <cellStyle name="Notas 27 2 13 2 2" xfId="29543" xr:uid="{00000000-0005-0000-0000-000009770000}"/>
    <cellStyle name="Notas 27 2 13 2 3" xfId="43892" xr:uid="{00000000-0005-0000-0000-00000A770000}"/>
    <cellStyle name="Notas 27 2 13 3" xfId="18864" xr:uid="{00000000-0005-0000-0000-00000B770000}"/>
    <cellStyle name="Notas 27 2 13 3 2" xfId="33915" xr:uid="{00000000-0005-0000-0000-00000C770000}"/>
    <cellStyle name="Notas 27 2 13 3 3" xfId="48264" xr:uid="{00000000-0005-0000-0000-00000D770000}"/>
    <cellStyle name="Notas 27 2 14" xfId="4725" xr:uid="{00000000-0005-0000-0000-00000E770000}"/>
    <cellStyle name="Notas 27 2 14 2" xfId="10535" xr:uid="{00000000-0005-0000-0000-00000F770000}"/>
    <cellStyle name="Notas 27 2 14 2 2" xfId="25586" xr:uid="{00000000-0005-0000-0000-000010770000}"/>
    <cellStyle name="Notas 27 2 14 2 3" xfId="39935" xr:uid="{00000000-0005-0000-0000-000011770000}"/>
    <cellStyle name="Notas 27 2 14 3" xfId="19074" xr:uid="{00000000-0005-0000-0000-000012770000}"/>
    <cellStyle name="Notas 27 2 14 3 2" xfId="34125" xr:uid="{00000000-0005-0000-0000-000013770000}"/>
    <cellStyle name="Notas 27 2 14 3 3" xfId="48474" xr:uid="{00000000-0005-0000-0000-000014770000}"/>
    <cellStyle name="Notas 27 2 15" xfId="4935" xr:uid="{00000000-0005-0000-0000-000015770000}"/>
    <cellStyle name="Notas 27 2 15 2" xfId="12448" xr:uid="{00000000-0005-0000-0000-000016770000}"/>
    <cellStyle name="Notas 27 2 15 2 2" xfId="27499" xr:uid="{00000000-0005-0000-0000-000017770000}"/>
    <cellStyle name="Notas 27 2 15 2 3" xfId="41848" xr:uid="{00000000-0005-0000-0000-000018770000}"/>
    <cellStyle name="Notas 27 2 15 3" xfId="19284" xr:uid="{00000000-0005-0000-0000-000019770000}"/>
    <cellStyle name="Notas 27 2 15 3 2" xfId="34335" xr:uid="{00000000-0005-0000-0000-00001A770000}"/>
    <cellStyle name="Notas 27 2 15 3 3" xfId="48684" xr:uid="{00000000-0005-0000-0000-00001B770000}"/>
    <cellStyle name="Notas 27 2 16" xfId="5145" xr:uid="{00000000-0005-0000-0000-00001C770000}"/>
    <cellStyle name="Notas 27 2 16 2" xfId="9442" xr:uid="{00000000-0005-0000-0000-00001D770000}"/>
    <cellStyle name="Notas 27 2 16 2 2" xfId="24493" xr:uid="{00000000-0005-0000-0000-00001E770000}"/>
    <cellStyle name="Notas 27 2 16 2 3" xfId="38842" xr:uid="{00000000-0005-0000-0000-00001F770000}"/>
    <cellStyle name="Notas 27 2 16 3" xfId="19494" xr:uid="{00000000-0005-0000-0000-000020770000}"/>
    <cellStyle name="Notas 27 2 16 3 2" xfId="34545" xr:uid="{00000000-0005-0000-0000-000021770000}"/>
    <cellStyle name="Notas 27 2 16 3 3" xfId="48894" xr:uid="{00000000-0005-0000-0000-000022770000}"/>
    <cellStyle name="Notas 27 2 17" xfId="5355" xr:uid="{00000000-0005-0000-0000-000023770000}"/>
    <cellStyle name="Notas 27 2 17 2" xfId="12868" xr:uid="{00000000-0005-0000-0000-000024770000}"/>
    <cellStyle name="Notas 27 2 17 2 2" xfId="27919" xr:uid="{00000000-0005-0000-0000-000025770000}"/>
    <cellStyle name="Notas 27 2 17 2 3" xfId="42268" xr:uid="{00000000-0005-0000-0000-000026770000}"/>
    <cellStyle name="Notas 27 2 17 3" xfId="19704" xr:uid="{00000000-0005-0000-0000-000027770000}"/>
    <cellStyle name="Notas 27 2 17 3 2" xfId="34755" xr:uid="{00000000-0005-0000-0000-000028770000}"/>
    <cellStyle name="Notas 27 2 17 3 3" xfId="49104" xr:uid="{00000000-0005-0000-0000-000029770000}"/>
    <cellStyle name="Notas 27 2 18" xfId="5565" xr:uid="{00000000-0005-0000-0000-00002A770000}"/>
    <cellStyle name="Notas 27 2 18 2" xfId="12094" xr:uid="{00000000-0005-0000-0000-00002B770000}"/>
    <cellStyle name="Notas 27 2 18 2 2" xfId="27145" xr:uid="{00000000-0005-0000-0000-00002C770000}"/>
    <cellStyle name="Notas 27 2 18 2 3" xfId="41494" xr:uid="{00000000-0005-0000-0000-00002D770000}"/>
    <cellStyle name="Notas 27 2 18 3" xfId="19914" xr:uid="{00000000-0005-0000-0000-00002E770000}"/>
    <cellStyle name="Notas 27 2 18 3 2" xfId="34965" xr:uid="{00000000-0005-0000-0000-00002F770000}"/>
    <cellStyle name="Notas 27 2 18 3 3" xfId="49314" xr:uid="{00000000-0005-0000-0000-000030770000}"/>
    <cellStyle name="Notas 27 2 19" xfId="5775" xr:uid="{00000000-0005-0000-0000-000031770000}"/>
    <cellStyle name="Notas 27 2 19 2" xfId="13662" xr:uid="{00000000-0005-0000-0000-000032770000}"/>
    <cellStyle name="Notas 27 2 19 2 2" xfId="28713" xr:uid="{00000000-0005-0000-0000-000033770000}"/>
    <cellStyle name="Notas 27 2 19 2 3" xfId="43062" xr:uid="{00000000-0005-0000-0000-000034770000}"/>
    <cellStyle name="Notas 27 2 19 3" xfId="20124" xr:uid="{00000000-0005-0000-0000-000035770000}"/>
    <cellStyle name="Notas 27 2 19 3 2" xfId="35175" xr:uid="{00000000-0005-0000-0000-000036770000}"/>
    <cellStyle name="Notas 27 2 19 3 3" xfId="49524" xr:uid="{00000000-0005-0000-0000-000037770000}"/>
    <cellStyle name="Notas 27 2 2" xfId="2081" xr:uid="{00000000-0005-0000-0000-000038770000}"/>
    <cellStyle name="Notas 27 2 2 2" xfId="15817" xr:uid="{00000000-0005-0000-0000-000039770000}"/>
    <cellStyle name="Notas 27 2 2 2 2" xfId="30868" xr:uid="{00000000-0005-0000-0000-00003A770000}"/>
    <cellStyle name="Notas 27 2 2 2 3" xfId="45217" xr:uid="{00000000-0005-0000-0000-00003B770000}"/>
    <cellStyle name="Notas 27 2 2 3" xfId="16428" xr:uid="{00000000-0005-0000-0000-00003C770000}"/>
    <cellStyle name="Notas 27 2 2 3 2" xfId="31479" xr:uid="{00000000-0005-0000-0000-00003D770000}"/>
    <cellStyle name="Notas 27 2 2 3 3" xfId="45828" xr:uid="{00000000-0005-0000-0000-00003E770000}"/>
    <cellStyle name="Notas 27 2 20" xfId="5985" xr:uid="{00000000-0005-0000-0000-00003F770000}"/>
    <cellStyle name="Notas 27 2 20 2" xfId="15754" xr:uid="{00000000-0005-0000-0000-000040770000}"/>
    <cellStyle name="Notas 27 2 20 2 2" xfId="30805" xr:uid="{00000000-0005-0000-0000-000041770000}"/>
    <cellStyle name="Notas 27 2 20 2 3" xfId="45154" xr:uid="{00000000-0005-0000-0000-000042770000}"/>
    <cellStyle name="Notas 27 2 20 3" xfId="20334" xr:uid="{00000000-0005-0000-0000-000043770000}"/>
    <cellStyle name="Notas 27 2 20 3 2" xfId="35385" xr:uid="{00000000-0005-0000-0000-000044770000}"/>
    <cellStyle name="Notas 27 2 20 3 3" xfId="49734" xr:uid="{00000000-0005-0000-0000-000045770000}"/>
    <cellStyle name="Notas 27 2 21" xfId="6195" xr:uid="{00000000-0005-0000-0000-000046770000}"/>
    <cellStyle name="Notas 27 2 21 2" xfId="9112" xr:uid="{00000000-0005-0000-0000-000047770000}"/>
    <cellStyle name="Notas 27 2 21 2 2" xfId="24163" xr:uid="{00000000-0005-0000-0000-000048770000}"/>
    <cellStyle name="Notas 27 2 21 2 3" xfId="38512" xr:uid="{00000000-0005-0000-0000-000049770000}"/>
    <cellStyle name="Notas 27 2 21 3" xfId="20544" xr:uid="{00000000-0005-0000-0000-00004A770000}"/>
    <cellStyle name="Notas 27 2 21 3 2" xfId="35595" xr:uid="{00000000-0005-0000-0000-00004B770000}"/>
    <cellStyle name="Notas 27 2 21 3 3" xfId="49944" xr:uid="{00000000-0005-0000-0000-00004C770000}"/>
    <cellStyle name="Notas 27 2 22" xfId="6405" xr:uid="{00000000-0005-0000-0000-00004D770000}"/>
    <cellStyle name="Notas 27 2 22 2" xfId="11742" xr:uid="{00000000-0005-0000-0000-00004E770000}"/>
    <cellStyle name="Notas 27 2 22 2 2" xfId="26793" xr:uid="{00000000-0005-0000-0000-00004F770000}"/>
    <cellStyle name="Notas 27 2 22 2 3" xfId="41142" xr:uid="{00000000-0005-0000-0000-000050770000}"/>
    <cellStyle name="Notas 27 2 22 3" xfId="20754" xr:uid="{00000000-0005-0000-0000-000051770000}"/>
    <cellStyle name="Notas 27 2 22 3 2" xfId="35805" xr:uid="{00000000-0005-0000-0000-000052770000}"/>
    <cellStyle name="Notas 27 2 22 3 3" xfId="50154" xr:uid="{00000000-0005-0000-0000-000053770000}"/>
    <cellStyle name="Notas 27 2 23" xfId="6615" xr:uid="{00000000-0005-0000-0000-000054770000}"/>
    <cellStyle name="Notas 27 2 23 2" xfId="12045" xr:uid="{00000000-0005-0000-0000-000055770000}"/>
    <cellStyle name="Notas 27 2 23 2 2" xfId="27096" xr:uid="{00000000-0005-0000-0000-000056770000}"/>
    <cellStyle name="Notas 27 2 23 2 3" xfId="41445" xr:uid="{00000000-0005-0000-0000-000057770000}"/>
    <cellStyle name="Notas 27 2 23 3" xfId="20964" xr:uid="{00000000-0005-0000-0000-000058770000}"/>
    <cellStyle name="Notas 27 2 23 3 2" xfId="36015" xr:uid="{00000000-0005-0000-0000-000059770000}"/>
    <cellStyle name="Notas 27 2 23 3 3" xfId="50364" xr:uid="{00000000-0005-0000-0000-00005A770000}"/>
    <cellStyle name="Notas 27 2 24" xfId="6825" xr:uid="{00000000-0005-0000-0000-00005B770000}"/>
    <cellStyle name="Notas 27 2 24 2" xfId="9494" xr:uid="{00000000-0005-0000-0000-00005C770000}"/>
    <cellStyle name="Notas 27 2 24 2 2" xfId="24545" xr:uid="{00000000-0005-0000-0000-00005D770000}"/>
    <cellStyle name="Notas 27 2 24 2 3" xfId="38894" xr:uid="{00000000-0005-0000-0000-00005E770000}"/>
    <cellStyle name="Notas 27 2 24 3" xfId="21174" xr:uid="{00000000-0005-0000-0000-00005F770000}"/>
    <cellStyle name="Notas 27 2 24 3 2" xfId="36225" xr:uid="{00000000-0005-0000-0000-000060770000}"/>
    <cellStyle name="Notas 27 2 24 3 3" xfId="50574" xr:uid="{00000000-0005-0000-0000-000061770000}"/>
    <cellStyle name="Notas 27 2 25" xfId="7035" xr:uid="{00000000-0005-0000-0000-000062770000}"/>
    <cellStyle name="Notas 27 2 25 2" xfId="15305" xr:uid="{00000000-0005-0000-0000-000063770000}"/>
    <cellStyle name="Notas 27 2 25 2 2" xfId="30356" xr:uid="{00000000-0005-0000-0000-000064770000}"/>
    <cellStyle name="Notas 27 2 25 2 3" xfId="44705" xr:uid="{00000000-0005-0000-0000-000065770000}"/>
    <cellStyle name="Notas 27 2 25 3" xfId="21384" xr:uid="{00000000-0005-0000-0000-000066770000}"/>
    <cellStyle name="Notas 27 2 25 3 2" xfId="36435" xr:uid="{00000000-0005-0000-0000-000067770000}"/>
    <cellStyle name="Notas 27 2 25 3 3" xfId="50784" xr:uid="{00000000-0005-0000-0000-000068770000}"/>
    <cellStyle name="Notas 27 2 26" xfId="7245" xr:uid="{00000000-0005-0000-0000-000069770000}"/>
    <cellStyle name="Notas 27 2 26 2" xfId="10792" xr:uid="{00000000-0005-0000-0000-00006A770000}"/>
    <cellStyle name="Notas 27 2 26 2 2" xfId="25843" xr:uid="{00000000-0005-0000-0000-00006B770000}"/>
    <cellStyle name="Notas 27 2 26 2 3" xfId="40192" xr:uid="{00000000-0005-0000-0000-00006C770000}"/>
    <cellStyle name="Notas 27 2 26 3" xfId="21594" xr:uid="{00000000-0005-0000-0000-00006D770000}"/>
    <cellStyle name="Notas 27 2 26 3 2" xfId="36645" xr:uid="{00000000-0005-0000-0000-00006E770000}"/>
    <cellStyle name="Notas 27 2 26 3 3" xfId="50994" xr:uid="{00000000-0005-0000-0000-00006F770000}"/>
    <cellStyle name="Notas 27 2 27" xfId="7455" xr:uid="{00000000-0005-0000-0000-000070770000}"/>
    <cellStyle name="Notas 27 2 27 2" xfId="9732" xr:uid="{00000000-0005-0000-0000-000071770000}"/>
    <cellStyle name="Notas 27 2 27 2 2" xfId="24783" xr:uid="{00000000-0005-0000-0000-000072770000}"/>
    <cellStyle name="Notas 27 2 27 2 3" xfId="39132" xr:uid="{00000000-0005-0000-0000-000073770000}"/>
    <cellStyle name="Notas 27 2 27 3" xfId="21804" xr:uid="{00000000-0005-0000-0000-000074770000}"/>
    <cellStyle name="Notas 27 2 27 3 2" xfId="36855" xr:uid="{00000000-0005-0000-0000-000075770000}"/>
    <cellStyle name="Notas 27 2 27 3 3" xfId="51204" xr:uid="{00000000-0005-0000-0000-000076770000}"/>
    <cellStyle name="Notas 27 2 28" xfId="7665" xr:uid="{00000000-0005-0000-0000-000077770000}"/>
    <cellStyle name="Notas 27 2 28 2" xfId="11641" xr:uid="{00000000-0005-0000-0000-000078770000}"/>
    <cellStyle name="Notas 27 2 28 2 2" xfId="26692" xr:uid="{00000000-0005-0000-0000-000079770000}"/>
    <cellStyle name="Notas 27 2 28 2 3" xfId="41041" xr:uid="{00000000-0005-0000-0000-00007A770000}"/>
    <cellStyle name="Notas 27 2 28 3" xfId="22014" xr:uid="{00000000-0005-0000-0000-00007B770000}"/>
    <cellStyle name="Notas 27 2 28 3 2" xfId="37065" xr:uid="{00000000-0005-0000-0000-00007C770000}"/>
    <cellStyle name="Notas 27 2 28 3 3" xfId="51414" xr:uid="{00000000-0005-0000-0000-00007D770000}"/>
    <cellStyle name="Notas 27 2 29" xfId="7875" xr:uid="{00000000-0005-0000-0000-00007E770000}"/>
    <cellStyle name="Notas 27 2 29 2" xfId="9816" xr:uid="{00000000-0005-0000-0000-00007F770000}"/>
    <cellStyle name="Notas 27 2 29 2 2" xfId="24867" xr:uid="{00000000-0005-0000-0000-000080770000}"/>
    <cellStyle name="Notas 27 2 29 2 3" xfId="39216" xr:uid="{00000000-0005-0000-0000-000081770000}"/>
    <cellStyle name="Notas 27 2 29 3" xfId="22224" xr:uid="{00000000-0005-0000-0000-000082770000}"/>
    <cellStyle name="Notas 27 2 29 3 2" xfId="37275" xr:uid="{00000000-0005-0000-0000-000083770000}"/>
    <cellStyle name="Notas 27 2 29 3 3" xfId="51624" xr:uid="{00000000-0005-0000-0000-000084770000}"/>
    <cellStyle name="Notas 27 2 3" xfId="2415" xr:uid="{00000000-0005-0000-0000-000085770000}"/>
    <cellStyle name="Notas 27 2 3 2" xfId="12117" xr:uid="{00000000-0005-0000-0000-000086770000}"/>
    <cellStyle name="Notas 27 2 3 2 2" xfId="27168" xr:uid="{00000000-0005-0000-0000-000087770000}"/>
    <cellStyle name="Notas 27 2 3 2 3" xfId="41517" xr:uid="{00000000-0005-0000-0000-000088770000}"/>
    <cellStyle name="Notas 27 2 3 3" xfId="16764" xr:uid="{00000000-0005-0000-0000-000089770000}"/>
    <cellStyle name="Notas 27 2 3 3 2" xfId="31815" xr:uid="{00000000-0005-0000-0000-00008A770000}"/>
    <cellStyle name="Notas 27 2 3 3 3" xfId="46164" xr:uid="{00000000-0005-0000-0000-00008B770000}"/>
    <cellStyle name="Notas 27 2 30" xfId="8082" xr:uid="{00000000-0005-0000-0000-00008C770000}"/>
    <cellStyle name="Notas 27 2 30 2" xfId="14207" xr:uid="{00000000-0005-0000-0000-00008D770000}"/>
    <cellStyle name="Notas 27 2 30 2 2" xfId="29258" xr:uid="{00000000-0005-0000-0000-00008E770000}"/>
    <cellStyle name="Notas 27 2 30 2 3" xfId="43607" xr:uid="{00000000-0005-0000-0000-00008F770000}"/>
    <cellStyle name="Notas 27 2 30 3" xfId="22431" xr:uid="{00000000-0005-0000-0000-000090770000}"/>
    <cellStyle name="Notas 27 2 30 3 2" xfId="37482" xr:uid="{00000000-0005-0000-0000-000091770000}"/>
    <cellStyle name="Notas 27 2 30 3 3" xfId="51831" xr:uid="{00000000-0005-0000-0000-000092770000}"/>
    <cellStyle name="Notas 27 2 31" xfId="8289" xr:uid="{00000000-0005-0000-0000-000093770000}"/>
    <cellStyle name="Notas 27 2 31 2" xfId="10016" xr:uid="{00000000-0005-0000-0000-000094770000}"/>
    <cellStyle name="Notas 27 2 31 2 2" xfId="25067" xr:uid="{00000000-0005-0000-0000-000095770000}"/>
    <cellStyle name="Notas 27 2 31 2 3" xfId="39416" xr:uid="{00000000-0005-0000-0000-000096770000}"/>
    <cellStyle name="Notas 27 2 31 3" xfId="22638" xr:uid="{00000000-0005-0000-0000-000097770000}"/>
    <cellStyle name="Notas 27 2 31 3 2" xfId="37689" xr:uid="{00000000-0005-0000-0000-000098770000}"/>
    <cellStyle name="Notas 27 2 31 3 3" xfId="52038" xr:uid="{00000000-0005-0000-0000-000099770000}"/>
    <cellStyle name="Notas 27 2 32" xfId="8494" xr:uid="{00000000-0005-0000-0000-00009A770000}"/>
    <cellStyle name="Notas 27 2 32 2" xfId="9713" xr:uid="{00000000-0005-0000-0000-00009B770000}"/>
    <cellStyle name="Notas 27 2 32 2 2" xfId="24764" xr:uid="{00000000-0005-0000-0000-00009C770000}"/>
    <cellStyle name="Notas 27 2 32 2 3" xfId="39113" xr:uid="{00000000-0005-0000-0000-00009D770000}"/>
    <cellStyle name="Notas 27 2 32 3" xfId="22843" xr:uid="{00000000-0005-0000-0000-00009E770000}"/>
    <cellStyle name="Notas 27 2 32 3 2" xfId="37894" xr:uid="{00000000-0005-0000-0000-00009F770000}"/>
    <cellStyle name="Notas 27 2 32 3 3" xfId="52243" xr:uid="{00000000-0005-0000-0000-0000A0770000}"/>
    <cellStyle name="Notas 27 2 33" xfId="8689" xr:uid="{00000000-0005-0000-0000-0000A1770000}"/>
    <cellStyle name="Notas 27 2 33 2" xfId="14468" xr:uid="{00000000-0005-0000-0000-0000A2770000}"/>
    <cellStyle name="Notas 27 2 33 2 2" xfId="29519" xr:uid="{00000000-0005-0000-0000-0000A3770000}"/>
    <cellStyle name="Notas 27 2 33 2 3" xfId="43868" xr:uid="{00000000-0005-0000-0000-0000A4770000}"/>
    <cellStyle name="Notas 27 2 33 3" xfId="23038" xr:uid="{00000000-0005-0000-0000-0000A5770000}"/>
    <cellStyle name="Notas 27 2 33 3 2" xfId="38089" xr:uid="{00000000-0005-0000-0000-0000A6770000}"/>
    <cellStyle name="Notas 27 2 33 3 3" xfId="52438" xr:uid="{00000000-0005-0000-0000-0000A7770000}"/>
    <cellStyle name="Notas 27 2 34" xfId="8859" xr:uid="{00000000-0005-0000-0000-0000A8770000}"/>
    <cellStyle name="Notas 27 2 34 2" xfId="11751" xr:uid="{00000000-0005-0000-0000-0000A9770000}"/>
    <cellStyle name="Notas 27 2 34 2 2" xfId="26802" xr:uid="{00000000-0005-0000-0000-0000AA770000}"/>
    <cellStyle name="Notas 27 2 34 2 3" xfId="41151" xr:uid="{00000000-0005-0000-0000-0000AB770000}"/>
    <cellStyle name="Notas 27 2 34 3" xfId="23208" xr:uid="{00000000-0005-0000-0000-0000AC770000}"/>
    <cellStyle name="Notas 27 2 34 3 2" xfId="38259" xr:uid="{00000000-0005-0000-0000-0000AD770000}"/>
    <cellStyle name="Notas 27 2 34 3 3" xfId="52608" xr:uid="{00000000-0005-0000-0000-0000AE770000}"/>
    <cellStyle name="Notas 27 2 35" xfId="8996" xr:uid="{00000000-0005-0000-0000-0000AF770000}"/>
    <cellStyle name="Notas 27 2 35 2" xfId="1837" xr:uid="{00000000-0005-0000-0000-0000B0770000}"/>
    <cellStyle name="Notas 27 2 35 2 2" xfId="23642" xr:uid="{00000000-0005-0000-0000-0000B1770000}"/>
    <cellStyle name="Notas 27 2 35 2 3" xfId="24038" xr:uid="{00000000-0005-0000-0000-0000B2770000}"/>
    <cellStyle name="Notas 27 2 35 3" xfId="23345" xr:uid="{00000000-0005-0000-0000-0000B3770000}"/>
    <cellStyle name="Notas 27 2 35 3 2" xfId="38396" xr:uid="{00000000-0005-0000-0000-0000B4770000}"/>
    <cellStyle name="Notas 27 2 35 3 3" xfId="52745" xr:uid="{00000000-0005-0000-0000-0000B5770000}"/>
    <cellStyle name="Notas 27 2 36" xfId="14156" xr:uid="{00000000-0005-0000-0000-0000B6770000}"/>
    <cellStyle name="Notas 27 2 36 2" xfId="29207" xr:uid="{00000000-0005-0000-0000-0000B7770000}"/>
    <cellStyle name="Notas 27 2 36 3" xfId="43556" xr:uid="{00000000-0005-0000-0000-0000B8770000}"/>
    <cellStyle name="Notas 27 2 37" xfId="16245" xr:uid="{00000000-0005-0000-0000-0000B9770000}"/>
    <cellStyle name="Notas 27 2 37 2" xfId="31296" xr:uid="{00000000-0005-0000-0000-0000BA770000}"/>
    <cellStyle name="Notas 27 2 37 3" xfId="45645" xr:uid="{00000000-0005-0000-0000-0000BB770000}"/>
    <cellStyle name="Notas 27 2 4" xfId="2625" xr:uid="{00000000-0005-0000-0000-0000BC770000}"/>
    <cellStyle name="Notas 27 2 4 2" xfId="13626" xr:uid="{00000000-0005-0000-0000-0000BD770000}"/>
    <cellStyle name="Notas 27 2 4 2 2" xfId="28677" xr:uid="{00000000-0005-0000-0000-0000BE770000}"/>
    <cellStyle name="Notas 27 2 4 2 3" xfId="43026" xr:uid="{00000000-0005-0000-0000-0000BF770000}"/>
    <cellStyle name="Notas 27 2 4 3" xfId="16974" xr:uid="{00000000-0005-0000-0000-0000C0770000}"/>
    <cellStyle name="Notas 27 2 4 3 2" xfId="32025" xr:uid="{00000000-0005-0000-0000-0000C1770000}"/>
    <cellStyle name="Notas 27 2 4 3 3" xfId="46374" xr:uid="{00000000-0005-0000-0000-0000C2770000}"/>
    <cellStyle name="Notas 27 2 5" xfId="2835" xr:uid="{00000000-0005-0000-0000-0000C3770000}"/>
    <cellStyle name="Notas 27 2 5 2" xfId="12926" xr:uid="{00000000-0005-0000-0000-0000C4770000}"/>
    <cellStyle name="Notas 27 2 5 2 2" xfId="27977" xr:uid="{00000000-0005-0000-0000-0000C5770000}"/>
    <cellStyle name="Notas 27 2 5 2 3" xfId="42326" xr:uid="{00000000-0005-0000-0000-0000C6770000}"/>
    <cellStyle name="Notas 27 2 5 3" xfId="17184" xr:uid="{00000000-0005-0000-0000-0000C7770000}"/>
    <cellStyle name="Notas 27 2 5 3 2" xfId="32235" xr:uid="{00000000-0005-0000-0000-0000C8770000}"/>
    <cellStyle name="Notas 27 2 5 3 3" xfId="46584" xr:uid="{00000000-0005-0000-0000-0000C9770000}"/>
    <cellStyle name="Notas 27 2 6" xfId="3045" xr:uid="{00000000-0005-0000-0000-0000CA770000}"/>
    <cellStyle name="Notas 27 2 6 2" xfId="14619" xr:uid="{00000000-0005-0000-0000-0000CB770000}"/>
    <cellStyle name="Notas 27 2 6 2 2" xfId="29670" xr:uid="{00000000-0005-0000-0000-0000CC770000}"/>
    <cellStyle name="Notas 27 2 6 2 3" xfId="44019" xr:uid="{00000000-0005-0000-0000-0000CD770000}"/>
    <cellStyle name="Notas 27 2 6 3" xfId="17394" xr:uid="{00000000-0005-0000-0000-0000CE770000}"/>
    <cellStyle name="Notas 27 2 6 3 2" xfId="32445" xr:uid="{00000000-0005-0000-0000-0000CF770000}"/>
    <cellStyle name="Notas 27 2 6 3 3" xfId="46794" xr:uid="{00000000-0005-0000-0000-0000D0770000}"/>
    <cellStyle name="Notas 27 2 7" xfId="3255" xr:uid="{00000000-0005-0000-0000-0000D1770000}"/>
    <cellStyle name="Notas 27 2 7 2" xfId="9730" xr:uid="{00000000-0005-0000-0000-0000D2770000}"/>
    <cellStyle name="Notas 27 2 7 2 2" xfId="24781" xr:uid="{00000000-0005-0000-0000-0000D3770000}"/>
    <cellStyle name="Notas 27 2 7 2 3" xfId="39130" xr:uid="{00000000-0005-0000-0000-0000D4770000}"/>
    <cellStyle name="Notas 27 2 7 3" xfId="17604" xr:uid="{00000000-0005-0000-0000-0000D5770000}"/>
    <cellStyle name="Notas 27 2 7 3 2" xfId="32655" xr:uid="{00000000-0005-0000-0000-0000D6770000}"/>
    <cellStyle name="Notas 27 2 7 3 3" xfId="47004" xr:uid="{00000000-0005-0000-0000-0000D7770000}"/>
    <cellStyle name="Notas 27 2 8" xfId="3465" xr:uid="{00000000-0005-0000-0000-0000D8770000}"/>
    <cellStyle name="Notas 27 2 8 2" xfId="11868" xr:uid="{00000000-0005-0000-0000-0000D9770000}"/>
    <cellStyle name="Notas 27 2 8 2 2" xfId="26919" xr:uid="{00000000-0005-0000-0000-0000DA770000}"/>
    <cellStyle name="Notas 27 2 8 2 3" xfId="41268" xr:uid="{00000000-0005-0000-0000-0000DB770000}"/>
    <cellStyle name="Notas 27 2 8 3" xfId="17814" xr:uid="{00000000-0005-0000-0000-0000DC770000}"/>
    <cellStyle name="Notas 27 2 8 3 2" xfId="32865" xr:uid="{00000000-0005-0000-0000-0000DD770000}"/>
    <cellStyle name="Notas 27 2 8 3 3" xfId="47214" xr:uid="{00000000-0005-0000-0000-0000DE770000}"/>
    <cellStyle name="Notas 27 2 9" xfId="3675" xr:uid="{00000000-0005-0000-0000-0000DF770000}"/>
    <cellStyle name="Notas 27 2 9 2" xfId="9172" xr:uid="{00000000-0005-0000-0000-0000E0770000}"/>
    <cellStyle name="Notas 27 2 9 2 2" xfId="24223" xr:uid="{00000000-0005-0000-0000-0000E1770000}"/>
    <cellStyle name="Notas 27 2 9 2 3" xfId="38572" xr:uid="{00000000-0005-0000-0000-0000E2770000}"/>
    <cellStyle name="Notas 27 2 9 3" xfId="18024" xr:uid="{00000000-0005-0000-0000-0000E3770000}"/>
    <cellStyle name="Notas 27 2 9 3 2" xfId="33075" xr:uid="{00000000-0005-0000-0000-0000E4770000}"/>
    <cellStyle name="Notas 27 2 9 3 3" xfId="47424" xr:uid="{00000000-0005-0000-0000-0000E5770000}"/>
    <cellStyle name="Notas 27 20" xfId="5381" xr:uid="{00000000-0005-0000-0000-0000E6770000}"/>
    <cellStyle name="Notas 27 20 2" xfId="9027" xr:uid="{00000000-0005-0000-0000-0000E7770000}"/>
    <cellStyle name="Notas 27 20 2 2" xfId="24078" xr:uid="{00000000-0005-0000-0000-0000E8770000}"/>
    <cellStyle name="Notas 27 20 2 3" xfId="38427" xr:uid="{00000000-0005-0000-0000-0000E9770000}"/>
    <cellStyle name="Notas 27 20 3" xfId="19730" xr:uid="{00000000-0005-0000-0000-0000EA770000}"/>
    <cellStyle name="Notas 27 20 3 2" xfId="34781" xr:uid="{00000000-0005-0000-0000-0000EB770000}"/>
    <cellStyle name="Notas 27 20 3 3" xfId="49130" xr:uid="{00000000-0005-0000-0000-0000EC770000}"/>
    <cellStyle name="Notas 27 21" xfId="5591" xr:uid="{00000000-0005-0000-0000-0000ED770000}"/>
    <cellStyle name="Notas 27 21 2" xfId="14050" xr:uid="{00000000-0005-0000-0000-0000EE770000}"/>
    <cellStyle name="Notas 27 21 2 2" xfId="29101" xr:uid="{00000000-0005-0000-0000-0000EF770000}"/>
    <cellStyle name="Notas 27 21 2 3" xfId="43450" xr:uid="{00000000-0005-0000-0000-0000F0770000}"/>
    <cellStyle name="Notas 27 21 3" xfId="19940" xr:uid="{00000000-0005-0000-0000-0000F1770000}"/>
    <cellStyle name="Notas 27 21 3 2" xfId="34991" xr:uid="{00000000-0005-0000-0000-0000F2770000}"/>
    <cellStyle name="Notas 27 21 3 3" xfId="49340" xr:uid="{00000000-0005-0000-0000-0000F3770000}"/>
    <cellStyle name="Notas 27 22" xfId="5801" xr:uid="{00000000-0005-0000-0000-0000F4770000}"/>
    <cellStyle name="Notas 27 22 2" xfId="15936" xr:uid="{00000000-0005-0000-0000-0000F5770000}"/>
    <cellStyle name="Notas 27 22 2 2" xfId="30987" xr:uid="{00000000-0005-0000-0000-0000F6770000}"/>
    <cellStyle name="Notas 27 22 2 3" xfId="45336" xr:uid="{00000000-0005-0000-0000-0000F7770000}"/>
    <cellStyle name="Notas 27 22 3" xfId="20150" xr:uid="{00000000-0005-0000-0000-0000F8770000}"/>
    <cellStyle name="Notas 27 22 3 2" xfId="35201" xr:uid="{00000000-0005-0000-0000-0000F9770000}"/>
    <cellStyle name="Notas 27 22 3 3" xfId="49550" xr:uid="{00000000-0005-0000-0000-0000FA770000}"/>
    <cellStyle name="Notas 27 23" xfId="6011" xr:uid="{00000000-0005-0000-0000-0000FB770000}"/>
    <cellStyle name="Notas 27 23 2" xfId="14571" xr:uid="{00000000-0005-0000-0000-0000FC770000}"/>
    <cellStyle name="Notas 27 23 2 2" xfId="29622" xr:uid="{00000000-0005-0000-0000-0000FD770000}"/>
    <cellStyle name="Notas 27 23 2 3" xfId="43971" xr:uid="{00000000-0005-0000-0000-0000FE770000}"/>
    <cellStyle name="Notas 27 23 3" xfId="20360" xr:uid="{00000000-0005-0000-0000-0000FF770000}"/>
    <cellStyle name="Notas 27 23 3 2" xfId="35411" xr:uid="{00000000-0005-0000-0000-000000780000}"/>
    <cellStyle name="Notas 27 23 3 3" xfId="49760" xr:uid="{00000000-0005-0000-0000-000001780000}"/>
    <cellStyle name="Notas 27 24" xfId="6221" xr:uid="{00000000-0005-0000-0000-000002780000}"/>
    <cellStyle name="Notas 27 24 2" xfId="15174" xr:uid="{00000000-0005-0000-0000-000003780000}"/>
    <cellStyle name="Notas 27 24 2 2" xfId="30225" xr:uid="{00000000-0005-0000-0000-000004780000}"/>
    <cellStyle name="Notas 27 24 2 3" xfId="44574" xr:uid="{00000000-0005-0000-0000-000005780000}"/>
    <cellStyle name="Notas 27 24 3" xfId="20570" xr:uid="{00000000-0005-0000-0000-000006780000}"/>
    <cellStyle name="Notas 27 24 3 2" xfId="35621" xr:uid="{00000000-0005-0000-0000-000007780000}"/>
    <cellStyle name="Notas 27 24 3 3" xfId="49970" xr:uid="{00000000-0005-0000-0000-000008780000}"/>
    <cellStyle name="Notas 27 25" xfId="6431" xr:uid="{00000000-0005-0000-0000-000009780000}"/>
    <cellStyle name="Notas 27 25 2" xfId="13477" xr:uid="{00000000-0005-0000-0000-00000A780000}"/>
    <cellStyle name="Notas 27 25 2 2" xfId="28528" xr:uid="{00000000-0005-0000-0000-00000B780000}"/>
    <cellStyle name="Notas 27 25 2 3" xfId="42877" xr:uid="{00000000-0005-0000-0000-00000C780000}"/>
    <cellStyle name="Notas 27 25 3" xfId="20780" xr:uid="{00000000-0005-0000-0000-00000D780000}"/>
    <cellStyle name="Notas 27 25 3 2" xfId="35831" xr:uid="{00000000-0005-0000-0000-00000E780000}"/>
    <cellStyle name="Notas 27 25 3 3" xfId="50180" xr:uid="{00000000-0005-0000-0000-00000F780000}"/>
    <cellStyle name="Notas 27 26" xfId="6641" xr:uid="{00000000-0005-0000-0000-000010780000}"/>
    <cellStyle name="Notas 27 26 2" xfId="12903" xr:uid="{00000000-0005-0000-0000-000011780000}"/>
    <cellStyle name="Notas 27 26 2 2" xfId="27954" xr:uid="{00000000-0005-0000-0000-000012780000}"/>
    <cellStyle name="Notas 27 26 2 3" xfId="42303" xr:uid="{00000000-0005-0000-0000-000013780000}"/>
    <cellStyle name="Notas 27 26 3" xfId="20990" xr:uid="{00000000-0005-0000-0000-000014780000}"/>
    <cellStyle name="Notas 27 26 3 2" xfId="36041" xr:uid="{00000000-0005-0000-0000-000015780000}"/>
    <cellStyle name="Notas 27 26 3 3" xfId="50390" xr:uid="{00000000-0005-0000-0000-000016780000}"/>
    <cellStyle name="Notas 27 27" xfId="6851" xr:uid="{00000000-0005-0000-0000-000017780000}"/>
    <cellStyle name="Notas 27 27 2" xfId="13745" xr:uid="{00000000-0005-0000-0000-000018780000}"/>
    <cellStyle name="Notas 27 27 2 2" xfId="28796" xr:uid="{00000000-0005-0000-0000-000019780000}"/>
    <cellStyle name="Notas 27 27 2 3" xfId="43145" xr:uid="{00000000-0005-0000-0000-00001A780000}"/>
    <cellStyle name="Notas 27 27 3" xfId="21200" xr:uid="{00000000-0005-0000-0000-00001B780000}"/>
    <cellStyle name="Notas 27 27 3 2" xfId="36251" xr:uid="{00000000-0005-0000-0000-00001C780000}"/>
    <cellStyle name="Notas 27 27 3 3" xfId="50600" xr:uid="{00000000-0005-0000-0000-00001D780000}"/>
    <cellStyle name="Notas 27 28" xfId="7061" xr:uid="{00000000-0005-0000-0000-00001E780000}"/>
    <cellStyle name="Notas 27 28 2" xfId="12712" xr:uid="{00000000-0005-0000-0000-00001F780000}"/>
    <cellStyle name="Notas 27 28 2 2" xfId="27763" xr:uid="{00000000-0005-0000-0000-000020780000}"/>
    <cellStyle name="Notas 27 28 2 3" xfId="42112" xr:uid="{00000000-0005-0000-0000-000021780000}"/>
    <cellStyle name="Notas 27 28 3" xfId="21410" xr:uid="{00000000-0005-0000-0000-000022780000}"/>
    <cellStyle name="Notas 27 28 3 2" xfId="36461" xr:uid="{00000000-0005-0000-0000-000023780000}"/>
    <cellStyle name="Notas 27 28 3 3" xfId="50810" xr:uid="{00000000-0005-0000-0000-000024780000}"/>
    <cellStyle name="Notas 27 29" xfId="7271" xr:uid="{00000000-0005-0000-0000-000025780000}"/>
    <cellStyle name="Notas 27 29 2" xfId="10432" xr:uid="{00000000-0005-0000-0000-000026780000}"/>
    <cellStyle name="Notas 27 29 2 2" xfId="25483" xr:uid="{00000000-0005-0000-0000-000027780000}"/>
    <cellStyle name="Notas 27 29 2 3" xfId="39832" xr:uid="{00000000-0005-0000-0000-000028780000}"/>
    <cellStyle name="Notas 27 29 3" xfId="21620" xr:uid="{00000000-0005-0000-0000-000029780000}"/>
    <cellStyle name="Notas 27 29 3 2" xfId="36671" xr:uid="{00000000-0005-0000-0000-00002A780000}"/>
    <cellStyle name="Notas 27 29 3 3" xfId="51020" xr:uid="{00000000-0005-0000-0000-00002B780000}"/>
    <cellStyle name="Notas 27 3" xfId="1529" xr:uid="{00000000-0005-0000-0000-00002C780000}"/>
    <cellStyle name="Notas 27 3 10" xfId="3908" xr:uid="{00000000-0005-0000-0000-00002D780000}"/>
    <cellStyle name="Notas 27 3 10 2" xfId="14742" xr:uid="{00000000-0005-0000-0000-00002E780000}"/>
    <cellStyle name="Notas 27 3 10 2 2" xfId="29793" xr:uid="{00000000-0005-0000-0000-00002F780000}"/>
    <cellStyle name="Notas 27 3 10 2 3" xfId="44142" xr:uid="{00000000-0005-0000-0000-000030780000}"/>
    <cellStyle name="Notas 27 3 10 3" xfId="18257" xr:uid="{00000000-0005-0000-0000-000031780000}"/>
    <cellStyle name="Notas 27 3 10 3 2" xfId="33308" xr:uid="{00000000-0005-0000-0000-000032780000}"/>
    <cellStyle name="Notas 27 3 10 3 3" xfId="47657" xr:uid="{00000000-0005-0000-0000-000033780000}"/>
    <cellStyle name="Notas 27 3 11" xfId="4118" xr:uid="{00000000-0005-0000-0000-000034780000}"/>
    <cellStyle name="Notas 27 3 11 2" xfId="14771" xr:uid="{00000000-0005-0000-0000-000035780000}"/>
    <cellStyle name="Notas 27 3 11 2 2" xfId="29822" xr:uid="{00000000-0005-0000-0000-000036780000}"/>
    <cellStyle name="Notas 27 3 11 2 3" xfId="44171" xr:uid="{00000000-0005-0000-0000-000037780000}"/>
    <cellStyle name="Notas 27 3 11 3" xfId="18467" xr:uid="{00000000-0005-0000-0000-000038780000}"/>
    <cellStyle name="Notas 27 3 11 3 2" xfId="33518" xr:uid="{00000000-0005-0000-0000-000039780000}"/>
    <cellStyle name="Notas 27 3 11 3 3" xfId="47867" xr:uid="{00000000-0005-0000-0000-00003A780000}"/>
    <cellStyle name="Notas 27 3 12" xfId="4328" xr:uid="{00000000-0005-0000-0000-00003B780000}"/>
    <cellStyle name="Notas 27 3 12 2" xfId="13920" xr:uid="{00000000-0005-0000-0000-00003C780000}"/>
    <cellStyle name="Notas 27 3 12 2 2" xfId="28971" xr:uid="{00000000-0005-0000-0000-00003D780000}"/>
    <cellStyle name="Notas 27 3 12 2 3" xfId="43320" xr:uid="{00000000-0005-0000-0000-00003E780000}"/>
    <cellStyle name="Notas 27 3 12 3" xfId="18677" xr:uid="{00000000-0005-0000-0000-00003F780000}"/>
    <cellStyle name="Notas 27 3 12 3 2" xfId="33728" xr:uid="{00000000-0005-0000-0000-000040780000}"/>
    <cellStyle name="Notas 27 3 12 3 3" xfId="48077" xr:uid="{00000000-0005-0000-0000-000041780000}"/>
    <cellStyle name="Notas 27 3 13" xfId="4538" xr:uid="{00000000-0005-0000-0000-000042780000}"/>
    <cellStyle name="Notas 27 3 13 2" xfId="12062" xr:uid="{00000000-0005-0000-0000-000043780000}"/>
    <cellStyle name="Notas 27 3 13 2 2" xfId="27113" xr:uid="{00000000-0005-0000-0000-000044780000}"/>
    <cellStyle name="Notas 27 3 13 2 3" xfId="41462" xr:uid="{00000000-0005-0000-0000-000045780000}"/>
    <cellStyle name="Notas 27 3 13 3" xfId="18887" xr:uid="{00000000-0005-0000-0000-000046780000}"/>
    <cellStyle name="Notas 27 3 13 3 2" xfId="33938" xr:uid="{00000000-0005-0000-0000-000047780000}"/>
    <cellStyle name="Notas 27 3 13 3 3" xfId="48287" xr:uid="{00000000-0005-0000-0000-000048780000}"/>
    <cellStyle name="Notas 27 3 14" xfId="4748" xr:uid="{00000000-0005-0000-0000-000049780000}"/>
    <cellStyle name="Notas 27 3 14 2" xfId="13925" xr:uid="{00000000-0005-0000-0000-00004A780000}"/>
    <cellStyle name="Notas 27 3 14 2 2" xfId="28976" xr:uid="{00000000-0005-0000-0000-00004B780000}"/>
    <cellStyle name="Notas 27 3 14 2 3" xfId="43325" xr:uid="{00000000-0005-0000-0000-00004C780000}"/>
    <cellStyle name="Notas 27 3 14 3" xfId="19097" xr:uid="{00000000-0005-0000-0000-00004D780000}"/>
    <cellStyle name="Notas 27 3 14 3 2" xfId="34148" xr:uid="{00000000-0005-0000-0000-00004E780000}"/>
    <cellStyle name="Notas 27 3 14 3 3" xfId="48497" xr:uid="{00000000-0005-0000-0000-00004F780000}"/>
    <cellStyle name="Notas 27 3 15" xfId="4958" xr:uid="{00000000-0005-0000-0000-000050780000}"/>
    <cellStyle name="Notas 27 3 15 2" xfId="10984" xr:uid="{00000000-0005-0000-0000-000051780000}"/>
    <cellStyle name="Notas 27 3 15 2 2" xfId="26035" xr:uid="{00000000-0005-0000-0000-000052780000}"/>
    <cellStyle name="Notas 27 3 15 2 3" xfId="40384" xr:uid="{00000000-0005-0000-0000-000053780000}"/>
    <cellStyle name="Notas 27 3 15 3" xfId="19307" xr:uid="{00000000-0005-0000-0000-000054780000}"/>
    <cellStyle name="Notas 27 3 15 3 2" xfId="34358" xr:uid="{00000000-0005-0000-0000-000055780000}"/>
    <cellStyle name="Notas 27 3 15 3 3" xfId="48707" xr:uid="{00000000-0005-0000-0000-000056780000}"/>
    <cellStyle name="Notas 27 3 16" xfId="5168" xr:uid="{00000000-0005-0000-0000-000057780000}"/>
    <cellStyle name="Notas 27 3 16 2" xfId="10747" xr:uid="{00000000-0005-0000-0000-000058780000}"/>
    <cellStyle name="Notas 27 3 16 2 2" xfId="25798" xr:uid="{00000000-0005-0000-0000-000059780000}"/>
    <cellStyle name="Notas 27 3 16 2 3" xfId="40147" xr:uid="{00000000-0005-0000-0000-00005A780000}"/>
    <cellStyle name="Notas 27 3 16 3" xfId="19517" xr:uid="{00000000-0005-0000-0000-00005B780000}"/>
    <cellStyle name="Notas 27 3 16 3 2" xfId="34568" xr:uid="{00000000-0005-0000-0000-00005C780000}"/>
    <cellStyle name="Notas 27 3 16 3 3" xfId="48917" xr:uid="{00000000-0005-0000-0000-00005D780000}"/>
    <cellStyle name="Notas 27 3 17" xfId="5378" xr:uid="{00000000-0005-0000-0000-00005E780000}"/>
    <cellStyle name="Notas 27 3 17 2" xfId="9400" xr:uid="{00000000-0005-0000-0000-00005F780000}"/>
    <cellStyle name="Notas 27 3 17 2 2" xfId="24451" xr:uid="{00000000-0005-0000-0000-000060780000}"/>
    <cellStyle name="Notas 27 3 17 2 3" xfId="38800" xr:uid="{00000000-0005-0000-0000-000061780000}"/>
    <cellStyle name="Notas 27 3 17 3" xfId="19727" xr:uid="{00000000-0005-0000-0000-000062780000}"/>
    <cellStyle name="Notas 27 3 17 3 2" xfId="34778" xr:uid="{00000000-0005-0000-0000-000063780000}"/>
    <cellStyle name="Notas 27 3 17 3 3" xfId="49127" xr:uid="{00000000-0005-0000-0000-000064780000}"/>
    <cellStyle name="Notas 27 3 18" xfId="5588" xr:uid="{00000000-0005-0000-0000-000065780000}"/>
    <cellStyle name="Notas 27 3 18 2" xfId="15169" xr:uid="{00000000-0005-0000-0000-000066780000}"/>
    <cellStyle name="Notas 27 3 18 2 2" xfId="30220" xr:uid="{00000000-0005-0000-0000-000067780000}"/>
    <cellStyle name="Notas 27 3 18 2 3" xfId="44569" xr:uid="{00000000-0005-0000-0000-000068780000}"/>
    <cellStyle name="Notas 27 3 18 3" xfId="19937" xr:uid="{00000000-0005-0000-0000-000069780000}"/>
    <cellStyle name="Notas 27 3 18 3 2" xfId="34988" xr:uid="{00000000-0005-0000-0000-00006A780000}"/>
    <cellStyle name="Notas 27 3 18 3 3" xfId="49337" xr:uid="{00000000-0005-0000-0000-00006B780000}"/>
    <cellStyle name="Notas 27 3 19" xfId="5798" xr:uid="{00000000-0005-0000-0000-00006C780000}"/>
    <cellStyle name="Notas 27 3 19 2" xfId="12747" xr:uid="{00000000-0005-0000-0000-00006D780000}"/>
    <cellStyle name="Notas 27 3 19 2 2" xfId="27798" xr:uid="{00000000-0005-0000-0000-00006E780000}"/>
    <cellStyle name="Notas 27 3 19 2 3" xfId="42147" xr:uid="{00000000-0005-0000-0000-00006F780000}"/>
    <cellStyle name="Notas 27 3 19 3" xfId="20147" xr:uid="{00000000-0005-0000-0000-000070780000}"/>
    <cellStyle name="Notas 27 3 19 3 2" xfId="35198" xr:uid="{00000000-0005-0000-0000-000071780000}"/>
    <cellStyle name="Notas 27 3 19 3 3" xfId="49547" xr:uid="{00000000-0005-0000-0000-000072780000}"/>
    <cellStyle name="Notas 27 3 2" xfId="2228" xr:uid="{00000000-0005-0000-0000-000073780000}"/>
    <cellStyle name="Notas 27 3 2 2" xfId="12943" xr:uid="{00000000-0005-0000-0000-000074780000}"/>
    <cellStyle name="Notas 27 3 2 2 2" xfId="27994" xr:uid="{00000000-0005-0000-0000-000075780000}"/>
    <cellStyle name="Notas 27 3 2 2 3" xfId="42343" xr:uid="{00000000-0005-0000-0000-000076780000}"/>
    <cellStyle name="Notas 27 3 2 3" xfId="16577" xr:uid="{00000000-0005-0000-0000-000077780000}"/>
    <cellStyle name="Notas 27 3 2 3 2" xfId="31628" xr:uid="{00000000-0005-0000-0000-000078780000}"/>
    <cellStyle name="Notas 27 3 2 3 3" xfId="45977" xr:uid="{00000000-0005-0000-0000-000079780000}"/>
    <cellStyle name="Notas 27 3 20" xfId="6008" xr:uid="{00000000-0005-0000-0000-00007A780000}"/>
    <cellStyle name="Notas 27 3 20 2" xfId="9180" xr:uid="{00000000-0005-0000-0000-00007B780000}"/>
    <cellStyle name="Notas 27 3 20 2 2" xfId="24231" xr:uid="{00000000-0005-0000-0000-00007C780000}"/>
    <cellStyle name="Notas 27 3 20 2 3" xfId="38580" xr:uid="{00000000-0005-0000-0000-00007D780000}"/>
    <cellStyle name="Notas 27 3 20 3" xfId="20357" xr:uid="{00000000-0005-0000-0000-00007E780000}"/>
    <cellStyle name="Notas 27 3 20 3 2" xfId="35408" xr:uid="{00000000-0005-0000-0000-00007F780000}"/>
    <cellStyle name="Notas 27 3 20 3 3" xfId="49757" xr:uid="{00000000-0005-0000-0000-000080780000}"/>
    <cellStyle name="Notas 27 3 21" xfId="6218" xr:uid="{00000000-0005-0000-0000-000081780000}"/>
    <cellStyle name="Notas 27 3 21 2" xfId="11063" xr:uid="{00000000-0005-0000-0000-000082780000}"/>
    <cellStyle name="Notas 27 3 21 2 2" xfId="26114" xr:uid="{00000000-0005-0000-0000-000083780000}"/>
    <cellStyle name="Notas 27 3 21 2 3" xfId="40463" xr:uid="{00000000-0005-0000-0000-000084780000}"/>
    <cellStyle name="Notas 27 3 21 3" xfId="20567" xr:uid="{00000000-0005-0000-0000-000085780000}"/>
    <cellStyle name="Notas 27 3 21 3 2" xfId="35618" xr:uid="{00000000-0005-0000-0000-000086780000}"/>
    <cellStyle name="Notas 27 3 21 3 3" xfId="49967" xr:uid="{00000000-0005-0000-0000-000087780000}"/>
    <cellStyle name="Notas 27 3 22" xfId="6428" xr:uid="{00000000-0005-0000-0000-000088780000}"/>
    <cellStyle name="Notas 27 3 22 2" xfId="14693" xr:uid="{00000000-0005-0000-0000-000089780000}"/>
    <cellStyle name="Notas 27 3 22 2 2" xfId="29744" xr:uid="{00000000-0005-0000-0000-00008A780000}"/>
    <cellStyle name="Notas 27 3 22 2 3" xfId="44093" xr:uid="{00000000-0005-0000-0000-00008B780000}"/>
    <cellStyle name="Notas 27 3 22 3" xfId="20777" xr:uid="{00000000-0005-0000-0000-00008C780000}"/>
    <cellStyle name="Notas 27 3 22 3 2" xfId="35828" xr:uid="{00000000-0005-0000-0000-00008D780000}"/>
    <cellStyle name="Notas 27 3 22 3 3" xfId="50177" xr:uid="{00000000-0005-0000-0000-00008E780000}"/>
    <cellStyle name="Notas 27 3 23" xfId="6638" xr:uid="{00000000-0005-0000-0000-00008F780000}"/>
    <cellStyle name="Notas 27 3 23 2" xfId="14853" xr:uid="{00000000-0005-0000-0000-000090780000}"/>
    <cellStyle name="Notas 27 3 23 2 2" xfId="29904" xr:uid="{00000000-0005-0000-0000-000091780000}"/>
    <cellStyle name="Notas 27 3 23 2 3" xfId="44253" xr:uid="{00000000-0005-0000-0000-000092780000}"/>
    <cellStyle name="Notas 27 3 23 3" xfId="20987" xr:uid="{00000000-0005-0000-0000-000093780000}"/>
    <cellStyle name="Notas 27 3 23 3 2" xfId="36038" xr:uid="{00000000-0005-0000-0000-000094780000}"/>
    <cellStyle name="Notas 27 3 23 3 3" xfId="50387" xr:uid="{00000000-0005-0000-0000-000095780000}"/>
    <cellStyle name="Notas 27 3 24" xfId="6848" xr:uid="{00000000-0005-0000-0000-000096780000}"/>
    <cellStyle name="Notas 27 3 24 2" xfId="13487" xr:uid="{00000000-0005-0000-0000-000097780000}"/>
    <cellStyle name="Notas 27 3 24 2 2" xfId="28538" xr:uid="{00000000-0005-0000-0000-000098780000}"/>
    <cellStyle name="Notas 27 3 24 2 3" xfId="42887" xr:uid="{00000000-0005-0000-0000-000099780000}"/>
    <cellStyle name="Notas 27 3 24 3" xfId="21197" xr:uid="{00000000-0005-0000-0000-00009A780000}"/>
    <cellStyle name="Notas 27 3 24 3 2" xfId="36248" xr:uid="{00000000-0005-0000-0000-00009B780000}"/>
    <cellStyle name="Notas 27 3 24 3 3" xfId="50597" xr:uid="{00000000-0005-0000-0000-00009C780000}"/>
    <cellStyle name="Notas 27 3 25" xfId="7058" xr:uid="{00000000-0005-0000-0000-00009D780000}"/>
    <cellStyle name="Notas 27 3 25 2" xfId="10346" xr:uid="{00000000-0005-0000-0000-00009E780000}"/>
    <cellStyle name="Notas 27 3 25 2 2" xfId="25397" xr:uid="{00000000-0005-0000-0000-00009F780000}"/>
    <cellStyle name="Notas 27 3 25 2 3" xfId="39746" xr:uid="{00000000-0005-0000-0000-0000A0780000}"/>
    <cellStyle name="Notas 27 3 25 3" xfId="21407" xr:uid="{00000000-0005-0000-0000-0000A1780000}"/>
    <cellStyle name="Notas 27 3 25 3 2" xfId="36458" xr:uid="{00000000-0005-0000-0000-0000A2780000}"/>
    <cellStyle name="Notas 27 3 25 3 3" xfId="50807" xr:uid="{00000000-0005-0000-0000-0000A3780000}"/>
    <cellStyle name="Notas 27 3 26" xfId="7268" xr:uid="{00000000-0005-0000-0000-0000A4780000}"/>
    <cellStyle name="Notas 27 3 26 2" xfId="14316" xr:uid="{00000000-0005-0000-0000-0000A5780000}"/>
    <cellStyle name="Notas 27 3 26 2 2" xfId="29367" xr:uid="{00000000-0005-0000-0000-0000A6780000}"/>
    <cellStyle name="Notas 27 3 26 2 3" xfId="43716" xr:uid="{00000000-0005-0000-0000-0000A7780000}"/>
    <cellStyle name="Notas 27 3 26 3" xfId="21617" xr:uid="{00000000-0005-0000-0000-0000A8780000}"/>
    <cellStyle name="Notas 27 3 26 3 2" xfId="36668" xr:uid="{00000000-0005-0000-0000-0000A9780000}"/>
    <cellStyle name="Notas 27 3 26 3 3" xfId="51017" xr:uid="{00000000-0005-0000-0000-0000AA780000}"/>
    <cellStyle name="Notas 27 3 27" xfId="7478" xr:uid="{00000000-0005-0000-0000-0000AB780000}"/>
    <cellStyle name="Notas 27 3 27 2" xfId="15575" xr:uid="{00000000-0005-0000-0000-0000AC780000}"/>
    <cellStyle name="Notas 27 3 27 2 2" xfId="30626" xr:uid="{00000000-0005-0000-0000-0000AD780000}"/>
    <cellStyle name="Notas 27 3 27 2 3" xfId="44975" xr:uid="{00000000-0005-0000-0000-0000AE780000}"/>
    <cellStyle name="Notas 27 3 27 3" xfId="21827" xr:uid="{00000000-0005-0000-0000-0000AF780000}"/>
    <cellStyle name="Notas 27 3 27 3 2" xfId="36878" xr:uid="{00000000-0005-0000-0000-0000B0780000}"/>
    <cellStyle name="Notas 27 3 27 3 3" xfId="51227" xr:uid="{00000000-0005-0000-0000-0000B1780000}"/>
    <cellStyle name="Notas 27 3 28" xfId="7688" xr:uid="{00000000-0005-0000-0000-0000B2780000}"/>
    <cellStyle name="Notas 27 3 28 2" xfId="15382" xr:uid="{00000000-0005-0000-0000-0000B3780000}"/>
    <cellStyle name="Notas 27 3 28 2 2" xfId="30433" xr:uid="{00000000-0005-0000-0000-0000B4780000}"/>
    <cellStyle name="Notas 27 3 28 2 3" xfId="44782" xr:uid="{00000000-0005-0000-0000-0000B5780000}"/>
    <cellStyle name="Notas 27 3 28 3" xfId="22037" xr:uid="{00000000-0005-0000-0000-0000B6780000}"/>
    <cellStyle name="Notas 27 3 28 3 2" xfId="37088" xr:uid="{00000000-0005-0000-0000-0000B7780000}"/>
    <cellStyle name="Notas 27 3 28 3 3" xfId="51437" xr:uid="{00000000-0005-0000-0000-0000B8780000}"/>
    <cellStyle name="Notas 27 3 29" xfId="7898" xr:uid="{00000000-0005-0000-0000-0000B9780000}"/>
    <cellStyle name="Notas 27 3 29 2" xfId="15284" xr:uid="{00000000-0005-0000-0000-0000BA780000}"/>
    <cellStyle name="Notas 27 3 29 2 2" xfId="30335" xr:uid="{00000000-0005-0000-0000-0000BB780000}"/>
    <cellStyle name="Notas 27 3 29 2 3" xfId="44684" xr:uid="{00000000-0005-0000-0000-0000BC780000}"/>
    <cellStyle name="Notas 27 3 29 3" xfId="22247" xr:uid="{00000000-0005-0000-0000-0000BD780000}"/>
    <cellStyle name="Notas 27 3 29 3 2" xfId="37298" xr:uid="{00000000-0005-0000-0000-0000BE780000}"/>
    <cellStyle name="Notas 27 3 29 3 3" xfId="51647" xr:uid="{00000000-0005-0000-0000-0000BF780000}"/>
    <cellStyle name="Notas 27 3 3" xfId="2438" xr:uid="{00000000-0005-0000-0000-0000C0780000}"/>
    <cellStyle name="Notas 27 3 3 2" xfId="15418" xr:uid="{00000000-0005-0000-0000-0000C1780000}"/>
    <cellStyle name="Notas 27 3 3 2 2" xfId="30469" xr:uid="{00000000-0005-0000-0000-0000C2780000}"/>
    <cellStyle name="Notas 27 3 3 2 3" xfId="44818" xr:uid="{00000000-0005-0000-0000-0000C3780000}"/>
    <cellStyle name="Notas 27 3 3 3" xfId="16787" xr:uid="{00000000-0005-0000-0000-0000C4780000}"/>
    <cellStyle name="Notas 27 3 3 3 2" xfId="31838" xr:uid="{00000000-0005-0000-0000-0000C5780000}"/>
    <cellStyle name="Notas 27 3 3 3 3" xfId="46187" xr:uid="{00000000-0005-0000-0000-0000C6780000}"/>
    <cellStyle name="Notas 27 3 30" xfId="8105" xr:uid="{00000000-0005-0000-0000-0000C7780000}"/>
    <cellStyle name="Notas 27 3 30 2" xfId="13016" xr:uid="{00000000-0005-0000-0000-0000C8780000}"/>
    <cellStyle name="Notas 27 3 30 2 2" xfId="28067" xr:uid="{00000000-0005-0000-0000-0000C9780000}"/>
    <cellStyle name="Notas 27 3 30 2 3" xfId="42416" xr:uid="{00000000-0005-0000-0000-0000CA780000}"/>
    <cellStyle name="Notas 27 3 30 3" xfId="22454" xr:uid="{00000000-0005-0000-0000-0000CB780000}"/>
    <cellStyle name="Notas 27 3 30 3 2" xfId="37505" xr:uid="{00000000-0005-0000-0000-0000CC780000}"/>
    <cellStyle name="Notas 27 3 30 3 3" xfId="51854" xr:uid="{00000000-0005-0000-0000-0000CD780000}"/>
    <cellStyle name="Notas 27 3 31" xfId="8312" xr:uid="{00000000-0005-0000-0000-0000CE780000}"/>
    <cellStyle name="Notas 27 3 31 2" xfId="13284" xr:uid="{00000000-0005-0000-0000-0000CF780000}"/>
    <cellStyle name="Notas 27 3 31 2 2" xfId="28335" xr:uid="{00000000-0005-0000-0000-0000D0780000}"/>
    <cellStyle name="Notas 27 3 31 2 3" xfId="42684" xr:uid="{00000000-0005-0000-0000-0000D1780000}"/>
    <cellStyle name="Notas 27 3 31 3" xfId="22661" xr:uid="{00000000-0005-0000-0000-0000D2780000}"/>
    <cellStyle name="Notas 27 3 31 3 2" xfId="37712" xr:uid="{00000000-0005-0000-0000-0000D3780000}"/>
    <cellStyle name="Notas 27 3 31 3 3" xfId="52061" xr:uid="{00000000-0005-0000-0000-0000D4780000}"/>
    <cellStyle name="Notas 27 3 32" xfId="8517" xr:uid="{00000000-0005-0000-0000-0000D5780000}"/>
    <cellStyle name="Notas 27 3 32 2" xfId="10948" xr:uid="{00000000-0005-0000-0000-0000D6780000}"/>
    <cellStyle name="Notas 27 3 32 2 2" xfId="25999" xr:uid="{00000000-0005-0000-0000-0000D7780000}"/>
    <cellStyle name="Notas 27 3 32 2 3" xfId="40348" xr:uid="{00000000-0005-0000-0000-0000D8780000}"/>
    <cellStyle name="Notas 27 3 32 3" xfId="22866" xr:uid="{00000000-0005-0000-0000-0000D9780000}"/>
    <cellStyle name="Notas 27 3 32 3 2" xfId="37917" xr:uid="{00000000-0005-0000-0000-0000DA780000}"/>
    <cellStyle name="Notas 27 3 32 3 3" xfId="52266" xr:uid="{00000000-0005-0000-0000-0000DB780000}"/>
    <cellStyle name="Notas 27 3 33" xfId="8712" xr:uid="{00000000-0005-0000-0000-0000DC780000}"/>
    <cellStyle name="Notas 27 3 33 2" xfId="13444" xr:uid="{00000000-0005-0000-0000-0000DD780000}"/>
    <cellStyle name="Notas 27 3 33 2 2" xfId="28495" xr:uid="{00000000-0005-0000-0000-0000DE780000}"/>
    <cellStyle name="Notas 27 3 33 2 3" xfId="42844" xr:uid="{00000000-0005-0000-0000-0000DF780000}"/>
    <cellStyle name="Notas 27 3 33 3" xfId="23061" xr:uid="{00000000-0005-0000-0000-0000E0780000}"/>
    <cellStyle name="Notas 27 3 33 3 2" xfId="38112" xr:uid="{00000000-0005-0000-0000-0000E1780000}"/>
    <cellStyle name="Notas 27 3 33 3 3" xfId="52461" xr:uid="{00000000-0005-0000-0000-0000E2780000}"/>
    <cellStyle name="Notas 27 3 34" xfId="8882" xr:uid="{00000000-0005-0000-0000-0000E3780000}"/>
    <cellStyle name="Notas 27 3 34 2" xfId="10707" xr:uid="{00000000-0005-0000-0000-0000E4780000}"/>
    <cellStyle name="Notas 27 3 34 2 2" xfId="25758" xr:uid="{00000000-0005-0000-0000-0000E5780000}"/>
    <cellStyle name="Notas 27 3 34 2 3" xfId="40107" xr:uid="{00000000-0005-0000-0000-0000E6780000}"/>
    <cellStyle name="Notas 27 3 34 3" xfId="23231" xr:uid="{00000000-0005-0000-0000-0000E7780000}"/>
    <cellStyle name="Notas 27 3 34 3 2" xfId="38282" xr:uid="{00000000-0005-0000-0000-0000E8780000}"/>
    <cellStyle name="Notas 27 3 34 3 3" xfId="52631" xr:uid="{00000000-0005-0000-0000-0000E9780000}"/>
    <cellStyle name="Notas 27 3 35" xfId="9016" xr:uid="{00000000-0005-0000-0000-0000EA780000}"/>
    <cellStyle name="Notas 27 3 35 2" xfId="16092" xr:uid="{00000000-0005-0000-0000-0000EB780000}"/>
    <cellStyle name="Notas 27 3 35 2 2" xfId="31143" xr:uid="{00000000-0005-0000-0000-0000EC780000}"/>
    <cellStyle name="Notas 27 3 35 2 3" xfId="45492" xr:uid="{00000000-0005-0000-0000-0000ED780000}"/>
    <cellStyle name="Notas 27 3 35 3" xfId="23365" xr:uid="{00000000-0005-0000-0000-0000EE780000}"/>
    <cellStyle name="Notas 27 3 35 3 2" xfId="38416" xr:uid="{00000000-0005-0000-0000-0000EF780000}"/>
    <cellStyle name="Notas 27 3 35 3 3" xfId="52765" xr:uid="{00000000-0005-0000-0000-0000F0780000}"/>
    <cellStyle name="Notas 27 3 36" xfId="15108" xr:uid="{00000000-0005-0000-0000-0000F1780000}"/>
    <cellStyle name="Notas 27 3 36 2" xfId="30159" xr:uid="{00000000-0005-0000-0000-0000F2780000}"/>
    <cellStyle name="Notas 27 3 36 3" xfId="44508" xr:uid="{00000000-0005-0000-0000-0000F3780000}"/>
    <cellStyle name="Notas 27 3 37" xfId="16265" xr:uid="{00000000-0005-0000-0000-0000F4780000}"/>
    <cellStyle name="Notas 27 3 37 2" xfId="31316" xr:uid="{00000000-0005-0000-0000-0000F5780000}"/>
    <cellStyle name="Notas 27 3 37 3" xfId="45665" xr:uid="{00000000-0005-0000-0000-0000F6780000}"/>
    <cellStyle name="Notas 27 3 4" xfId="2648" xr:uid="{00000000-0005-0000-0000-0000F7780000}"/>
    <cellStyle name="Notas 27 3 4 2" xfId="9883" xr:uid="{00000000-0005-0000-0000-0000F8780000}"/>
    <cellStyle name="Notas 27 3 4 2 2" xfId="24934" xr:uid="{00000000-0005-0000-0000-0000F9780000}"/>
    <cellStyle name="Notas 27 3 4 2 3" xfId="39283" xr:uid="{00000000-0005-0000-0000-0000FA780000}"/>
    <cellStyle name="Notas 27 3 4 3" xfId="16997" xr:uid="{00000000-0005-0000-0000-0000FB780000}"/>
    <cellStyle name="Notas 27 3 4 3 2" xfId="32048" xr:uid="{00000000-0005-0000-0000-0000FC780000}"/>
    <cellStyle name="Notas 27 3 4 3 3" xfId="46397" xr:uid="{00000000-0005-0000-0000-0000FD780000}"/>
    <cellStyle name="Notas 27 3 5" xfId="2858" xr:uid="{00000000-0005-0000-0000-0000FE780000}"/>
    <cellStyle name="Notas 27 3 5 2" xfId="13195" xr:uid="{00000000-0005-0000-0000-0000FF780000}"/>
    <cellStyle name="Notas 27 3 5 2 2" xfId="28246" xr:uid="{00000000-0005-0000-0000-000000790000}"/>
    <cellStyle name="Notas 27 3 5 2 3" xfId="42595" xr:uid="{00000000-0005-0000-0000-000001790000}"/>
    <cellStyle name="Notas 27 3 5 3" xfId="17207" xr:uid="{00000000-0005-0000-0000-000002790000}"/>
    <cellStyle name="Notas 27 3 5 3 2" xfId="32258" xr:uid="{00000000-0005-0000-0000-000003790000}"/>
    <cellStyle name="Notas 27 3 5 3 3" xfId="46607" xr:uid="{00000000-0005-0000-0000-000004790000}"/>
    <cellStyle name="Notas 27 3 6" xfId="3068" xr:uid="{00000000-0005-0000-0000-000005790000}"/>
    <cellStyle name="Notas 27 3 6 2" xfId="14086" xr:uid="{00000000-0005-0000-0000-000006790000}"/>
    <cellStyle name="Notas 27 3 6 2 2" xfId="29137" xr:uid="{00000000-0005-0000-0000-000007790000}"/>
    <cellStyle name="Notas 27 3 6 2 3" xfId="43486" xr:uid="{00000000-0005-0000-0000-000008790000}"/>
    <cellStyle name="Notas 27 3 6 3" xfId="17417" xr:uid="{00000000-0005-0000-0000-000009790000}"/>
    <cellStyle name="Notas 27 3 6 3 2" xfId="32468" xr:uid="{00000000-0005-0000-0000-00000A790000}"/>
    <cellStyle name="Notas 27 3 6 3 3" xfId="46817" xr:uid="{00000000-0005-0000-0000-00000B790000}"/>
    <cellStyle name="Notas 27 3 7" xfId="3278" xr:uid="{00000000-0005-0000-0000-00000C790000}"/>
    <cellStyle name="Notas 27 3 7 2" xfId="9360" xr:uid="{00000000-0005-0000-0000-00000D790000}"/>
    <cellStyle name="Notas 27 3 7 2 2" xfId="24411" xr:uid="{00000000-0005-0000-0000-00000E790000}"/>
    <cellStyle name="Notas 27 3 7 2 3" xfId="38760" xr:uid="{00000000-0005-0000-0000-00000F790000}"/>
    <cellStyle name="Notas 27 3 7 3" xfId="17627" xr:uid="{00000000-0005-0000-0000-000010790000}"/>
    <cellStyle name="Notas 27 3 7 3 2" xfId="32678" xr:uid="{00000000-0005-0000-0000-000011790000}"/>
    <cellStyle name="Notas 27 3 7 3 3" xfId="47027" xr:uid="{00000000-0005-0000-0000-000012790000}"/>
    <cellStyle name="Notas 27 3 8" xfId="3488" xr:uid="{00000000-0005-0000-0000-000013790000}"/>
    <cellStyle name="Notas 27 3 8 2" xfId="11600" xr:uid="{00000000-0005-0000-0000-000014790000}"/>
    <cellStyle name="Notas 27 3 8 2 2" xfId="26651" xr:uid="{00000000-0005-0000-0000-000015790000}"/>
    <cellStyle name="Notas 27 3 8 2 3" xfId="41000" xr:uid="{00000000-0005-0000-0000-000016790000}"/>
    <cellStyle name="Notas 27 3 8 3" xfId="17837" xr:uid="{00000000-0005-0000-0000-000017790000}"/>
    <cellStyle name="Notas 27 3 8 3 2" xfId="32888" xr:uid="{00000000-0005-0000-0000-000018790000}"/>
    <cellStyle name="Notas 27 3 8 3 3" xfId="47237" xr:uid="{00000000-0005-0000-0000-000019790000}"/>
    <cellStyle name="Notas 27 3 9" xfId="3698" xr:uid="{00000000-0005-0000-0000-00001A790000}"/>
    <cellStyle name="Notas 27 3 9 2" xfId="10817" xr:uid="{00000000-0005-0000-0000-00001B790000}"/>
    <cellStyle name="Notas 27 3 9 2 2" xfId="25868" xr:uid="{00000000-0005-0000-0000-00001C790000}"/>
    <cellStyle name="Notas 27 3 9 2 3" xfId="40217" xr:uid="{00000000-0005-0000-0000-00001D790000}"/>
    <cellStyle name="Notas 27 3 9 3" xfId="18047" xr:uid="{00000000-0005-0000-0000-00001E790000}"/>
    <cellStyle name="Notas 27 3 9 3 2" xfId="33098" xr:uid="{00000000-0005-0000-0000-00001F790000}"/>
    <cellStyle name="Notas 27 3 9 3 3" xfId="47447" xr:uid="{00000000-0005-0000-0000-000020790000}"/>
    <cellStyle name="Notas 27 30" xfId="7481" xr:uid="{00000000-0005-0000-0000-000021790000}"/>
    <cellStyle name="Notas 27 30 2" xfId="15545" xr:uid="{00000000-0005-0000-0000-000022790000}"/>
    <cellStyle name="Notas 27 30 2 2" xfId="30596" xr:uid="{00000000-0005-0000-0000-000023790000}"/>
    <cellStyle name="Notas 27 30 2 3" xfId="44945" xr:uid="{00000000-0005-0000-0000-000024790000}"/>
    <cellStyle name="Notas 27 30 3" xfId="21830" xr:uid="{00000000-0005-0000-0000-000025790000}"/>
    <cellStyle name="Notas 27 30 3 2" xfId="36881" xr:uid="{00000000-0005-0000-0000-000026790000}"/>
    <cellStyle name="Notas 27 30 3 3" xfId="51230" xr:uid="{00000000-0005-0000-0000-000027790000}"/>
    <cellStyle name="Notas 27 31" xfId="7691" xr:uid="{00000000-0005-0000-0000-000028790000}"/>
    <cellStyle name="Notas 27 31 2" xfId="13287" xr:uid="{00000000-0005-0000-0000-000029790000}"/>
    <cellStyle name="Notas 27 31 2 2" xfId="28338" xr:uid="{00000000-0005-0000-0000-00002A790000}"/>
    <cellStyle name="Notas 27 31 2 3" xfId="42687" xr:uid="{00000000-0005-0000-0000-00002B790000}"/>
    <cellStyle name="Notas 27 31 3" xfId="22040" xr:uid="{00000000-0005-0000-0000-00002C790000}"/>
    <cellStyle name="Notas 27 31 3 2" xfId="37091" xr:uid="{00000000-0005-0000-0000-00002D790000}"/>
    <cellStyle name="Notas 27 31 3 3" xfId="51440" xr:uid="{00000000-0005-0000-0000-00002E790000}"/>
    <cellStyle name="Notas 27 32" xfId="7901" xr:uid="{00000000-0005-0000-0000-00002F790000}"/>
    <cellStyle name="Notas 27 32 2" xfId="13633" xr:uid="{00000000-0005-0000-0000-000030790000}"/>
    <cellStyle name="Notas 27 32 2 2" xfId="28684" xr:uid="{00000000-0005-0000-0000-000031790000}"/>
    <cellStyle name="Notas 27 32 2 3" xfId="43033" xr:uid="{00000000-0005-0000-0000-000032790000}"/>
    <cellStyle name="Notas 27 32 3" xfId="22250" xr:uid="{00000000-0005-0000-0000-000033790000}"/>
    <cellStyle name="Notas 27 32 3 2" xfId="37301" xr:uid="{00000000-0005-0000-0000-000034790000}"/>
    <cellStyle name="Notas 27 32 3 3" xfId="51650" xr:uid="{00000000-0005-0000-0000-000035790000}"/>
    <cellStyle name="Notas 27 33" xfId="8108" xr:uid="{00000000-0005-0000-0000-000036790000}"/>
    <cellStyle name="Notas 27 33 2" xfId="13994" xr:uid="{00000000-0005-0000-0000-000037790000}"/>
    <cellStyle name="Notas 27 33 2 2" xfId="29045" xr:uid="{00000000-0005-0000-0000-000038790000}"/>
    <cellStyle name="Notas 27 33 2 3" xfId="43394" xr:uid="{00000000-0005-0000-0000-000039790000}"/>
    <cellStyle name="Notas 27 33 3" xfId="22457" xr:uid="{00000000-0005-0000-0000-00003A790000}"/>
    <cellStyle name="Notas 27 33 3 2" xfId="37508" xr:uid="{00000000-0005-0000-0000-00003B790000}"/>
    <cellStyle name="Notas 27 33 3 3" xfId="51857" xr:uid="{00000000-0005-0000-0000-00003C790000}"/>
    <cellStyle name="Notas 27 34" xfId="8315" xr:uid="{00000000-0005-0000-0000-00003D790000}"/>
    <cellStyle name="Notas 27 34 2" xfId="13707" xr:uid="{00000000-0005-0000-0000-00003E790000}"/>
    <cellStyle name="Notas 27 34 2 2" xfId="28758" xr:uid="{00000000-0005-0000-0000-00003F790000}"/>
    <cellStyle name="Notas 27 34 2 3" xfId="43107" xr:uid="{00000000-0005-0000-0000-000040790000}"/>
    <cellStyle name="Notas 27 34 3" xfId="22664" xr:uid="{00000000-0005-0000-0000-000041790000}"/>
    <cellStyle name="Notas 27 34 3 2" xfId="37715" xr:uid="{00000000-0005-0000-0000-000042790000}"/>
    <cellStyle name="Notas 27 34 3 3" xfId="52064" xr:uid="{00000000-0005-0000-0000-000043790000}"/>
    <cellStyle name="Notas 27 35" xfId="8520" xr:uid="{00000000-0005-0000-0000-000044790000}"/>
    <cellStyle name="Notas 27 35 2" xfId="15175" xr:uid="{00000000-0005-0000-0000-000045790000}"/>
    <cellStyle name="Notas 27 35 2 2" xfId="30226" xr:uid="{00000000-0005-0000-0000-000046790000}"/>
    <cellStyle name="Notas 27 35 2 3" xfId="44575" xr:uid="{00000000-0005-0000-0000-000047790000}"/>
    <cellStyle name="Notas 27 35 3" xfId="22869" xr:uid="{00000000-0005-0000-0000-000048790000}"/>
    <cellStyle name="Notas 27 35 3 2" xfId="37920" xr:uid="{00000000-0005-0000-0000-000049790000}"/>
    <cellStyle name="Notas 27 35 3 3" xfId="52269" xr:uid="{00000000-0005-0000-0000-00004A790000}"/>
    <cellStyle name="Notas 27 36" xfId="8715" xr:uid="{00000000-0005-0000-0000-00004B790000}"/>
    <cellStyle name="Notas 27 36 2" xfId="14251" xr:uid="{00000000-0005-0000-0000-00004C790000}"/>
    <cellStyle name="Notas 27 36 2 2" xfId="29302" xr:uid="{00000000-0005-0000-0000-00004D790000}"/>
    <cellStyle name="Notas 27 36 2 3" xfId="43651" xr:uid="{00000000-0005-0000-0000-00004E790000}"/>
    <cellStyle name="Notas 27 36 3" xfId="23064" xr:uid="{00000000-0005-0000-0000-00004F790000}"/>
    <cellStyle name="Notas 27 36 3 2" xfId="38115" xr:uid="{00000000-0005-0000-0000-000050790000}"/>
    <cellStyle name="Notas 27 36 3 3" xfId="52464" xr:uid="{00000000-0005-0000-0000-000051790000}"/>
    <cellStyle name="Notas 27 37" xfId="8885" xr:uid="{00000000-0005-0000-0000-000052790000}"/>
    <cellStyle name="Notas 27 37 2" xfId="12385" xr:uid="{00000000-0005-0000-0000-000053790000}"/>
    <cellStyle name="Notas 27 37 2 2" xfId="27436" xr:uid="{00000000-0005-0000-0000-000054790000}"/>
    <cellStyle name="Notas 27 37 2 3" xfId="41785" xr:uid="{00000000-0005-0000-0000-000055790000}"/>
    <cellStyle name="Notas 27 37 3" xfId="23234" xr:uid="{00000000-0005-0000-0000-000056790000}"/>
    <cellStyle name="Notas 27 37 3 2" xfId="38285" xr:uid="{00000000-0005-0000-0000-000057790000}"/>
    <cellStyle name="Notas 27 37 3 3" xfId="52634" xr:uid="{00000000-0005-0000-0000-000058790000}"/>
    <cellStyle name="Notas 27 38" xfId="10370" xr:uid="{00000000-0005-0000-0000-000059790000}"/>
    <cellStyle name="Notas 27 38 2" xfId="25421" xr:uid="{00000000-0005-0000-0000-00005A790000}"/>
    <cellStyle name="Notas 27 38 3" xfId="39770" xr:uid="{00000000-0005-0000-0000-00005B790000}"/>
    <cellStyle name="Notas 27 39" xfId="16134" xr:uid="{00000000-0005-0000-0000-00005C790000}"/>
    <cellStyle name="Notas 27 39 2" xfId="31185" xr:uid="{00000000-0005-0000-0000-00005D790000}"/>
    <cellStyle name="Notas 27 39 3" xfId="45534" xr:uid="{00000000-0005-0000-0000-00005E790000}"/>
    <cellStyle name="Notas 27 4" xfId="2015" xr:uid="{00000000-0005-0000-0000-00005F790000}"/>
    <cellStyle name="Notas 27 4 2" xfId="1841" xr:uid="{00000000-0005-0000-0000-000060790000}"/>
    <cellStyle name="Notas 27 4 2 2" xfId="23646" xr:uid="{00000000-0005-0000-0000-000061790000}"/>
    <cellStyle name="Notas 27 4 2 3" xfId="23998" xr:uid="{00000000-0005-0000-0000-000062790000}"/>
    <cellStyle name="Notas 27 4 3" xfId="16362" xr:uid="{00000000-0005-0000-0000-000063790000}"/>
    <cellStyle name="Notas 27 4 3 2" xfId="31413" xr:uid="{00000000-0005-0000-0000-000064790000}"/>
    <cellStyle name="Notas 27 4 3 3" xfId="45762" xr:uid="{00000000-0005-0000-0000-000065790000}"/>
    <cellStyle name="Notas 27 5" xfId="2231" xr:uid="{00000000-0005-0000-0000-000066790000}"/>
    <cellStyle name="Notas 27 5 2" xfId="14861" xr:uid="{00000000-0005-0000-0000-000067790000}"/>
    <cellStyle name="Notas 27 5 2 2" xfId="29912" xr:uid="{00000000-0005-0000-0000-000068790000}"/>
    <cellStyle name="Notas 27 5 2 3" xfId="44261" xr:uid="{00000000-0005-0000-0000-000069790000}"/>
    <cellStyle name="Notas 27 5 3" xfId="16580" xr:uid="{00000000-0005-0000-0000-00006A790000}"/>
    <cellStyle name="Notas 27 5 3 2" xfId="31631" xr:uid="{00000000-0005-0000-0000-00006B790000}"/>
    <cellStyle name="Notas 27 5 3 3" xfId="45980" xr:uid="{00000000-0005-0000-0000-00006C790000}"/>
    <cellStyle name="Notas 27 6" xfId="2441" xr:uid="{00000000-0005-0000-0000-00006D790000}"/>
    <cellStyle name="Notas 27 6 2" xfId="15783" xr:uid="{00000000-0005-0000-0000-00006E790000}"/>
    <cellStyle name="Notas 27 6 2 2" xfId="30834" xr:uid="{00000000-0005-0000-0000-00006F790000}"/>
    <cellStyle name="Notas 27 6 2 3" xfId="45183" xr:uid="{00000000-0005-0000-0000-000070790000}"/>
    <cellStyle name="Notas 27 6 3" xfId="16790" xr:uid="{00000000-0005-0000-0000-000071790000}"/>
    <cellStyle name="Notas 27 6 3 2" xfId="31841" xr:uid="{00000000-0005-0000-0000-000072790000}"/>
    <cellStyle name="Notas 27 6 3 3" xfId="46190" xr:uid="{00000000-0005-0000-0000-000073790000}"/>
    <cellStyle name="Notas 27 7" xfId="2651" xr:uid="{00000000-0005-0000-0000-000074790000}"/>
    <cellStyle name="Notas 27 7 2" xfId="11411" xr:uid="{00000000-0005-0000-0000-000075790000}"/>
    <cellStyle name="Notas 27 7 2 2" xfId="26462" xr:uid="{00000000-0005-0000-0000-000076790000}"/>
    <cellStyle name="Notas 27 7 2 3" xfId="40811" xr:uid="{00000000-0005-0000-0000-000077790000}"/>
    <cellStyle name="Notas 27 7 3" xfId="17000" xr:uid="{00000000-0005-0000-0000-000078790000}"/>
    <cellStyle name="Notas 27 7 3 2" xfId="32051" xr:uid="{00000000-0005-0000-0000-000079790000}"/>
    <cellStyle name="Notas 27 7 3 3" xfId="46400" xr:uid="{00000000-0005-0000-0000-00007A790000}"/>
    <cellStyle name="Notas 27 8" xfId="2861" xr:uid="{00000000-0005-0000-0000-00007B790000}"/>
    <cellStyle name="Notas 27 8 2" xfId="13929" xr:uid="{00000000-0005-0000-0000-00007C790000}"/>
    <cellStyle name="Notas 27 8 2 2" xfId="28980" xr:uid="{00000000-0005-0000-0000-00007D790000}"/>
    <cellStyle name="Notas 27 8 2 3" xfId="43329" xr:uid="{00000000-0005-0000-0000-00007E790000}"/>
    <cellStyle name="Notas 27 8 3" xfId="17210" xr:uid="{00000000-0005-0000-0000-00007F790000}"/>
    <cellStyle name="Notas 27 8 3 2" xfId="32261" xr:uid="{00000000-0005-0000-0000-000080790000}"/>
    <cellStyle name="Notas 27 8 3 3" xfId="46610" xr:uid="{00000000-0005-0000-0000-000081790000}"/>
    <cellStyle name="Notas 27 9" xfId="3071" xr:uid="{00000000-0005-0000-0000-000082790000}"/>
    <cellStyle name="Notas 27 9 2" xfId="16075" xr:uid="{00000000-0005-0000-0000-000083790000}"/>
    <cellStyle name="Notas 27 9 2 2" xfId="31126" xr:uid="{00000000-0005-0000-0000-000084790000}"/>
    <cellStyle name="Notas 27 9 2 3" xfId="45475" xr:uid="{00000000-0005-0000-0000-000085790000}"/>
    <cellStyle name="Notas 27 9 3" xfId="17420" xr:uid="{00000000-0005-0000-0000-000086790000}"/>
    <cellStyle name="Notas 27 9 3 2" xfId="32471" xr:uid="{00000000-0005-0000-0000-000087790000}"/>
    <cellStyle name="Notas 27 9 3 3" xfId="46820" xr:uid="{00000000-0005-0000-0000-000088790000}"/>
    <cellStyle name="Notas 28" xfId="1468" xr:uid="{00000000-0005-0000-0000-000089790000}"/>
    <cellStyle name="Notas 28 10" xfId="3799" xr:uid="{00000000-0005-0000-0000-00008A790000}"/>
    <cellStyle name="Notas 28 10 2" xfId="15810" xr:uid="{00000000-0005-0000-0000-00008B790000}"/>
    <cellStyle name="Notas 28 10 2 2" xfId="30861" xr:uid="{00000000-0005-0000-0000-00008C790000}"/>
    <cellStyle name="Notas 28 10 2 3" xfId="45210" xr:uid="{00000000-0005-0000-0000-00008D790000}"/>
    <cellStyle name="Notas 28 10 3" xfId="18148" xr:uid="{00000000-0005-0000-0000-00008E790000}"/>
    <cellStyle name="Notas 28 10 3 2" xfId="33199" xr:uid="{00000000-0005-0000-0000-00008F790000}"/>
    <cellStyle name="Notas 28 10 3 3" xfId="47548" xr:uid="{00000000-0005-0000-0000-000090790000}"/>
    <cellStyle name="Notas 28 11" xfId="4009" xr:uid="{00000000-0005-0000-0000-000091790000}"/>
    <cellStyle name="Notas 28 11 2" xfId="9074" xr:uid="{00000000-0005-0000-0000-000092790000}"/>
    <cellStyle name="Notas 28 11 2 2" xfId="24125" xr:uid="{00000000-0005-0000-0000-000093790000}"/>
    <cellStyle name="Notas 28 11 2 3" xfId="38474" xr:uid="{00000000-0005-0000-0000-000094790000}"/>
    <cellStyle name="Notas 28 11 3" xfId="18358" xr:uid="{00000000-0005-0000-0000-000095790000}"/>
    <cellStyle name="Notas 28 11 3 2" xfId="33409" xr:uid="{00000000-0005-0000-0000-000096790000}"/>
    <cellStyle name="Notas 28 11 3 3" xfId="47758" xr:uid="{00000000-0005-0000-0000-000097790000}"/>
    <cellStyle name="Notas 28 12" xfId="4219" xr:uid="{00000000-0005-0000-0000-000098790000}"/>
    <cellStyle name="Notas 28 12 2" xfId="14154" xr:uid="{00000000-0005-0000-0000-000099790000}"/>
    <cellStyle name="Notas 28 12 2 2" xfId="29205" xr:uid="{00000000-0005-0000-0000-00009A790000}"/>
    <cellStyle name="Notas 28 12 2 3" xfId="43554" xr:uid="{00000000-0005-0000-0000-00009B790000}"/>
    <cellStyle name="Notas 28 12 3" xfId="18568" xr:uid="{00000000-0005-0000-0000-00009C790000}"/>
    <cellStyle name="Notas 28 12 3 2" xfId="33619" xr:uid="{00000000-0005-0000-0000-00009D790000}"/>
    <cellStyle name="Notas 28 12 3 3" xfId="47968" xr:uid="{00000000-0005-0000-0000-00009E790000}"/>
    <cellStyle name="Notas 28 13" xfId="4429" xr:uid="{00000000-0005-0000-0000-00009F790000}"/>
    <cellStyle name="Notas 28 13 2" xfId="13511" xr:uid="{00000000-0005-0000-0000-0000A0790000}"/>
    <cellStyle name="Notas 28 13 2 2" xfId="28562" xr:uid="{00000000-0005-0000-0000-0000A1790000}"/>
    <cellStyle name="Notas 28 13 2 3" xfId="42911" xr:uid="{00000000-0005-0000-0000-0000A2790000}"/>
    <cellStyle name="Notas 28 13 3" xfId="18778" xr:uid="{00000000-0005-0000-0000-0000A3790000}"/>
    <cellStyle name="Notas 28 13 3 2" xfId="33829" xr:uid="{00000000-0005-0000-0000-0000A4790000}"/>
    <cellStyle name="Notas 28 13 3 3" xfId="48178" xr:uid="{00000000-0005-0000-0000-0000A5790000}"/>
    <cellStyle name="Notas 28 14" xfId="4639" xr:uid="{00000000-0005-0000-0000-0000A6790000}"/>
    <cellStyle name="Notas 28 14 2" xfId="16089" xr:uid="{00000000-0005-0000-0000-0000A7790000}"/>
    <cellStyle name="Notas 28 14 2 2" xfId="31140" xr:uid="{00000000-0005-0000-0000-0000A8790000}"/>
    <cellStyle name="Notas 28 14 2 3" xfId="45489" xr:uid="{00000000-0005-0000-0000-0000A9790000}"/>
    <cellStyle name="Notas 28 14 3" xfId="18988" xr:uid="{00000000-0005-0000-0000-0000AA790000}"/>
    <cellStyle name="Notas 28 14 3 2" xfId="34039" xr:uid="{00000000-0005-0000-0000-0000AB790000}"/>
    <cellStyle name="Notas 28 14 3 3" xfId="48388" xr:uid="{00000000-0005-0000-0000-0000AC790000}"/>
    <cellStyle name="Notas 28 15" xfId="4849" xr:uid="{00000000-0005-0000-0000-0000AD790000}"/>
    <cellStyle name="Notas 28 15 2" xfId="16087" xr:uid="{00000000-0005-0000-0000-0000AE790000}"/>
    <cellStyle name="Notas 28 15 2 2" xfId="31138" xr:uid="{00000000-0005-0000-0000-0000AF790000}"/>
    <cellStyle name="Notas 28 15 2 3" xfId="45487" xr:uid="{00000000-0005-0000-0000-0000B0790000}"/>
    <cellStyle name="Notas 28 15 3" xfId="19198" xr:uid="{00000000-0005-0000-0000-0000B1790000}"/>
    <cellStyle name="Notas 28 15 3 2" xfId="34249" xr:uid="{00000000-0005-0000-0000-0000B2790000}"/>
    <cellStyle name="Notas 28 15 3 3" xfId="48598" xr:uid="{00000000-0005-0000-0000-0000B3790000}"/>
    <cellStyle name="Notas 28 16" xfId="5059" xr:uid="{00000000-0005-0000-0000-0000B4790000}"/>
    <cellStyle name="Notas 28 16 2" xfId="9881" xr:uid="{00000000-0005-0000-0000-0000B5790000}"/>
    <cellStyle name="Notas 28 16 2 2" xfId="24932" xr:uid="{00000000-0005-0000-0000-0000B6790000}"/>
    <cellStyle name="Notas 28 16 2 3" xfId="39281" xr:uid="{00000000-0005-0000-0000-0000B7790000}"/>
    <cellStyle name="Notas 28 16 3" xfId="19408" xr:uid="{00000000-0005-0000-0000-0000B8790000}"/>
    <cellStyle name="Notas 28 16 3 2" xfId="34459" xr:uid="{00000000-0005-0000-0000-0000B9790000}"/>
    <cellStyle name="Notas 28 16 3 3" xfId="48808" xr:uid="{00000000-0005-0000-0000-0000BA790000}"/>
    <cellStyle name="Notas 28 17" xfId="5269" xr:uid="{00000000-0005-0000-0000-0000BB790000}"/>
    <cellStyle name="Notas 28 17 2" xfId="10116" xr:uid="{00000000-0005-0000-0000-0000BC790000}"/>
    <cellStyle name="Notas 28 17 2 2" xfId="25167" xr:uid="{00000000-0005-0000-0000-0000BD790000}"/>
    <cellStyle name="Notas 28 17 2 3" xfId="39516" xr:uid="{00000000-0005-0000-0000-0000BE790000}"/>
    <cellStyle name="Notas 28 17 3" xfId="19618" xr:uid="{00000000-0005-0000-0000-0000BF790000}"/>
    <cellStyle name="Notas 28 17 3 2" xfId="34669" xr:uid="{00000000-0005-0000-0000-0000C0790000}"/>
    <cellStyle name="Notas 28 17 3 3" xfId="49018" xr:uid="{00000000-0005-0000-0000-0000C1790000}"/>
    <cellStyle name="Notas 28 18" xfId="5479" xr:uid="{00000000-0005-0000-0000-0000C2790000}"/>
    <cellStyle name="Notas 28 18 2" xfId="14606" xr:uid="{00000000-0005-0000-0000-0000C3790000}"/>
    <cellStyle name="Notas 28 18 2 2" xfId="29657" xr:uid="{00000000-0005-0000-0000-0000C4790000}"/>
    <cellStyle name="Notas 28 18 2 3" xfId="44006" xr:uid="{00000000-0005-0000-0000-0000C5790000}"/>
    <cellStyle name="Notas 28 18 3" xfId="19828" xr:uid="{00000000-0005-0000-0000-0000C6790000}"/>
    <cellStyle name="Notas 28 18 3 2" xfId="34879" xr:uid="{00000000-0005-0000-0000-0000C7790000}"/>
    <cellStyle name="Notas 28 18 3 3" xfId="49228" xr:uid="{00000000-0005-0000-0000-0000C8790000}"/>
    <cellStyle name="Notas 28 19" xfId="5689" xr:uid="{00000000-0005-0000-0000-0000C9790000}"/>
    <cellStyle name="Notas 28 19 2" xfId="11874" xr:uid="{00000000-0005-0000-0000-0000CA790000}"/>
    <cellStyle name="Notas 28 19 2 2" xfId="26925" xr:uid="{00000000-0005-0000-0000-0000CB790000}"/>
    <cellStyle name="Notas 28 19 2 3" xfId="41274" xr:uid="{00000000-0005-0000-0000-0000CC790000}"/>
    <cellStyle name="Notas 28 19 3" xfId="20038" xr:uid="{00000000-0005-0000-0000-0000CD790000}"/>
    <cellStyle name="Notas 28 19 3 2" xfId="35089" xr:uid="{00000000-0005-0000-0000-0000CE790000}"/>
    <cellStyle name="Notas 28 19 3 3" xfId="49438" xr:uid="{00000000-0005-0000-0000-0000CF790000}"/>
    <cellStyle name="Notas 28 2" xfId="2151" xr:uid="{00000000-0005-0000-0000-0000D0790000}"/>
    <cellStyle name="Notas 28 2 2" xfId="9255" xr:uid="{00000000-0005-0000-0000-0000D1790000}"/>
    <cellStyle name="Notas 28 2 2 2" xfId="24306" xr:uid="{00000000-0005-0000-0000-0000D2790000}"/>
    <cellStyle name="Notas 28 2 2 3" xfId="38655" xr:uid="{00000000-0005-0000-0000-0000D3790000}"/>
    <cellStyle name="Notas 28 2 3" xfId="16500" xr:uid="{00000000-0005-0000-0000-0000D4790000}"/>
    <cellStyle name="Notas 28 2 3 2" xfId="31551" xr:uid="{00000000-0005-0000-0000-0000D5790000}"/>
    <cellStyle name="Notas 28 2 3 3" xfId="45900" xr:uid="{00000000-0005-0000-0000-0000D6790000}"/>
    <cellStyle name="Notas 28 20" xfId="5899" xr:uid="{00000000-0005-0000-0000-0000D7790000}"/>
    <cellStyle name="Notas 28 20 2" xfId="9674" xr:uid="{00000000-0005-0000-0000-0000D8790000}"/>
    <cellStyle name="Notas 28 20 2 2" xfId="24725" xr:uid="{00000000-0005-0000-0000-0000D9790000}"/>
    <cellStyle name="Notas 28 20 2 3" xfId="39074" xr:uid="{00000000-0005-0000-0000-0000DA790000}"/>
    <cellStyle name="Notas 28 20 3" xfId="20248" xr:uid="{00000000-0005-0000-0000-0000DB790000}"/>
    <cellStyle name="Notas 28 20 3 2" xfId="35299" xr:uid="{00000000-0005-0000-0000-0000DC790000}"/>
    <cellStyle name="Notas 28 20 3 3" xfId="49648" xr:uid="{00000000-0005-0000-0000-0000DD790000}"/>
    <cellStyle name="Notas 28 21" xfId="6109" xr:uid="{00000000-0005-0000-0000-0000DE790000}"/>
    <cellStyle name="Notas 28 21 2" xfId="9875" xr:uid="{00000000-0005-0000-0000-0000DF790000}"/>
    <cellStyle name="Notas 28 21 2 2" xfId="24926" xr:uid="{00000000-0005-0000-0000-0000E0790000}"/>
    <cellStyle name="Notas 28 21 2 3" xfId="39275" xr:uid="{00000000-0005-0000-0000-0000E1790000}"/>
    <cellStyle name="Notas 28 21 3" xfId="20458" xr:uid="{00000000-0005-0000-0000-0000E2790000}"/>
    <cellStyle name="Notas 28 21 3 2" xfId="35509" xr:uid="{00000000-0005-0000-0000-0000E3790000}"/>
    <cellStyle name="Notas 28 21 3 3" xfId="49858" xr:uid="{00000000-0005-0000-0000-0000E4790000}"/>
    <cellStyle name="Notas 28 22" xfId="6319" xr:uid="{00000000-0005-0000-0000-0000E5790000}"/>
    <cellStyle name="Notas 28 22 2" xfId="9295" xr:uid="{00000000-0005-0000-0000-0000E6790000}"/>
    <cellStyle name="Notas 28 22 2 2" xfId="24346" xr:uid="{00000000-0005-0000-0000-0000E7790000}"/>
    <cellStyle name="Notas 28 22 2 3" xfId="38695" xr:uid="{00000000-0005-0000-0000-0000E8790000}"/>
    <cellStyle name="Notas 28 22 3" xfId="20668" xr:uid="{00000000-0005-0000-0000-0000E9790000}"/>
    <cellStyle name="Notas 28 22 3 2" xfId="35719" xr:uid="{00000000-0005-0000-0000-0000EA790000}"/>
    <cellStyle name="Notas 28 22 3 3" xfId="50068" xr:uid="{00000000-0005-0000-0000-0000EB790000}"/>
    <cellStyle name="Notas 28 23" xfId="6529" xr:uid="{00000000-0005-0000-0000-0000EC790000}"/>
    <cellStyle name="Notas 28 23 2" xfId="10473" xr:uid="{00000000-0005-0000-0000-0000ED790000}"/>
    <cellStyle name="Notas 28 23 2 2" xfId="25524" xr:uid="{00000000-0005-0000-0000-0000EE790000}"/>
    <cellStyle name="Notas 28 23 2 3" xfId="39873" xr:uid="{00000000-0005-0000-0000-0000EF790000}"/>
    <cellStyle name="Notas 28 23 3" xfId="20878" xr:uid="{00000000-0005-0000-0000-0000F0790000}"/>
    <cellStyle name="Notas 28 23 3 2" xfId="35929" xr:uid="{00000000-0005-0000-0000-0000F1790000}"/>
    <cellStyle name="Notas 28 23 3 3" xfId="50278" xr:uid="{00000000-0005-0000-0000-0000F2790000}"/>
    <cellStyle name="Notas 28 24" xfId="6739" xr:uid="{00000000-0005-0000-0000-0000F3790000}"/>
    <cellStyle name="Notas 28 24 2" xfId="10622" xr:uid="{00000000-0005-0000-0000-0000F4790000}"/>
    <cellStyle name="Notas 28 24 2 2" xfId="25673" xr:uid="{00000000-0005-0000-0000-0000F5790000}"/>
    <cellStyle name="Notas 28 24 2 3" xfId="40022" xr:uid="{00000000-0005-0000-0000-0000F6790000}"/>
    <cellStyle name="Notas 28 24 3" xfId="21088" xr:uid="{00000000-0005-0000-0000-0000F7790000}"/>
    <cellStyle name="Notas 28 24 3 2" xfId="36139" xr:uid="{00000000-0005-0000-0000-0000F8790000}"/>
    <cellStyle name="Notas 28 24 3 3" xfId="50488" xr:uid="{00000000-0005-0000-0000-0000F9790000}"/>
    <cellStyle name="Notas 28 25" xfId="6949" xr:uid="{00000000-0005-0000-0000-0000FA790000}"/>
    <cellStyle name="Notas 28 25 2" xfId="9585" xr:uid="{00000000-0005-0000-0000-0000FB790000}"/>
    <cellStyle name="Notas 28 25 2 2" xfId="24636" xr:uid="{00000000-0005-0000-0000-0000FC790000}"/>
    <cellStyle name="Notas 28 25 2 3" xfId="38985" xr:uid="{00000000-0005-0000-0000-0000FD790000}"/>
    <cellStyle name="Notas 28 25 3" xfId="21298" xr:uid="{00000000-0005-0000-0000-0000FE790000}"/>
    <cellStyle name="Notas 28 25 3 2" xfId="36349" xr:uid="{00000000-0005-0000-0000-0000FF790000}"/>
    <cellStyle name="Notas 28 25 3 3" xfId="50698" xr:uid="{00000000-0005-0000-0000-0000007A0000}"/>
    <cellStyle name="Notas 28 26" xfId="7159" xr:uid="{00000000-0005-0000-0000-0000017A0000}"/>
    <cellStyle name="Notas 28 26 2" xfId="13349" xr:uid="{00000000-0005-0000-0000-0000027A0000}"/>
    <cellStyle name="Notas 28 26 2 2" xfId="28400" xr:uid="{00000000-0005-0000-0000-0000037A0000}"/>
    <cellStyle name="Notas 28 26 2 3" xfId="42749" xr:uid="{00000000-0005-0000-0000-0000047A0000}"/>
    <cellStyle name="Notas 28 26 3" xfId="21508" xr:uid="{00000000-0005-0000-0000-0000057A0000}"/>
    <cellStyle name="Notas 28 26 3 2" xfId="36559" xr:uid="{00000000-0005-0000-0000-0000067A0000}"/>
    <cellStyle name="Notas 28 26 3 3" xfId="50908" xr:uid="{00000000-0005-0000-0000-0000077A0000}"/>
    <cellStyle name="Notas 28 27" xfId="7369" xr:uid="{00000000-0005-0000-0000-0000087A0000}"/>
    <cellStyle name="Notas 28 27 2" xfId="11330" xr:uid="{00000000-0005-0000-0000-0000097A0000}"/>
    <cellStyle name="Notas 28 27 2 2" xfId="26381" xr:uid="{00000000-0005-0000-0000-00000A7A0000}"/>
    <cellStyle name="Notas 28 27 2 3" xfId="40730" xr:uid="{00000000-0005-0000-0000-00000B7A0000}"/>
    <cellStyle name="Notas 28 27 3" xfId="21718" xr:uid="{00000000-0005-0000-0000-00000C7A0000}"/>
    <cellStyle name="Notas 28 27 3 2" xfId="36769" xr:uid="{00000000-0005-0000-0000-00000D7A0000}"/>
    <cellStyle name="Notas 28 27 3 3" xfId="51118" xr:uid="{00000000-0005-0000-0000-00000E7A0000}"/>
    <cellStyle name="Notas 28 28" xfId="7579" xr:uid="{00000000-0005-0000-0000-00000F7A0000}"/>
    <cellStyle name="Notas 28 28 2" xfId="14624" xr:uid="{00000000-0005-0000-0000-0000107A0000}"/>
    <cellStyle name="Notas 28 28 2 2" xfId="29675" xr:uid="{00000000-0005-0000-0000-0000117A0000}"/>
    <cellStyle name="Notas 28 28 2 3" xfId="44024" xr:uid="{00000000-0005-0000-0000-0000127A0000}"/>
    <cellStyle name="Notas 28 28 3" xfId="21928" xr:uid="{00000000-0005-0000-0000-0000137A0000}"/>
    <cellStyle name="Notas 28 28 3 2" xfId="36979" xr:uid="{00000000-0005-0000-0000-0000147A0000}"/>
    <cellStyle name="Notas 28 28 3 3" xfId="51328" xr:uid="{00000000-0005-0000-0000-0000157A0000}"/>
    <cellStyle name="Notas 28 29" xfId="7789" xr:uid="{00000000-0005-0000-0000-0000167A0000}"/>
    <cellStyle name="Notas 28 29 2" xfId="13467" xr:uid="{00000000-0005-0000-0000-0000177A0000}"/>
    <cellStyle name="Notas 28 29 2 2" xfId="28518" xr:uid="{00000000-0005-0000-0000-0000187A0000}"/>
    <cellStyle name="Notas 28 29 2 3" xfId="42867" xr:uid="{00000000-0005-0000-0000-0000197A0000}"/>
    <cellStyle name="Notas 28 29 3" xfId="22138" xr:uid="{00000000-0005-0000-0000-00001A7A0000}"/>
    <cellStyle name="Notas 28 29 3 2" xfId="37189" xr:uid="{00000000-0005-0000-0000-00001B7A0000}"/>
    <cellStyle name="Notas 28 29 3 3" xfId="51538" xr:uid="{00000000-0005-0000-0000-00001C7A0000}"/>
    <cellStyle name="Notas 28 3" xfId="2329" xr:uid="{00000000-0005-0000-0000-00001D7A0000}"/>
    <cellStyle name="Notas 28 3 2" xfId="10600" xr:uid="{00000000-0005-0000-0000-00001E7A0000}"/>
    <cellStyle name="Notas 28 3 2 2" xfId="25651" xr:uid="{00000000-0005-0000-0000-00001F7A0000}"/>
    <cellStyle name="Notas 28 3 2 3" xfId="40000" xr:uid="{00000000-0005-0000-0000-0000207A0000}"/>
    <cellStyle name="Notas 28 3 3" xfId="16678" xr:uid="{00000000-0005-0000-0000-0000217A0000}"/>
    <cellStyle name="Notas 28 3 3 2" xfId="31729" xr:uid="{00000000-0005-0000-0000-0000227A0000}"/>
    <cellStyle name="Notas 28 3 3 3" xfId="46078" xr:uid="{00000000-0005-0000-0000-0000237A0000}"/>
    <cellStyle name="Notas 28 30" xfId="7997" xr:uid="{00000000-0005-0000-0000-0000247A0000}"/>
    <cellStyle name="Notas 28 30 2" xfId="14530" xr:uid="{00000000-0005-0000-0000-0000257A0000}"/>
    <cellStyle name="Notas 28 30 2 2" xfId="29581" xr:uid="{00000000-0005-0000-0000-0000267A0000}"/>
    <cellStyle name="Notas 28 30 2 3" xfId="43930" xr:uid="{00000000-0005-0000-0000-0000277A0000}"/>
    <cellStyle name="Notas 28 30 3" xfId="22346" xr:uid="{00000000-0005-0000-0000-0000287A0000}"/>
    <cellStyle name="Notas 28 30 3 2" xfId="37397" xr:uid="{00000000-0005-0000-0000-0000297A0000}"/>
    <cellStyle name="Notas 28 30 3 3" xfId="51746" xr:uid="{00000000-0005-0000-0000-00002A7A0000}"/>
    <cellStyle name="Notas 28 31" xfId="8204" xr:uid="{00000000-0005-0000-0000-00002B7A0000}"/>
    <cellStyle name="Notas 28 31 2" xfId="12985" xr:uid="{00000000-0005-0000-0000-00002C7A0000}"/>
    <cellStyle name="Notas 28 31 2 2" xfId="28036" xr:uid="{00000000-0005-0000-0000-00002D7A0000}"/>
    <cellStyle name="Notas 28 31 2 3" xfId="42385" xr:uid="{00000000-0005-0000-0000-00002E7A0000}"/>
    <cellStyle name="Notas 28 31 3" xfId="22553" xr:uid="{00000000-0005-0000-0000-00002F7A0000}"/>
    <cellStyle name="Notas 28 31 3 2" xfId="37604" xr:uid="{00000000-0005-0000-0000-0000307A0000}"/>
    <cellStyle name="Notas 28 31 3 3" xfId="51953" xr:uid="{00000000-0005-0000-0000-0000317A0000}"/>
    <cellStyle name="Notas 28 32" xfId="8411" xr:uid="{00000000-0005-0000-0000-0000327A0000}"/>
    <cellStyle name="Notas 28 32 2" xfId="11092" xr:uid="{00000000-0005-0000-0000-0000337A0000}"/>
    <cellStyle name="Notas 28 32 2 2" xfId="26143" xr:uid="{00000000-0005-0000-0000-0000347A0000}"/>
    <cellStyle name="Notas 28 32 2 3" xfId="40492" xr:uid="{00000000-0005-0000-0000-0000357A0000}"/>
    <cellStyle name="Notas 28 32 3" xfId="22760" xr:uid="{00000000-0005-0000-0000-0000367A0000}"/>
    <cellStyle name="Notas 28 32 3 2" xfId="37811" xr:uid="{00000000-0005-0000-0000-0000377A0000}"/>
    <cellStyle name="Notas 28 32 3 3" xfId="52160" xr:uid="{00000000-0005-0000-0000-0000387A0000}"/>
    <cellStyle name="Notas 28 33" xfId="8611" xr:uid="{00000000-0005-0000-0000-0000397A0000}"/>
    <cellStyle name="Notas 28 33 2" xfId="13473" xr:uid="{00000000-0005-0000-0000-00003A7A0000}"/>
    <cellStyle name="Notas 28 33 2 2" xfId="28524" xr:uid="{00000000-0005-0000-0000-00003B7A0000}"/>
    <cellStyle name="Notas 28 33 2 3" xfId="42873" xr:uid="{00000000-0005-0000-0000-00003C7A0000}"/>
    <cellStyle name="Notas 28 33 3" xfId="22960" xr:uid="{00000000-0005-0000-0000-00003D7A0000}"/>
    <cellStyle name="Notas 28 33 3 2" xfId="38011" xr:uid="{00000000-0005-0000-0000-00003E7A0000}"/>
    <cellStyle name="Notas 28 33 3 3" xfId="52360" xr:uid="{00000000-0005-0000-0000-00003F7A0000}"/>
    <cellStyle name="Notas 28 34" xfId="8795" xr:uid="{00000000-0005-0000-0000-0000407A0000}"/>
    <cellStyle name="Notas 28 34 2" xfId="9997" xr:uid="{00000000-0005-0000-0000-0000417A0000}"/>
    <cellStyle name="Notas 28 34 2 2" xfId="25048" xr:uid="{00000000-0005-0000-0000-0000427A0000}"/>
    <cellStyle name="Notas 28 34 2 3" xfId="39397" xr:uid="{00000000-0005-0000-0000-0000437A0000}"/>
    <cellStyle name="Notas 28 34 3" xfId="23144" xr:uid="{00000000-0005-0000-0000-0000447A0000}"/>
    <cellStyle name="Notas 28 34 3 2" xfId="38195" xr:uid="{00000000-0005-0000-0000-0000457A0000}"/>
    <cellStyle name="Notas 28 34 3 3" xfId="52544" xr:uid="{00000000-0005-0000-0000-0000467A0000}"/>
    <cellStyle name="Notas 28 35" xfId="8949" xr:uid="{00000000-0005-0000-0000-0000477A0000}"/>
    <cellStyle name="Notas 28 35 2" xfId="9302" xr:uid="{00000000-0005-0000-0000-0000487A0000}"/>
    <cellStyle name="Notas 28 35 2 2" xfId="24353" xr:uid="{00000000-0005-0000-0000-0000497A0000}"/>
    <cellStyle name="Notas 28 35 2 3" xfId="38702" xr:uid="{00000000-0005-0000-0000-00004A7A0000}"/>
    <cellStyle name="Notas 28 35 3" xfId="23298" xr:uid="{00000000-0005-0000-0000-00004B7A0000}"/>
    <cellStyle name="Notas 28 35 3 2" xfId="38349" xr:uid="{00000000-0005-0000-0000-00004C7A0000}"/>
    <cellStyle name="Notas 28 35 3 3" xfId="52698" xr:uid="{00000000-0005-0000-0000-00004D7A0000}"/>
    <cellStyle name="Notas 28 36" xfId="12521" xr:uid="{00000000-0005-0000-0000-00004E7A0000}"/>
    <cellStyle name="Notas 28 36 2" xfId="27572" xr:uid="{00000000-0005-0000-0000-00004F7A0000}"/>
    <cellStyle name="Notas 28 36 3" xfId="41921" xr:uid="{00000000-0005-0000-0000-0000507A0000}"/>
    <cellStyle name="Notas 28 37" xfId="16198" xr:uid="{00000000-0005-0000-0000-0000517A0000}"/>
    <cellStyle name="Notas 28 37 2" xfId="31249" xr:uid="{00000000-0005-0000-0000-0000527A0000}"/>
    <cellStyle name="Notas 28 37 3" xfId="45598" xr:uid="{00000000-0005-0000-0000-0000537A0000}"/>
    <cellStyle name="Notas 28 4" xfId="2539" xr:uid="{00000000-0005-0000-0000-0000547A0000}"/>
    <cellStyle name="Notas 28 4 2" xfId="12899" xr:uid="{00000000-0005-0000-0000-0000557A0000}"/>
    <cellStyle name="Notas 28 4 2 2" xfId="27950" xr:uid="{00000000-0005-0000-0000-0000567A0000}"/>
    <cellStyle name="Notas 28 4 2 3" xfId="42299" xr:uid="{00000000-0005-0000-0000-0000577A0000}"/>
    <cellStyle name="Notas 28 4 3" xfId="16888" xr:uid="{00000000-0005-0000-0000-0000587A0000}"/>
    <cellStyle name="Notas 28 4 3 2" xfId="31939" xr:uid="{00000000-0005-0000-0000-0000597A0000}"/>
    <cellStyle name="Notas 28 4 3 3" xfId="46288" xr:uid="{00000000-0005-0000-0000-00005A7A0000}"/>
    <cellStyle name="Notas 28 5" xfId="2749" xr:uid="{00000000-0005-0000-0000-00005B7A0000}"/>
    <cellStyle name="Notas 28 5 2" xfId="12487" xr:uid="{00000000-0005-0000-0000-00005C7A0000}"/>
    <cellStyle name="Notas 28 5 2 2" xfId="27538" xr:uid="{00000000-0005-0000-0000-00005D7A0000}"/>
    <cellStyle name="Notas 28 5 2 3" xfId="41887" xr:uid="{00000000-0005-0000-0000-00005E7A0000}"/>
    <cellStyle name="Notas 28 5 3" xfId="17098" xr:uid="{00000000-0005-0000-0000-00005F7A0000}"/>
    <cellStyle name="Notas 28 5 3 2" xfId="32149" xr:uid="{00000000-0005-0000-0000-0000607A0000}"/>
    <cellStyle name="Notas 28 5 3 3" xfId="46498" xr:uid="{00000000-0005-0000-0000-0000617A0000}"/>
    <cellStyle name="Notas 28 6" xfId="2959" xr:uid="{00000000-0005-0000-0000-0000627A0000}"/>
    <cellStyle name="Notas 28 6 2" xfId="10580" xr:uid="{00000000-0005-0000-0000-0000637A0000}"/>
    <cellStyle name="Notas 28 6 2 2" xfId="25631" xr:uid="{00000000-0005-0000-0000-0000647A0000}"/>
    <cellStyle name="Notas 28 6 2 3" xfId="39980" xr:uid="{00000000-0005-0000-0000-0000657A0000}"/>
    <cellStyle name="Notas 28 6 3" xfId="17308" xr:uid="{00000000-0005-0000-0000-0000667A0000}"/>
    <cellStyle name="Notas 28 6 3 2" xfId="32359" xr:uid="{00000000-0005-0000-0000-0000677A0000}"/>
    <cellStyle name="Notas 28 6 3 3" xfId="46708" xr:uid="{00000000-0005-0000-0000-0000687A0000}"/>
    <cellStyle name="Notas 28 7" xfId="3169" xr:uid="{00000000-0005-0000-0000-0000697A0000}"/>
    <cellStyle name="Notas 28 7 2" xfId="10829" xr:uid="{00000000-0005-0000-0000-00006A7A0000}"/>
    <cellStyle name="Notas 28 7 2 2" xfId="25880" xr:uid="{00000000-0005-0000-0000-00006B7A0000}"/>
    <cellStyle name="Notas 28 7 2 3" xfId="40229" xr:uid="{00000000-0005-0000-0000-00006C7A0000}"/>
    <cellStyle name="Notas 28 7 3" xfId="17518" xr:uid="{00000000-0005-0000-0000-00006D7A0000}"/>
    <cellStyle name="Notas 28 7 3 2" xfId="32569" xr:uid="{00000000-0005-0000-0000-00006E7A0000}"/>
    <cellStyle name="Notas 28 7 3 3" xfId="46918" xr:uid="{00000000-0005-0000-0000-00006F7A0000}"/>
    <cellStyle name="Notas 28 8" xfId="3379" xr:uid="{00000000-0005-0000-0000-0000707A0000}"/>
    <cellStyle name="Notas 28 8 2" xfId="14115" xr:uid="{00000000-0005-0000-0000-0000717A0000}"/>
    <cellStyle name="Notas 28 8 2 2" xfId="29166" xr:uid="{00000000-0005-0000-0000-0000727A0000}"/>
    <cellStyle name="Notas 28 8 2 3" xfId="43515" xr:uid="{00000000-0005-0000-0000-0000737A0000}"/>
    <cellStyle name="Notas 28 8 3" xfId="17728" xr:uid="{00000000-0005-0000-0000-0000747A0000}"/>
    <cellStyle name="Notas 28 8 3 2" xfId="32779" xr:uid="{00000000-0005-0000-0000-0000757A0000}"/>
    <cellStyle name="Notas 28 8 3 3" xfId="47128" xr:uid="{00000000-0005-0000-0000-0000767A0000}"/>
    <cellStyle name="Notas 28 9" xfId="3589" xr:uid="{00000000-0005-0000-0000-0000777A0000}"/>
    <cellStyle name="Notas 28 9 2" xfId="14534" xr:uid="{00000000-0005-0000-0000-0000787A0000}"/>
    <cellStyle name="Notas 28 9 2 2" xfId="29585" xr:uid="{00000000-0005-0000-0000-0000797A0000}"/>
    <cellStyle name="Notas 28 9 2 3" xfId="43934" xr:uid="{00000000-0005-0000-0000-00007A7A0000}"/>
    <cellStyle name="Notas 28 9 3" xfId="17938" xr:uid="{00000000-0005-0000-0000-00007B7A0000}"/>
    <cellStyle name="Notas 28 9 3 2" xfId="32989" xr:uid="{00000000-0005-0000-0000-00007C7A0000}"/>
    <cellStyle name="Notas 28 9 3 3" xfId="47338" xr:uid="{00000000-0005-0000-0000-00007D7A0000}"/>
    <cellStyle name="Notas 29" xfId="1505" xr:uid="{00000000-0005-0000-0000-00007E7A0000}"/>
    <cellStyle name="Notas 29 10" xfId="3877" xr:uid="{00000000-0005-0000-0000-00007F7A0000}"/>
    <cellStyle name="Notas 29 10 2" xfId="9786" xr:uid="{00000000-0005-0000-0000-0000807A0000}"/>
    <cellStyle name="Notas 29 10 2 2" xfId="24837" xr:uid="{00000000-0005-0000-0000-0000817A0000}"/>
    <cellStyle name="Notas 29 10 2 3" xfId="39186" xr:uid="{00000000-0005-0000-0000-0000827A0000}"/>
    <cellStyle name="Notas 29 10 3" xfId="18226" xr:uid="{00000000-0005-0000-0000-0000837A0000}"/>
    <cellStyle name="Notas 29 10 3 2" xfId="33277" xr:uid="{00000000-0005-0000-0000-0000847A0000}"/>
    <cellStyle name="Notas 29 10 3 3" xfId="47626" xr:uid="{00000000-0005-0000-0000-0000857A0000}"/>
    <cellStyle name="Notas 29 11" xfId="4087" xr:uid="{00000000-0005-0000-0000-0000867A0000}"/>
    <cellStyle name="Notas 29 11 2" xfId="15348" xr:uid="{00000000-0005-0000-0000-0000877A0000}"/>
    <cellStyle name="Notas 29 11 2 2" xfId="30399" xr:uid="{00000000-0005-0000-0000-0000887A0000}"/>
    <cellStyle name="Notas 29 11 2 3" xfId="44748" xr:uid="{00000000-0005-0000-0000-0000897A0000}"/>
    <cellStyle name="Notas 29 11 3" xfId="18436" xr:uid="{00000000-0005-0000-0000-00008A7A0000}"/>
    <cellStyle name="Notas 29 11 3 2" xfId="33487" xr:uid="{00000000-0005-0000-0000-00008B7A0000}"/>
    <cellStyle name="Notas 29 11 3 3" xfId="47836" xr:uid="{00000000-0005-0000-0000-00008C7A0000}"/>
    <cellStyle name="Notas 29 12" xfId="4297" xr:uid="{00000000-0005-0000-0000-00008D7A0000}"/>
    <cellStyle name="Notas 29 12 2" xfId="9139" xr:uid="{00000000-0005-0000-0000-00008E7A0000}"/>
    <cellStyle name="Notas 29 12 2 2" xfId="24190" xr:uid="{00000000-0005-0000-0000-00008F7A0000}"/>
    <cellStyle name="Notas 29 12 2 3" xfId="38539" xr:uid="{00000000-0005-0000-0000-0000907A0000}"/>
    <cellStyle name="Notas 29 12 3" xfId="18646" xr:uid="{00000000-0005-0000-0000-0000917A0000}"/>
    <cellStyle name="Notas 29 12 3 2" xfId="33697" xr:uid="{00000000-0005-0000-0000-0000927A0000}"/>
    <cellStyle name="Notas 29 12 3 3" xfId="48046" xr:uid="{00000000-0005-0000-0000-0000937A0000}"/>
    <cellStyle name="Notas 29 13" xfId="4507" xr:uid="{00000000-0005-0000-0000-0000947A0000}"/>
    <cellStyle name="Notas 29 13 2" xfId="13873" xr:uid="{00000000-0005-0000-0000-0000957A0000}"/>
    <cellStyle name="Notas 29 13 2 2" xfId="28924" xr:uid="{00000000-0005-0000-0000-0000967A0000}"/>
    <cellStyle name="Notas 29 13 2 3" xfId="43273" xr:uid="{00000000-0005-0000-0000-0000977A0000}"/>
    <cellStyle name="Notas 29 13 3" xfId="18856" xr:uid="{00000000-0005-0000-0000-0000987A0000}"/>
    <cellStyle name="Notas 29 13 3 2" xfId="33907" xr:uid="{00000000-0005-0000-0000-0000997A0000}"/>
    <cellStyle name="Notas 29 13 3 3" xfId="48256" xr:uid="{00000000-0005-0000-0000-00009A7A0000}"/>
    <cellStyle name="Notas 29 14" xfId="4717" xr:uid="{00000000-0005-0000-0000-00009B7A0000}"/>
    <cellStyle name="Notas 29 14 2" xfId="11375" xr:uid="{00000000-0005-0000-0000-00009C7A0000}"/>
    <cellStyle name="Notas 29 14 2 2" xfId="26426" xr:uid="{00000000-0005-0000-0000-00009D7A0000}"/>
    <cellStyle name="Notas 29 14 2 3" xfId="40775" xr:uid="{00000000-0005-0000-0000-00009E7A0000}"/>
    <cellStyle name="Notas 29 14 3" xfId="19066" xr:uid="{00000000-0005-0000-0000-00009F7A0000}"/>
    <cellStyle name="Notas 29 14 3 2" xfId="34117" xr:uid="{00000000-0005-0000-0000-0000A07A0000}"/>
    <cellStyle name="Notas 29 14 3 3" xfId="48466" xr:uid="{00000000-0005-0000-0000-0000A17A0000}"/>
    <cellStyle name="Notas 29 15" xfId="4927" xr:uid="{00000000-0005-0000-0000-0000A27A0000}"/>
    <cellStyle name="Notas 29 15 2" xfId="13856" xr:uid="{00000000-0005-0000-0000-0000A37A0000}"/>
    <cellStyle name="Notas 29 15 2 2" xfId="28907" xr:uid="{00000000-0005-0000-0000-0000A47A0000}"/>
    <cellStyle name="Notas 29 15 2 3" xfId="43256" xr:uid="{00000000-0005-0000-0000-0000A57A0000}"/>
    <cellStyle name="Notas 29 15 3" xfId="19276" xr:uid="{00000000-0005-0000-0000-0000A67A0000}"/>
    <cellStyle name="Notas 29 15 3 2" xfId="34327" xr:uid="{00000000-0005-0000-0000-0000A77A0000}"/>
    <cellStyle name="Notas 29 15 3 3" xfId="48676" xr:uid="{00000000-0005-0000-0000-0000A87A0000}"/>
    <cellStyle name="Notas 29 16" xfId="5137" xr:uid="{00000000-0005-0000-0000-0000A97A0000}"/>
    <cellStyle name="Notas 29 16 2" xfId="14035" xr:uid="{00000000-0005-0000-0000-0000AA7A0000}"/>
    <cellStyle name="Notas 29 16 2 2" xfId="29086" xr:uid="{00000000-0005-0000-0000-0000AB7A0000}"/>
    <cellStyle name="Notas 29 16 2 3" xfId="43435" xr:uid="{00000000-0005-0000-0000-0000AC7A0000}"/>
    <cellStyle name="Notas 29 16 3" xfId="19486" xr:uid="{00000000-0005-0000-0000-0000AD7A0000}"/>
    <cellStyle name="Notas 29 16 3 2" xfId="34537" xr:uid="{00000000-0005-0000-0000-0000AE7A0000}"/>
    <cellStyle name="Notas 29 16 3 3" xfId="48886" xr:uid="{00000000-0005-0000-0000-0000AF7A0000}"/>
    <cellStyle name="Notas 29 17" xfId="5347" xr:uid="{00000000-0005-0000-0000-0000B07A0000}"/>
    <cellStyle name="Notas 29 17 2" xfId="11123" xr:uid="{00000000-0005-0000-0000-0000B17A0000}"/>
    <cellStyle name="Notas 29 17 2 2" xfId="26174" xr:uid="{00000000-0005-0000-0000-0000B27A0000}"/>
    <cellStyle name="Notas 29 17 2 3" xfId="40523" xr:uid="{00000000-0005-0000-0000-0000B37A0000}"/>
    <cellStyle name="Notas 29 17 3" xfId="19696" xr:uid="{00000000-0005-0000-0000-0000B47A0000}"/>
    <cellStyle name="Notas 29 17 3 2" xfId="34747" xr:uid="{00000000-0005-0000-0000-0000B57A0000}"/>
    <cellStyle name="Notas 29 17 3 3" xfId="49096" xr:uid="{00000000-0005-0000-0000-0000B67A0000}"/>
    <cellStyle name="Notas 29 18" xfId="5557" xr:uid="{00000000-0005-0000-0000-0000B77A0000}"/>
    <cellStyle name="Notas 29 18 2" xfId="15449" xr:uid="{00000000-0005-0000-0000-0000B87A0000}"/>
    <cellStyle name="Notas 29 18 2 2" xfId="30500" xr:uid="{00000000-0005-0000-0000-0000B97A0000}"/>
    <cellStyle name="Notas 29 18 2 3" xfId="44849" xr:uid="{00000000-0005-0000-0000-0000BA7A0000}"/>
    <cellStyle name="Notas 29 18 3" xfId="19906" xr:uid="{00000000-0005-0000-0000-0000BB7A0000}"/>
    <cellStyle name="Notas 29 18 3 2" xfId="34957" xr:uid="{00000000-0005-0000-0000-0000BC7A0000}"/>
    <cellStyle name="Notas 29 18 3 3" xfId="49306" xr:uid="{00000000-0005-0000-0000-0000BD7A0000}"/>
    <cellStyle name="Notas 29 19" xfId="5767" xr:uid="{00000000-0005-0000-0000-0000BE7A0000}"/>
    <cellStyle name="Notas 29 19 2" xfId="15070" xr:uid="{00000000-0005-0000-0000-0000BF7A0000}"/>
    <cellStyle name="Notas 29 19 2 2" xfId="30121" xr:uid="{00000000-0005-0000-0000-0000C07A0000}"/>
    <cellStyle name="Notas 29 19 2 3" xfId="44470" xr:uid="{00000000-0005-0000-0000-0000C17A0000}"/>
    <cellStyle name="Notas 29 19 3" xfId="20116" xr:uid="{00000000-0005-0000-0000-0000C27A0000}"/>
    <cellStyle name="Notas 29 19 3 2" xfId="35167" xr:uid="{00000000-0005-0000-0000-0000C37A0000}"/>
    <cellStyle name="Notas 29 19 3 3" xfId="49516" xr:uid="{00000000-0005-0000-0000-0000C47A0000}"/>
    <cellStyle name="Notas 29 2" xfId="2124" xr:uid="{00000000-0005-0000-0000-0000C57A0000}"/>
    <cellStyle name="Notas 29 2 2" xfId="9174" xr:uid="{00000000-0005-0000-0000-0000C67A0000}"/>
    <cellStyle name="Notas 29 2 2 2" xfId="24225" xr:uid="{00000000-0005-0000-0000-0000C77A0000}"/>
    <cellStyle name="Notas 29 2 2 3" xfId="38574" xr:uid="{00000000-0005-0000-0000-0000C87A0000}"/>
    <cellStyle name="Notas 29 2 3" xfId="16472" xr:uid="{00000000-0005-0000-0000-0000C97A0000}"/>
    <cellStyle name="Notas 29 2 3 2" xfId="31523" xr:uid="{00000000-0005-0000-0000-0000CA7A0000}"/>
    <cellStyle name="Notas 29 2 3 3" xfId="45872" xr:uid="{00000000-0005-0000-0000-0000CB7A0000}"/>
    <cellStyle name="Notas 29 20" xfId="5977" xr:uid="{00000000-0005-0000-0000-0000CC7A0000}"/>
    <cellStyle name="Notas 29 20 2" xfId="15032" xr:uid="{00000000-0005-0000-0000-0000CD7A0000}"/>
    <cellStyle name="Notas 29 20 2 2" xfId="30083" xr:uid="{00000000-0005-0000-0000-0000CE7A0000}"/>
    <cellStyle name="Notas 29 20 2 3" xfId="44432" xr:uid="{00000000-0005-0000-0000-0000CF7A0000}"/>
    <cellStyle name="Notas 29 20 3" xfId="20326" xr:uid="{00000000-0005-0000-0000-0000D07A0000}"/>
    <cellStyle name="Notas 29 20 3 2" xfId="35377" xr:uid="{00000000-0005-0000-0000-0000D17A0000}"/>
    <cellStyle name="Notas 29 20 3 3" xfId="49726" xr:uid="{00000000-0005-0000-0000-0000D27A0000}"/>
    <cellStyle name="Notas 29 21" xfId="6187" xr:uid="{00000000-0005-0000-0000-0000D37A0000}"/>
    <cellStyle name="Notas 29 21 2" xfId="16051" xr:uid="{00000000-0005-0000-0000-0000D47A0000}"/>
    <cellStyle name="Notas 29 21 2 2" xfId="31102" xr:uid="{00000000-0005-0000-0000-0000D57A0000}"/>
    <cellStyle name="Notas 29 21 2 3" xfId="45451" xr:uid="{00000000-0005-0000-0000-0000D67A0000}"/>
    <cellStyle name="Notas 29 21 3" xfId="20536" xr:uid="{00000000-0005-0000-0000-0000D77A0000}"/>
    <cellStyle name="Notas 29 21 3 2" xfId="35587" xr:uid="{00000000-0005-0000-0000-0000D87A0000}"/>
    <cellStyle name="Notas 29 21 3 3" xfId="49936" xr:uid="{00000000-0005-0000-0000-0000D97A0000}"/>
    <cellStyle name="Notas 29 22" xfId="6397" xr:uid="{00000000-0005-0000-0000-0000DA7A0000}"/>
    <cellStyle name="Notas 29 22 2" xfId="9569" xr:uid="{00000000-0005-0000-0000-0000DB7A0000}"/>
    <cellStyle name="Notas 29 22 2 2" xfId="24620" xr:uid="{00000000-0005-0000-0000-0000DC7A0000}"/>
    <cellStyle name="Notas 29 22 2 3" xfId="38969" xr:uid="{00000000-0005-0000-0000-0000DD7A0000}"/>
    <cellStyle name="Notas 29 22 3" xfId="20746" xr:uid="{00000000-0005-0000-0000-0000DE7A0000}"/>
    <cellStyle name="Notas 29 22 3 2" xfId="35797" xr:uid="{00000000-0005-0000-0000-0000DF7A0000}"/>
    <cellStyle name="Notas 29 22 3 3" xfId="50146" xr:uid="{00000000-0005-0000-0000-0000E07A0000}"/>
    <cellStyle name="Notas 29 23" xfId="6607" xr:uid="{00000000-0005-0000-0000-0000E17A0000}"/>
    <cellStyle name="Notas 29 23 2" xfId="11824" xr:uid="{00000000-0005-0000-0000-0000E27A0000}"/>
    <cellStyle name="Notas 29 23 2 2" xfId="26875" xr:uid="{00000000-0005-0000-0000-0000E37A0000}"/>
    <cellStyle name="Notas 29 23 2 3" xfId="41224" xr:uid="{00000000-0005-0000-0000-0000E47A0000}"/>
    <cellStyle name="Notas 29 23 3" xfId="20956" xr:uid="{00000000-0005-0000-0000-0000E57A0000}"/>
    <cellStyle name="Notas 29 23 3 2" xfId="36007" xr:uid="{00000000-0005-0000-0000-0000E67A0000}"/>
    <cellStyle name="Notas 29 23 3 3" xfId="50356" xr:uid="{00000000-0005-0000-0000-0000E77A0000}"/>
    <cellStyle name="Notas 29 24" xfId="6817" xr:uid="{00000000-0005-0000-0000-0000E87A0000}"/>
    <cellStyle name="Notas 29 24 2" xfId="15534" xr:uid="{00000000-0005-0000-0000-0000E97A0000}"/>
    <cellStyle name="Notas 29 24 2 2" xfId="30585" xr:uid="{00000000-0005-0000-0000-0000EA7A0000}"/>
    <cellStyle name="Notas 29 24 2 3" xfId="44934" xr:uid="{00000000-0005-0000-0000-0000EB7A0000}"/>
    <cellStyle name="Notas 29 24 3" xfId="21166" xr:uid="{00000000-0005-0000-0000-0000EC7A0000}"/>
    <cellStyle name="Notas 29 24 3 2" xfId="36217" xr:uid="{00000000-0005-0000-0000-0000ED7A0000}"/>
    <cellStyle name="Notas 29 24 3 3" xfId="50566" xr:uid="{00000000-0005-0000-0000-0000EE7A0000}"/>
    <cellStyle name="Notas 29 25" xfId="7027" xr:uid="{00000000-0005-0000-0000-0000EF7A0000}"/>
    <cellStyle name="Notas 29 25 2" xfId="12854" xr:uid="{00000000-0005-0000-0000-0000F07A0000}"/>
    <cellStyle name="Notas 29 25 2 2" xfId="27905" xr:uid="{00000000-0005-0000-0000-0000F17A0000}"/>
    <cellStyle name="Notas 29 25 2 3" xfId="42254" xr:uid="{00000000-0005-0000-0000-0000F27A0000}"/>
    <cellStyle name="Notas 29 25 3" xfId="21376" xr:uid="{00000000-0005-0000-0000-0000F37A0000}"/>
    <cellStyle name="Notas 29 25 3 2" xfId="36427" xr:uid="{00000000-0005-0000-0000-0000F47A0000}"/>
    <cellStyle name="Notas 29 25 3 3" xfId="50776" xr:uid="{00000000-0005-0000-0000-0000F57A0000}"/>
    <cellStyle name="Notas 29 26" xfId="7237" xr:uid="{00000000-0005-0000-0000-0000F67A0000}"/>
    <cellStyle name="Notas 29 26 2" xfId="9884" xr:uid="{00000000-0005-0000-0000-0000F77A0000}"/>
    <cellStyle name="Notas 29 26 2 2" xfId="24935" xr:uid="{00000000-0005-0000-0000-0000F87A0000}"/>
    <cellStyle name="Notas 29 26 2 3" xfId="39284" xr:uid="{00000000-0005-0000-0000-0000F97A0000}"/>
    <cellStyle name="Notas 29 26 3" xfId="21586" xr:uid="{00000000-0005-0000-0000-0000FA7A0000}"/>
    <cellStyle name="Notas 29 26 3 2" xfId="36637" xr:uid="{00000000-0005-0000-0000-0000FB7A0000}"/>
    <cellStyle name="Notas 29 26 3 3" xfId="50986" xr:uid="{00000000-0005-0000-0000-0000FC7A0000}"/>
    <cellStyle name="Notas 29 27" xfId="7447" xr:uid="{00000000-0005-0000-0000-0000FD7A0000}"/>
    <cellStyle name="Notas 29 27 2" xfId="15178" xr:uid="{00000000-0005-0000-0000-0000FE7A0000}"/>
    <cellStyle name="Notas 29 27 2 2" xfId="30229" xr:uid="{00000000-0005-0000-0000-0000FF7A0000}"/>
    <cellStyle name="Notas 29 27 2 3" xfId="44578" xr:uid="{00000000-0005-0000-0000-0000007B0000}"/>
    <cellStyle name="Notas 29 27 3" xfId="21796" xr:uid="{00000000-0005-0000-0000-0000017B0000}"/>
    <cellStyle name="Notas 29 27 3 2" xfId="36847" xr:uid="{00000000-0005-0000-0000-0000027B0000}"/>
    <cellStyle name="Notas 29 27 3 3" xfId="51196" xr:uid="{00000000-0005-0000-0000-0000037B0000}"/>
    <cellStyle name="Notas 29 28" xfId="7657" xr:uid="{00000000-0005-0000-0000-0000047B0000}"/>
    <cellStyle name="Notas 29 28 2" xfId="13123" xr:uid="{00000000-0005-0000-0000-0000057B0000}"/>
    <cellStyle name="Notas 29 28 2 2" xfId="28174" xr:uid="{00000000-0005-0000-0000-0000067B0000}"/>
    <cellStyle name="Notas 29 28 2 3" xfId="42523" xr:uid="{00000000-0005-0000-0000-0000077B0000}"/>
    <cellStyle name="Notas 29 28 3" xfId="22006" xr:uid="{00000000-0005-0000-0000-0000087B0000}"/>
    <cellStyle name="Notas 29 28 3 2" xfId="37057" xr:uid="{00000000-0005-0000-0000-0000097B0000}"/>
    <cellStyle name="Notas 29 28 3 3" xfId="51406" xr:uid="{00000000-0005-0000-0000-00000A7B0000}"/>
    <cellStyle name="Notas 29 29" xfId="7867" xr:uid="{00000000-0005-0000-0000-00000B7B0000}"/>
    <cellStyle name="Notas 29 29 2" xfId="14899" xr:uid="{00000000-0005-0000-0000-00000C7B0000}"/>
    <cellStyle name="Notas 29 29 2 2" xfId="29950" xr:uid="{00000000-0005-0000-0000-00000D7B0000}"/>
    <cellStyle name="Notas 29 29 2 3" xfId="44299" xr:uid="{00000000-0005-0000-0000-00000E7B0000}"/>
    <cellStyle name="Notas 29 29 3" xfId="22216" xr:uid="{00000000-0005-0000-0000-00000F7B0000}"/>
    <cellStyle name="Notas 29 29 3 2" xfId="37267" xr:uid="{00000000-0005-0000-0000-0000107B0000}"/>
    <cellStyle name="Notas 29 29 3 3" xfId="51616" xr:uid="{00000000-0005-0000-0000-0000117B0000}"/>
    <cellStyle name="Notas 29 3" xfId="2407" xr:uid="{00000000-0005-0000-0000-0000127B0000}"/>
    <cellStyle name="Notas 29 3 2" xfId="10705" xr:uid="{00000000-0005-0000-0000-0000137B0000}"/>
    <cellStyle name="Notas 29 3 2 2" xfId="25756" xr:uid="{00000000-0005-0000-0000-0000147B0000}"/>
    <cellStyle name="Notas 29 3 2 3" xfId="40105" xr:uid="{00000000-0005-0000-0000-0000157B0000}"/>
    <cellStyle name="Notas 29 3 3" xfId="16756" xr:uid="{00000000-0005-0000-0000-0000167B0000}"/>
    <cellStyle name="Notas 29 3 3 2" xfId="31807" xr:uid="{00000000-0005-0000-0000-0000177B0000}"/>
    <cellStyle name="Notas 29 3 3 3" xfId="46156" xr:uid="{00000000-0005-0000-0000-0000187B0000}"/>
    <cellStyle name="Notas 29 30" xfId="8074" xr:uid="{00000000-0005-0000-0000-0000197B0000}"/>
    <cellStyle name="Notas 29 30 2" xfId="11082" xr:uid="{00000000-0005-0000-0000-00001A7B0000}"/>
    <cellStyle name="Notas 29 30 2 2" xfId="26133" xr:uid="{00000000-0005-0000-0000-00001B7B0000}"/>
    <cellStyle name="Notas 29 30 2 3" xfId="40482" xr:uid="{00000000-0005-0000-0000-00001C7B0000}"/>
    <cellStyle name="Notas 29 30 3" xfId="22423" xr:uid="{00000000-0005-0000-0000-00001D7B0000}"/>
    <cellStyle name="Notas 29 30 3 2" xfId="37474" xr:uid="{00000000-0005-0000-0000-00001E7B0000}"/>
    <cellStyle name="Notas 29 30 3 3" xfId="51823" xr:uid="{00000000-0005-0000-0000-00001F7B0000}"/>
    <cellStyle name="Notas 29 31" xfId="8281" xr:uid="{00000000-0005-0000-0000-0000207B0000}"/>
    <cellStyle name="Notas 29 31 2" xfId="11413" xr:uid="{00000000-0005-0000-0000-0000217B0000}"/>
    <cellStyle name="Notas 29 31 2 2" xfId="26464" xr:uid="{00000000-0005-0000-0000-0000227B0000}"/>
    <cellStyle name="Notas 29 31 2 3" xfId="40813" xr:uid="{00000000-0005-0000-0000-0000237B0000}"/>
    <cellStyle name="Notas 29 31 3" xfId="22630" xr:uid="{00000000-0005-0000-0000-0000247B0000}"/>
    <cellStyle name="Notas 29 31 3 2" xfId="37681" xr:uid="{00000000-0005-0000-0000-0000257B0000}"/>
    <cellStyle name="Notas 29 31 3 3" xfId="52030" xr:uid="{00000000-0005-0000-0000-0000267B0000}"/>
    <cellStyle name="Notas 29 32" xfId="8487" xr:uid="{00000000-0005-0000-0000-0000277B0000}"/>
    <cellStyle name="Notas 29 32 2" xfId="10776" xr:uid="{00000000-0005-0000-0000-0000287B0000}"/>
    <cellStyle name="Notas 29 32 2 2" xfId="25827" xr:uid="{00000000-0005-0000-0000-0000297B0000}"/>
    <cellStyle name="Notas 29 32 2 3" xfId="40176" xr:uid="{00000000-0005-0000-0000-00002A7B0000}"/>
    <cellStyle name="Notas 29 32 3" xfId="22836" xr:uid="{00000000-0005-0000-0000-00002B7B0000}"/>
    <cellStyle name="Notas 29 32 3 2" xfId="37887" xr:uid="{00000000-0005-0000-0000-00002C7B0000}"/>
    <cellStyle name="Notas 29 32 3 3" xfId="52236" xr:uid="{00000000-0005-0000-0000-00002D7B0000}"/>
    <cellStyle name="Notas 29 33" xfId="8683" xr:uid="{00000000-0005-0000-0000-00002E7B0000}"/>
    <cellStyle name="Notas 29 33 2" xfId="11135" xr:uid="{00000000-0005-0000-0000-00002F7B0000}"/>
    <cellStyle name="Notas 29 33 2 2" xfId="26186" xr:uid="{00000000-0005-0000-0000-0000307B0000}"/>
    <cellStyle name="Notas 29 33 2 3" xfId="40535" xr:uid="{00000000-0005-0000-0000-0000317B0000}"/>
    <cellStyle name="Notas 29 33 3" xfId="23032" xr:uid="{00000000-0005-0000-0000-0000327B0000}"/>
    <cellStyle name="Notas 29 33 3 2" xfId="38083" xr:uid="{00000000-0005-0000-0000-0000337B0000}"/>
    <cellStyle name="Notas 29 33 3 3" xfId="52432" xr:uid="{00000000-0005-0000-0000-0000347B0000}"/>
    <cellStyle name="Notas 29 34" xfId="8853" xr:uid="{00000000-0005-0000-0000-0000357B0000}"/>
    <cellStyle name="Notas 29 34 2" xfId="10255" xr:uid="{00000000-0005-0000-0000-0000367B0000}"/>
    <cellStyle name="Notas 29 34 2 2" xfId="25306" xr:uid="{00000000-0005-0000-0000-0000377B0000}"/>
    <cellStyle name="Notas 29 34 2 3" xfId="39655" xr:uid="{00000000-0005-0000-0000-0000387B0000}"/>
    <cellStyle name="Notas 29 34 3" xfId="23202" xr:uid="{00000000-0005-0000-0000-0000397B0000}"/>
    <cellStyle name="Notas 29 34 3 2" xfId="38253" xr:uid="{00000000-0005-0000-0000-00003A7B0000}"/>
    <cellStyle name="Notas 29 34 3 3" xfId="52602" xr:uid="{00000000-0005-0000-0000-00003B7B0000}"/>
    <cellStyle name="Notas 29 35" xfId="8992" xr:uid="{00000000-0005-0000-0000-00003C7B0000}"/>
    <cellStyle name="Notas 29 35 2" xfId="12790" xr:uid="{00000000-0005-0000-0000-00003D7B0000}"/>
    <cellStyle name="Notas 29 35 2 2" xfId="27841" xr:uid="{00000000-0005-0000-0000-00003E7B0000}"/>
    <cellStyle name="Notas 29 35 2 3" xfId="42190" xr:uid="{00000000-0005-0000-0000-00003F7B0000}"/>
    <cellStyle name="Notas 29 35 3" xfId="23341" xr:uid="{00000000-0005-0000-0000-0000407B0000}"/>
    <cellStyle name="Notas 29 35 3 2" xfId="38392" xr:uid="{00000000-0005-0000-0000-0000417B0000}"/>
    <cellStyle name="Notas 29 35 3 3" xfId="52741" xr:uid="{00000000-0005-0000-0000-0000427B0000}"/>
    <cellStyle name="Notas 29 36" xfId="11905" xr:uid="{00000000-0005-0000-0000-0000437B0000}"/>
    <cellStyle name="Notas 29 36 2" xfId="26956" xr:uid="{00000000-0005-0000-0000-0000447B0000}"/>
    <cellStyle name="Notas 29 36 3" xfId="41305" xr:uid="{00000000-0005-0000-0000-0000457B0000}"/>
    <cellStyle name="Notas 29 37" xfId="16241" xr:uid="{00000000-0005-0000-0000-0000467B0000}"/>
    <cellStyle name="Notas 29 37 2" xfId="31292" xr:uid="{00000000-0005-0000-0000-0000477B0000}"/>
    <cellStyle name="Notas 29 37 3" xfId="45641" xr:uid="{00000000-0005-0000-0000-0000487B0000}"/>
    <cellStyle name="Notas 29 4" xfId="2617" xr:uid="{00000000-0005-0000-0000-0000497B0000}"/>
    <cellStyle name="Notas 29 4 2" xfId="15201" xr:uid="{00000000-0005-0000-0000-00004A7B0000}"/>
    <cellStyle name="Notas 29 4 2 2" xfId="30252" xr:uid="{00000000-0005-0000-0000-00004B7B0000}"/>
    <cellStyle name="Notas 29 4 2 3" xfId="44601" xr:uid="{00000000-0005-0000-0000-00004C7B0000}"/>
    <cellStyle name="Notas 29 4 3" xfId="16966" xr:uid="{00000000-0005-0000-0000-00004D7B0000}"/>
    <cellStyle name="Notas 29 4 3 2" xfId="32017" xr:uid="{00000000-0005-0000-0000-00004E7B0000}"/>
    <cellStyle name="Notas 29 4 3 3" xfId="46366" xr:uid="{00000000-0005-0000-0000-00004F7B0000}"/>
    <cellStyle name="Notas 29 5" xfId="2827" xr:uid="{00000000-0005-0000-0000-0000507B0000}"/>
    <cellStyle name="Notas 29 5 2" xfId="16045" xr:uid="{00000000-0005-0000-0000-0000517B0000}"/>
    <cellStyle name="Notas 29 5 2 2" xfId="31096" xr:uid="{00000000-0005-0000-0000-0000527B0000}"/>
    <cellStyle name="Notas 29 5 2 3" xfId="45445" xr:uid="{00000000-0005-0000-0000-0000537B0000}"/>
    <cellStyle name="Notas 29 5 3" xfId="17176" xr:uid="{00000000-0005-0000-0000-0000547B0000}"/>
    <cellStyle name="Notas 29 5 3 2" xfId="32227" xr:uid="{00000000-0005-0000-0000-0000557B0000}"/>
    <cellStyle name="Notas 29 5 3 3" xfId="46576" xr:uid="{00000000-0005-0000-0000-0000567B0000}"/>
    <cellStyle name="Notas 29 6" xfId="3037" xr:uid="{00000000-0005-0000-0000-0000577B0000}"/>
    <cellStyle name="Notas 29 6 2" xfId="15082" xr:uid="{00000000-0005-0000-0000-0000587B0000}"/>
    <cellStyle name="Notas 29 6 2 2" xfId="30133" xr:uid="{00000000-0005-0000-0000-0000597B0000}"/>
    <cellStyle name="Notas 29 6 2 3" xfId="44482" xr:uid="{00000000-0005-0000-0000-00005A7B0000}"/>
    <cellStyle name="Notas 29 6 3" xfId="17386" xr:uid="{00000000-0005-0000-0000-00005B7B0000}"/>
    <cellStyle name="Notas 29 6 3 2" xfId="32437" xr:uid="{00000000-0005-0000-0000-00005C7B0000}"/>
    <cellStyle name="Notas 29 6 3 3" xfId="46786" xr:uid="{00000000-0005-0000-0000-00005D7B0000}"/>
    <cellStyle name="Notas 29 7" xfId="3247" xr:uid="{00000000-0005-0000-0000-00005E7B0000}"/>
    <cellStyle name="Notas 29 7 2" xfId="13196" xr:uid="{00000000-0005-0000-0000-00005F7B0000}"/>
    <cellStyle name="Notas 29 7 2 2" xfId="28247" xr:uid="{00000000-0005-0000-0000-0000607B0000}"/>
    <cellStyle name="Notas 29 7 2 3" xfId="42596" xr:uid="{00000000-0005-0000-0000-0000617B0000}"/>
    <cellStyle name="Notas 29 7 3" xfId="17596" xr:uid="{00000000-0005-0000-0000-0000627B0000}"/>
    <cellStyle name="Notas 29 7 3 2" xfId="32647" xr:uid="{00000000-0005-0000-0000-0000637B0000}"/>
    <cellStyle name="Notas 29 7 3 3" xfId="46996" xr:uid="{00000000-0005-0000-0000-0000647B0000}"/>
    <cellStyle name="Notas 29 8" xfId="3457" xr:uid="{00000000-0005-0000-0000-0000657B0000}"/>
    <cellStyle name="Notas 29 8 2" xfId="1531" xr:uid="{00000000-0005-0000-0000-0000667B0000}"/>
    <cellStyle name="Notas 29 8 2 2" xfId="23376" xr:uid="{00000000-0005-0000-0000-0000677B0000}"/>
    <cellStyle name="Notas 29 8 2 3" xfId="23985" xr:uid="{00000000-0005-0000-0000-0000687B0000}"/>
    <cellStyle name="Notas 29 8 3" xfId="17806" xr:uid="{00000000-0005-0000-0000-0000697B0000}"/>
    <cellStyle name="Notas 29 8 3 2" xfId="32857" xr:uid="{00000000-0005-0000-0000-00006A7B0000}"/>
    <cellStyle name="Notas 29 8 3 3" xfId="47206" xr:uid="{00000000-0005-0000-0000-00006B7B0000}"/>
    <cellStyle name="Notas 29 9" xfId="3667" xr:uid="{00000000-0005-0000-0000-00006C7B0000}"/>
    <cellStyle name="Notas 29 9 2" xfId="12923" xr:uid="{00000000-0005-0000-0000-00006D7B0000}"/>
    <cellStyle name="Notas 29 9 2 2" xfId="27974" xr:uid="{00000000-0005-0000-0000-00006E7B0000}"/>
    <cellStyle name="Notas 29 9 2 3" xfId="42323" xr:uid="{00000000-0005-0000-0000-00006F7B0000}"/>
    <cellStyle name="Notas 29 9 3" xfId="18016" xr:uid="{00000000-0005-0000-0000-0000707B0000}"/>
    <cellStyle name="Notas 29 9 3 2" xfId="33067" xr:uid="{00000000-0005-0000-0000-0000717B0000}"/>
    <cellStyle name="Notas 29 9 3 3" xfId="47416" xr:uid="{00000000-0005-0000-0000-0000727B0000}"/>
    <cellStyle name="Notas 3" xfId="173" xr:uid="{00000000-0005-0000-0000-0000737B0000}"/>
    <cellStyle name="Notas 3 10" xfId="3282" xr:uid="{00000000-0005-0000-0000-0000747B0000}"/>
    <cellStyle name="Notas 3 10 2" xfId="15873" xr:uid="{00000000-0005-0000-0000-0000757B0000}"/>
    <cellStyle name="Notas 3 10 2 2" xfId="30924" xr:uid="{00000000-0005-0000-0000-0000767B0000}"/>
    <cellStyle name="Notas 3 10 2 3" xfId="45273" xr:uid="{00000000-0005-0000-0000-0000777B0000}"/>
    <cellStyle name="Notas 3 10 3" xfId="17631" xr:uid="{00000000-0005-0000-0000-0000787B0000}"/>
    <cellStyle name="Notas 3 10 3 2" xfId="32682" xr:uid="{00000000-0005-0000-0000-0000797B0000}"/>
    <cellStyle name="Notas 3 10 3 3" xfId="47031" xr:uid="{00000000-0005-0000-0000-00007A7B0000}"/>
    <cellStyle name="Notas 3 11" xfId="3492" xr:uid="{00000000-0005-0000-0000-00007B7B0000}"/>
    <cellStyle name="Notas 3 11 2" xfId="10270" xr:uid="{00000000-0005-0000-0000-00007C7B0000}"/>
    <cellStyle name="Notas 3 11 2 2" xfId="25321" xr:uid="{00000000-0005-0000-0000-00007D7B0000}"/>
    <cellStyle name="Notas 3 11 2 3" xfId="39670" xr:uid="{00000000-0005-0000-0000-00007E7B0000}"/>
    <cellStyle name="Notas 3 11 3" xfId="17841" xr:uid="{00000000-0005-0000-0000-00007F7B0000}"/>
    <cellStyle name="Notas 3 11 3 2" xfId="32892" xr:uid="{00000000-0005-0000-0000-0000807B0000}"/>
    <cellStyle name="Notas 3 11 3 3" xfId="47241" xr:uid="{00000000-0005-0000-0000-0000817B0000}"/>
    <cellStyle name="Notas 3 12" xfId="3702" xr:uid="{00000000-0005-0000-0000-0000827B0000}"/>
    <cellStyle name="Notas 3 12 2" xfId="9905" xr:uid="{00000000-0005-0000-0000-0000837B0000}"/>
    <cellStyle name="Notas 3 12 2 2" xfId="24956" xr:uid="{00000000-0005-0000-0000-0000847B0000}"/>
    <cellStyle name="Notas 3 12 2 3" xfId="39305" xr:uid="{00000000-0005-0000-0000-0000857B0000}"/>
    <cellStyle name="Notas 3 12 3" xfId="18051" xr:uid="{00000000-0005-0000-0000-0000867B0000}"/>
    <cellStyle name="Notas 3 12 3 2" xfId="33102" xr:uid="{00000000-0005-0000-0000-0000877B0000}"/>
    <cellStyle name="Notas 3 12 3 3" xfId="47451" xr:uid="{00000000-0005-0000-0000-0000887B0000}"/>
    <cellStyle name="Notas 3 13" xfId="3912" xr:uid="{00000000-0005-0000-0000-0000897B0000}"/>
    <cellStyle name="Notas 3 13 2" xfId="11832" xr:uid="{00000000-0005-0000-0000-00008A7B0000}"/>
    <cellStyle name="Notas 3 13 2 2" xfId="26883" xr:uid="{00000000-0005-0000-0000-00008B7B0000}"/>
    <cellStyle name="Notas 3 13 2 3" xfId="41232" xr:uid="{00000000-0005-0000-0000-00008C7B0000}"/>
    <cellStyle name="Notas 3 13 3" xfId="18261" xr:uid="{00000000-0005-0000-0000-00008D7B0000}"/>
    <cellStyle name="Notas 3 13 3 2" xfId="33312" xr:uid="{00000000-0005-0000-0000-00008E7B0000}"/>
    <cellStyle name="Notas 3 13 3 3" xfId="47661" xr:uid="{00000000-0005-0000-0000-00008F7B0000}"/>
    <cellStyle name="Notas 3 14" xfId="4122" xr:uid="{00000000-0005-0000-0000-0000907B0000}"/>
    <cellStyle name="Notas 3 14 2" xfId="10755" xr:uid="{00000000-0005-0000-0000-0000917B0000}"/>
    <cellStyle name="Notas 3 14 2 2" xfId="25806" xr:uid="{00000000-0005-0000-0000-0000927B0000}"/>
    <cellStyle name="Notas 3 14 2 3" xfId="40155" xr:uid="{00000000-0005-0000-0000-0000937B0000}"/>
    <cellStyle name="Notas 3 14 3" xfId="18471" xr:uid="{00000000-0005-0000-0000-0000947B0000}"/>
    <cellStyle name="Notas 3 14 3 2" xfId="33522" xr:uid="{00000000-0005-0000-0000-0000957B0000}"/>
    <cellStyle name="Notas 3 14 3 3" xfId="47871" xr:uid="{00000000-0005-0000-0000-0000967B0000}"/>
    <cellStyle name="Notas 3 15" xfId="4332" xr:uid="{00000000-0005-0000-0000-0000977B0000}"/>
    <cellStyle name="Notas 3 15 2" xfId="10671" xr:uid="{00000000-0005-0000-0000-0000987B0000}"/>
    <cellStyle name="Notas 3 15 2 2" xfId="25722" xr:uid="{00000000-0005-0000-0000-0000997B0000}"/>
    <cellStyle name="Notas 3 15 2 3" xfId="40071" xr:uid="{00000000-0005-0000-0000-00009A7B0000}"/>
    <cellStyle name="Notas 3 15 3" xfId="18681" xr:uid="{00000000-0005-0000-0000-00009B7B0000}"/>
    <cellStyle name="Notas 3 15 3 2" xfId="33732" xr:uid="{00000000-0005-0000-0000-00009C7B0000}"/>
    <cellStyle name="Notas 3 15 3 3" xfId="48081" xr:uid="{00000000-0005-0000-0000-00009D7B0000}"/>
    <cellStyle name="Notas 3 16" xfId="4542" xr:uid="{00000000-0005-0000-0000-00009E7B0000}"/>
    <cellStyle name="Notas 3 16 2" xfId="9042" xr:uid="{00000000-0005-0000-0000-00009F7B0000}"/>
    <cellStyle name="Notas 3 16 2 2" xfId="24093" xr:uid="{00000000-0005-0000-0000-0000A07B0000}"/>
    <cellStyle name="Notas 3 16 2 3" xfId="38442" xr:uid="{00000000-0005-0000-0000-0000A17B0000}"/>
    <cellStyle name="Notas 3 16 3" xfId="18891" xr:uid="{00000000-0005-0000-0000-0000A27B0000}"/>
    <cellStyle name="Notas 3 16 3 2" xfId="33942" xr:uid="{00000000-0005-0000-0000-0000A37B0000}"/>
    <cellStyle name="Notas 3 16 3 3" xfId="48291" xr:uid="{00000000-0005-0000-0000-0000A47B0000}"/>
    <cellStyle name="Notas 3 17" xfId="4752" xr:uid="{00000000-0005-0000-0000-0000A57B0000}"/>
    <cellStyle name="Notas 3 17 2" xfId="15444" xr:uid="{00000000-0005-0000-0000-0000A67B0000}"/>
    <cellStyle name="Notas 3 17 2 2" xfId="30495" xr:uid="{00000000-0005-0000-0000-0000A77B0000}"/>
    <cellStyle name="Notas 3 17 2 3" xfId="44844" xr:uid="{00000000-0005-0000-0000-0000A87B0000}"/>
    <cellStyle name="Notas 3 17 3" xfId="19101" xr:uid="{00000000-0005-0000-0000-0000A97B0000}"/>
    <cellStyle name="Notas 3 17 3 2" xfId="34152" xr:uid="{00000000-0005-0000-0000-0000AA7B0000}"/>
    <cellStyle name="Notas 3 17 3 3" xfId="48501" xr:uid="{00000000-0005-0000-0000-0000AB7B0000}"/>
    <cellStyle name="Notas 3 18" xfId="4962" xr:uid="{00000000-0005-0000-0000-0000AC7B0000}"/>
    <cellStyle name="Notas 3 18 2" xfId="15414" xr:uid="{00000000-0005-0000-0000-0000AD7B0000}"/>
    <cellStyle name="Notas 3 18 2 2" xfId="30465" xr:uid="{00000000-0005-0000-0000-0000AE7B0000}"/>
    <cellStyle name="Notas 3 18 2 3" xfId="44814" xr:uid="{00000000-0005-0000-0000-0000AF7B0000}"/>
    <cellStyle name="Notas 3 18 3" xfId="19311" xr:uid="{00000000-0005-0000-0000-0000B07B0000}"/>
    <cellStyle name="Notas 3 18 3 2" xfId="34362" xr:uid="{00000000-0005-0000-0000-0000B17B0000}"/>
    <cellStyle name="Notas 3 18 3 3" xfId="48711" xr:uid="{00000000-0005-0000-0000-0000B27B0000}"/>
    <cellStyle name="Notas 3 19" xfId="5172" xr:uid="{00000000-0005-0000-0000-0000B37B0000}"/>
    <cellStyle name="Notas 3 19 2" xfId="15769" xr:uid="{00000000-0005-0000-0000-0000B47B0000}"/>
    <cellStyle name="Notas 3 19 2 2" xfId="30820" xr:uid="{00000000-0005-0000-0000-0000B57B0000}"/>
    <cellStyle name="Notas 3 19 2 3" xfId="45169" xr:uid="{00000000-0005-0000-0000-0000B67B0000}"/>
    <cellStyle name="Notas 3 19 3" xfId="19521" xr:uid="{00000000-0005-0000-0000-0000B77B0000}"/>
    <cellStyle name="Notas 3 19 3 2" xfId="34572" xr:uid="{00000000-0005-0000-0000-0000B87B0000}"/>
    <cellStyle name="Notas 3 19 3 3" xfId="48921" xr:uid="{00000000-0005-0000-0000-0000B97B0000}"/>
    <cellStyle name="Notas 3 2" xfId="304" xr:uid="{00000000-0005-0000-0000-0000BA7B0000}"/>
    <cellStyle name="Notas 3 2 10" xfId="3820" xr:uid="{00000000-0005-0000-0000-0000BB7B0000}"/>
    <cellStyle name="Notas 3 2 10 2" xfId="16027" xr:uid="{00000000-0005-0000-0000-0000BC7B0000}"/>
    <cellStyle name="Notas 3 2 10 2 2" xfId="31078" xr:uid="{00000000-0005-0000-0000-0000BD7B0000}"/>
    <cellStyle name="Notas 3 2 10 2 3" xfId="45427" xr:uid="{00000000-0005-0000-0000-0000BE7B0000}"/>
    <cellStyle name="Notas 3 2 10 3" xfId="18169" xr:uid="{00000000-0005-0000-0000-0000BF7B0000}"/>
    <cellStyle name="Notas 3 2 10 3 2" xfId="33220" xr:uid="{00000000-0005-0000-0000-0000C07B0000}"/>
    <cellStyle name="Notas 3 2 10 3 3" xfId="47569" xr:uid="{00000000-0005-0000-0000-0000C17B0000}"/>
    <cellStyle name="Notas 3 2 11" xfId="4030" xr:uid="{00000000-0005-0000-0000-0000C27B0000}"/>
    <cellStyle name="Notas 3 2 11 2" xfId="15601" xr:uid="{00000000-0005-0000-0000-0000C37B0000}"/>
    <cellStyle name="Notas 3 2 11 2 2" xfId="30652" xr:uid="{00000000-0005-0000-0000-0000C47B0000}"/>
    <cellStyle name="Notas 3 2 11 2 3" xfId="45001" xr:uid="{00000000-0005-0000-0000-0000C57B0000}"/>
    <cellStyle name="Notas 3 2 11 3" xfId="18379" xr:uid="{00000000-0005-0000-0000-0000C67B0000}"/>
    <cellStyle name="Notas 3 2 11 3 2" xfId="33430" xr:uid="{00000000-0005-0000-0000-0000C77B0000}"/>
    <cellStyle name="Notas 3 2 11 3 3" xfId="47779" xr:uid="{00000000-0005-0000-0000-0000C87B0000}"/>
    <cellStyle name="Notas 3 2 12" xfId="4240" xr:uid="{00000000-0005-0000-0000-0000C97B0000}"/>
    <cellStyle name="Notas 3 2 12 2" xfId="15561" xr:uid="{00000000-0005-0000-0000-0000CA7B0000}"/>
    <cellStyle name="Notas 3 2 12 2 2" xfId="30612" xr:uid="{00000000-0005-0000-0000-0000CB7B0000}"/>
    <cellStyle name="Notas 3 2 12 2 3" xfId="44961" xr:uid="{00000000-0005-0000-0000-0000CC7B0000}"/>
    <cellStyle name="Notas 3 2 12 3" xfId="18589" xr:uid="{00000000-0005-0000-0000-0000CD7B0000}"/>
    <cellStyle name="Notas 3 2 12 3 2" xfId="33640" xr:uid="{00000000-0005-0000-0000-0000CE7B0000}"/>
    <cellStyle name="Notas 3 2 12 3 3" xfId="47989" xr:uid="{00000000-0005-0000-0000-0000CF7B0000}"/>
    <cellStyle name="Notas 3 2 13" xfId="4450" xr:uid="{00000000-0005-0000-0000-0000D07B0000}"/>
    <cellStyle name="Notas 3 2 13 2" xfId="14352" xr:uid="{00000000-0005-0000-0000-0000D17B0000}"/>
    <cellStyle name="Notas 3 2 13 2 2" xfId="29403" xr:uid="{00000000-0005-0000-0000-0000D27B0000}"/>
    <cellStyle name="Notas 3 2 13 2 3" xfId="43752" xr:uid="{00000000-0005-0000-0000-0000D37B0000}"/>
    <cellStyle name="Notas 3 2 13 3" xfId="18799" xr:uid="{00000000-0005-0000-0000-0000D47B0000}"/>
    <cellStyle name="Notas 3 2 13 3 2" xfId="33850" xr:uid="{00000000-0005-0000-0000-0000D57B0000}"/>
    <cellStyle name="Notas 3 2 13 3 3" xfId="48199" xr:uid="{00000000-0005-0000-0000-0000D67B0000}"/>
    <cellStyle name="Notas 3 2 14" xfId="4660" xr:uid="{00000000-0005-0000-0000-0000D77B0000}"/>
    <cellStyle name="Notas 3 2 14 2" xfId="10955" xr:uid="{00000000-0005-0000-0000-0000D87B0000}"/>
    <cellStyle name="Notas 3 2 14 2 2" xfId="26006" xr:uid="{00000000-0005-0000-0000-0000D97B0000}"/>
    <cellStyle name="Notas 3 2 14 2 3" xfId="40355" xr:uid="{00000000-0005-0000-0000-0000DA7B0000}"/>
    <cellStyle name="Notas 3 2 14 3" xfId="19009" xr:uid="{00000000-0005-0000-0000-0000DB7B0000}"/>
    <cellStyle name="Notas 3 2 14 3 2" xfId="34060" xr:uid="{00000000-0005-0000-0000-0000DC7B0000}"/>
    <cellStyle name="Notas 3 2 14 3 3" xfId="48409" xr:uid="{00000000-0005-0000-0000-0000DD7B0000}"/>
    <cellStyle name="Notas 3 2 15" xfId="4870" xr:uid="{00000000-0005-0000-0000-0000DE7B0000}"/>
    <cellStyle name="Notas 3 2 15 2" xfId="10232" xr:uid="{00000000-0005-0000-0000-0000DF7B0000}"/>
    <cellStyle name="Notas 3 2 15 2 2" xfId="25283" xr:uid="{00000000-0005-0000-0000-0000E07B0000}"/>
    <cellStyle name="Notas 3 2 15 2 3" xfId="39632" xr:uid="{00000000-0005-0000-0000-0000E17B0000}"/>
    <cellStyle name="Notas 3 2 15 3" xfId="19219" xr:uid="{00000000-0005-0000-0000-0000E27B0000}"/>
    <cellStyle name="Notas 3 2 15 3 2" xfId="34270" xr:uid="{00000000-0005-0000-0000-0000E37B0000}"/>
    <cellStyle name="Notas 3 2 15 3 3" xfId="48619" xr:uid="{00000000-0005-0000-0000-0000E47B0000}"/>
    <cellStyle name="Notas 3 2 16" xfId="5080" xr:uid="{00000000-0005-0000-0000-0000E57B0000}"/>
    <cellStyle name="Notas 3 2 16 2" xfId="13548" xr:uid="{00000000-0005-0000-0000-0000E67B0000}"/>
    <cellStyle name="Notas 3 2 16 2 2" xfId="28599" xr:uid="{00000000-0005-0000-0000-0000E77B0000}"/>
    <cellStyle name="Notas 3 2 16 2 3" xfId="42948" xr:uid="{00000000-0005-0000-0000-0000E87B0000}"/>
    <cellStyle name="Notas 3 2 16 3" xfId="19429" xr:uid="{00000000-0005-0000-0000-0000E97B0000}"/>
    <cellStyle name="Notas 3 2 16 3 2" xfId="34480" xr:uid="{00000000-0005-0000-0000-0000EA7B0000}"/>
    <cellStyle name="Notas 3 2 16 3 3" xfId="48829" xr:uid="{00000000-0005-0000-0000-0000EB7B0000}"/>
    <cellStyle name="Notas 3 2 17" xfId="5290" xr:uid="{00000000-0005-0000-0000-0000EC7B0000}"/>
    <cellStyle name="Notas 3 2 17 2" xfId="15684" xr:uid="{00000000-0005-0000-0000-0000ED7B0000}"/>
    <cellStyle name="Notas 3 2 17 2 2" xfId="30735" xr:uid="{00000000-0005-0000-0000-0000EE7B0000}"/>
    <cellStyle name="Notas 3 2 17 2 3" xfId="45084" xr:uid="{00000000-0005-0000-0000-0000EF7B0000}"/>
    <cellStyle name="Notas 3 2 17 3" xfId="19639" xr:uid="{00000000-0005-0000-0000-0000F07B0000}"/>
    <cellStyle name="Notas 3 2 17 3 2" xfId="34690" xr:uid="{00000000-0005-0000-0000-0000F17B0000}"/>
    <cellStyle name="Notas 3 2 17 3 3" xfId="49039" xr:uid="{00000000-0005-0000-0000-0000F27B0000}"/>
    <cellStyle name="Notas 3 2 18" xfId="5500" xr:uid="{00000000-0005-0000-0000-0000F37B0000}"/>
    <cellStyle name="Notas 3 2 18 2" xfId="14056" xr:uid="{00000000-0005-0000-0000-0000F47B0000}"/>
    <cellStyle name="Notas 3 2 18 2 2" xfId="29107" xr:uid="{00000000-0005-0000-0000-0000F57B0000}"/>
    <cellStyle name="Notas 3 2 18 2 3" xfId="43456" xr:uid="{00000000-0005-0000-0000-0000F67B0000}"/>
    <cellStyle name="Notas 3 2 18 3" xfId="19849" xr:uid="{00000000-0005-0000-0000-0000F77B0000}"/>
    <cellStyle name="Notas 3 2 18 3 2" xfId="34900" xr:uid="{00000000-0005-0000-0000-0000F87B0000}"/>
    <cellStyle name="Notas 3 2 18 3 3" xfId="49249" xr:uid="{00000000-0005-0000-0000-0000F97B0000}"/>
    <cellStyle name="Notas 3 2 19" xfId="5710" xr:uid="{00000000-0005-0000-0000-0000FA7B0000}"/>
    <cellStyle name="Notas 3 2 19 2" xfId="12964" xr:uid="{00000000-0005-0000-0000-0000FB7B0000}"/>
    <cellStyle name="Notas 3 2 19 2 2" xfId="28015" xr:uid="{00000000-0005-0000-0000-0000FC7B0000}"/>
    <cellStyle name="Notas 3 2 19 2 3" xfId="42364" xr:uid="{00000000-0005-0000-0000-0000FD7B0000}"/>
    <cellStyle name="Notas 3 2 19 3" xfId="20059" xr:uid="{00000000-0005-0000-0000-0000FE7B0000}"/>
    <cellStyle name="Notas 3 2 19 3 2" xfId="35110" xr:uid="{00000000-0005-0000-0000-0000FF7B0000}"/>
    <cellStyle name="Notas 3 2 19 3 3" xfId="49459" xr:uid="{00000000-0005-0000-0000-0000007C0000}"/>
    <cellStyle name="Notas 3 2 2" xfId="2040" xr:uid="{00000000-0005-0000-0000-0000017C0000}"/>
    <cellStyle name="Notas 3 2 2 2" xfId="10242" xr:uid="{00000000-0005-0000-0000-0000027C0000}"/>
    <cellStyle name="Notas 3 2 2 2 2" xfId="25293" xr:uid="{00000000-0005-0000-0000-0000037C0000}"/>
    <cellStyle name="Notas 3 2 2 2 3" xfId="39642" xr:uid="{00000000-0005-0000-0000-0000047C0000}"/>
    <cellStyle name="Notas 3 2 2 3" xfId="16387" xr:uid="{00000000-0005-0000-0000-0000057C0000}"/>
    <cellStyle name="Notas 3 2 2 3 2" xfId="31438" xr:uid="{00000000-0005-0000-0000-0000067C0000}"/>
    <cellStyle name="Notas 3 2 2 3 3" xfId="45787" xr:uid="{00000000-0005-0000-0000-0000077C0000}"/>
    <cellStyle name="Notas 3 2 20" xfId="5920" xr:uid="{00000000-0005-0000-0000-0000087C0000}"/>
    <cellStyle name="Notas 3 2 20 2" xfId="14895" xr:uid="{00000000-0005-0000-0000-0000097C0000}"/>
    <cellStyle name="Notas 3 2 20 2 2" xfId="29946" xr:uid="{00000000-0005-0000-0000-00000A7C0000}"/>
    <cellStyle name="Notas 3 2 20 2 3" xfId="44295" xr:uid="{00000000-0005-0000-0000-00000B7C0000}"/>
    <cellStyle name="Notas 3 2 20 3" xfId="20269" xr:uid="{00000000-0005-0000-0000-00000C7C0000}"/>
    <cellStyle name="Notas 3 2 20 3 2" xfId="35320" xr:uid="{00000000-0005-0000-0000-00000D7C0000}"/>
    <cellStyle name="Notas 3 2 20 3 3" xfId="49669" xr:uid="{00000000-0005-0000-0000-00000E7C0000}"/>
    <cellStyle name="Notas 3 2 21" xfId="6130" xr:uid="{00000000-0005-0000-0000-00000F7C0000}"/>
    <cellStyle name="Notas 3 2 21 2" xfId="11562" xr:uid="{00000000-0005-0000-0000-0000107C0000}"/>
    <cellStyle name="Notas 3 2 21 2 2" xfId="26613" xr:uid="{00000000-0005-0000-0000-0000117C0000}"/>
    <cellStyle name="Notas 3 2 21 2 3" xfId="40962" xr:uid="{00000000-0005-0000-0000-0000127C0000}"/>
    <cellStyle name="Notas 3 2 21 3" xfId="20479" xr:uid="{00000000-0005-0000-0000-0000137C0000}"/>
    <cellStyle name="Notas 3 2 21 3 2" xfId="35530" xr:uid="{00000000-0005-0000-0000-0000147C0000}"/>
    <cellStyle name="Notas 3 2 21 3 3" xfId="49879" xr:uid="{00000000-0005-0000-0000-0000157C0000}"/>
    <cellStyle name="Notas 3 2 22" xfId="6340" xr:uid="{00000000-0005-0000-0000-0000167C0000}"/>
    <cellStyle name="Notas 3 2 22 2" xfId="11460" xr:uid="{00000000-0005-0000-0000-0000177C0000}"/>
    <cellStyle name="Notas 3 2 22 2 2" xfId="26511" xr:uid="{00000000-0005-0000-0000-0000187C0000}"/>
    <cellStyle name="Notas 3 2 22 2 3" xfId="40860" xr:uid="{00000000-0005-0000-0000-0000197C0000}"/>
    <cellStyle name="Notas 3 2 22 3" xfId="20689" xr:uid="{00000000-0005-0000-0000-00001A7C0000}"/>
    <cellStyle name="Notas 3 2 22 3 2" xfId="35740" xr:uid="{00000000-0005-0000-0000-00001B7C0000}"/>
    <cellStyle name="Notas 3 2 22 3 3" xfId="50089" xr:uid="{00000000-0005-0000-0000-00001C7C0000}"/>
    <cellStyle name="Notas 3 2 23" xfId="6550" xr:uid="{00000000-0005-0000-0000-00001D7C0000}"/>
    <cellStyle name="Notas 3 2 23 2" xfId="1545" xr:uid="{00000000-0005-0000-0000-00001E7C0000}"/>
    <cellStyle name="Notas 3 2 23 2 2" xfId="23390" xr:uid="{00000000-0005-0000-0000-00001F7C0000}"/>
    <cellStyle name="Notas 3 2 23 2 3" xfId="23848" xr:uid="{00000000-0005-0000-0000-0000207C0000}"/>
    <cellStyle name="Notas 3 2 23 3" xfId="20899" xr:uid="{00000000-0005-0000-0000-0000217C0000}"/>
    <cellStyle name="Notas 3 2 23 3 2" xfId="35950" xr:uid="{00000000-0005-0000-0000-0000227C0000}"/>
    <cellStyle name="Notas 3 2 23 3 3" xfId="50299" xr:uid="{00000000-0005-0000-0000-0000237C0000}"/>
    <cellStyle name="Notas 3 2 24" xfId="6760" xr:uid="{00000000-0005-0000-0000-0000247C0000}"/>
    <cellStyle name="Notas 3 2 24 2" xfId="12703" xr:uid="{00000000-0005-0000-0000-0000257C0000}"/>
    <cellStyle name="Notas 3 2 24 2 2" xfId="27754" xr:uid="{00000000-0005-0000-0000-0000267C0000}"/>
    <cellStyle name="Notas 3 2 24 2 3" xfId="42103" xr:uid="{00000000-0005-0000-0000-0000277C0000}"/>
    <cellStyle name="Notas 3 2 24 3" xfId="21109" xr:uid="{00000000-0005-0000-0000-0000287C0000}"/>
    <cellStyle name="Notas 3 2 24 3 2" xfId="36160" xr:uid="{00000000-0005-0000-0000-0000297C0000}"/>
    <cellStyle name="Notas 3 2 24 3 3" xfId="50509" xr:uid="{00000000-0005-0000-0000-00002A7C0000}"/>
    <cellStyle name="Notas 3 2 25" xfId="6970" xr:uid="{00000000-0005-0000-0000-00002B7C0000}"/>
    <cellStyle name="Notas 3 2 25 2" xfId="14363" xr:uid="{00000000-0005-0000-0000-00002C7C0000}"/>
    <cellStyle name="Notas 3 2 25 2 2" xfId="29414" xr:uid="{00000000-0005-0000-0000-00002D7C0000}"/>
    <cellStyle name="Notas 3 2 25 2 3" xfId="43763" xr:uid="{00000000-0005-0000-0000-00002E7C0000}"/>
    <cellStyle name="Notas 3 2 25 3" xfId="21319" xr:uid="{00000000-0005-0000-0000-00002F7C0000}"/>
    <cellStyle name="Notas 3 2 25 3 2" xfId="36370" xr:uid="{00000000-0005-0000-0000-0000307C0000}"/>
    <cellStyle name="Notas 3 2 25 3 3" xfId="50719" xr:uid="{00000000-0005-0000-0000-0000317C0000}"/>
    <cellStyle name="Notas 3 2 26" xfId="7180" xr:uid="{00000000-0005-0000-0000-0000327C0000}"/>
    <cellStyle name="Notas 3 2 26 2" xfId="15504" xr:uid="{00000000-0005-0000-0000-0000337C0000}"/>
    <cellStyle name="Notas 3 2 26 2 2" xfId="30555" xr:uid="{00000000-0005-0000-0000-0000347C0000}"/>
    <cellStyle name="Notas 3 2 26 2 3" xfId="44904" xr:uid="{00000000-0005-0000-0000-0000357C0000}"/>
    <cellStyle name="Notas 3 2 26 3" xfId="21529" xr:uid="{00000000-0005-0000-0000-0000367C0000}"/>
    <cellStyle name="Notas 3 2 26 3 2" xfId="36580" xr:uid="{00000000-0005-0000-0000-0000377C0000}"/>
    <cellStyle name="Notas 3 2 26 3 3" xfId="50929" xr:uid="{00000000-0005-0000-0000-0000387C0000}"/>
    <cellStyle name="Notas 3 2 27" xfId="7390" xr:uid="{00000000-0005-0000-0000-0000397C0000}"/>
    <cellStyle name="Notas 3 2 27 2" xfId="1914" xr:uid="{00000000-0005-0000-0000-00003A7C0000}"/>
    <cellStyle name="Notas 3 2 27 2 2" xfId="23719" xr:uid="{00000000-0005-0000-0000-00003B7C0000}"/>
    <cellStyle name="Notas 3 2 27 2 3" xfId="23880" xr:uid="{00000000-0005-0000-0000-00003C7C0000}"/>
    <cellStyle name="Notas 3 2 27 3" xfId="21739" xr:uid="{00000000-0005-0000-0000-00003D7C0000}"/>
    <cellStyle name="Notas 3 2 27 3 2" xfId="36790" xr:uid="{00000000-0005-0000-0000-00003E7C0000}"/>
    <cellStyle name="Notas 3 2 27 3 3" xfId="51139" xr:uid="{00000000-0005-0000-0000-00003F7C0000}"/>
    <cellStyle name="Notas 3 2 28" xfId="7600" xr:uid="{00000000-0005-0000-0000-0000407C0000}"/>
    <cellStyle name="Notas 3 2 28 2" xfId="11801" xr:uid="{00000000-0005-0000-0000-0000417C0000}"/>
    <cellStyle name="Notas 3 2 28 2 2" xfId="26852" xr:uid="{00000000-0005-0000-0000-0000427C0000}"/>
    <cellStyle name="Notas 3 2 28 2 3" xfId="41201" xr:uid="{00000000-0005-0000-0000-0000437C0000}"/>
    <cellStyle name="Notas 3 2 28 3" xfId="21949" xr:uid="{00000000-0005-0000-0000-0000447C0000}"/>
    <cellStyle name="Notas 3 2 28 3 2" xfId="37000" xr:uid="{00000000-0005-0000-0000-0000457C0000}"/>
    <cellStyle name="Notas 3 2 28 3 3" xfId="51349" xr:uid="{00000000-0005-0000-0000-0000467C0000}"/>
    <cellStyle name="Notas 3 2 29" xfId="7810" xr:uid="{00000000-0005-0000-0000-0000477C0000}"/>
    <cellStyle name="Notas 3 2 29 2" xfId="13586" xr:uid="{00000000-0005-0000-0000-0000487C0000}"/>
    <cellStyle name="Notas 3 2 29 2 2" xfId="28637" xr:uid="{00000000-0005-0000-0000-0000497C0000}"/>
    <cellStyle name="Notas 3 2 29 2 3" xfId="42986" xr:uid="{00000000-0005-0000-0000-00004A7C0000}"/>
    <cellStyle name="Notas 3 2 29 3" xfId="22159" xr:uid="{00000000-0005-0000-0000-00004B7C0000}"/>
    <cellStyle name="Notas 3 2 29 3 2" xfId="37210" xr:uid="{00000000-0005-0000-0000-00004C7C0000}"/>
    <cellStyle name="Notas 3 2 29 3 3" xfId="51559" xr:uid="{00000000-0005-0000-0000-00004D7C0000}"/>
    <cellStyle name="Notas 3 2 3" xfId="2350" xr:uid="{00000000-0005-0000-0000-00004E7C0000}"/>
    <cellStyle name="Notas 3 2 3 2" xfId="10893" xr:uid="{00000000-0005-0000-0000-00004F7C0000}"/>
    <cellStyle name="Notas 3 2 3 2 2" xfId="25944" xr:uid="{00000000-0005-0000-0000-0000507C0000}"/>
    <cellStyle name="Notas 3 2 3 2 3" xfId="40293" xr:uid="{00000000-0005-0000-0000-0000517C0000}"/>
    <cellStyle name="Notas 3 2 3 3" xfId="16699" xr:uid="{00000000-0005-0000-0000-0000527C0000}"/>
    <cellStyle name="Notas 3 2 3 3 2" xfId="31750" xr:uid="{00000000-0005-0000-0000-0000537C0000}"/>
    <cellStyle name="Notas 3 2 3 3 3" xfId="46099" xr:uid="{00000000-0005-0000-0000-0000547C0000}"/>
    <cellStyle name="Notas 3 2 30" xfId="8018" xr:uid="{00000000-0005-0000-0000-0000557C0000}"/>
    <cellStyle name="Notas 3 2 30 2" xfId="1750" xr:uid="{00000000-0005-0000-0000-0000567C0000}"/>
    <cellStyle name="Notas 3 2 30 2 2" xfId="23555" xr:uid="{00000000-0005-0000-0000-0000577C0000}"/>
    <cellStyle name="Notas 3 2 30 2 3" xfId="23882" xr:uid="{00000000-0005-0000-0000-0000587C0000}"/>
    <cellStyle name="Notas 3 2 30 3" xfId="22367" xr:uid="{00000000-0005-0000-0000-0000597C0000}"/>
    <cellStyle name="Notas 3 2 30 3 2" xfId="37418" xr:uid="{00000000-0005-0000-0000-00005A7C0000}"/>
    <cellStyle name="Notas 3 2 30 3 3" xfId="51767" xr:uid="{00000000-0005-0000-0000-00005B7C0000}"/>
    <cellStyle name="Notas 3 2 31" xfId="8225" xr:uid="{00000000-0005-0000-0000-00005C7C0000}"/>
    <cellStyle name="Notas 3 2 31 2" xfId="10087" xr:uid="{00000000-0005-0000-0000-00005D7C0000}"/>
    <cellStyle name="Notas 3 2 31 2 2" xfId="25138" xr:uid="{00000000-0005-0000-0000-00005E7C0000}"/>
    <cellStyle name="Notas 3 2 31 2 3" xfId="39487" xr:uid="{00000000-0005-0000-0000-00005F7C0000}"/>
    <cellStyle name="Notas 3 2 31 3" xfId="22574" xr:uid="{00000000-0005-0000-0000-0000607C0000}"/>
    <cellStyle name="Notas 3 2 31 3 2" xfId="37625" xr:uid="{00000000-0005-0000-0000-0000617C0000}"/>
    <cellStyle name="Notas 3 2 31 3 3" xfId="51974" xr:uid="{00000000-0005-0000-0000-0000627C0000}"/>
    <cellStyle name="Notas 3 2 32" xfId="8432" xr:uid="{00000000-0005-0000-0000-0000637C0000}"/>
    <cellStyle name="Notas 3 2 32 2" xfId="13321" xr:uid="{00000000-0005-0000-0000-0000647C0000}"/>
    <cellStyle name="Notas 3 2 32 2 2" xfId="28372" xr:uid="{00000000-0005-0000-0000-0000657C0000}"/>
    <cellStyle name="Notas 3 2 32 2 3" xfId="42721" xr:uid="{00000000-0005-0000-0000-0000667C0000}"/>
    <cellStyle name="Notas 3 2 32 3" xfId="22781" xr:uid="{00000000-0005-0000-0000-0000677C0000}"/>
    <cellStyle name="Notas 3 2 32 3 2" xfId="37832" xr:uid="{00000000-0005-0000-0000-0000687C0000}"/>
    <cellStyle name="Notas 3 2 32 3 3" xfId="52181" xr:uid="{00000000-0005-0000-0000-0000697C0000}"/>
    <cellStyle name="Notas 3 2 33" xfId="8631" xr:uid="{00000000-0005-0000-0000-00006A7C0000}"/>
    <cellStyle name="Notas 3 2 33 2" xfId="13499" xr:uid="{00000000-0005-0000-0000-00006B7C0000}"/>
    <cellStyle name="Notas 3 2 33 2 2" xfId="28550" xr:uid="{00000000-0005-0000-0000-00006C7C0000}"/>
    <cellStyle name="Notas 3 2 33 2 3" xfId="42899" xr:uid="{00000000-0005-0000-0000-00006D7C0000}"/>
    <cellStyle name="Notas 3 2 33 3" xfId="22980" xr:uid="{00000000-0005-0000-0000-00006E7C0000}"/>
    <cellStyle name="Notas 3 2 33 3 2" xfId="38031" xr:uid="{00000000-0005-0000-0000-00006F7C0000}"/>
    <cellStyle name="Notas 3 2 33 3 3" xfId="52380" xr:uid="{00000000-0005-0000-0000-0000707C0000}"/>
    <cellStyle name="Notas 3 2 34" xfId="8809" xr:uid="{00000000-0005-0000-0000-0000717C0000}"/>
    <cellStyle name="Notas 3 2 34 2" xfId="1716" xr:uid="{00000000-0005-0000-0000-0000727C0000}"/>
    <cellStyle name="Notas 3 2 34 2 2" xfId="23521" xr:uid="{00000000-0005-0000-0000-0000737C0000}"/>
    <cellStyle name="Notas 3 2 34 2 3" xfId="23873" xr:uid="{00000000-0005-0000-0000-0000747C0000}"/>
    <cellStyle name="Notas 3 2 34 3" xfId="23158" xr:uid="{00000000-0005-0000-0000-0000757C0000}"/>
    <cellStyle name="Notas 3 2 34 3 2" xfId="38209" xr:uid="{00000000-0005-0000-0000-0000767C0000}"/>
    <cellStyle name="Notas 3 2 34 3 3" xfId="52558" xr:uid="{00000000-0005-0000-0000-0000777C0000}"/>
    <cellStyle name="Notas 3 2 35" xfId="8963" xr:uid="{00000000-0005-0000-0000-0000787C0000}"/>
    <cellStyle name="Notas 3 2 35 2" xfId="9756" xr:uid="{00000000-0005-0000-0000-0000797C0000}"/>
    <cellStyle name="Notas 3 2 35 2 2" xfId="24807" xr:uid="{00000000-0005-0000-0000-00007A7C0000}"/>
    <cellStyle name="Notas 3 2 35 2 3" xfId="39156" xr:uid="{00000000-0005-0000-0000-00007B7C0000}"/>
    <cellStyle name="Notas 3 2 35 3" xfId="23312" xr:uid="{00000000-0005-0000-0000-00007C7C0000}"/>
    <cellStyle name="Notas 3 2 35 3 2" xfId="38363" xr:uid="{00000000-0005-0000-0000-00007D7C0000}"/>
    <cellStyle name="Notas 3 2 35 3 3" xfId="52712" xr:uid="{00000000-0005-0000-0000-00007E7C0000}"/>
    <cellStyle name="Notas 3 2 36" xfId="12076" xr:uid="{00000000-0005-0000-0000-00007F7C0000}"/>
    <cellStyle name="Notas 3 2 36 2" xfId="27127" xr:uid="{00000000-0005-0000-0000-0000807C0000}"/>
    <cellStyle name="Notas 3 2 36 3" xfId="41476" xr:uid="{00000000-0005-0000-0000-0000817C0000}"/>
    <cellStyle name="Notas 3 2 37" xfId="16212" xr:uid="{00000000-0005-0000-0000-0000827C0000}"/>
    <cellStyle name="Notas 3 2 37 2" xfId="31263" xr:uid="{00000000-0005-0000-0000-0000837C0000}"/>
    <cellStyle name="Notas 3 2 37 3" xfId="45612" xr:uid="{00000000-0005-0000-0000-0000847C0000}"/>
    <cellStyle name="Notas 3 2 4" xfId="2560" xr:uid="{00000000-0005-0000-0000-0000857C0000}"/>
    <cellStyle name="Notas 3 2 4 2" xfId="11310" xr:uid="{00000000-0005-0000-0000-0000867C0000}"/>
    <cellStyle name="Notas 3 2 4 2 2" xfId="26361" xr:uid="{00000000-0005-0000-0000-0000877C0000}"/>
    <cellStyle name="Notas 3 2 4 2 3" xfId="40710" xr:uid="{00000000-0005-0000-0000-0000887C0000}"/>
    <cellStyle name="Notas 3 2 4 3" xfId="16909" xr:uid="{00000000-0005-0000-0000-0000897C0000}"/>
    <cellStyle name="Notas 3 2 4 3 2" xfId="31960" xr:uid="{00000000-0005-0000-0000-00008A7C0000}"/>
    <cellStyle name="Notas 3 2 4 3 3" xfId="46309" xr:uid="{00000000-0005-0000-0000-00008B7C0000}"/>
    <cellStyle name="Notas 3 2 5" xfId="2770" xr:uid="{00000000-0005-0000-0000-00008C7C0000}"/>
    <cellStyle name="Notas 3 2 5 2" xfId="9313" xr:uid="{00000000-0005-0000-0000-00008D7C0000}"/>
    <cellStyle name="Notas 3 2 5 2 2" xfId="24364" xr:uid="{00000000-0005-0000-0000-00008E7C0000}"/>
    <cellStyle name="Notas 3 2 5 2 3" xfId="38713" xr:uid="{00000000-0005-0000-0000-00008F7C0000}"/>
    <cellStyle name="Notas 3 2 5 3" xfId="17119" xr:uid="{00000000-0005-0000-0000-0000907C0000}"/>
    <cellStyle name="Notas 3 2 5 3 2" xfId="32170" xr:uid="{00000000-0005-0000-0000-0000917C0000}"/>
    <cellStyle name="Notas 3 2 5 3 3" xfId="46519" xr:uid="{00000000-0005-0000-0000-0000927C0000}"/>
    <cellStyle name="Notas 3 2 6" xfId="2980" xr:uid="{00000000-0005-0000-0000-0000937C0000}"/>
    <cellStyle name="Notas 3 2 6 2" xfId="1901" xr:uid="{00000000-0005-0000-0000-0000947C0000}"/>
    <cellStyle name="Notas 3 2 6 2 2" xfId="23706" xr:uid="{00000000-0005-0000-0000-0000957C0000}"/>
    <cellStyle name="Notas 3 2 6 2 3" xfId="23738" xr:uid="{00000000-0005-0000-0000-0000967C0000}"/>
    <cellStyle name="Notas 3 2 6 3" xfId="17329" xr:uid="{00000000-0005-0000-0000-0000977C0000}"/>
    <cellStyle name="Notas 3 2 6 3 2" xfId="32380" xr:uid="{00000000-0005-0000-0000-0000987C0000}"/>
    <cellStyle name="Notas 3 2 6 3 3" xfId="46729" xr:uid="{00000000-0005-0000-0000-0000997C0000}"/>
    <cellStyle name="Notas 3 2 7" xfId="3190" xr:uid="{00000000-0005-0000-0000-00009A7C0000}"/>
    <cellStyle name="Notas 3 2 7 2" xfId="10261" xr:uid="{00000000-0005-0000-0000-00009B7C0000}"/>
    <cellStyle name="Notas 3 2 7 2 2" xfId="25312" xr:uid="{00000000-0005-0000-0000-00009C7C0000}"/>
    <cellStyle name="Notas 3 2 7 2 3" xfId="39661" xr:uid="{00000000-0005-0000-0000-00009D7C0000}"/>
    <cellStyle name="Notas 3 2 7 3" xfId="17539" xr:uid="{00000000-0005-0000-0000-00009E7C0000}"/>
    <cellStyle name="Notas 3 2 7 3 2" xfId="32590" xr:uid="{00000000-0005-0000-0000-00009F7C0000}"/>
    <cellStyle name="Notas 3 2 7 3 3" xfId="46939" xr:uid="{00000000-0005-0000-0000-0000A07C0000}"/>
    <cellStyle name="Notas 3 2 8" xfId="3400" xr:uid="{00000000-0005-0000-0000-0000A17C0000}"/>
    <cellStyle name="Notas 3 2 8 2" xfId="9582" xr:uid="{00000000-0005-0000-0000-0000A27C0000}"/>
    <cellStyle name="Notas 3 2 8 2 2" xfId="24633" xr:uid="{00000000-0005-0000-0000-0000A37C0000}"/>
    <cellStyle name="Notas 3 2 8 2 3" xfId="38982" xr:uid="{00000000-0005-0000-0000-0000A47C0000}"/>
    <cellStyle name="Notas 3 2 8 3" xfId="17749" xr:uid="{00000000-0005-0000-0000-0000A57C0000}"/>
    <cellStyle name="Notas 3 2 8 3 2" xfId="32800" xr:uid="{00000000-0005-0000-0000-0000A67C0000}"/>
    <cellStyle name="Notas 3 2 8 3 3" xfId="47149" xr:uid="{00000000-0005-0000-0000-0000A77C0000}"/>
    <cellStyle name="Notas 3 2 9" xfId="3610" xr:uid="{00000000-0005-0000-0000-0000A87C0000}"/>
    <cellStyle name="Notas 3 2 9 2" xfId="10126" xr:uid="{00000000-0005-0000-0000-0000A97C0000}"/>
    <cellStyle name="Notas 3 2 9 2 2" xfId="25177" xr:uid="{00000000-0005-0000-0000-0000AA7C0000}"/>
    <cellStyle name="Notas 3 2 9 2 3" xfId="39526" xr:uid="{00000000-0005-0000-0000-0000AB7C0000}"/>
    <cellStyle name="Notas 3 2 9 3" xfId="17959" xr:uid="{00000000-0005-0000-0000-0000AC7C0000}"/>
    <cellStyle name="Notas 3 2 9 3 2" xfId="33010" xr:uid="{00000000-0005-0000-0000-0000AD7C0000}"/>
    <cellStyle name="Notas 3 2 9 3 3" xfId="47359" xr:uid="{00000000-0005-0000-0000-0000AE7C0000}"/>
    <cellStyle name="Notas 3 20" xfId="5382" xr:uid="{00000000-0005-0000-0000-0000AF7C0000}"/>
    <cellStyle name="Notas 3 20 2" xfId="10577" xr:uid="{00000000-0005-0000-0000-0000B07C0000}"/>
    <cellStyle name="Notas 3 20 2 2" xfId="25628" xr:uid="{00000000-0005-0000-0000-0000B17C0000}"/>
    <cellStyle name="Notas 3 20 2 3" xfId="39977" xr:uid="{00000000-0005-0000-0000-0000B27C0000}"/>
    <cellStyle name="Notas 3 20 3" xfId="19731" xr:uid="{00000000-0005-0000-0000-0000B37C0000}"/>
    <cellStyle name="Notas 3 20 3 2" xfId="34782" xr:uid="{00000000-0005-0000-0000-0000B47C0000}"/>
    <cellStyle name="Notas 3 20 3 3" xfId="49131" xr:uid="{00000000-0005-0000-0000-0000B57C0000}"/>
    <cellStyle name="Notas 3 21" xfId="5592" xr:uid="{00000000-0005-0000-0000-0000B67C0000}"/>
    <cellStyle name="Notas 3 21 2" xfId="11878" xr:uid="{00000000-0005-0000-0000-0000B77C0000}"/>
    <cellStyle name="Notas 3 21 2 2" xfId="26929" xr:uid="{00000000-0005-0000-0000-0000B87C0000}"/>
    <cellStyle name="Notas 3 21 2 3" xfId="41278" xr:uid="{00000000-0005-0000-0000-0000B97C0000}"/>
    <cellStyle name="Notas 3 21 3" xfId="19941" xr:uid="{00000000-0005-0000-0000-0000BA7C0000}"/>
    <cellStyle name="Notas 3 21 3 2" xfId="34992" xr:uid="{00000000-0005-0000-0000-0000BB7C0000}"/>
    <cellStyle name="Notas 3 21 3 3" xfId="49341" xr:uid="{00000000-0005-0000-0000-0000BC7C0000}"/>
    <cellStyle name="Notas 3 22" xfId="5802" xr:uid="{00000000-0005-0000-0000-0000BD7C0000}"/>
    <cellStyle name="Notas 3 22 2" xfId="15535" xr:uid="{00000000-0005-0000-0000-0000BE7C0000}"/>
    <cellStyle name="Notas 3 22 2 2" xfId="30586" xr:uid="{00000000-0005-0000-0000-0000BF7C0000}"/>
    <cellStyle name="Notas 3 22 2 3" xfId="44935" xr:uid="{00000000-0005-0000-0000-0000C07C0000}"/>
    <cellStyle name="Notas 3 22 3" xfId="20151" xr:uid="{00000000-0005-0000-0000-0000C17C0000}"/>
    <cellStyle name="Notas 3 22 3 2" xfId="35202" xr:uid="{00000000-0005-0000-0000-0000C27C0000}"/>
    <cellStyle name="Notas 3 22 3 3" xfId="49551" xr:uid="{00000000-0005-0000-0000-0000C37C0000}"/>
    <cellStyle name="Notas 3 23" xfId="6012" xr:uid="{00000000-0005-0000-0000-0000C47C0000}"/>
    <cellStyle name="Notas 3 23 2" xfId="11429" xr:uid="{00000000-0005-0000-0000-0000C57C0000}"/>
    <cellStyle name="Notas 3 23 2 2" xfId="26480" xr:uid="{00000000-0005-0000-0000-0000C67C0000}"/>
    <cellStyle name="Notas 3 23 2 3" xfId="40829" xr:uid="{00000000-0005-0000-0000-0000C77C0000}"/>
    <cellStyle name="Notas 3 23 3" xfId="20361" xr:uid="{00000000-0005-0000-0000-0000C87C0000}"/>
    <cellStyle name="Notas 3 23 3 2" xfId="35412" xr:uid="{00000000-0005-0000-0000-0000C97C0000}"/>
    <cellStyle name="Notas 3 23 3 3" xfId="49761" xr:uid="{00000000-0005-0000-0000-0000CA7C0000}"/>
    <cellStyle name="Notas 3 24" xfId="6222" xr:uid="{00000000-0005-0000-0000-0000CB7C0000}"/>
    <cellStyle name="Notas 3 24 2" xfId="13315" xr:uid="{00000000-0005-0000-0000-0000CC7C0000}"/>
    <cellStyle name="Notas 3 24 2 2" xfId="28366" xr:uid="{00000000-0005-0000-0000-0000CD7C0000}"/>
    <cellStyle name="Notas 3 24 2 3" xfId="42715" xr:uid="{00000000-0005-0000-0000-0000CE7C0000}"/>
    <cellStyle name="Notas 3 24 3" xfId="20571" xr:uid="{00000000-0005-0000-0000-0000CF7C0000}"/>
    <cellStyle name="Notas 3 24 3 2" xfId="35622" xr:uid="{00000000-0005-0000-0000-0000D07C0000}"/>
    <cellStyle name="Notas 3 24 3 3" xfId="49971" xr:uid="{00000000-0005-0000-0000-0000D17C0000}"/>
    <cellStyle name="Notas 3 25" xfId="6432" xr:uid="{00000000-0005-0000-0000-0000D27C0000}"/>
    <cellStyle name="Notas 3 25 2" xfId="12810" xr:uid="{00000000-0005-0000-0000-0000D37C0000}"/>
    <cellStyle name="Notas 3 25 2 2" xfId="27861" xr:uid="{00000000-0005-0000-0000-0000D47C0000}"/>
    <cellStyle name="Notas 3 25 2 3" xfId="42210" xr:uid="{00000000-0005-0000-0000-0000D57C0000}"/>
    <cellStyle name="Notas 3 25 3" xfId="20781" xr:uid="{00000000-0005-0000-0000-0000D67C0000}"/>
    <cellStyle name="Notas 3 25 3 2" xfId="35832" xr:uid="{00000000-0005-0000-0000-0000D77C0000}"/>
    <cellStyle name="Notas 3 25 3 3" xfId="50181" xr:uid="{00000000-0005-0000-0000-0000D87C0000}"/>
    <cellStyle name="Notas 3 26" xfId="6642" xr:uid="{00000000-0005-0000-0000-0000D97C0000}"/>
    <cellStyle name="Notas 3 26 2" xfId="11390" xr:uid="{00000000-0005-0000-0000-0000DA7C0000}"/>
    <cellStyle name="Notas 3 26 2 2" xfId="26441" xr:uid="{00000000-0005-0000-0000-0000DB7C0000}"/>
    <cellStyle name="Notas 3 26 2 3" xfId="40790" xr:uid="{00000000-0005-0000-0000-0000DC7C0000}"/>
    <cellStyle name="Notas 3 26 3" xfId="20991" xr:uid="{00000000-0005-0000-0000-0000DD7C0000}"/>
    <cellStyle name="Notas 3 26 3 2" xfId="36042" xr:uid="{00000000-0005-0000-0000-0000DE7C0000}"/>
    <cellStyle name="Notas 3 26 3 3" xfId="50391" xr:uid="{00000000-0005-0000-0000-0000DF7C0000}"/>
    <cellStyle name="Notas 3 27" xfId="6852" xr:uid="{00000000-0005-0000-0000-0000E07C0000}"/>
    <cellStyle name="Notas 3 27 2" xfId="9477" xr:uid="{00000000-0005-0000-0000-0000E17C0000}"/>
    <cellStyle name="Notas 3 27 2 2" xfId="24528" xr:uid="{00000000-0005-0000-0000-0000E27C0000}"/>
    <cellStyle name="Notas 3 27 2 3" xfId="38877" xr:uid="{00000000-0005-0000-0000-0000E37C0000}"/>
    <cellStyle name="Notas 3 27 3" xfId="21201" xr:uid="{00000000-0005-0000-0000-0000E47C0000}"/>
    <cellStyle name="Notas 3 27 3 2" xfId="36252" xr:uid="{00000000-0005-0000-0000-0000E57C0000}"/>
    <cellStyle name="Notas 3 27 3 3" xfId="50601" xr:uid="{00000000-0005-0000-0000-0000E67C0000}"/>
    <cellStyle name="Notas 3 28" xfId="7062" xr:uid="{00000000-0005-0000-0000-0000E77C0000}"/>
    <cellStyle name="Notas 3 28 2" xfId="15226" xr:uid="{00000000-0005-0000-0000-0000E87C0000}"/>
    <cellStyle name="Notas 3 28 2 2" xfId="30277" xr:uid="{00000000-0005-0000-0000-0000E97C0000}"/>
    <cellStyle name="Notas 3 28 2 3" xfId="44626" xr:uid="{00000000-0005-0000-0000-0000EA7C0000}"/>
    <cellStyle name="Notas 3 28 3" xfId="21411" xr:uid="{00000000-0005-0000-0000-0000EB7C0000}"/>
    <cellStyle name="Notas 3 28 3 2" xfId="36462" xr:uid="{00000000-0005-0000-0000-0000EC7C0000}"/>
    <cellStyle name="Notas 3 28 3 3" xfId="50811" xr:uid="{00000000-0005-0000-0000-0000ED7C0000}"/>
    <cellStyle name="Notas 3 29" xfId="7272" xr:uid="{00000000-0005-0000-0000-0000EE7C0000}"/>
    <cellStyle name="Notas 3 29 2" xfId="15843" xr:uid="{00000000-0005-0000-0000-0000EF7C0000}"/>
    <cellStyle name="Notas 3 29 2 2" xfId="30894" xr:uid="{00000000-0005-0000-0000-0000F07C0000}"/>
    <cellStyle name="Notas 3 29 2 3" xfId="45243" xr:uid="{00000000-0005-0000-0000-0000F17C0000}"/>
    <cellStyle name="Notas 3 29 3" xfId="21621" xr:uid="{00000000-0005-0000-0000-0000F27C0000}"/>
    <cellStyle name="Notas 3 29 3 2" xfId="36672" xr:uid="{00000000-0005-0000-0000-0000F37C0000}"/>
    <cellStyle name="Notas 3 29 3 3" xfId="51021" xr:uid="{00000000-0005-0000-0000-0000F47C0000}"/>
    <cellStyle name="Notas 3 3" xfId="1474" xr:uid="{00000000-0005-0000-0000-0000F57C0000}"/>
    <cellStyle name="Notas 3 3 10" xfId="3812" xr:uid="{00000000-0005-0000-0000-0000F67C0000}"/>
    <cellStyle name="Notas 3 3 10 2" xfId="11753" xr:uid="{00000000-0005-0000-0000-0000F77C0000}"/>
    <cellStyle name="Notas 3 3 10 2 2" xfId="26804" xr:uid="{00000000-0005-0000-0000-0000F87C0000}"/>
    <cellStyle name="Notas 3 3 10 2 3" xfId="41153" xr:uid="{00000000-0005-0000-0000-0000F97C0000}"/>
    <cellStyle name="Notas 3 3 10 3" xfId="18161" xr:uid="{00000000-0005-0000-0000-0000FA7C0000}"/>
    <cellStyle name="Notas 3 3 10 3 2" xfId="33212" xr:uid="{00000000-0005-0000-0000-0000FB7C0000}"/>
    <cellStyle name="Notas 3 3 10 3 3" xfId="47561" xr:uid="{00000000-0005-0000-0000-0000FC7C0000}"/>
    <cellStyle name="Notas 3 3 11" xfId="4022" xr:uid="{00000000-0005-0000-0000-0000FD7C0000}"/>
    <cellStyle name="Notas 3 3 11 2" xfId="11803" xr:uid="{00000000-0005-0000-0000-0000FE7C0000}"/>
    <cellStyle name="Notas 3 3 11 2 2" xfId="26854" xr:uid="{00000000-0005-0000-0000-0000FF7C0000}"/>
    <cellStyle name="Notas 3 3 11 2 3" xfId="41203" xr:uid="{00000000-0005-0000-0000-0000007D0000}"/>
    <cellStyle name="Notas 3 3 11 3" xfId="18371" xr:uid="{00000000-0005-0000-0000-0000017D0000}"/>
    <cellStyle name="Notas 3 3 11 3 2" xfId="33422" xr:uid="{00000000-0005-0000-0000-0000027D0000}"/>
    <cellStyle name="Notas 3 3 11 3 3" xfId="47771" xr:uid="{00000000-0005-0000-0000-0000037D0000}"/>
    <cellStyle name="Notas 3 3 12" xfId="4232" xr:uid="{00000000-0005-0000-0000-0000047D0000}"/>
    <cellStyle name="Notas 3 3 12 2" xfId="12896" xr:uid="{00000000-0005-0000-0000-0000057D0000}"/>
    <cellStyle name="Notas 3 3 12 2 2" xfId="27947" xr:uid="{00000000-0005-0000-0000-0000067D0000}"/>
    <cellStyle name="Notas 3 3 12 2 3" xfId="42296" xr:uid="{00000000-0005-0000-0000-0000077D0000}"/>
    <cellStyle name="Notas 3 3 12 3" xfId="18581" xr:uid="{00000000-0005-0000-0000-0000087D0000}"/>
    <cellStyle name="Notas 3 3 12 3 2" xfId="33632" xr:uid="{00000000-0005-0000-0000-0000097D0000}"/>
    <cellStyle name="Notas 3 3 12 3 3" xfId="47981" xr:uid="{00000000-0005-0000-0000-00000A7D0000}"/>
    <cellStyle name="Notas 3 3 13" xfId="4442" xr:uid="{00000000-0005-0000-0000-00000B7D0000}"/>
    <cellStyle name="Notas 3 3 13 2" xfId="13299" xr:uid="{00000000-0005-0000-0000-00000C7D0000}"/>
    <cellStyle name="Notas 3 3 13 2 2" xfId="28350" xr:uid="{00000000-0005-0000-0000-00000D7D0000}"/>
    <cellStyle name="Notas 3 3 13 2 3" xfId="42699" xr:uid="{00000000-0005-0000-0000-00000E7D0000}"/>
    <cellStyle name="Notas 3 3 13 3" xfId="18791" xr:uid="{00000000-0005-0000-0000-00000F7D0000}"/>
    <cellStyle name="Notas 3 3 13 3 2" xfId="33842" xr:uid="{00000000-0005-0000-0000-0000107D0000}"/>
    <cellStyle name="Notas 3 3 13 3 3" xfId="48191" xr:uid="{00000000-0005-0000-0000-0000117D0000}"/>
    <cellStyle name="Notas 3 3 14" xfId="4652" xr:uid="{00000000-0005-0000-0000-0000127D0000}"/>
    <cellStyle name="Notas 3 3 14 2" xfId="14688" xr:uid="{00000000-0005-0000-0000-0000137D0000}"/>
    <cellStyle name="Notas 3 3 14 2 2" xfId="29739" xr:uid="{00000000-0005-0000-0000-0000147D0000}"/>
    <cellStyle name="Notas 3 3 14 2 3" xfId="44088" xr:uid="{00000000-0005-0000-0000-0000157D0000}"/>
    <cellStyle name="Notas 3 3 14 3" xfId="19001" xr:uid="{00000000-0005-0000-0000-0000167D0000}"/>
    <cellStyle name="Notas 3 3 14 3 2" xfId="34052" xr:uid="{00000000-0005-0000-0000-0000177D0000}"/>
    <cellStyle name="Notas 3 3 14 3 3" xfId="48401" xr:uid="{00000000-0005-0000-0000-0000187D0000}"/>
    <cellStyle name="Notas 3 3 15" xfId="4862" xr:uid="{00000000-0005-0000-0000-0000197D0000}"/>
    <cellStyle name="Notas 3 3 15 2" xfId="11778" xr:uid="{00000000-0005-0000-0000-00001A7D0000}"/>
    <cellStyle name="Notas 3 3 15 2 2" xfId="26829" xr:uid="{00000000-0005-0000-0000-00001B7D0000}"/>
    <cellStyle name="Notas 3 3 15 2 3" xfId="41178" xr:uid="{00000000-0005-0000-0000-00001C7D0000}"/>
    <cellStyle name="Notas 3 3 15 3" xfId="19211" xr:uid="{00000000-0005-0000-0000-00001D7D0000}"/>
    <cellStyle name="Notas 3 3 15 3 2" xfId="34262" xr:uid="{00000000-0005-0000-0000-00001E7D0000}"/>
    <cellStyle name="Notas 3 3 15 3 3" xfId="48611" xr:uid="{00000000-0005-0000-0000-00001F7D0000}"/>
    <cellStyle name="Notas 3 3 16" xfId="5072" xr:uid="{00000000-0005-0000-0000-0000207D0000}"/>
    <cellStyle name="Notas 3 3 16 2" xfId="13091" xr:uid="{00000000-0005-0000-0000-0000217D0000}"/>
    <cellStyle name="Notas 3 3 16 2 2" xfId="28142" xr:uid="{00000000-0005-0000-0000-0000227D0000}"/>
    <cellStyle name="Notas 3 3 16 2 3" xfId="42491" xr:uid="{00000000-0005-0000-0000-0000237D0000}"/>
    <cellStyle name="Notas 3 3 16 3" xfId="19421" xr:uid="{00000000-0005-0000-0000-0000247D0000}"/>
    <cellStyle name="Notas 3 3 16 3 2" xfId="34472" xr:uid="{00000000-0005-0000-0000-0000257D0000}"/>
    <cellStyle name="Notas 3 3 16 3 3" xfId="48821" xr:uid="{00000000-0005-0000-0000-0000267D0000}"/>
    <cellStyle name="Notas 3 3 17" xfId="5282" xr:uid="{00000000-0005-0000-0000-0000277D0000}"/>
    <cellStyle name="Notas 3 3 17 2" xfId="1817" xr:uid="{00000000-0005-0000-0000-0000287D0000}"/>
    <cellStyle name="Notas 3 3 17 2 2" xfId="23622" xr:uid="{00000000-0005-0000-0000-0000297D0000}"/>
    <cellStyle name="Notas 3 3 17 2 3" xfId="23964" xr:uid="{00000000-0005-0000-0000-00002A7D0000}"/>
    <cellStyle name="Notas 3 3 17 3" xfId="19631" xr:uid="{00000000-0005-0000-0000-00002B7D0000}"/>
    <cellStyle name="Notas 3 3 17 3 2" xfId="34682" xr:uid="{00000000-0005-0000-0000-00002C7D0000}"/>
    <cellStyle name="Notas 3 3 17 3 3" xfId="49031" xr:uid="{00000000-0005-0000-0000-00002D7D0000}"/>
    <cellStyle name="Notas 3 3 18" xfId="5492" xr:uid="{00000000-0005-0000-0000-00002E7D0000}"/>
    <cellStyle name="Notas 3 3 18 2" xfId="12036" xr:uid="{00000000-0005-0000-0000-00002F7D0000}"/>
    <cellStyle name="Notas 3 3 18 2 2" xfId="27087" xr:uid="{00000000-0005-0000-0000-0000307D0000}"/>
    <cellStyle name="Notas 3 3 18 2 3" xfId="41436" xr:uid="{00000000-0005-0000-0000-0000317D0000}"/>
    <cellStyle name="Notas 3 3 18 3" xfId="19841" xr:uid="{00000000-0005-0000-0000-0000327D0000}"/>
    <cellStyle name="Notas 3 3 18 3 2" xfId="34892" xr:uid="{00000000-0005-0000-0000-0000337D0000}"/>
    <cellStyle name="Notas 3 3 18 3 3" xfId="49241" xr:uid="{00000000-0005-0000-0000-0000347D0000}"/>
    <cellStyle name="Notas 3 3 19" xfId="5702" xr:uid="{00000000-0005-0000-0000-0000357D0000}"/>
    <cellStyle name="Notas 3 3 19 2" xfId="14214" xr:uid="{00000000-0005-0000-0000-0000367D0000}"/>
    <cellStyle name="Notas 3 3 19 2 2" xfId="29265" xr:uid="{00000000-0005-0000-0000-0000377D0000}"/>
    <cellStyle name="Notas 3 3 19 2 3" xfId="43614" xr:uid="{00000000-0005-0000-0000-0000387D0000}"/>
    <cellStyle name="Notas 3 3 19 3" xfId="20051" xr:uid="{00000000-0005-0000-0000-0000397D0000}"/>
    <cellStyle name="Notas 3 3 19 3 2" xfId="35102" xr:uid="{00000000-0005-0000-0000-00003A7D0000}"/>
    <cellStyle name="Notas 3 3 19 3 3" xfId="49451" xr:uid="{00000000-0005-0000-0000-00003B7D0000}"/>
    <cellStyle name="Notas 3 3 2" xfId="2034" xr:uid="{00000000-0005-0000-0000-00003C7D0000}"/>
    <cellStyle name="Notas 3 3 2 2" xfId="12176" xr:uid="{00000000-0005-0000-0000-00003D7D0000}"/>
    <cellStyle name="Notas 3 3 2 2 2" xfId="27227" xr:uid="{00000000-0005-0000-0000-00003E7D0000}"/>
    <cellStyle name="Notas 3 3 2 2 3" xfId="41576" xr:uid="{00000000-0005-0000-0000-00003F7D0000}"/>
    <cellStyle name="Notas 3 3 2 3" xfId="16381" xr:uid="{00000000-0005-0000-0000-0000407D0000}"/>
    <cellStyle name="Notas 3 3 2 3 2" xfId="31432" xr:uid="{00000000-0005-0000-0000-0000417D0000}"/>
    <cellStyle name="Notas 3 3 2 3 3" xfId="45781" xr:uid="{00000000-0005-0000-0000-0000427D0000}"/>
    <cellStyle name="Notas 3 3 20" xfId="5912" xr:uid="{00000000-0005-0000-0000-0000437D0000}"/>
    <cellStyle name="Notas 3 3 20 2" xfId="13018" xr:uid="{00000000-0005-0000-0000-0000447D0000}"/>
    <cellStyle name="Notas 3 3 20 2 2" xfId="28069" xr:uid="{00000000-0005-0000-0000-0000457D0000}"/>
    <cellStyle name="Notas 3 3 20 2 3" xfId="42418" xr:uid="{00000000-0005-0000-0000-0000467D0000}"/>
    <cellStyle name="Notas 3 3 20 3" xfId="20261" xr:uid="{00000000-0005-0000-0000-0000477D0000}"/>
    <cellStyle name="Notas 3 3 20 3 2" xfId="35312" xr:uid="{00000000-0005-0000-0000-0000487D0000}"/>
    <cellStyle name="Notas 3 3 20 3 3" xfId="49661" xr:uid="{00000000-0005-0000-0000-0000497D0000}"/>
    <cellStyle name="Notas 3 3 21" xfId="6122" xr:uid="{00000000-0005-0000-0000-00004A7D0000}"/>
    <cellStyle name="Notas 3 3 21 2" xfId="14551" xr:uid="{00000000-0005-0000-0000-00004B7D0000}"/>
    <cellStyle name="Notas 3 3 21 2 2" xfId="29602" xr:uid="{00000000-0005-0000-0000-00004C7D0000}"/>
    <cellStyle name="Notas 3 3 21 2 3" xfId="43951" xr:uid="{00000000-0005-0000-0000-00004D7D0000}"/>
    <cellStyle name="Notas 3 3 21 3" xfId="20471" xr:uid="{00000000-0005-0000-0000-00004E7D0000}"/>
    <cellStyle name="Notas 3 3 21 3 2" xfId="35522" xr:uid="{00000000-0005-0000-0000-00004F7D0000}"/>
    <cellStyle name="Notas 3 3 21 3 3" xfId="49871" xr:uid="{00000000-0005-0000-0000-0000507D0000}"/>
    <cellStyle name="Notas 3 3 22" xfId="6332" xr:uid="{00000000-0005-0000-0000-0000517D0000}"/>
    <cellStyle name="Notas 3 3 22 2" xfId="12158" xr:uid="{00000000-0005-0000-0000-0000527D0000}"/>
    <cellStyle name="Notas 3 3 22 2 2" xfId="27209" xr:uid="{00000000-0005-0000-0000-0000537D0000}"/>
    <cellStyle name="Notas 3 3 22 2 3" xfId="41558" xr:uid="{00000000-0005-0000-0000-0000547D0000}"/>
    <cellStyle name="Notas 3 3 22 3" xfId="20681" xr:uid="{00000000-0005-0000-0000-0000557D0000}"/>
    <cellStyle name="Notas 3 3 22 3 2" xfId="35732" xr:uid="{00000000-0005-0000-0000-0000567D0000}"/>
    <cellStyle name="Notas 3 3 22 3 3" xfId="50081" xr:uid="{00000000-0005-0000-0000-0000577D0000}"/>
    <cellStyle name="Notas 3 3 23" xfId="6542" xr:uid="{00000000-0005-0000-0000-0000587D0000}"/>
    <cellStyle name="Notas 3 3 23 2" xfId="12114" xr:uid="{00000000-0005-0000-0000-0000597D0000}"/>
    <cellStyle name="Notas 3 3 23 2 2" xfId="27165" xr:uid="{00000000-0005-0000-0000-00005A7D0000}"/>
    <cellStyle name="Notas 3 3 23 2 3" xfId="41514" xr:uid="{00000000-0005-0000-0000-00005B7D0000}"/>
    <cellStyle name="Notas 3 3 23 3" xfId="20891" xr:uid="{00000000-0005-0000-0000-00005C7D0000}"/>
    <cellStyle name="Notas 3 3 23 3 2" xfId="35942" xr:uid="{00000000-0005-0000-0000-00005D7D0000}"/>
    <cellStyle name="Notas 3 3 23 3 3" xfId="50291" xr:uid="{00000000-0005-0000-0000-00005E7D0000}"/>
    <cellStyle name="Notas 3 3 24" xfId="6752" xr:uid="{00000000-0005-0000-0000-00005F7D0000}"/>
    <cellStyle name="Notas 3 3 24 2" xfId="12414" xr:uid="{00000000-0005-0000-0000-0000607D0000}"/>
    <cellStyle name="Notas 3 3 24 2 2" xfId="27465" xr:uid="{00000000-0005-0000-0000-0000617D0000}"/>
    <cellStyle name="Notas 3 3 24 2 3" xfId="41814" xr:uid="{00000000-0005-0000-0000-0000627D0000}"/>
    <cellStyle name="Notas 3 3 24 3" xfId="21101" xr:uid="{00000000-0005-0000-0000-0000637D0000}"/>
    <cellStyle name="Notas 3 3 24 3 2" xfId="36152" xr:uid="{00000000-0005-0000-0000-0000647D0000}"/>
    <cellStyle name="Notas 3 3 24 3 3" xfId="50501" xr:uid="{00000000-0005-0000-0000-0000657D0000}"/>
    <cellStyle name="Notas 3 3 25" xfId="6962" xr:uid="{00000000-0005-0000-0000-0000667D0000}"/>
    <cellStyle name="Notas 3 3 25 2" xfId="14432" xr:uid="{00000000-0005-0000-0000-0000677D0000}"/>
    <cellStyle name="Notas 3 3 25 2 2" xfId="29483" xr:uid="{00000000-0005-0000-0000-0000687D0000}"/>
    <cellStyle name="Notas 3 3 25 2 3" xfId="43832" xr:uid="{00000000-0005-0000-0000-0000697D0000}"/>
    <cellStyle name="Notas 3 3 25 3" xfId="21311" xr:uid="{00000000-0005-0000-0000-00006A7D0000}"/>
    <cellStyle name="Notas 3 3 25 3 2" xfId="36362" xr:uid="{00000000-0005-0000-0000-00006B7D0000}"/>
    <cellStyle name="Notas 3 3 25 3 3" xfId="50711" xr:uid="{00000000-0005-0000-0000-00006C7D0000}"/>
    <cellStyle name="Notas 3 3 26" xfId="7172" xr:uid="{00000000-0005-0000-0000-00006D7D0000}"/>
    <cellStyle name="Notas 3 3 26 2" xfId="11085" xr:uid="{00000000-0005-0000-0000-00006E7D0000}"/>
    <cellStyle name="Notas 3 3 26 2 2" xfId="26136" xr:uid="{00000000-0005-0000-0000-00006F7D0000}"/>
    <cellStyle name="Notas 3 3 26 2 3" xfId="40485" xr:uid="{00000000-0005-0000-0000-0000707D0000}"/>
    <cellStyle name="Notas 3 3 26 3" xfId="21521" xr:uid="{00000000-0005-0000-0000-0000717D0000}"/>
    <cellStyle name="Notas 3 3 26 3 2" xfId="36572" xr:uid="{00000000-0005-0000-0000-0000727D0000}"/>
    <cellStyle name="Notas 3 3 26 3 3" xfId="50921" xr:uid="{00000000-0005-0000-0000-0000737D0000}"/>
    <cellStyle name="Notas 3 3 27" xfId="7382" xr:uid="{00000000-0005-0000-0000-0000747D0000}"/>
    <cellStyle name="Notas 3 3 27 2" xfId="12949" xr:uid="{00000000-0005-0000-0000-0000757D0000}"/>
    <cellStyle name="Notas 3 3 27 2 2" xfId="28000" xr:uid="{00000000-0005-0000-0000-0000767D0000}"/>
    <cellStyle name="Notas 3 3 27 2 3" xfId="42349" xr:uid="{00000000-0005-0000-0000-0000777D0000}"/>
    <cellStyle name="Notas 3 3 27 3" xfId="21731" xr:uid="{00000000-0005-0000-0000-0000787D0000}"/>
    <cellStyle name="Notas 3 3 27 3 2" xfId="36782" xr:uid="{00000000-0005-0000-0000-0000797D0000}"/>
    <cellStyle name="Notas 3 3 27 3 3" xfId="51131" xr:uid="{00000000-0005-0000-0000-00007A7D0000}"/>
    <cellStyle name="Notas 3 3 28" xfId="7592" xr:uid="{00000000-0005-0000-0000-00007B7D0000}"/>
    <cellStyle name="Notas 3 3 28 2" xfId="9527" xr:uid="{00000000-0005-0000-0000-00007C7D0000}"/>
    <cellStyle name="Notas 3 3 28 2 2" xfId="24578" xr:uid="{00000000-0005-0000-0000-00007D7D0000}"/>
    <cellStyle name="Notas 3 3 28 2 3" xfId="38927" xr:uid="{00000000-0005-0000-0000-00007E7D0000}"/>
    <cellStyle name="Notas 3 3 28 3" xfId="21941" xr:uid="{00000000-0005-0000-0000-00007F7D0000}"/>
    <cellStyle name="Notas 3 3 28 3 2" xfId="36992" xr:uid="{00000000-0005-0000-0000-0000807D0000}"/>
    <cellStyle name="Notas 3 3 28 3 3" xfId="51341" xr:uid="{00000000-0005-0000-0000-0000817D0000}"/>
    <cellStyle name="Notas 3 3 29" xfId="7802" xr:uid="{00000000-0005-0000-0000-0000827D0000}"/>
    <cellStyle name="Notas 3 3 29 2" xfId="12745" xr:uid="{00000000-0005-0000-0000-0000837D0000}"/>
    <cellStyle name="Notas 3 3 29 2 2" xfId="27796" xr:uid="{00000000-0005-0000-0000-0000847D0000}"/>
    <cellStyle name="Notas 3 3 29 2 3" xfId="42145" xr:uid="{00000000-0005-0000-0000-0000857D0000}"/>
    <cellStyle name="Notas 3 3 29 3" xfId="22151" xr:uid="{00000000-0005-0000-0000-0000867D0000}"/>
    <cellStyle name="Notas 3 3 29 3 2" xfId="37202" xr:uid="{00000000-0005-0000-0000-0000877D0000}"/>
    <cellStyle name="Notas 3 3 29 3 3" xfId="51551" xr:uid="{00000000-0005-0000-0000-0000887D0000}"/>
    <cellStyle name="Notas 3 3 3" xfId="2342" xr:uid="{00000000-0005-0000-0000-0000897D0000}"/>
    <cellStyle name="Notas 3 3 3 2" xfId="9728" xr:uid="{00000000-0005-0000-0000-00008A7D0000}"/>
    <cellStyle name="Notas 3 3 3 2 2" xfId="24779" xr:uid="{00000000-0005-0000-0000-00008B7D0000}"/>
    <cellStyle name="Notas 3 3 3 2 3" xfId="39128" xr:uid="{00000000-0005-0000-0000-00008C7D0000}"/>
    <cellStyle name="Notas 3 3 3 3" xfId="16691" xr:uid="{00000000-0005-0000-0000-00008D7D0000}"/>
    <cellStyle name="Notas 3 3 3 3 2" xfId="31742" xr:uid="{00000000-0005-0000-0000-00008E7D0000}"/>
    <cellStyle name="Notas 3 3 3 3 3" xfId="46091" xr:uid="{00000000-0005-0000-0000-00008F7D0000}"/>
    <cellStyle name="Notas 3 3 30" xfId="8010" xr:uid="{00000000-0005-0000-0000-0000907D0000}"/>
    <cellStyle name="Notas 3 3 30 2" xfId="13574" xr:uid="{00000000-0005-0000-0000-0000917D0000}"/>
    <cellStyle name="Notas 3 3 30 2 2" xfId="28625" xr:uid="{00000000-0005-0000-0000-0000927D0000}"/>
    <cellStyle name="Notas 3 3 30 2 3" xfId="42974" xr:uid="{00000000-0005-0000-0000-0000937D0000}"/>
    <cellStyle name="Notas 3 3 30 3" xfId="22359" xr:uid="{00000000-0005-0000-0000-0000947D0000}"/>
    <cellStyle name="Notas 3 3 30 3 2" xfId="37410" xr:uid="{00000000-0005-0000-0000-0000957D0000}"/>
    <cellStyle name="Notas 3 3 30 3 3" xfId="51759" xr:uid="{00000000-0005-0000-0000-0000967D0000}"/>
    <cellStyle name="Notas 3 3 31" xfId="8217" xr:uid="{00000000-0005-0000-0000-0000977D0000}"/>
    <cellStyle name="Notas 3 3 31 2" xfId="10856" xr:uid="{00000000-0005-0000-0000-0000987D0000}"/>
    <cellStyle name="Notas 3 3 31 2 2" xfId="25907" xr:uid="{00000000-0005-0000-0000-0000997D0000}"/>
    <cellStyle name="Notas 3 3 31 2 3" xfId="40256" xr:uid="{00000000-0005-0000-0000-00009A7D0000}"/>
    <cellStyle name="Notas 3 3 31 3" xfId="22566" xr:uid="{00000000-0005-0000-0000-00009B7D0000}"/>
    <cellStyle name="Notas 3 3 31 3 2" xfId="37617" xr:uid="{00000000-0005-0000-0000-00009C7D0000}"/>
    <cellStyle name="Notas 3 3 31 3 3" xfId="51966" xr:uid="{00000000-0005-0000-0000-00009D7D0000}"/>
    <cellStyle name="Notas 3 3 32" xfId="8424" xr:uid="{00000000-0005-0000-0000-00009E7D0000}"/>
    <cellStyle name="Notas 3 3 32 2" xfId="9708" xr:uid="{00000000-0005-0000-0000-00009F7D0000}"/>
    <cellStyle name="Notas 3 3 32 2 2" xfId="24759" xr:uid="{00000000-0005-0000-0000-0000A07D0000}"/>
    <cellStyle name="Notas 3 3 32 2 3" xfId="39108" xr:uid="{00000000-0005-0000-0000-0000A17D0000}"/>
    <cellStyle name="Notas 3 3 32 3" xfId="22773" xr:uid="{00000000-0005-0000-0000-0000A27D0000}"/>
    <cellStyle name="Notas 3 3 32 3 2" xfId="37824" xr:uid="{00000000-0005-0000-0000-0000A37D0000}"/>
    <cellStyle name="Notas 3 3 32 3 3" xfId="52173" xr:uid="{00000000-0005-0000-0000-0000A47D0000}"/>
    <cellStyle name="Notas 3 3 33" xfId="8623" xr:uid="{00000000-0005-0000-0000-0000A57D0000}"/>
    <cellStyle name="Notas 3 3 33 2" xfId="11347" xr:uid="{00000000-0005-0000-0000-0000A67D0000}"/>
    <cellStyle name="Notas 3 3 33 2 2" xfId="26398" xr:uid="{00000000-0005-0000-0000-0000A77D0000}"/>
    <cellStyle name="Notas 3 3 33 2 3" xfId="40747" xr:uid="{00000000-0005-0000-0000-0000A87D0000}"/>
    <cellStyle name="Notas 3 3 33 3" xfId="22972" xr:uid="{00000000-0005-0000-0000-0000A97D0000}"/>
    <cellStyle name="Notas 3 3 33 3 2" xfId="38023" xr:uid="{00000000-0005-0000-0000-0000AA7D0000}"/>
    <cellStyle name="Notas 3 3 33 3 3" xfId="52372" xr:uid="{00000000-0005-0000-0000-0000AB7D0000}"/>
    <cellStyle name="Notas 3 3 34" xfId="8801" xr:uid="{00000000-0005-0000-0000-0000AC7D0000}"/>
    <cellStyle name="Notas 3 3 34 2" xfId="14268" xr:uid="{00000000-0005-0000-0000-0000AD7D0000}"/>
    <cellStyle name="Notas 3 3 34 2 2" xfId="29319" xr:uid="{00000000-0005-0000-0000-0000AE7D0000}"/>
    <cellStyle name="Notas 3 3 34 2 3" xfId="43668" xr:uid="{00000000-0005-0000-0000-0000AF7D0000}"/>
    <cellStyle name="Notas 3 3 34 3" xfId="23150" xr:uid="{00000000-0005-0000-0000-0000B07D0000}"/>
    <cellStyle name="Notas 3 3 34 3 2" xfId="38201" xr:uid="{00000000-0005-0000-0000-0000B17D0000}"/>
    <cellStyle name="Notas 3 3 34 3 3" xfId="52550" xr:uid="{00000000-0005-0000-0000-0000B27D0000}"/>
    <cellStyle name="Notas 3 3 35" xfId="8955" xr:uid="{00000000-0005-0000-0000-0000B37D0000}"/>
    <cellStyle name="Notas 3 3 35 2" xfId="12954" xr:uid="{00000000-0005-0000-0000-0000B47D0000}"/>
    <cellStyle name="Notas 3 3 35 2 2" xfId="28005" xr:uid="{00000000-0005-0000-0000-0000B57D0000}"/>
    <cellStyle name="Notas 3 3 35 2 3" xfId="42354" xr:uid="{00000000-0005-0000-0000-0000B67D0000}"/>
    <cellStyle name="Notas 3 3 35 3" xfId="23304" xr:uid="{00000000-0005-0000-0000-0000B77D0000}"/>
    <cellStyle name="Notas 3 3 35 3 2" xfId="38355" xr:uid="{00000000-0005-0000-0000-0000B87D0000}"/>
    <cellStyle name="Notas 3 3 35 3 3" xfId="52704" xr:uid="{00000000-0005-0000-0000-0000B97D0000}"/>
    <cellStyle name="Notas 3 3 36" xfId="10723" xr:uid="{00000000-0005-0000-0000-0000BA7D0000}"/>
    <cellStyle name="Notas 3 3 36 2" xfId="25774" xr:uid="{00000000-0005-0000-0000-0000BB7D0000}"/>
    <cellStyle name="Notas 3 3 36 3" xfId="40123" xr:uid="{00000000-0005-0000-0000-0000BC7D0000}"/>
    <cellStyle name="Notas 3 3 37" xfId="16204" xr:uid="{00000000-0005-0000-0000-0000BD7D0000}"/>
    <cellStyle name="Notas 3 3 37 2" xfId="31255" xr:uid="{00000000-0005-0000-0000-0000BE7D0000}"/>
    <cellStyle name="Notas 3 3 37 3" xfId="45604" xr:uid="{00000000-0005-0000-0000-0000BF7D0000}"/>
    <cellStyle name="Notas 3 3 4" xfId="2552" xr:uid="{00000000-0005-0000-0000-0000C07D0000}"/>
    <cellStyle name="Notas 3 3 4 2" xfId="13800" xr:uid="{00000000-0005-0000-0000-0000C17D0000}"/>
    <cellStyle name="Notas 3 3 4 2 2" xfId="28851" xr:uid="{00000000-0005-0000-0000-0000C27D0000}"/>
    <cellStyle name="Notas 3 3 4 2 3" xfId="43200" xr:uid="{00000000-0005-0000-0000-0000C37D0000}"/>
    <cellStyle name="Notas 3 3 4 3" xfId="16901" xr:uid="{00000000-0005-0000-0000-0000C47D0000}"/>
    <cellStyle name="Notas 3 3 4 3 2" xfId="31952" xr:uid="{00000000-0005-0000-0000-0000C57D0000}"/>
    <cellStyle name="Notas 3 3 4 3 3" xfId="46301" xr:uid="{00000000-0005-0000-0000-0000C67D0000}"/>
    <cellStyle name="Notas 3 3 5" xfId="2762" xr:uid="{00000000-0005-0000-0000-0000C77D0000}"/>
    <cellStyle name="Notas 3 3 5 2" xfId="13377" xr:uid="{00000000-0005-0000-0000-0000C87D0000}"/>
    <cellStyle name="Notas 3 3 5 2 2" xfId="28428" xr:uid="{00000000-0005-0000-0000-0000C97D0000}"/>
    <cellStyle name="Notas 3 3 5 2 3" xfId="42777" xr:uid="{00000000-0005-0000-0000-0000CA7D0000}"/>
    <cellStyle name="Notas 3 3 5 3" xfId="17111" xr:uid="{00000000-0005-0000-0000-0000CB7D0000}"/>
    <cellStyle name="Notas 3 3 5 3 2" xfId="32162" xr:uid="{00000000-0005-0000-0000-0000CC7D0000}"/>
    <cellStyle name="Notas 3 3 5 3 3" xfId="46511" xr:uid="{00000000-0005-0000-0000-0000CD7D0000}"/>
    <cellStyle name="Notas 3 3 6" xfId="2972" xr:uid="{00000000-0005-0000-0000-0000CE7D0000}"/>
    <cellStyle name="Notas 3 3 6 2" xfId="15304" xr:uid="{00000000-0005-0000-0000-0000CF7D0000}"/>
    <cellStyle name="Notas 3 3 6 2 2" xfId="30355" xr:uid="{00000000-0005-0000-0000-0000D07D0000}"/>
    <cellStyle name="Notas 3 3 6 2 3" xfId="44704" xr:uid="{00000000-0005-0000-0000-0000D17D0000}"/>
    <cellStyle name="Notas 3 3 6 3" xfId="17321" xr:uid="{00000000-0005-0000-0000-0000D27D0000}"/>
    <cellStyle name="Notas 3 3 6 3 2" xfId="32372" xr:uid="{00000000-0005-0000-0000-0000D37D0000}"/>
    <cellStyle name="Notas 3 3 6 3 3" xfId="46721" xr:uid="{00000000-0005-0000-0000-0000D47D0000}"/>
    <cellStyle name="Notas 3 3 7" xfId="3182" xr:uid="{00000000-0005-0000-0000-0000D57D0000}"/>
    <cellStyle name="Notas 3 3 7 2" xfId="11626" xr:uid="{00000000-0005-0000-0000-0000D67D0000}"/>
    <cellStyle name="Notas 3 3 7 2 2" xfId="26677" xr:uid="{00000000-0005-0000-0000-0000D77D0000}"/>
    <cellStyle name="Notas 3 3 7 2 3" xfId="41026" xr:uid="{00000000-0005-0000-0000-0000D87D0000}"/>
    <cellStyle name="Notas 3 3 7 3" xfId="17531" xr:uid="{00000000-0005-0000-0000-0000D97D0000}"/>
    <cellStyle name="Notas 3 3 7 3 2" xfId="32582" xr:uid="{00000000-0005-0000-0000-0000DA7D0000}"/>
    <cellStyle name="Notas 3 3 7 3 3" xfId="46931" xr:uid="{00000000-0005-0000-0000-0000DB7D0000}"/>
    <cellStyle name="Notas 3 3 8" xfId="3392" xr:uid="{00000000-0005-0000-0000-0000DC7D0000}"/>
    <cellStyle name="Notas 3 3 8 2" xfId="10539" xr:uid="{00000000-0005-0000-0000-0000DD7D0000}"/>
    <cellStyle name="Notas 3 3 8 2 2" xfId="25590" xr:uid="{00000000-0005-0000-0000-0000DE7D0000}"/>
    <cellStyle name="Notas 3 3 8 2 3" xfId="39939" xr:uid="{00000000-0005-0000-0000-0000DF7D0000}"/>
    <cellStyle name="Notas 3 3 8 3" xfId="17741" xr:uid="{00000000-0005-0000-0000-0000E07D0000}"/>
    <cellStyle name="Notas 3 3 8 3 2" xfId="32792" xr:uid="{00000000-0005-0000-0000-0000E17D0000}"/>
    <cellStyle name="Notas 3 3 8 3 3" xfId="47141" xr:uid="{00000000-0005-0000-0000-0000E27D0000}"/>
    <cellStyle name="Notas 3 3 9" xfId="3602" xr:uid="{00000000-0005-0000-0000-0000E37D0000}"/>
    <cellStyle name="Notas 3 3 9 2" xfId="11454" xr:uid="{00000000-0005-0000-0000-0000E47D0000}"/>
    <cellStyle name="Notas 3 3 9 2 2" xfId="26505" xr:uid="{00000000-0005-0000-0000-0000E57D0000}"/>
    <cellStyle name="Notas 3 3 9 2 3" xfId="40854" xr:uid="{00000000-0005-0000-0000-0000E67D0000}"/>
    <cellStyle name="Notas 3 3 9 3" xfId="17951" xr:uid="{00000000-0005-0000-0000-0000E77D0000}"/>
    <cellStyle name="Notas 3 3 9 3 2" xfId="33002" xr:uid="{00000000-0005-0000-0000-0000E87D0000}"/>
    <cellStyle name="Notas 3 3 9 3 3" xfId="47351" xr:uid="{00000000-0005-0000-0000-0000E97D0000}"/>
    <cellStyle name="Notas 3 30" xfId="7482" xr:uid="{00000000-0005-0000-0000-0000EA7D0000}"/>
    <cellStyle name="Notas 3 30 2" xfId="10675" xr:uid="{00000000-0005-0000-0000-0000EB7D0000}"/>
    <cellStyle name="Notas 3 30 2 2" xfId="25726" xr:uid="{00000000-0005-0000-0000-0000EC7D0000}"/>
    <cellStyle name="Notas 3 30 2 3" xfId="40075" xr:uid="{00000000-0005-0000-0000-0000ED7D0000}"/>
    <cellStyle name="Notas 3 30 3" xfId="21831" xr:uid="{00000000-0005-0000-0000-0000EE7D0000}"/>
    <cellStyle name="Notas 3 30 3 2" xfId="36882" xr:uid="{00000000-0005-0000-0000-0000EF7D0000}"/>
    <cellStyle name="Notas 3 30 3 3" xfId="51231" xr:uid="{00000000-0005-0000-0000-0000F07D0000}"/>
    <cellStyle name="Notas 3 31" xfId="7692" xr:uid="{00000000-0005-0000-0000-0000F17D0000}"/>
    <cellStyle name="Notas 3 31 2" xfId="10034" xr:uid="{00000000-0005-0000-0000-0000F27D0000}"/>
    <cellStyle name="Notas 3 31 2 2" xfId="25085" xr:uid="{00000000-0005-0000-0000-0000F37D0000}"/>
    <cellStyle name="Notas 3 31 2 3" xfId="39434" xr:uid="{00000000-0005-0000-0000-0000F47D0000}"/>
    <cellStyle name="Notas 3 31 3" xfId="22041" xr:uid="{00000000-0005-0000-0000-0000F57D0000}"/>
    <cellStyle name="Notas 3 31 3 2" xfId="37092" xr:uid="{00000000-0005-0000-0000-0000F67D0000}"/>
    <cellStyle name="Notas 3 31 3 3" xfId="51441" xr:uid="{00000000-0005-0000-0000-0000F77D0000}"/>
    <cellStyle name="Notas 3 32" xfId="7902" xr:uid="{00000000-0005-0000-0000-0000F87D0000}"/>
    <cellStyle name="Notas 3 32 2" xfId="15457" xr:uid="{00000000-0005-0000-0000-0000F97D0000}"/>
    <cellStyle name="Notas 3 32 2 2" xfId="30508" xr:uid="{00000000-0005-0000-0000-0000FA7D0000}"/>
    <cellStyle name="Notas 3 32 2 3" xfId="44857" xr:uid="{00000000-0005-0000-0000-0000FB7D0000}"/>
    <cellStyle name="Notas 3 32 3" xfId="22251" xr:uid="{00000000-0005-0000-0000-0000FC7D0000}"/>
    <cellStyle name="Notas 3 32 3 2" xfId="37302" xr:uid="{00000000-0005-0000-0000-0000FD7D0000}"/>
    <cellStyle name="Notas 3 32 3 3" xfId="51651" xr:uid="{00000000-0005-0000-0000-0000FE7D0000}"/>
    <cellStyle name="Notas 3 33" xfId="8109" xr:uid="{00000000-0005-0000-0000-0000FF7D0000}"/>
    <cellStyle name="Notas 3 33 2" xfId="9734" xr:uid="{00000000-0005-0000-0000-0000007E0000}"/>
    <cellStyle name="Notas 3 33 2 2" xfId="24785" xr:uid="{00000000-0005-0000-0000-0000017E0000}"/>
    <cellStyle name="Notas 3 33 2 3" xfId="39134" xr:uid="{00000000-0005-0000-0000-0000027E0000}"/>
    <cellStyle name="Notas 3 33 3" xfId="22458" xr:uid="{00000000-0005-0000-0000-0000037E0000}"/>
    <cellStyle name="Notas 3 33 3 2" xfId="37509" xr:uid="{00000000-0005-0000-0000-0000047E0000}"/>
    <cellStyle name="Notas 3 33 3 3" xfId="51858" xr:uid="{00000000-0005-0000-0000-0000057E0000}"/>
    <cellStyle name="Notas 3 34" xfId="8316" xr:uid="{00000000-0005-0000-0000-0000067E0000}"/>
    <cellStyle name="Notas 3 34 2" xfId="13949" xr:uid="{00000000-0005-0000-0000-0000077E0000}"/>
    <cellStyle name="Notas 3 34 2 2" xfId="29000" xr:uid="{00000000-0005-0000-0000-0000087E0000}"/>
    <cellStyle name="Notas 3 34 2 3" xfId="43349" xr:uid="{00000000-0005-0000-0000-0000097E0000}"/>
    <cellStyle name="Notas 3 34 3" xfId="22665" xr:uid="{00000000-0005-0000-0000-00000A7E0000}"/>
    <cellStyle name="Notas 3 34 3 2" xfId="37716" xr:uid="{00000000-0005-0000-0000-00000B7E0000}"/>
    <cellStyle name="Notas 3 34 3 3" xfId="52065" xr:uid="{00000000-0005-0000-0000-00000C7E0000}"/>
    <cellStyle name="Notas 3 35" xfId="8521" xr:uid="{00000000-0005-0000-0000-00000D7E0000}"/>
    <cellStyle name="Notas 3 35 2" xfId="15380" xr:uid="{00000000-0005-0000-0000-00000E7E0000}"/>
    <cellStyle name="Notas 3 35 2 2" xfId="30431" xr:uid="{00000000-0005-0000-0000-00000F7E0000}"/>
    <cellStyle name="Notas 3 35 2 3" xfId="44780" xr:uid="{00000000-0005-0000-0000-0000107E0000}"/>
    <cellStyle name="Notas 3 35 3" xfId="22870" xr:uid="{00000000-0005-0000-0000-0000117E0000}"/>
    <cellStyle name="Notas 3 35 3 2" xfId="37921" xr:uid="{00000000-0005-0000-0000-0000127E0000}"/>
    <cellStyle name="Notas 3 35 3 3" xfId="52270" xr:uid="{00000000-0005-0000-0000-0000137E0000}"/>
    <cellStyle name="Notas 3 36" xfId="8716" xr:uid="{00000000-0005-0000-0000-0000147E0000}"/>
    <cellStyle name="Notas 3 36 2" xfId="13043" xr:uid="{00000000-0005-0000-0000-0000157E0000}"/>
    <cellStyle name="Notas 3 36 2 2" xfId="28094" xr:uid="{00000000-0005-0000-0000-0000167E0000}"/>
    <cellStyle name="Notas 3 36 2 3" xfId="42443" xr:uid="{00000000-0005-0000-0000-0000177E0000}"/>
    <cellStyle name="Notas 3 36 3" xfId="23065" xr:uid="{00000000-0005-0000-0000-0000187E0000}"/>
    <cellStyle name="Notas 3 36 3 2" xfId="38116" xr:uid="{00000000-0005-0000-0000-0000197E0000}"/>
    <cellStyle name="Notas 3 36 3 3" xfId="52465" xr:uid="{00000000-0005-0000-0000-00001A7E0000}"/>
    <cellStyle name="Notas 3 37" xfId="8886" xr:uid="{00000000-0005-0000-0000-00001B7E0000}"/>
    <cellStyle name="Notas 3 37 2" xfId="12996" xr:uid="{00000000-0005-0000-0000-00001C7E0000}"/>
    <cellStyle name="Notas 3 37 2 2" xfId="28047" xr:uid="{00000000-0005-0000-0000-00001D7E0000}"/>
    <cellStyle name="Notas 3 37 2 3" xfId="42396" xr:uid="{00000000-0005-0000-0000-00001E7E0000}"/>
    <cellStyle name="Notas 3 37 3" xfId="23235" xr:uid="{00000000-0005-0000-0000-00001F7E0000}"/>
    <cellStyle name="Notas 3 37 3 2" xfId="38286" xr:uid="{00000000-0005-0000-0000-0000207E0000}"/>
    <cellStyle name="Notas 3 37 3 3" xfId="52635" xr:uid="{00000000-0005-0000-0000-0000217E0000}"/>
    <cellStyle name="Notas 3 38" xfId="11713" xr:uid="{00000000-0005-0000-0000-0000227E0000}"/>
    <cellStyle name="Notas 3 38 2" xfId="26764" xr:uid="{00000000-0005-0000-0000-0000237E0000}"/>
    <cellStyle name="Notas 3 38 3" xfId="41113" xr:uid="{00000000-0005-0000-0000-0000247E0000}"/>
    <cellStyle name="Notas 3 39" xfId="16135" xr:uid="{00000000-0005-0000-0000-0000257E0000}"/>
    <cellStyle name="Notas 3 39 2" xfId="31186" xr:uid="{00000000-0005-0000-0000-0000267E0000}"/>
    <cellStyle name="Notas 3 39 3" xfId="45535" xr:uid="{00000000-0005-0000-0000-0000277E0000}"/>
    <cellStyle name="Notas 3 4" xfId="1927" xr:uid="{00000000-0005-0000-0000-0000287E0000}"/>
    <cellStyle name="Notas 3 4 2" xfId="9252" xr:uid="{00000000-0005-0000-0000-0000297E0000}"/>
    <cellStyle name="Notas 3 4 2 2" xfId="24303" xr:uid="{00000000-0005-0000-0000-00002A7E0000}"/>
    <cellStyle name="Notas 3 4 2 3" xfId="38652" xr:uid="{00000000-0005-0000-0000-00002B7E0000}"/>
    <cellStyle name="Notas 3 4 3" xfId="16272" xr:uid="{00000000-0005-0000-0000-00002C7E0000}"/>
    <cellStyle name="Notas 3 4 3 2" xfId="31323" xr:uid="{00000000-0005-0000-0000-00002D7E0000}"/>
    <cellStyle name="Notas 3 4 3 3" xfId="45672" xr:uid="{00000000-0005-0000-0000-00002E7E0000}"/>
    <cellStyle name="Notas 3 5" xfId="2232" xr:uid="{00000000-0005-0000-0000-00002F7E0000}"/>
    <cellStyle name="Notas 3 5 2" xfId="15573" xr:uid="{00000000-0005-0000-0000-0000307E0000}"/>
    <cellStyle name="Notas 3 5 2 2" xfId="30624" xr:uid="{00000000-0005-0000-0000-0000317E0000}"/>
    <cellStyle name="Notas 3 5 2 3" xfId="44973" xr:uid="{00000000-0005-0000-0000-0000327E0000}"/>
    <cellStyle name="Notas 3 5 3" xfId="16581" xr:uid="{00000000-0005-0000-0000-0000337E0000}"/>
    <cellStyle name="Notas 3 5 3 2" xfId="31632" xr:uid="{00000000-0005-0000-0000-0000347E0000}"/>
    <cellStyle name="Notas 3 5 3 3" xfId="45981" xr:uid="{00000000-0005-0000-0000-0000357E0000}"/>
    <cellStyle name="Notas 3 6" xfId="2442" xr:uid="{00000000-0005-0000-0000-0000367E0000}"/>
    <cellStyle name="Notas 3 6 2" xfId="16054" xr:uid="{00000000-0005-0000-0000-0000377E0000}"/>
    <cellStyle name="Notas 3 6 2 2" xfId="31105" xr:uid="{00000000-0005-0000-0000-0000387E0000}"/>
    <cellStyle name="Notas 3 6 2 3" xfId="45454" xr:uid="{00000000-0005-0000-0000-0000397E0000}"/>
    <cellStyle name="Notas 3 6 3" xfId="16791" xr:uid="{00000000-0005-0000-0000-00003A7E0000}"/>
    <cellStyle name="Notas 3 6 3 2" xfId="31842" xr:uid="{00000000-0005-0000-0000-00003B7E0000}"/>
    <cellStyle name="Notas 3 6 3 3" xfId="46191" xr:uid="{00000000-0005-0000-0000-00003C7E0000}"/>
    <cellStyle name="Notas 3 7" xfId="2652" xr:uid="{00000000-0005-0000-0000-00003D7E0000}"/>
    <cellStyle name="Notas 3 7 2" xfId="10429" xr:uid="{00000000-0005-0000-0000-00003E7E0000}"/>
    <cellStyle name="Notas 3 7 2 2" xfId="25480" xr:uid="{00000000-0005-0000-0000-00003F7E0000}"/>
    <cellStyle name="Notas 3 7 2 3" xfId="39829" xr:uid="{00000000-0005-0000-0000-0000407E0000}"/>
    <cellStyle name="Notas 3 7 3" xfId="17001" xr:uid="{00000000-0005-0000-0000-0000417E0000}"/>
    <cellStyle name="Notas 3 7 3 2" xfId="32052" xr:uid="{00000000-0005-0000-0000-0000427E0000}"/>
    <cellStyle name="Notas 3 7 3 3" xfId="46401" xr:uid="{00000000-0005-0000-0000-0000437E0000}"/>
    <cellStyle name="Notas 3 8" xfId="2862" xr:uid="{00000000-0005-0000-0000-0000447E0000}"/>
    <cellStyle name="Notas 3 8 2" xfId="14172" xr:uid="{00000000-0005-0000-0000-0000457E0000}"/>
    <cellStyle name="Notas 3 8 2 2" xfId="29223" xr:uid="{00000000-0005-0000-0000-0000467E0000}"/>
    <cellStyle name="Notas 3 8 2 3" xfId="43572" xr:uid="{00000000-0005-0000-0000-0000477E0000}"/>
    <cellStyle name="Notas 3 8 3" xfId="17211" xr:uid="{00000000-0005-0000-0000-0000487E0000}"/>
    <cellStyle name="Notas 3 8 3 2" xfId="32262" xr:uid="{00000000-0005-0000-0000-0000497E0000}"/>
    <cellStyle name="Notas 3 8 3 3" xfId="46611" xr:uid="{00000000-0005-0000-0000-00004A7E0000}"/>
    <cellStyle name="Notas 3 9" xfId="3072" xr:uid="{00000000-0005-0000-0000-00004B7E0000}"/>
    <cellStyle name="Notas 3 9 2" xfId="12195" xr:uid="{00000000-0005-0000-0000-00004C7E0000}"/>
    <cellStyle name="Notas 3 9 2 2" xfId="27246" xr:uid="{00000000-0005-0000-0000-00004D7E0000}"/>
    <cellStyle name="Notas 3 9 2 3" xfId="41595" xr:uid="{00000000-0005-0000-0000-00004E7E0000}"/>
    <cellStyle name="Notas 3 9 3" xfId="17421" xr:uid="{00000000-0005-0000-0000-00004F7E0000}"/>
    <cellStyle name="Notas 3 9 3 2" xfId="32472" xr:uid="{00000000-0005-0000-0000-0000507E0000}"/>
    <cellStyle name="Notas 3 9 3 3" xfId="46821" xr:uid="{00000000-0005-0000-0000-0000517E0000}"/>
    <cellStyle name="Notas 30" xfId="2143" xr:uid="{00000000-0005-0000-0000-0000527E0000}"/>
    <cellStyle name="Notas 30 2" xfId="13111" xr:uid="{00000000-0005-0000-0000-0000537E0000}"/>
    <cellStyle name="Notas 30 2 2" xfId="28162" xr:uid="{00000000-0005-0000-0000-0000547E0000}"/>
    <cellStyle name="Notas 30 2 3" xfId="42511" xr:uid="{00000000-0005-0000-0000-0000557E0000}"/>
    <cellStyle name="Notas 30 3" xfId="16492" xr:uid="{00000000-0005-0000-0000-0000567E0000}"/>
    <cellStyle name="Notas 30 3 2" xfId="31543" xr:uid="{00000000-0005-0000-0000-0000577E0000}"/>
    <cellStyle name="Notas 30 3 3" xfId="45892" xr:uid="{00000000-0005-0000-0000-0000587E0000}"/>
    <cellStyle name="Notas 31" xfId="2071" xr:uid="{00000000-0005-0000-0000-0000597E0000}"/>
    <cellStyle name="Notas 31 2" xfId="11173" xr:uid="{00000000-0005-0000-0000-00005A7E0000}"/>
    <cellStyle name="Notas 31 2 2" xfId="26224" xr:uid="{00000000-0005-0000-0000-00005B7E0000}"/>
    <cellStyle name="Notas 31 2 3" xfId="40573" xr:uid="{00000000-0005-0000-0000-00005C7E0000}"/>
    <cellStyle name="Notas 31 3" xfId="16418" xr:uid="{00000000-0005-0000-0000-00005D7E0000}"/>
    <cellStyle name="Notas 31 3 2" xfId="31469" xr:uid="{00000000-0005-0000-0000-00005E7E0000}"/>
    <cellStyle name="Notas 31 3 3" xfId="45818" xr:uid="{00000000-0005-0000-0000-00005F7E0000}"/>
    <cellStyle name="Notas 32" xfId="2359" xr:uid="{00000000-0005-0000-0000-0000607E0000}"/>
    <cellStyle name="Notas 32 2" xfId="11327" xr:uid="{00000000-0005-0000-0000-0000617E0000}"/>
    <cellStyle name="Notas 32 2 2" xfId="26378" xr:uid="{00000000-0005-0000-0000-0000627E0000}"/>
    <cellStyle name="Notas 32 2 3" xfId="40727" xr:uid="{00000000-0005-0000-0000-0000637E0000}"/>
    <cellStyle name="Notas 32 3" xfId="16708" xr:uid="{00000000-0005-0000-0000-0000647E0000}"/>
    <cellStyle name="Notas 32 3 2" xfId="31759" xr:uid="{00000000-0005-0000-0000-0000657E0000}"/>
    <cellStyle name="Notas 32 3 3" xfId="46108" xr:uid="{00000000-0005-0000-0000-0000667E0000}"/>
    <cellStyle name="Notas 33" xfId="2569" xr:uid="{00000000-0005-0000-0000-0000677E0000}"/>
    <cellStyle name="Notas 33 2" xfId="9573" xr:uid="{00000000-0005-0000-0000-0000687E0000}"/>
    <cellStyle name="Notas 33 2 2" xfId="24624" xr:uid="{00000000-0005-0000-0000-0000697E0000}"/>
    <cellStyle name="Notas 33 2 3" xfId="38973" xr:uid="{00000000-0005-0000-0000-00006A7E0000}"/>
    <cellStyle name="Notas 33 3" xfId="16918" xr:uid="{00000000-0005-0000-0000-00006B7E0000}"/>
    <cellStyle name="Notas 33 3 2" xfId="31969" xr:uid="{00000000-0005-0000-0000-00006C7E0000}"/>
    <cellStyle name="Notas 33 3 3" xfId="46318" xr:uid="{00000000-0005-0000-0000-00006D7E0000}"/>
    <cellStyle name="Notas 34" xfId="2779" xr:uid="{00000000-0005-0000-0000-00006E7E0000}"/>
    <cellStyle name="Notas 34 2" xfId="14226" xr:uid="{00000000-0005-0000-0000-00006F7E0000}"/>
    <cellStyle name="Notas 34 2 2" xfId="29277" xr:uid="{00000000-0005-0000-0000-0000707E0000}"/>
    <cellStyle name="Notas 34 2 3" xfId="43626" xr:uid="{00000000-0005-0000-0000-0000717E0000}"/>
    <cellStyle name="Notas 34 3" xfId="17128" xr:uid="{00000000-0005-0000-0000-0000727E0000}"/>
    <cellStyle name="Notas 34 3 2" xfId="32179" xr:uid="{00000000-0005-0000-0000-0000737E0000}"/>
    <cellStyle name="Notas 34 3 3" xfId="46528" xr:uid="{00000000-0005-0000-0000-0000747E0000}"/>
    <cellStyle name="Notas 35" xfId="2989" xr:uid="{00000000-0005-0000-0000-0000757E0000}"/>
    <cellStyle name="Notas 35 2" xfId="14074" xr:uid="{00000000-0005-0000-0000-0000767E0000}"/>
    <cellStyle name="Notas 35 2 2" xfId="29125" xr:uid="{00000000-0005-0000-0000-0000777E0000}"/>
    <cellStyle name="Notas 35 2 3" xfId="43474" xr:uid="{00000000-0005-0000-0000-0000787E0000}"/>
    <cellStyle name="Notas 35 3" xfId="17338" xr:uid="{00000000-0005-0000-0000-0000797E0000}"/>
    <cellStyle name="Notas 35 3 2" xfId="32389" xr:uid="{00000000-0005-0000-0000-00007A7E0000}"/>
    <cellStyle name="Notas 35 3 3" xfId="46738" xr:uid="{00000000-0005-0000-0000-00007B7E0000}"/>
    <cellStyle name="Notas 36" xfId="3199" xr:uid="{00000000-0005-0000-0000-00007C7E0000}"/>
    <cellStyle name="Notas 36 2" xfId="12882" xr:uid="{00000000-0005-0000-0000-00007D7E0000}"/>
    <cellStyle name="Notas 36 2 2" xfId="27933" xr:uid="{00000000-0005-0000-0000-00007E7E0000}"/>
    <cellStyle name="Notas 36 2 3" xfId="42282" xr:uid="{00000000-0005-0000-0000-00007F7E0000}"/>
    <cellStyle name="Notas 36 3" xfId="17548" xr:uid="{00000000-0005-0000-0000-0000807E0000}"/>
    <cellStyle name="Notas 36 3 2" xfId="32599" xr:uid="{00000000-0005-0000-0000-0000817E0000}"/>
    <cellStyle name="Notas 36 3 3" xfId="46948" xr:uid="{00000000-0005-0000-0000-0000827E0000}"/>
    <cellStyle name="Notas 37" xfId="3409" xr:uid="{00000000-0005-0000-0000-0000837E0000}"/>
    <cellStyle name="Notas 37 2" xfId="12585" xr:uid="{00000000-0005-0000-0000-0000847E0000}"/>
    <cellStyle name="Notas 37 2 2" xfId="27636" xr:uid="{00000000-0005-0000-0000-0000857E0000}"/>
    <cellStyle name="Notas 37 2 3" xfId="41985" xr:uid="{00000000-0005-0000-0000-0000867E0000}"/>
    <cellStyle name="Notas 37 3" xfId="17758" xr:uid="{00000000-0005-0000-0000-0000877E0000}"/>
    <cellStyle name="Notas 37 3 2" xfId="32809" xr:uid="{00000000-0005-0000-0000-0000887E0000}"/>
    <cellStyle name="Notas 37 3 3" xfId="47158" xr:uid="{00000000-0005-0000-0000-0000897E0000}"/>
    <cellStyle name="Notas 38" xfId="3619" xr:uid="{00000000-0005-0000-0000-00008A7E0000}"/>
    <cellStyle name="Notas 38 2" xfId="10121" xr:uid="{00000000-0005-0000-0000-00008B7E0000}"/>
    <cellStyle name="Notas 38 2 2" xfId="25172" xr:uid="{00000000-0005-0000-0000-00008C7E0000}"/>
    <cellStyle name="Notas 38 2 3" xfId="39521" xr:uid="{00000000-0005-0000-0000-00008D7E0000}"/>
    <cellStyle name="Notas 38 3" xfId="17968" xr:uid="{00000000-0005-0000-0000-00008E7E0000}"/>
    <cellStyle name="Notas 38 3 2" xfId="33019" xr:uid="{00000000-0005-0000-0000-00008F7E0000}"/>
    <cellStyle name="Notas 38 3 3" xfId="47368" xr:uid="{00000000-0005-0000-0000-0000907E0000}"/>
    <cellStyle name="Notas 39" xfId="3829" xr:uid="{00000000-0005-0000-0000-0000917E0000}"/>
    <cellStyle name="Notas 39 2" xfId="14985" xr:uid="{00000000-0005-0000-0000-0000927E0000}"/>
    <cellStyle name="Notas 39 2 2" xfId="30036" xr:uid="{00000000-0005-0000-0000-0000937E0000}"/>
    <cellStyle name="Notas 39 2 3" xfId="44385" xr:uid="{00000000-0005-0000-0000-0000947E0000}"/>
    <cellStyle name="Notas 39 3" xfId="18178" xr:uid="{00000000-0005-0000-0000-0000957E0000}"/>
    <cellStyle name="Notas 39 3 2" xfId="33229" xr:uid="{00000000-0005-0000-0000-0000967E0000}"/>
    <cellStyle name="Notas 39 3 3" xfId="47578" xr:uid="{00000000-0005-0000-0000-0000977E0000}"/>
    <cellStyle name="Notas 4" xfId="217" xr:uid="{00000000-0005-0000-0000-0000987E0000}"/>
    <cellStyle name="Notas 4 10" xfId="3283" xr:uid="{00000000-0005-0000-0000-0000997E0000}"/>
    <cellStyle name="Notas 4 10 2" xfId="9387" xr:uid="{00000000-0005-0000-0000-00009A7E0000}"/>
    <cellStyle name="Notas 4 10 2 2" xfId="24438" xr:uid="{00000000-0005-0000-0000-00009B7E0000}"/>
    <cellStyle name="Notas 4 10 2 3" xfId="38787" xr:uid="{00000000-0005-0000-0000-00009C7E0000}"/>
    <cellStyle name="Notas 4 10 3" xfId="17632" xr:uid="{00000000-0005-0000-0000-00009D7E0000}"/>
    <cellStyle name="Notas 4 10 3 2" xfId="32683" xr:uid="{00000000-0005-0000-0000-00009E7E0000}"/>
    <cellStyle name="Notas 4 10 3 3" xfId="47032" xr:uid="{00000000-0005-0000-0000-00009F7E0000}"/>
    <cellStyle name="Notas 4 11" xfId="3493" xr:uid="{00000000-0005-0000-0000-0000A07E0000}"/>
    <cellStyle name="Notas 4 11 2" xfId="15117" xr:uid="{00000000-0005-0000-0000-0000A17E0000}"/>
    <cellStyle name="Notas 4 11 2 2" xfId="30168" xr:uid="{00000000-0005-0000-0000-0000A27E0000}"/>
    <cellStyle name="Notas 4 11 2 3" xfId="44517" xr:uid="{00000000-0005-0000-0000-0000A37E0000}"/>
    <cellStyle name="Notas 4 11 3" xfId="17842" xr:uid="{00000000-0005-0000-0000-0000A47E0000}"/>
    <cellStyle name="Notas 4 11 3 2" xfId="32893" xr:uid="{00000000-0005-0000-0000-0000A57E0000}"/>
    <cellStyle name="Notas 4 11 3 3" xfId="47242" xr:uid="{00000000-0005-0000-0000-0000A67E0000}"/>
    <cellStyle name="Notas 4 12" xfId="3703" xr:uid="{00000000-0005-0000-0000-0000A77E0000}"/>
    <cellStyle name="Notas 4 12 2" xfId="15793" xr:uid="{00000000-0005-0000-0000-0000A87E0000}"/>
    <cellStyle name="Notas 4 12 2 2" xfId="30844" xr:uid="{00000000-0005-0000-0000-0000A97E0000}"/>
    <cellStyle name="Notas 4 12 2 3" xfId="45193" xr:uid="{00000000-0005-0000-0000-0000AA7E0000}"/>
    <cellStyle name="Notas 4 12 3" xfId="18052" xr:uid="{00000000-0005-0000-0000-0000AB7E0000}"/>
    <cellStyle name="Notas 4 12 3 2" xfId="33103" xr:uid="{00000000-0005-0000-0000-0000AC7E0000}"/>
    <cellStyle name="Notas 4 12 3 3" xfId="47452" xr:uid="{00000000-0005-0000-0000-0000AD7E0000}"/>
    <cellStyle name="Notas 4 13" xfId="3913" xr:uid="{00000000-0005-0000-0000-0000AE7E0000}"/>
    <cellStyle name="Notas 4 13 2" xfId="11722" xr:uid="{00000000-0005-0000-0000-0000AF7E0000}"/>
    <cellStyle name="Notas 4 13 2 2" xfId="26773" xr:uid="{00000000-0005-0000-0000-0000B07E0000}"/>
    <cellStyle name="Notas 4 13 2 3" xfId="41122" xr:uid="{00000000-0005-0000-0000-0000B17E0000}"/>
    <cellStyle name="Notas 4 13 3" xfId="18262" xr:uid="{00000000-0005-0000-0000-0000B27E0000}"/>
    <cellStyle name="Notas 4 13 3 2" xfId="33313" xr:uid="{00000000-0005-0000-0000-0000B37E0000}"/>
    <cellStyle name="Notas 4 13 3 3" xfId="47662" xr:uid="{00000000-0005-0000-0000-0000B47E0000}"/>
    <cellStyle name="Notas 4 14" xfId="4123" xr:uid="{00000000-0005-0000-0000-0000B57E0000}"/>
    <cellStyle name="Notas 4 14 2" xfId="10174" xr:uid="{00000000-0005-0000-0000-0000B67E0000}"/>
    <cellStyle name="Notas 4 14 2 2" xfId="25225" xr:uid="{00000000-0005-0000-0000-0000B77E0000}"/>
    <cellStyle name="Notas 4 14 2 3" xfId="39574" xr:uid="{00000000-0005-0000-0000-0000B87E0000}"/>
    <cellStyle name="Notas 4 14 3" xfId="18472" xr:uid="{00000000-0005-0000-0000-0000B97E0000}"/>
    <cellStyle name="Notas 4 14 3 2" xfId="33523" xr:uid="{00000000-0005-0000-0000-0000BA7E0000}"/>
    <cellStyle name="Notas 4 14 3 3" xfId="47872" xr:uid="{00000000-0005-0000-0000-0000BB7E0000}"/>
    <cellStyle name="Notas 4 15" xfId="4333" xr:uid="{00000000-0005-0000-0000-0000BC7E0000}"/>
    <cellStyle name="Notas 4 15 2" xfId="12819" xr:uid="{00000000-0005-0000-0000-0000BD7E0000}"/>
    <cellStyle name="Notas 4 15 2 2" xfId="27870" xr:uid="{00000000-0005-0000-0000-0000BE7E0000}"/>
    <cellStyle name="Notas 4 15 2 3" xfId="42219" xr:uid="{00000000-0005-0000-0000-0000BF7E0000}"/>
    <cellStyle name="Notas 4 15 3" xfId="18682" xr:uid="{00000000-0005-0000-0000-0000C07E0000}"/>
    <cellStyle name="Notas 4 15 3 2" xfId="33733" xr:uid="{00000000-0005-0000-0000-0000C17E0000}"/>
    <cellStyle name="Notas 4 15 3 3" xfId="48082" xr:uid="{00000000-0005-0000-0000-0000C27E0000}"/>
    <cellStyle name="Notas 4 16" xfId="4543" xr:uid="{00000000-0005-0000-0000-0000C37E0000}"/>
    <cellStyle name="Notas 4 16 2" xfId="14573" xr:uid="{00000000-0005-0000-0000-0000C47E0000}"/>
    <cellStyle name="Notas 4 16 2 2" xfId="29624" xr:uid="{00000000-0005-0000-0000-0000C57E0000}"/>
    <cellStyle name="Notas 4 16 2 3" xfId="43973" xr:uid="{00000000-0005-0000-0000-0000C67E0000}"/>
    <cellStyle name="Notas 4 16 3" xfId="18892" xr:uid="{00000000-0005-0000-0000-0000C77E0000}"/>
    <cellStyle name="Notas 4 16 3 2" xfId="33943" xr:uid="{00000000-0005-0000-0000-0000C87E0000}"/>
    <cellStyle name="Notas 4 16 3 3" xfId="48292" xr:uid="{00000000-0005-0000-0000-0000C97E0000}"/>
    <cellStyle name="Notas 4 17" xfId="4753" xr:uid="{00000000-0005-0000-0000-0000CA7E0000}"/>
    <cellStyle name="Notas 4 17 2" xfId="11815" xr:uid="{00000000-0005-0000-0000-0000CB7E0000}"/>
    <cellStyle name="Notas 4 17 2 2" xfId="26866" xr:uid="{00000000-0005-0000-0000-0000CC7E0000}"/>
    <cellStyle name="Notas 4 17 2 3" xfId="41215" xr:uid="{00000000-0005-0000-0000-0000CD7E0000}"/>
    <cellStyle name="Notas 4 17 3" xfId="19102" xr:uid="{00000000-0005-0000-0000-0000CE7E0000}"/>
    <cellStyle name="Notas 4 17 3 2" xfId="34153" xr:uid="{00000000-0005-0000-0000-0000CF7E0000}"/>
    <cellStyle name="Notas 4 17 3 3" xfId="48502" xr:uid="{00000000-0005-0000-0000-0000D07E0000}"/>
    <cellStyle name="Notas 4 18" xfId="4963" xr:uid="{00000000-0005-0000-0000-0000D17E0000}"/>
    <cellStyle name="Notas 4 18 2" xfId="11871" xr:uid="{00000000-0005-0000-0000-0000D27E0000}"/>
    <cellStyle name="Notas 4 18 2 2" xfId="26922" xr:uid="{00000000-0005-0000-0000-0000D37E0000}"/>
    <cellStyle name="Notas 4 18 2 3" xfId="41271" xr:uid="{00000000-0005-0000-0000-0000D47E0000}"/>
    <cellStyle name="Notas 4 18 3" xfId="19312" xr:uid="{00000000-0005-0000-0000-0000D57E0000}"/>
    <cellStyle name="Notas 4 18 3 2" xfId="34363" xr:uid="{00000000-0005-0000-0000-0000D67E0000}"/>
    <cellStyle name="Notas 4 18 3 3" xfId="48712" xr:uid="{00000000-0005-0000-0000-0000D77E0000}"/>
    <cellStyle name="Notas 4 19" xfId="5173" xr:uid="{00000000-0005-0000-0000-0000D87E0000}"/>
    <cellStyle name="Notas 4 19 2" xfId="12548" xr:uid="{00000000-0005-0000-0000-0000D97E0000}"/>
    <cellStyle name="Notas 4 19 2 2" xfId="27599" xr:uid="{00000000-0005-0000-0000-0000DA7E0000}"/>
    <cellStyle name="Notas 4 19 2 3" xfId="41948" xr:uid="{00000000-0005-0000-0000-0000DB7E0000}"/>
    <cellStyle name="Notas 4 19 3" xfId="19522" xr:uid="{00000000-0005-0000-0000-0000DC7E0000}"/>
    <cellStyle name="Notas 4 19 3 2" xfId="34573" xr:uid="{00000000-0005-0000-0000-0000DD7E0000}"/>
    <cellStyle name="Notas 4 19 3 3" xfId="48922" xr:uid="{00000000-0005-0000-0000-0000DE7E0000}"/>
    <cellStyle name="Notas 4 2" xfId="1478" xr:uid="{00000000-0005-0000-0000-0000DF7E0000}"/>
    <cellStyle name="Notas 4 2 10" xfId="3821" xr:uid="{00000000-0005-0000-0000-0000E07E0000}"/>
    <cellStyle name="Notas 4 2 10 2" xfId="12965" xr:uid="{00000000-0005-0000-0000-0000E17E0000}"/>
    <cellStyle name="Notas 4 2 10 2 2" xfId="28016" xr:uid="{00000000-0005-0000-0000-0000E27E0000}"/>
    <cellStyle name="Notas 4 2 10 2 3" xfId="42365" xr:uid="{00000000-0005-0000-0000-0000E37E0000}"/>
    <cellStyle name="Notas 4 2 10 3" xfId="18170" xr:uid="{00000000-0005-0000-0000-0000E47E0000}"/>
    <cellStyle name="Notas 4 2 10 3 2" xfId="33221" xr:uid="{00000000-0005-0000-0000-0000E57E0000}"/>
    <cellStyle name="Notas 4 2 10 3 3" xfId="47570" xr:uid="{00000000-0005-0000-0000-0000E67E0000}"/>
    <cellStyle name="Notas 4 2 11" xfId="4031" xr:uid="{00000000-0005-0000-0000-0000E77E0000}"/>
    <cellStyle name="Notas 4 2 11 2" xfId="13141" xr:uid="{00000000-0005-0000-0000-0000E87E0000}"/>
    <cellStyle name="Notas 4 2 11 2 2" xfId="28192" xr:uid="{00000000-0005-0000-0000-0000E97E0000}"/>
    <cellStyle name="Notas 4 2 11 2 3" xfId="42541" xr:uid="{00000000-0005-0000-0000-0000EA7E0000}"/>
    <cellStyle name="Notas 4 2 11 3" xfId="18380" xr:uid="{00000000-0005-0000-0000-0000EB7E0000}"/>
    <cellStyle name="Notas 4 2 11 3 2" xfId="33431" xr:uid="{00000000-0005-0000-0000-0000EC7E0000}"/>
    <cellStyle name="Notas 4 2 11 3 3" xfId="47780" xr:uid="{00000000-0005-0000-0000-0000ED7E0000}"/>
    <cellStyle name="Notas 4 2 12" xfId="4241" xr:uid="{00000000-0005-0000-0000-0000EE7E0000}"/>
    <cellStyle name="Notas 4 2 12 2" xfId="14562" xr:uid="{00000000-0005-0000-0000-0000EF7E0000}"/>
    <cellStyle name="Notas 4 2 12 2 2" xfId="29613" xr:uid="{00000000-0005-0000-0000-0000F07E0000}"/>
    <cellStyle name="Notas 4 2 12 2 3" xfId="43962" xr:uid="{00000000-0005-0000-0000-0000F17E0000}"/>
    <cellStyle name="Notas 4 2 12 3" xfId="18590" xr:uid="{00000000-0005-0000-0000-0000F27E0000}"/>
    <cellStyle name="Notas 4 2 12 3 2" xfId="33641" xr:uid="{00000000-0005-0000-0000-0000F37E0000}"/>
    <cellStyle name="Notas 4 2 12 3 3" xfId="47990" xr:uid="{00000000-0005-0000-0000-0000F47E0000}"/>
    <cellStyle name="Notas 4 2 13" xfId="4451" xr:uid="{00000000-0005-0000-0000-0000F57E0000}"/>
    <cellStyle name="Notas 4 2 13 2" xfId="13082" xr:uid="{00000000-0005-0000-0000-0000F67E0000}"/>
    <cellStyle name="Notas 4 2 13 2 2" xfId="28133" xr:uid="{00000000-0005-0000-0000-0000F77E0000}"/>
    <cellStyle name="Notas 4 2 13 2 3" xfId="42482" xr:uid="{00000000-0005-0000-0000-0000F87E0000}"/>
    <cellStyle name="Notas 4 2 13 3" xfId="18800" xr:uid="{00000000-0005-0000-0000-0000F97E0000}"/>
    <cellStyle name="Notas 4 2 13 3 2" xfId="33851" xr:uid="{00000000-0005-0000-0000-0000FA7E0000}"/>
    <cellStyle name="Notas 4 2 13 3 3" xfId="48200" xr:uid="{00000000-0005-0000-0000-0000FB7E0000}"/>
    <cellStyle name="Notas 4 2 14" xfId="4661" xr:uid="{00000000-0005-0000-0000-0000FC7E0000}"/>
    <cellStyle name="Notas 4 2 14 2" xfId="12543" xr:uid="{00000000-0005-0000-0000-0000FD7E0000}"/>
    <cellStyle name="Notas 4 2 14 2 2" xfId="27594" xr:uid="{00000000-0005-0000-0000-0000FE7E0000}"/>
    <cellStyle name="Notas 4 2 14 2 3" xfId="41943" xr:uid="{00000000-0005-0000-0000-0000FF7E0000}"/>
    <cellStyle name="Notas 4 2 14 3" xfId="19010" xr:uid="{00000000-0005-0000-0000-0000007F0000}"/>
    <cellStyle name="Notas 4 2 14 3 2" xfId="34061" xr:uid="{00000000-0005-0000-0000-0000017F0000}"/>
    <cellStyle name="Notas 4 2 14 3 3" xfId="48410" xr:uid="{00000000-0005-0000-0000-0000027F0000}"/>
    <cellStyle name="Notas 4 2 15" xfId="4871" xr:uid="{00000000-0005-0000-0000-0000037F0000}"/>
    <cellStyle name="Notas 4 2 15 2" xfId="11028" xr:uid="{00000000-0005-0000-0000-0000047F0000}"/>
    <cellStyle name="Notas 4 2 15 2 2" xfId="26079" xr:uid="{00000000-0005-0000-0000-0000057F0000}"/>
    <cellStyle name="Notas 4 2 15 2 3" xfId="40428" xr:uid="{00000000-0005-0000-0000-0000067F0000}"/>
    <cellStyle name="Notas 4 2 15 3" xfId="19220" xr:uid="{00000000-0005-0000-0000-0000077F0000}"/>
    <cellStyle name="Notas 4 2 15 3 2" xfId="34271" xr:uid="{00000000-0005-0000-0000-0000087F0000}"/>
    <cellStyle name="Notas 4 2 15 3 3" xfId="48620" xr:uid="{00000000-0005-0000-0000-0000097F0000}"/>
    <cellStyle name="Notas 4 2 16" xfId="5081" xr:uid="{00000000-0005-0000-0000-00000A7F0000}"/>
    <cellStyle name="Notas 4 2 16 2" xfId="11191" xr:uid="{00000000-0005-0000-0000-00000B7F0000}"/>
    <cellStyle name="Notas 4 2 16 2 2" xfId="26242" xr:uid="{00000000-0005-0000-0000-00000C7F0000}"/>
    <cellStyle name="Notas 4 2 16 2 3" xfId="40591" xr:uid="{00000000-0005-0000-0000-00000D7F0000}"/>
    <cellStyle name="Notas 4 2 16 3" xfId="19430" xr:uid="{00000000-0005-0000-0000-00000E7F0000}"/>
    <cellStyle name="Notas 4 2 16 3 2" xfId="34481" xr:uid="{00000000-0005-0000-0000-00000F7F0000}"/>
    <cellStyle name="Notas 4 2 16 3 3" xfId="48830" xr:uid="{00000000-0005-0000-0000-0000107F0000}"/>
    <cellStyle name="Notas 4 2 17" xfId="5291" xr:uid="{00000000-0005-0000-0000-0000117F0000}"/>
    <cellStyle name="Notas 4 2 17 2" xfId="11945" xr:uid="{00000000-0005-0000-0000-0000127F0000}"/>
    <cellStyle name="Notas 4 2 17 2 2" xfId="26996" xr:uid="{00000000-0005-0000-0000-0000137F0000}"/>
    <cellStyle name="Notas 4 2 17 2 3" xfId="41345" xr:uid="{00000000-0005-0000-0000-0000147F0000}"/>
    <cellStyle name="Notas 4 2 17 3" xfId="19640" xr:uid="{00000000-0005-0000-0000-0000157F0000}"/>
    <cellStyle name="Notas 4 2 17 3 2" xfId="34691" xr:uid="{00000000-0005-0000-0000-0000167F0000}"/>
    <cellStyle name="Notas 4 2 17 3 3" xfId="49040" xr:uid="{00000000-0005-0000-0000-0000177F0000}"/>
    <cellStyle name="Notas 4 2 18" xfId="5501" xr:uid="{00000000-0005-0000-0000-0000187F0000}"/>
    <cellStyle name="Notas 4 2 18 2" xfId="9384" xr:uid="{00000000-0005-0000-0000-0000197F0000}"/>
    <cellStyle name="Notas 4 2 18 2 2" xfId="24435" xr:uid="{00000000-0005-0000-0000-00001A7F0000}"/>
    <cellStyle name="Notas 4 2 18 2 3" xfId="38784" xr:uid="{00000000-0005-0000-0000-00001B7F0000}"/>
    <cellStyle name="Notas 4 2 18 3" xfId="19850" xr:uid="{00000000-0005-0000-0000-00001C7F0000}"/>
    <cellStyle name="Notas 4 2 18 3 2" xfId="34901" xr:uid="{00000000-0005-0000-0000-00001D7F0000}"/>
    <cellStyle name="Notas 4 2 18 3 3" xfId="49250" xr:uid="{00000000-0005-0000-0000-00001E7F0000}"/>
    <cellStyle name="Notas 4 2 19" xfId="5711" xr:uid="{00000000-0005-0000-0000-00001F7F0000}"/>
    <cellStyle name="Notas 4 2 19 2" xfId="15693" xr:uid="{00000000-0005-0000-0000-0000207F0000}"/>
    <cellStyle name="Notas 4 2 19 2 2" xfId="30744" xr:uid="{00000000-0005-0000-0000-0000217F0000}"/>
    <cellStyle name="Notas 4 2 19 2 3" xfId="45093" xr:uid="{00000000-0005-0000-0000-0000227F0000}"/>
    <cellStyle name="Notas 4 2 19 3" xfId="20060" xr:uid="{00000000-0005-0000-0000-0000237F0000}"/>
    <cellStyle name="Notas 4 2 19 3 2" xfId="35111" xr:uid="{00000000-0005-0000-0000-0000247F0000}"/>
    <cellStyle name="Notas 4 2 19 3 3" xfId="49460" xr:uid="{00000000-0005-0000-0000-0000257F0000}"/>
    <cellStyle name="Notas 4 2 2" xfId="2041" xr:uid="{00000000-0005-0000-0000-0000267F0000}"/>
    <cellStyle name="Notas 4 2 2 2" xfId="13891" xr:uid="{00000000-0005-0000-0000-0000277F0000}"/>
    <cellStyle name="Notas 4 2 2 2 2" xfId="28942" xr:uid="{00000000-0005-0000-0000-0000287F0000}"/>
    <cellStyle name="Notas 4 2 2 2 3" xfId="43291" xr:uid="{00000000-0005-0000-0000-0000297F0000}"/>
    <cellStyle name="Notas 4 2 2 3" xfId="16388" xr:uid="{00000000-0005-0000-0000-00002A7F0000}"/>
    <cellStyle name="Notas 4 2 2 3 2" xfId="31439" xr:uid="{00000000-0005-0000-0000-00002B7F0000}"/>
    <cellStyle name="Notas 4 2 2 3 3" xfId="45788" xr:uid="{00000000-0005-0000-0000-00002C7F0000}"/>
    <cellStyle name="Notas 4 2 20" xfId="5921" xr:uid="{00000000-0005-0000-0000-00002D7F0000}"/>
    <cellStyle name="Notas 4 2 20 2" xfId="12409" xr:uid="{00000000-0005-0000-0000-00002E7F0000}"/>
    <cellStyle name="Notas 4 2 20 2 2" xfId="27460" xr:uid="{00000000-0005-0000-0000-00002F7F0000}"/>
    <cellStyle name="Notas 4 2 20 2 3" xfId="41809" xr:uid="{00000000-0005-0000-0000-0000307F0000}"/>
    <cellStyle name="Notas 4 2 20 3" xfId="20270" xr:uid="{00000000-0005-0000-0000-0000317F0000}"/>
    <cellStyle name="Notas 4 2 20 3 2" xfId="35321" xr:uid="{00000000-0005-0000-0000-0000327F0000}"/>
    <cellStyle name="Notas 4 2 20 3 3" xfId="49670" xr:uid="{00000000-0005-0000-0000-0000337F0000}"/>
    <cellStyle name="Notas 4 2 21" xfId="6131" xr:uid="{00000000-0005-0000-0000-0000347F0000}"/>
    <cellStyle name="Notas 4 2 21 2" xfId="15906" xr:uid="{00000000-0005-0000-0000-0000357F0000}"/>
    <cellStyle name="Notas 4 2 21 2 2" xfId="30957" xr:uid="{00000000-0005-0000-0000-0000367F0000}"/>
    <cellStyle name="Notas 4 2 21 2 3" xfId="45306" xr:uid="{00000000-0005-0000-0000-0000377F0000}"/>
    <cellStyle name="Notas 4 2 21 3" xfId="20480" xr:uid="{00000000-0005-0000-0000-0000387F0000}"/>
    <cellStyle name="Notas 4 2 21 3 2" xfId="35531" xr:uid="{00000000-0005-0000-0000-0000397F0000}"/>
    <cellStyle name="Notas 4 2 21 3 3" xfId="49880" xr:uid="{00000000-0005-0000-0000-00003A7F0000}"/>
    <cellStyle name="Notas 4 2 22" xfId="6341" xr:uid="{00000000-0005-0000-0000-00003B7F0000}"/>
    <cellStyle name="Notas 4 2 22 2" xfId="14508" xr:uid="{00000000-0005-0000-0000-00003C7F0000}"/>
    <cellStyle name="Notas 4 2 22 2 2" xfId="29559" xr:uid="{00000000-0005-0000-0000-00003D7F0000}"/>
    <cellStyle name="Notas 4 2 22 2 3" xfId="43908" xr:uid="{00000000-0005-0000-0000-00003E7F0000}"/>
    <cellStyle name="Notas 4 2 22 3" xfId="20690" xr:uid="{00000000-0005-0000-0000-00003F7F0000}"/>
    <cellStyle name="Notas 4 2 22 3 2" xfId="35741" xr:uid="{00000000-0005-0000-0000-0000407F0000}"/>
    <cellStyle name="Notas 4 2 22 3 3" xfId="50090" xr:uid="{00000000-0005-0000-0000-0000417F0000}"/>
    <cellStyle name="Notas 4 2 23" xfId="6551" xr:uid="{00000000-0005-0000-0000-0000427F0000}"/>
    <cellStyle name="Notas 4 2 23 2" xfId="1678" xr:uid="{00000000-0005-0000-0000-0000437F0000}"/>
    <cellStyle name="Notas 4 2 23 2 2" xfId="23483" xr:uid="{00000000-0005-0000-0000-0000447F0000}"/>
    <cellStyle name="Notas 4 2 23 2 3" xfId="23727" xr:uid="{00000000-0005-0000-0000-0000457F0000}"/>
    <cellStyle name="Notas 4 2 23 3" xfId="20900" xr:uid="{00000000-0005-0000-0000-0000467F0000}"/>
    <cellStyle name="Notas 4 2 23 3 2" xfId="35951" xr:uid="{00000000-0005-0000-0000-0000477F0000}"/>
    <cellStyle name="Notas 4 2 23 3 3" xfId="50300" xr:uid="{00000000-0005-0000-0000-0000487F0000}"/>
    <cellStyle name="Notas 4 2 24" xfId="6761" xr:uid="{00000000-0005-0000-0000-0000497F0000}"/>
    <cellStyle name="Notas 4 2 24 2" xfId="15098" xr:uid="{00000000-0005-0000-0000-00004A7F0000}"/>
    <cellStyle name="Notas 4 2 24 2 2" xfId="30149" xr:uid="{00000000-0005-0000-0000-00004B7F0000}"/>
    <cellStyle name="Notas 4 2 24 2 3" xfId="44498" xr:uid="{00000000-0005-0000-0000-00004C7F0000}"/>
    <cellStyle name="Notas 4 2 24 3" xfId="21110" xr:uid="{00000000-0005-0000-0000-00004D7F0000}"/>
    <cellStyle name="Notas 4 2 24 3 2" xfId="36161" xr:uid="{00000000-0005-0000-0000-00004E7F0000}"/>
    <cellStyle name="Notas 4 2 24 3 3" xfId="50510" xr:uid="{00000000-0005-0000-0000-00004F7F0000}"/>
    <cellStyle name="Notas 4 2 25" xfId="6971" xr:uid="{00000000-0005-0000-0000-0000507F0000}"/>
    <cellStyle name="Notas 4 2 25 2" xfId="10348" xr:uid="{00000000-0005-0000-0000-0000517F0000}"/>
    <cellStyle name="Notas 4 2 25 2 2" xfId="25399" xr:uid="{00000000-0005-0000-0000-0000527F0000}"/>
    <cellStyle name="Notas 4 2 25 2 3" xfId="39748" xr:uid="{00000000-0005-0000-0000-0000537F0000}"/>
    <cellStyle name="Notas 4 2 25 3" xfId="21320" xr:uid="{00000000-0005-0000-0000-0000547F0000}"/>
    <cellStyle name="Notas 4 2 25 3 2" xfId="36371" xr:uid="{00000000-0005-0000-0000-0000557F0000}"/>
    <cellStyle name="Notas 4 2 25 3 3" xfId="50720" xr:uid="{00000000-0005-0000-0000-0000567F0000}"/>
    <cellStyle name="Notas 4 2 26" xfId="7181" xr:uid="{00000000-0005-0000-0000-0000577F0000}"/>
    <cellStyle name="Notas 4 2 26 2" xfId="11672" xr:uid="{00000000-0005-0000-0000-0000587F0000}"/>
    <cellStyle name="Notas 4 2 26 2 2" xfId="26723" xr:uid="{00000000-0005-0000-0000-0000597F0000}"/>
    <cellStyle name="Notas 4 2 26 2 3" xfId="41072" xr:uid="{00000000-0005-0000-0000-00005A7F0000}"/>
    <cellStyle name="Notas 4 2 26 3" xfId="21530" xr:uid="{00000000-0005-0000-0000-00005B7F0000}"/>
    <cellStyle name="Notas 4 2 26 3 2" xfId="36581" xr:uid="{00000000-0005-0000-0000-00005C7F0000}"/>
    <cellStyle name="Notas 4 2 26 3 3" xfId="50930" xr:uid="{00000000-0005-0000-0000-00005D7F0000}"/>
    <cellStyle name="Notas 4 2 27" xfId="7391" xr:uid="{00000000-0005-0000-0000-00005E7F0000}"/>
    <cellStyle name="Notas 4 2 27 2" xfId="15080" xr:uid="{00000000-0005-0000-0000-00005F7F0000}"/>
    <cellStyle name="Notas 4 2 27 2 2" xfId="30131" xr:uid="{00000000-0005-0000-0000-0000607F0000}"/>
    <cellStyle name="Notas 4 2 27 2 3" xfId="44480" xr:uid="{00000000-0005-0000-0000-0000617F0000}"/>
    <cellStyle name="Notas 4 2 27 3" xfId="21740" xr:uid="{00000000-0005-0000-0000-0000627F0000}"/>
    <cellStyle name="Notas 4 2 27 3 2" xfId="36791" xr:uid="{00000000-0005-0000-0000-0000637F0000}"/>
    <cellStyle name="Notas 4 2 27 3 3" xfId="51140" xr:uid="{00000000-0005-0000-0000-0000647F0000}"/>
    <cellStyle name="Notas 4 2 28" xfId="7601" xr:uid="{00000000-0005-0000-0000-0000657F0000}"/>
    <cellStyle name="Notas 4 2 28 2" xfId="11332" xr:uid="{00000000-0005-0000-0000-0000667F0000}"/>
    <cellStyle name="Notas 4 2 28 2 2" xfId="26383" xr:uid="{00000000-0005-0000-0000-0000677F0000}"/>
    <cellStyle name="Notas 4 2 28 2 3" xfId="40732" xr:uid="{00000000-0005-0000-0000-0000687F0000}"/>
    <cellStyle name="Notas 4 2 28 3" xfId="21950" xr:uid="{00000000-0005-0000-0000-0000697F0000}"/>
    <cellStyle name="Notas 4 2 28 3 2" xfId="37001" xr:uid="{00000000-0005-0000-0000-00006A7F0000}"/>
    <cellStyle name="Notas 4 2 28 3 3" xfId="51350" xr:uid="{00000000-0005-0000-0000-00006B7F0000}"/>
    <cellStyle name="Notas 4 2 29" xfId="7811" xr:uid="{00000000-0005-0000-0000-00006C7F0000}"/>
    <cellStyle name="Notas 4 2 29 2" xfId="16029" xr:uid="{00000000-0005-0000-0000-00006D7F0000}"/>
    <cellStyle name="Notas 4 2 29 2 2" xfId="31080" xr:uid="{00000000-0005-0000-0000-00006E7F0000}"/>
    <cellStyle name="Notas 4 2 29 2 3" xfId="45429" xr:uid="{00000000-0005-0000-0000-00006F7F0000}"/>
    <cellStyle name="Notas 4 2 29 3" xfId="22160" xr:uid="{00000000-0005-0000-0000-0000707F0000}"/>
    <cellStyle name="Notas 4 2 29 3 2" xfId="37211" xr:uid="{00000000-0005-0000-0000-0000717F0000}"/>
    <cellStyle name="Notas 4 2 29 3 3" xfId="51560" xr:uid="{00000000-0005-0000-0000-0000727F0000}"/>
    <cellStyle name="Notas 4 2 3" xfId="2351" xr:uid="{00000000-0005-0000-0000-0000737F0000}"/>
    <cellStyle name="Notas 4 2 3 2" xfId="9590" xr:uid="{00000000-0005-0000-0000-0000747F0000}"/>
    <cellStyle name="Notas 4 2 3 2 2" xfId="24641" xr:uid="{00000000-0005-0000-0000-0000757F0000}"/>
    <cellStyle name="Notas 4 2 3 2 3" xfId="38990" xr:uid="{00000000-0005-0000-0000-0000767F0000}"/>
    <cellStyle name="Notas 4 2 3 3" xfId="16700" xr:uid="{00000000-0005-0000-0000-0000777F0000}"/>
    <cellStyle name="Notas 4 2 3 3 2" xfId="31751" xr:uid="{00000000-0005-0000-0000-0000787F0000}"/>
    <cellStyle name="Notas 4 2 3 3 3" xfId="46100" xr:uid="{00000000-0005-0000-0000-0000797F0000}"/>
    <cellStyle name="Notas 4 2 30" xfId="8019" xr:uid="{00000000-0005-0000-0000-00007A7F0000}"/>
    <cellStyle name="Notas 4 2 30 2" xfId="12014" xr:uid="{00000000-0005-0000-0000-00007B7F0000}"/>
    <cellStyle name="Notas 4 2 30 2 2" xfId="27065" xr:uid="{00000000-0005-0000-0000-00007C7F0000}"/>
    <cellStyle name="Notas 4 2 30 2 3" xfId="41414" xr:uid="{00000000-0005-0000-0000-00007D7F0000}"/>
    <cellStyle name="Notas 4 2 30 3" xfId="22368" xr:uid="{00000000-0005-0000-0000-00007E7F0000}"/>
    <cellStyle name="Notas 4 2 30 3 2" xfId="37419" xr:uid="{00000000-0005-0000-0000-00007F7F0000}"/>
    <cellStyle name="Notas 4 2 30 3 3" xfId="51768" xr:uid="{00000000-0005-0000-0000-0000807F0000}"/>
    <cellStyle name="Notas 4 2 31" xfId="8226" xr:uid="{00000000-0005-0000-0000-0000817F0000}"/>
    <cellStyle name="Notas 4 2 31 2" xfId="11532" xr:uid="{00000000-0005-0000-0000-0000827F0000}"/>
    <cellStyle name="Notas 4 2 31 2 2" xfId="26583" xr:uid="{00000000-0005-0000-0000-0000837F0000}"/>
    <cellStyle name="Notas 4 2 31 2 3" xfId="40932" xr:uid="{00000000-0005-0000-0000-0000847F0000}"/>
    <cellStyle name="Notas 4 2 31 3" xfId="22575" xr:uid="{00000000-0005-0000-0000-0000857F0000}"/>
    <cellStyle name="Notas 4 2 31 3 2" xfId="37626" xr:uid="{00000000-0005-0000-0000-0000867F0000}"/>
    <cellStyle name="Notas 4 2 31 3 3" xfId="51975" xr:uid="{00000000-0005-0000-0000-0000877F0000}"/>
    <cellStyle name="Notas 4 2 32" xfId="8433" xr:uid="{00000000-0005-0000-0000-0000887F0000}"/>
    <cellStyle name="Notas 4 2 32 2" xfId="9951" xr:uid="{00000000-0005-0000-0000-0000897F0000}"/>
    <cellStyle name="Notas 4 2 32 2 2" xfId="25002" xr:uid="{00000000-0005-0000-0000-00008A7F0000}"/>
    <cellStyle name="Notas 4 2 32 2 3" xfId="39351" xr:uid="{00000000-0005-0000-0000-00008B7F0000}"/>
    <cellStyle name="Notas 4 2 32 3" xfId="22782" xr:uid="{00000000-0005-0000-0000-00008C7F0000}"/>
    <cellStyle name="Notas 4 2 32 3 2" xfId="37833" xr:uid="{00000000-0005-0000-0000-00008D7F0000}"/>
    <cellStyle name="Notas 4 2 32 3 3" xfId="52182" xr:uid="{00000000-0005-0000-0000-00008E7F0000}"/>
    <cellStyle name="Notas 4 2 33" xfId="8632" xr:uid="{00000000-0005-0000-0000-00008F7F0000}"/>
    <cellStyle name="Notas 4 2 33 2" xfId="9324" xr:uid="{00000000-0005-0000-0000-0000907F0000}"/>
    <cellStyle name="Notas 4 2 33 2 2" xfId="24375" xr:uid="{00000000-0005-0000-0000-0000917F0000}"/>
    <cellStyle name="Notas 4 2 33 2 3" xfId="38724" xr:uid="{00000000-0005-0000-0000-0000927F0000}"/>
    <cellStyle name="Notas 4 2 33 3" xfId="22981" xr:uid="{00000000-0005-0000-0000-0000937F0000}"/>
    <cellStyle name="Notas 4 2 33 3 2" xfId="38032" xr:uid="{00000000-0005-0000-0000-0000947F0000}"/>
    <cellStyle name="Notas 4 2 33 3 3" xfId="52381" xr:uid="{00000000-0005-0000-0000-0000957F0000}"/>
    <cellStyle name="Notas 4 2 34" xfId="8810" xr:uid="{00000000-0005-0000-0000-0000967F0000}"/>
    <cellStyle name="Notas 4 2 34 2" xfId="14858" xr:uid="{00000000-0005-0000-0000-0000977F0000}"/>
    <cellStyle name="Notas 4 2 34 2 2" xfId="29909" xr:uid="{00000000-0005-0000-0000-0000987F0000}"/>
    <cellStyle name="Notas 4 2 34 2 3" xfId="44258" xr:uid="{00000000-0005-0000-0000-0000997F0000}"/>
    <cellStyle name="Notas 4 2 34 3" xfId="23159" xr:uid="{00000000-0005-0000-0000-00009A7F0000}"/>
    <cellStyle name="Notas 4 2 34 3 2" xfId="38210" xr:uid="{00000000-0005-0000-0000-00009B7F0000}"/>
    <cellStyle name="Notas 4 2 34 3 3" xfId="52559" xr:uid="{00000000-0005-0000-0000-00009C7F0000}"/>
    <cellStyle name="Notas 4 2 35" xfId="8964" xr:uid="{00000000-0005-0000-0000-00009D7F0000}"/>
    <cellStyle name="Notas 4 2 35 2" xfId="1539" xr:uid="{00000000-0005-0000-0000-00009E7F0000}"/>
    <cellStyle name="Notas 4 2 35 2 2" xfId="23384" xr:uid="{00000000-0005-0000-0000-00009F7F0000}"/>
    <cellStyle name="Notas 4 2 35 2 3" xfId="23733" xr:uid="{00000000-0005-0000-0000-0000A07F0000}"/>
    <cellStyle name="Notas 4 2 35 3" xfId="23313" xr:uid="{00000000-0005-0000-0000-0000A17F0000}"/>
    <cellStyle name="Notas 4 2 35 3 2" xfId="38364" xr:uid="{00000000-0005-0000-0000-0000A27F0000}"/>
    <cellStyle name="Notas 4 2 35 3 3" xfId="52713" xr:uid="{00000000-0005-0000-0000-0000A37F0000}"/>
    <cellStyle name="Notas 4 2 36" xfId="11127" xr:uid="{00000000-0005-0000-0000-0000A47F0000}"/>
    <cellStyle name="Notas 4 2 36 2" xfId="26178" xr:uid="{00000000-0005-0000-0000-0000A57F0000}"/>
    <cellStyle name="Notas 4 2 36 3" xfId="40527" xr:uid="{00000000-0005-0000-0000-0000A67F0000}"/>
    <cellStyle name="Notas 4 2 37" xfId="16213" xr:uid="{00000000-0005-0000-0000-0000A77F0000}"/>
    <cellStyle name="Notas 4 2 37 2" xfId="31264" xr:uid="{00000000-0005-0000-0000-0000A87F0000}"/>
    <cellStyle name="Notas 4 2 37 3" xfId="45613" xr:uid="{00000000-0005-0000-0000-0000A97F0000}"/>
    <cellStyle name="Notas 4 2 4" xfId="2561" xr:uid="{00000000-0005-0000-0000-0000AA7F0000}"/>
    <cellStyle name="Notas 4 2 4 2" xfId="10039" xr:uid="{00000000-0005-0000-0000-0000AB7F0000}"/>
    <cellStyle name="Notas 4 2 4 2 2" xfId="25090" xr:uid="{00000000-0005-0000-0000-0000AC7F0000}"/>
    <cellStyle name="Notas 4 2 4 2 3" xfId="39439" xr:uid="{00000000-0005-0000-0000-0000AD7F0000}"/>
    <cellStyle name="Notas 4 2 4 3" xfId="16910" xr:uid="{00000000-0005-0000-0000-0000AE7F0000}"/>
    <cellStyle name="Notas 4 2 4 3 2" xfId="31961" xr:uid="{00000000-0005-0000-0000-0000AF7F0000}"/>
    <cellStyle name="Notas 4 2 4 3 3" xfId="46310" xr:uid="{00000000-0005-0000-0000-0000B07F0000}"/>
    <cellStyle name="Notas 4 2 5" xfId="2771" xr:uid="{00000000-0005-0000-0000-0000B17F0000}"/>
    <cellStyle name="Notas 4 2 5 2" xfId="11557" xr:uid="{00000000-0005-0000-0000-0000B27F0000}"/>
    <cellStyle name="Notas 4 2 5 2 2" xfId="26608" xr:uid="{00000000-0005-0000-0000-0000B37F0000}"/>
    <cellStyle name="Notas 4 2 5 2 3" xfId="40957" xr:uid="{00000000-0005-0000-0000-0000B47F0000}"/>
    <cellStyle name="Notas 4 2 5 3" xfId="17120" xr:uid="{00000000-0005-0000-0000-0000B57F0000}"/>
    <cellStyle name="Notas 4 2 5 3 2" xfId="32171" xr:uid="{00000000-0005-0000-0000-0000B67F0000}"/>
    <cellStyle name="Notas 4 2 5 3 3" xfId="46520" xr:uid="{00000000-0005-0000-0000-0000B77F0000}"/>
    <cellStyle name="Notas 4 2 6" xfId="2981" xr:uid="{00000000-0005-0000-0000-0000B87F0000}"/>
    <cellStyle name="Notas 4 2 6 2" xfId="13565" xr:uid="{00000000-0005-0000-0000-0000B97F0000}"/>
    <cellStyle name="Notas 4 2 6 2 2" xfId="28616" xr:uid="{00000000-0005-0000-0000-0000BA7F0000}"/>
    <cellStyle name="Notas 4 2 6 2 3" xfId="42965" xr:uid="{00000000-0005-0000-0000-0000BB7F0000}"/>
    <cellStyle name="Notas 4 2 6 3" xfId="17330" xr:uid="{00000000-0005-0000-0000-0000BC7F0000}"/>
    <cellStyle name="Notas 4 2 6 3 2" xfId="32381" xr:uid="{00000000-0005-0000-0000-0000BD7F0000}"/>
    <cellStyle name="Notas 4 2 6 3 3" xfId="46730" xr:uid="{00000000-0005-0000-0000-0000BE7F0000}"/>
    <cellStyle name="Notas 4 2 7" xfId="3191" xr:uid="{00000000-0005-0000-0000-0000BF7F0000}"/>
    <cellStyle name="Notas 4 2 7 2" xfId="11614" xr:uid="{00000000-0005-0000-0000-0000C07F0000}"/>
    <cellStyle name="Notas 4 2 7 2 2" xfId="26665" xr:uid="{00000000-0005-0000-0000-0000C17F0000}"/>
    <cellStyle name="Notas 4 2 7 2 3" xfId="41014" xr:uid="{00000000-0005-0000-0000-0000C27F0000}"/>
    <cellStyle name="Notas 4 2 7 3" xfId="17540" xr:uid="{00000000-0005-0000-0000-0000C37F0000}"/>
    <cellStyle name="Notas 4 2 7 3 2" xfId="32591" xr:uid="{00000000-0005-0000-0000-0000C47F0000}"/>
    <cellStyle name="Notas 4 2 7 3 3" xfId="46940" xr:uid="{00000000-0005-0000-0000-0000C57F0000}"/>
    <cellStyle name="Notas 4 2 8" xfId="3401" xr:uid="{00000000-0005-0000-0000-0000C67F0000}"/>
    <cellStyle name="Notas 4 2 8 2" xfId="11903" xr:uid="{00000000-0005-0000-0000-0000C77F0000}"/>
    <cellStyle name="Notas 4 2 8 2 2" xfId="26954" xr:uid="{00000000-0005-0000-0000-0000C87F0000}"/>
    <cellStyle name="Notas 4 2 8 2 3" xfId="41303" xr:uid="{00000000-0005-0000-0000-0000C97F0000}"/>
    <cellStyle name="Notas 4 2 8 3" xfId="17750" xr:uid="{00000000-0005-0000-0000-0000CA7F0000}"/>
    <cellStyle name="Notas 4 2 8 3 2" xfId="32801" xr:uid="{00000000-0005-0000-0000-0000CB7F0000}"/>
    <cellStyle name="Notas 4 2 8 3 3" xfId="47150" xr:uid="{00000000-0005-0000-0000-0000CC7F0000}"/>
    <cellStyle name="Notas 4 2 9" xfId="3611" xr:uid="{00000000-0005-0000-0000-0000CD7F0000}"/>
    <cellStyle name="Notas 4 2 9 2" xfId="13378" xr:uid="{00000000-0005-0000-0000-0000CE7F0000}"/>
    <cellStyle name="Notas 4 2 9 2 2" xfId="28429" xr:uid="{00000000-0005-0000-0000-0000CF7F0000}"/>
    <cellStyle name="Notas 4 2 9 2 3" xfId="42778" xr:uid="{00000000-0005-0000-0000-0000D07F0000}"/>
    <cellStyle name="Notas 4 2 9 3" xfId="17960" xr:uid="{00000000-0005-0000-0000-0000D17F0000}"/>
    <cellStyle name="Notas 4 2 9 3 2" xfId="33011" xr:uid="{00000000-0005-0000-0000-0000D27F0000}"/>
    <cellStyle name="Notas 4 2 9 3 3" xfId="47360" xr:uid="{00000000-0005-0000-0000-0000D37F0000}"/>
    <cellStyle name="Notas 4 20" xfId="5383" xr:uid="{00000000-0005-0000-0000-0000D47F0000}"/>
    <cellStyle name="Notas 4 20 2" xfId="1780" xr:uid="{00000000-0005-0000-0000-0000D57F0000}"/>
    <cellStyle name="Notas 4 20 2 2" xfId="23585" xr:uid="{00000000-0005-0000-0000-0000D67F0000}"/>
    <cellStyle name="Notas 4 20 2 3" xfId="23924" xr:uid="{00000000-0005-0000-0000-0000D77F0000}"/>
    <cellStyle name="Notas 4 20 3" xfId="19732" xr:uid="{00000000-0005-0000-0000-0000D87F0000}"/>
    <cellStyle name="Notas 4 20 3 2" xfId="34783" xr:uid="{00000000-0005-0000-0000-0000D97F0000}"/>
    <cellStyle name="Notas 4 20 3 3" xfId="49132" xr:uid="{00000000-0005-0000-0000-0000DA7F0000}"/>
    <cellStyle name="Notas 4 21" xfId="5593" xr:uid="{00000000-0005-0000-0000-0000DB7F0000}"/>
    <cellStyle name="Notas 4 21 2" xfId="10779" xr:uid="{00000000-0005-0000-0000-0000DC7F0000}"/>
    <cellStyle name="Notas 4 21 2 2" xfId="25830" xr:uid="{00000000-0005-0000-0000-0000DD7F0000}"/>
    <cellStyle name="Notas 4 21 2 3" xfId="40179" xr:uid="{00000000-0005-0000-0000-0000DE7F0000}"/>
    <cellStyle name="Notas 4 21 3" xfId="19942" xr:uid="{00000000-0005-0000-0000-0000DF7F0000}"/>
    <cellStyle name="Notas 4 21 3 2" xfId="34993" xr:uid="{00000000-0005-0000-0000-0000E07F0000}"/>
    <cellStyle name="Notas 4 21 3 3" xfId="49342" xr:uid="{00000000-0005-0000-0000-0000E17F0000}"/>
    <cellStyle name="Notas 4 22" xfId="5803" xr:uid="{00000000-0005-0000-0000-0000E27F0000}"/>
    <cellStyle name="Notas 4 22 2" xfId="14355" xr:uid="{00000000-0005-0000-0000-0000E37F0000}"/>
    <cellStyle name="Notas 4 22 2 2" xfId="29406" xr:uid="{00000000-0005-0000-0000-0000E47F0000}"/>
    <cellStyle name="Notas 4 22 2 3" xfId="43755" xr:uid="{00000000-0005-0000-0000-0000E57F0000}"/>
    <cellStyle name="Notas 4 22 3" xfId="20152" xr:uid="{00000000-0005-0000-0000-0000E67F0000}"/>
    <cellStyle name="Notas 4 22 3 2" xfId="35203" xr:uid="{00000000-0005-0000-0000-0000E77F0000}"/>
    <cellStyle name="Notas 4 22 3 3" xfId="49552" xr:uid="{00000000-0005-0000-0000-0000E87F0000}"/>
    <cellStyle name="Notas 4 23" xfId="6013" xr:uid="{00000000-0005-0000-0000-0000E97F0000}"/>
    <cellStyle name="Notas 4 23 2" xfId="11363" xr:uid="{00000000-0005-0000-0000-0000EA7F0000}"/>
    <cellStyle name="Notas 4 23 2 2" xfId="26414" xr:uid="{00000000-0005-0000-0000-0000EB7F0000}"/>
    <cellStyle name="Notas 4 23 2 3" xfId="40763" xr:uid="{00000000-0005-0000-0000-0000EC7F0000}"/>
    <cellStyle name="Notas 4 23 3" xfId="20362" xr:uid="{00000000-0005-0000-0000-0000ED7F0000}"/>
    <cellStyle name="Notas 4 23 3 2" xfId="35413" xr:uid="{00000000-0005-0000-0000-0000EE7F0000}"/>
    <cellStyle name="Notas 4 23 3 3" xfId="49762" xr:uid="{00000000-0005-0000-0000-0000EF7F0000}"/>
    <cellStyle name="Notas 4 24" xfId="6223" xr:uid="{00000000-0005-0000-0000-0000F07F0000}"/>
    <cellStyle name="Notas 4 24 2" xfId="14261" xr:uid="{00000000-0005-0000-0000-0000F17F0000}"/>
    <cellStyle name="Notas 4 24 2 2" xfId="29312" xr:uid="{00000000-0005-0000-0000-0000F27F0000}"/>
    <cellStyle name="Notas 4 24 2 3" xfId="43661" xr:uid="{00000000-0005-0000-0000-0000F37F0000}"/>
    <cellStyle name="Notas 4 24 3" xfId="20572" xr:uid="{00000000-0005-0000-0000-0000F47F0000}"/>
    <cellStyle name="Notas 4 24 3 2" xfId="35623" xr:uid="{00000000-0005-0000-0000-0000F57F0000}"/>
    <cellStyle name="Notas 4 24 3 3" xfId="49972" xr:uid="{00000000-0005-0000-0000-0000F67F0000}"/>
    <cellStyle name="Notas 4 25" xfId="6433" xr:uid="{00000000-0005-0000-0000-0000F77F0000}"/>
    <cellStyle name="Notas 4 25 2" xfId="13767" xr:uid="{00000000-0005-0000-0000-0000F87F0000}"/>
    <cellStyle name="Notas 4 25 2 2" xfId="28818" xr:uid="{00000000-0005-0000-0000-0000F97F0000}"/>
    <cellStyle name="Notas 4 25 2 3" xfId="43167" xr:uid="{00000000-0005-0000-0000-0000FA7F0000}"/>
    <cellStyle name="Notas 4 25 3" xfId="20782" xr:uid="{00000000-0005-0000-0000-0000FB7F0000}"/>
    <cellStyle name="Notas 4 25 3 2" xfId="35833" xr:uid="{00000000-0005-0000-0000-0000FC7F0000}"/>
    <cellStyle name="Notas 4 25 3 3" xfId="50182" xr:uid="{00000000-0005-0000-0000-0000FD7F0000}"/>
    <cellStyle name="Notas 4 26" xfId="6643" xr:uid="{00000000-0005-0000-0000-0000FE7F0000}"/>
    <cellStyle name="Notas 4 26 2" xfId="12997" xr:uid="{00000000-0005-0000-0000-0000FF7F0000}"/>
    <cellStyle name="Notas 4 26 2 2" xfId="28048" xr:uid="{00000000-0005-0000-0000-000000800000}"/>
    <cellStyle name="Notas 4 26 2 3" xfId="42397" xr:uid="{00000000-0005-0000-0000-000001800000}"/>
    <cellStyle name="Notas 4 26 3" xfId="20992" xr:uid="{00000000-0005-0000-0000-000002800000}"/>
    <cellStyle name="Notas 4 26 3 2" xfId="36043" xr:uid="{00000000-0005-0000-0000-000003800000}"/>
    <cellStyle name="Notas 4 26 3 3" xfId="50392" xr:uid="{00000000-0005-0000-0000-000004800000}"/>
    <cellStyle name="Notas 4 27" xfId="6853" xr:uid="{00000000-0005-0000-0000-000005800000}"/>
    <cellStyle name="Notas 4 27 2" xfId="12905" xr:uid="{00000000-0005-0000-0000-000006800000}"/>
    <cellStyle name="Notas 4 27 2 2" xfId="27956" xr:uid="{00000000-0005-0000-0000-000007800000}"/>
    <cellStyle name="Notas 4 27 2 3" xfId="42305" xr:uid="{00000000-0005-0000-0000-000008800000}"/>
    <cellStyle name="Notas 4 27 3" xfId="21202" xr:uid="{00000000-0005-0000-0000-000009800000}"/>
    <cellStyle name="Notas 4 27 3 2" xfId="36253" xr:uid="{00000000-0005-0000-0000-00000A800000}"/>
    <cellStyle name="Notas 4 27 3 3" xfId="50602" xr:uid="{00000000-0005-0000-0000-00000B800000}"/>
    <cellStyle name="Notas 4 28" xfId="7063" xr:uid="{00000000-0005-0000-0000-00000C800000}"/>
    <cellStyle name="Notas 4 28 2" xfId="14396" xr:uid="{00000000-0005-0000-0000-00000D800000}"/>
    <cellStyle name="Notas 4 28 2 2" xfId="29447" xr:uid="{00000000-0005-0000-0000-00000E800000}"/>
    <cellStyle name="Notas 4 28 2 3" xfId="43796" xr:uid="{00000000-0005-0000-0000-00000F800000}"/>
    <cellStyle name="Notas 4 28 3" xfId="21412" xr:uid="{00000000-0005-0000-0000-000010800000}"/>
    <cellStyle name="Notas 4 28 3 2" xfId="36463" xr:uid="{00000000-0005-0000-0000-000011800000}"/>
    <cellStyle name="Notas 4 28 3 3" xfId="50812" xr:uid="{00000000-0005-0000-0000-000012800000}"/>
    <cellStyle name="Notas 4 29" xfId="7273" xr:uid="{00000000-0005-0000-0000-000013800000}"/>
    <cellStyle name="Notas 4 29 2" xfId="12412" xr:uid="{00000000-0005-0000-0000-000014800000}"/>
    <cellStyle name="Notas 4 29 2 2" xfId="27463" xr:uid="{00000000-0005-0000-0000-000015800000}"/>
    <cellStyle name="Notas 4 29 2 3" xfId="41812" xr:uid="{00000000-0005-0000-0000-000016800000}"/>
    <cellStyle name="Notas 4 29 3" xfId="21622" xr:uid="{00000000-0005-0000-0000-000017800000}"/>
    <cellStyle name="Notas 4 29 3 2" xfId="36673" xr:uid="{00000000-0005-0000-0000-000018800000}"/>
    <cellStyle name="Notas 4 29 3 3" xfId="51022" xr:uid="{00000000-0005-0000-0000-000019800000}"/>
    <cellStyle name="Notas 4 3" xfId="1479" xr:uid="{00000000-0005-0000-0000-00001A800000}"/>
    <cellStyle name="Notas 4 3 10" xfId="3822" xr:uid="{00000000-0005-0000-0000-00001B800000}"/>
    <cellStyle name="Notas 4 3 10 2" xfId="9096" xr:uid="{00000000-0005-0000-0000-00001C800000}"/>
    <cellStyle name="Notas 4 3 10 2 2" xfId="24147" xr:uid="{00000000-0005-0000-0000-00001D800000}"/>
    <cellStyle name="Notas 4 3 10 2 3" xfId="38496" xr:uid="{00000000-0005-0000-0000-00001E800000}"/>
    <cellStyle name="Notas 4 3 10 3" xfId="18171" xr:uid="{00000000-0005-0000-0000-00001F800000}"/>
    <cellStyle name="Notas 4 3 10 3 2" xfId="33222" xr:uid="{00000000-0005-0000-0000-000020800000}"/>
    <cellStyle name="Notas 4 3 10 3 3" xfId="47571" xr:uid="{00000000-0005-0000-0000-000021800000}"/>
    <cellStyle name="Notas 4 3 11" xfId="4032" xr:uid="{00000000-0005-0000-0000-000022800000}"/>
    <cellStyle name="Notas 4 3 11 2" xfId="11021" xr:uid="{00000000-0005-0000-0000-000023800000}"/>
    <cellStyle name="Notas 4 3 11 2 2" xfId="26072" xr:uid="{00000000-0005-0000-0000-000024800000}"/>
    <cellStyle name="Notas 4 3 11 2 3" xfId="40421" xr:uid="{00000000-0005-0000-0000-000025800000}"/>
    <cellStyle name="Notas 4 3 11 3" xfId="18381" xr:uid="{00000000-0005-0000-0000-000026800000}"/>
    <cellStyle name="Notas 4 3 11 3 2" xfId="33432" xr:uid="{00000000-0005-0000-0000-000027800000}"/>
    <cellStyle name="Notas 4 3 11 3 3" xfId="47781" xr:uid="{00000000-0005-0000-0000-000028800000}"/>
    <cellStyle name="Notas 4 3 12" xfId="4242" xr:uid="{00000000-0005-0000-0000-000029800000}"/>
    <cellStyle name="Notas 4 3 12 2" xfId="15916" xr:uid="{00000000-0005-0000-0000-00002A800000}"/>
    <cellStyle name="Notas 4 3 12 2 2" xfId="30967" xr:uid="{00000000-0005-0000-0000-00002B800000}"/>
    <cellStyle name="Notas 4 3 12 2 3" xfId="45316" xr:uid="{00000000-0005-0000-0000-00002C800000}"/>
    <cellStyle name="Notas 4 3 12 3" xfId="18591" xr:uid="{00000000-0005-0000-0000-00002D800000}"/>
    <cellStyle name="Notas 4 3 12 3 2" xfId="33642" xr:uid="{00000000-0005-0000-0000-00002E800000}"/>
    <cellStyle name="Notas 4 3 12 3 3" xfId="47991" xr:uid="{00000000-0005-0000-0000-00002F800000}"/>
    <cellStyle name="Notas 4 3 13" xfId="4452" xr:uid="{00000000-0005-0000-0000-000030800000}"/>
    <cellStyle name="Notas 4 3 13 2" xfId="11335" xr:uid="{00000000-0005-0000-0000-000031800000}"/>
    <cellStyle name="Notas 4 3 13 2 2" xfId="26386" xr:uid="{00000000-0005-0000-0000-000032800000}"/>
    <cellStyle name="Notas 4 3 13 2 3" xfId="40735" xr:uid="{00000000-0005-0000-0000-000033800000}"/>
    <cellStyle name="Notas 4 3 13 3" xfId="18801" xr:uid="{00000000-0005-0000-0000-000034800000}"/>
    <cellStyle name="Notas 4 3 13 3 2" xfId="33852" xr:uid="{00000000-0005-0000-0000-000035800000}"/>
    <cellStyle name="Notas 4 3 13 3 3" xfId="48201" xr:uid="{00000000-0005-0000-0000-000036800000}"/>
    <cellStyle name="Notas 4 3 14" xfId="4662" xr:uid="{00000000-0005-0000-0000-000037800000}"/>
    <cellStyle name="Notas 4 3 14 2" xfId="11969" xr:uid="{00000000-0005-0000-0000-000038800000}"/>
    <cellStyle name="Notas 4 3 14 2 2" xfId="27020" xr:uid="{00000000-0005-0000-0000-000039800000}"/>
    <cellStyle name="Notas 4 3 14 2 3" xfId="41369" xr:uid="{00000000-0005-0000-0000-00003A800000}"/>
    <cellStyle name="Notas 4 3 14 3" xfId="19011" xr:uid="{00000000-0005-0000-0000-00003B800000}"/>
    <cellStyle name="Notas 4 3 14 3 2" xfId="34062" xr:uid="{00000000-0005-0000-0000-00003C800000}"/>
    <cellStyle name="Notas 4 3 14 3 3" xfId="48411" xr:uid="{00000000-0005-0000-0000-00003D800000}"/>
    <cellStyle name="Notas 4 3 15" xfId="4872" xr:uid="{00000000-0005-0000-0000-00003E800000}"/>
    <cellStyle name="Notas 4 3 15 2" xfId="15079" xr:uid="{00000000-0005-0000-0000-00003F800000}"/>
    <cellStyle name="Notas 4 3 15 2 2" xfId="30130" xr:uid="{00000000-0005-0000-0000-000040800000}"/>
    <cellStyle name="Notas 4 3 15 2 3" xfId="44479" xr:uid="{00000000-0005-0000-0000-000041800000}"/>
    <cellStyle name="Notas 4 3 15 3" xfId="19221" xr:uid="{00000000-0005-0000-0000-000042800000}"/>
    <cellStyle name="Notas 4 3 15 3 2" xfId="34272" xr:uid="{00000000-0005-0000-0000-000043800000}"/>
    <cellStyle name="Notas 4 3 15 3 3" xfId="48621" xr:uid="{00000000-0005-0000-0000-000044800000}"/>
    <cellStyle name="Notas 4 3 16" xfId="5082" xr:uid="{00000000-0005-0000-0000-000045800000}"/>
    <cellStyle name="Notas 4 3 16 2" xfId="16085" xr:uid="{00000000-0005-0000-0000-000046800000}"/>
    <cellStyle name="Notas 4 3 16 2 2" xfId="31136" xr:uid="{00000000-0005-0000-0000-000047800000}"/>
    <cellStyle name="Notas 4 3 16 2 3" xfId="45485" xr:uid="{00000000-0005-0000-0000-000048800000}"/>
    <cellStyle name="Notas 4 3 16 3" xfId="19431" xr:uid="{00000000-0005-0000-0000-000049800000}"/>
    <cellStyle name="Notas 4 3 16 3 2" xfId="34482" xr:uid="{00000000-0005-0000-0000-00004A800000}"/>
    <cellStyle name="Notas 4 3 16 3 3" xfId="48831" xr:uid="{00000000-0005-0000-0000-00004B800000}"/>
    <cellStyle name="Notas 4 3 17" xfId="5292" xr:uid="{00000000-0005-0000-0000-00004C800000}"/>
    <cellStyle name="Notas 4 3 17 2" xfId="11634" xr:uid="{00000000-0005-0000-0000-00004D800000}"/>
    <cellStyle name="Notas 4 3 17 2 2" xfId="26685" xr:uid="{00000000-0005-0000-0000-00004E800000}"/>
    <cellStyle name="Notas 4 3 17 2 3" xfId="41034" xr:uid="{00000000-0005-0000-0000-00004F800000}"/>
    <cellStyle name="Notas 4 3 17 3" xfId="19641" xr:uid="{00000000-0005-0000-0000-000050800000}"/>
    <cellStyle name="Notas 4 3 17 3 2" xfId="34692" xr:uid="{00000000-0005-0000-0000-000051800000}"/>
    <cellStyle name="Notas 4 3 17 3 3" xfId="49041" xr:uid="{00000000-0005-0000-0000-000052800000}"/>
    <cellStyle name="Notas 4 3 18" xfId="5502" xr:uid="{00000000-0005-0000-0000-000053800000}"/>
    <cellStyle name="Notas 4 3 18 2" xfId="15109" xr:uid="{00000000-0005-0000-0000-000054800000}"/>
    <cellStyle name="Notas 4 3 18 2 2" xfId="30160" xr:uid="{00000000-0005-0000-0000-000055800000}"/>
    <cellStyle name="Notas 4 3 18 2 3" xfId="44509" xr:uid="{00000000-0005-0000-0000-000056800000}"/>
    <cellStyle name="Notas 4 3 18 3" xfId="19851" xr:uid="{00000000-0005-0000-0000-000057800000}"/>
    <cellStyle name="Notas 4 3 18 3 2" xfId="34902" xr:uid="{00000000-0005-0000-0000-000058800000}"/>
    <cellStyle name="Notas 4 3 18 3 3" xfId="49251" xr:uid="{00000000-0005-0000-0000-000059800000}"/>
    <cellStyle name="Notas 4 3 19" xfId="5712" xr:uid="{00000000-0005-0000-0000-00005A800000}"/>
    <cellStyle name="Notas 4 3 19 2" xfId="13447" xr:uid="{00000000-0005-0000-0000-00005B800000}"/>
    <cellStyle name="Notas 4 3 19 2 2" xfId="28498" xr:uid="{00000000-0005-0000-0000-00005C800000}"/>
    <cellStyle name="Notas 4 3 19 2 3" xfId="42847" xr:uid="{00000000-0005-0000-0000-00005D800000}"/>
    <cellStyle name="Notas 4 3 19 3" xfId="20061" xr:uid="{00000000-0005-0000-0000-00005E800000}"/>
    <cellStyle name="Notas 4 3 19 3 2" xfId="35112" xr:uid="{00000000-0005-0000-0000-00005F800000}"/>
    <cellStyle name="Notas 4 3 19 3 3" xfId="49461" xr:uid="{00000000-0005-0000-0000-000060800000}"/>
    <cellStyle name="Notas 4 3 2" xfId="2135" xr:uid="{00000000-0005-0000-0000-000061800000}"/>
    <cellStyle name="Notas 4 3 2 2" xfId="10597" xr:uid="{00000000-0005-0000-0000-000062800000}"/>
    <cellStyle name="Notas 4 3 2 2 2" xfId="25648" xr:uid="{00000000-0005-0000-0000-000063800000}"/>
    <cellStyle name="Notas 4 3 2 2 3" xfId="39997" xr:uid="{00000000-0005-0000-0000-000064800000}"/>
    <cellStyle name="Notas 4 3 2 3" xfId="16483" xr:uid="{00000000-0005-0000-0000-000065800000}"/>
    <cellStyle name="Notas 4 3 2 3 2" xfId="31534" xr:uid="{00000000-0005-0000-0000-000066800000}"/>
    <cellStyle name="Notas 4 3 2 3 3" xfId="45883" xr:uid="{00000000-0005-0000-0000-000067800000}"/>
    <cellStyle name="Notas 4 3 20" xfId="5922" xr:uid="{00000000-0005-0000-0000-000068800000}"/>
    <cellStyle name="Notas 4 3 20 2" xfId="11138" xr:uid="{00000000-0005-0000-0000-000069800000}"/>
    <cellStyle name="Notas 4 3 20 2 2" xfId="26189" xr:uid="{00000000-0005-0000-0000-00006A800000}"/>
    <cellStyle name="Notas 4 3 20 2 3" xfId="40538" xr:uid="{00000000-0005-0000-0000-00006B800000}"/>
    <cellStyle name="Notas 4 3 20 3" xfId="20271" xr:uid="{00000000-0005-0000-0000-00006C800000}"/>
    <cellStyle name="Notas 4 3 20 3 2" xfId="35322" xr:uid="{00000000-0005-0000-0000-00006D800000}"/>
    <cellStyle name="Notas 4 3 20 3 3" xfId="49671" xr:uid="{00000000-0005-0000-0000-00006E800000}"/>
    <cellStyle name="Notas 4 3 21" xfId="6132" xr:uid="{00000000-0005-0000-0000-00006F800000}"/>
    <cellStyle name="Notas 4 3 21 2" xfId="14081" xr:uid="{00000000-0005-0000-0000-000070800000}"/>
    <cellStyle name="Notas 4 3 21 2 2" xfId="29132" xr:uid="{00000000-0005-0000-0000-000071800000}"/>
    <cellStyle name="Notas 4 3 21 2 3" xfId="43481" xr:uid="{00000000-0005-0000-0000-000072800000}"/>
    <cellStyle name="Notas 4 3 21 3" xfId="20481" xr:uid="{00000000-0005-0000-0000-000073800000}"/>
    <cellStyle name="Notas 4 3 21 3 2" xfId="35532" xr:uid="{00000000-0005-0000-0000-000074800000}"/>
    <cellStyle name="Notas 4 3 21 3 3" xfId="49881" xr:uid="{00000000-0005-0000-0000-000075800000}"/>
    <cellStyle name="Notas 4 3 22" xfId="6342" xr:uid="{00000000-0005-0000-0000-000076800000}"/>
    <cellStyle name="Notas 4 3 22 2" xfId="15530" xr:uid="{00000000-0005-0000-0000-000077800000}"/>
    <cellStyle name="Notas 4 3 22 2 2" xfId="30581" xr:uid="{00000000-0005-0000-0000-000078800000}"/>
    <cellStyle name="Notas 4 3 22 2 3" xfId="44930" xr:uid="{00000000-0005-0000-0000-000079800000}"/>
    <cellStyle name="Notas 4 3 22 3" xfId="20691" xr:uid="{00000000-0005-0000-0000-00007A800000}"/>
    <cellStyle name="Notas 4 3 22 3 2" xfId="35742" xr:uid="{00000000-0005-0000-0000-00007B800000}"/>
    <cellStyle name="Notas 4 3 22 3 3" xfId="50091" xr:uid="{00000000-0005-0000-0000-00007C800000}"/>
    <cellStyle name="Notas 4 3 23" xfId="6552" xr:uid="{00000000-0005-0000-0000-00007D800000}"/>
    <cellStyle name="Notas 4 3 23 2" xfId="10727" xr:uid="{00000000-0005-0000-0000-00007E800000}"/>
    <cellStyle name="Notas 4 3 23 2 2" xfId="25778" xr:uid="{00000000-0005-0000-0000-00007F800000}"/>
    <cellStyle name="Notas 4 3 23 2 3" xfId="40127" xr:uid="{00000000-0005-0000-0000-000080800000}"/>
    <cellStyle name="Notas 4 3 23 3" xfId="20901" xr:uid="{00000000-0005-0000-0000-000081800000}"/>
    <cellStyle name="Notas 4 3 23 3 2" xfId="35952" xr:uid="{00000000-0005-0000-0000-000082800000}"/>
    <cellStyle name="Notas 4 3 23 3 3" xfId="50301" xr:uid="{00000000-0005-0000-0000-000083800000}"/>
    <cellStyle name="Notas 4 3 24" xfId="6762" xr:uid="{00000000-0005-0000-0000-000084800000}"/>
    <cellStyle name="Notas 4 3 24 2" xfId="9544" xr:uid="{00000000-0005-0000-0000-000085800000}"/>
    <cellStyle name="Notas 4 3 24 2 2" xfId="24595" xr:uid="{00000000-0005-0000-0000-000086800000}"/>
    <cellStyle name="Notas 4 3 24 2 3" xfId="38944" xr:uid="{00000000-0005-0000-0000-000087800000}"/>
    <cellStyle name="Notas 4 3 24 3" xfId="21111" xr:uid="{00000000-0005-0000-0000-000088800000}"/>
    <cellStyle name="Notas 4 3 24 3 2" xfId="36162" xr:uid="{00000000-0005-0000-0000-000089800000}"/>
    <cellStyle name="Notas 4 3 24 3 3" xfId="50511" xr:uid="{00000000-0005-0000-0000-00008A800000}"/>
    <cellStyle name="Notas 4 3 25" xfId="6972" xr:uid="{00000000-0005-0000-0000-00008B800000}"/>
    <cellStyle name="Notas 4 3 25 2" xfId="15762" xr:uid="{00000000-0005-0000-0000-00008C800000}"/>
    <cellStyle name="Notas 4 3 25 2 2" xfId="30813" xr:uid="{00000000-0005-0000-0000-00008D800000}"/>
    <cellStyle name="Notas 4 3 25 2 3" xfId="45162" xr:uid="{00000000-0005-0000-0000-00008E800000}"/>
    <cellStyle name="Notas 4 3 25 3" xfId="21321" xr:uid="{00000000-0005-0000-0000-00008F800000}"/>
    <cellStyle name="Notas 4 3 25 3 2" xfId="36372" xr:uid="{00000000-0005-0000-0000-000090800000}"/>
    <cellStyle name="Notas 4 3 25 3 3" xfId="50721" xr:uid="{00000000-0005-0000-0000-000091800000}"/>
    <cellStyle name="Notas 4 3 26" xfId="7182" xr:uid="{00000000-0005-0000-0000-000092800000}"/>
    <cellStyle name="Notas 4 3 26 2" xfId="16060" xr:uid="{00000000-0005-0000-0000-000093800000}"/>
    <cellStyle name="Notas 4 3 26 2 2" xfId="31111" xr:uid="{00000000-0005-0000-0000-000094800000}"/>
    <cellStyle name="Notas 4 3 26 2 3" xfId="45460" xr:uid="{00000000-0005-0000-0000-000095800000}"/>
    <cellStyle name="Notas 4 3 26 3" xfId="21531" xr:uid="{00000000-0005-0000-0000-000096800000}"/>
    <cellStyle name="Notas 4 3 26 3 2" xfId="36582" xr:uid="{00000000-0005-0000-0000-000097800000}"/>
    <cellStyle name="Notas 4 3 26 3 3" xfId="50931" xr:uid="{00000000-0005-0000-0000-000098800000}"/>
    <cellStyle name="Notas 4 3 27" xfId="7392" xr:uid="{00000000-0005-0000-0000-000099800000}"/>
    <cellStyle name="Notas 4 3 27 2" xfId="9675" xr:uid="{00000000-0005-0000-0000-00009A800000}"/>
    <cellStyle name="Notas 4 3 27 2 2" xfId="24726" xr:uid="{00000000-0005-0000-0000-00009B800000}"/>
    <cellStyle name="Notas 4 3 27 2 3" xfId="39075" xr:uid="{00000000-0005-0000-0000-00009C800000}"/>
    <cellStyle name="Notas 4 3 27 3" xfId="21741" xr:uid="{00000000-0005-0000-0000-00009D800000}"/>
    <cellStyle name="Notas 4 3 27 3 2" xfId="36792" xr:uid="{00000000-0005-0000-0000-00009E800000}"/>
    <cellStyle name="Notas 4 3 27 3 3" xfId="51141" xr:uid="{00000000-0005-0000-0000-00009F800000}"/>
    <cellStyle name="Notas 4 3 28" xfId="7602" xr:uid="{00000000-0005-0000-0000-0000A0800000}"/>
    <cellStyle name="Notas 4 3 28 2" xfId="12650" xr:uid="{00000000-0005-0000-0000-0000A1800000}"/>
    <cellStyle name="Notas 4 3 28 2 2" xfId="27701" xr:uid="{00000000-0005-0000-0000-0000A2800000}"/>
    <cellStyle name="Notas 4 3 28 2 3" xfId="42050" xr:uid="{00000000-0005-0000-0000-0000A3800000}"/>
    <cellStyle name="Notas 4 3 28 3" xfId="21951" xr:uid="{00000000-0005-0000-0000-0000A4800000}"/>
    <cellStyle name="Notas 4 3 28 3 2" xfId="37002" xr:uid="{00000000-0005-0000-0000-0000A5800000}"/>
    <cellStyle name="Notas 4 3 28 3 3" xfId="51351" xr:uid="{00000000-0005-0000-0000-0000A6800000}"/>
    <cellStyle name="Notas 4 3 29" xfId="7812" xr:uid="{00000000-0005-0000-0000-0000A7800000}"/>
    <cellStyle name="Notas 4 3 29 2" xfId="12428" xr:uid="{00000000-0005-0000-0000-0000A8800000}"/>
    <cellStyle name="Notas 4 3 29 2 2" xfId="27479" xr:uid="{00000000-0005-0000-0000-0000A9800000}"/>
    <cellStyle name="Notas 4 3 29 2 3" xfId="41828" xr:uid="{00000000-0005-0000-0000-0000AA800000}"/>
    <cellStyle name="Notas 4 3 29 3" xfId="22161" xr:uid="{00000000-0005-0000-0000-0000AB800000}"/>
    <cellStyle name="Notas 4 3 29 3 2" xfId="37212" xr:uid="{00000000-0005-0000-0000-0000AC800000}"/>
    <cellStyle name="Notas 4 3 29 3 3" xfId="51561" xr:uid="{00000000-0005-0000-0000-0000AD800000}"/>
    <cellStyle name="Notas 4 3 3" xfId="2352" xr:uid="{00000000-0005-0000-0000-0000AE800000}"/>
    <cellStyle name="Notas 4 3 3 2" xfId="15194" xr:uid="{00000000-0005-0000-0000-0000AF800000}"/>
    <cellStyle name="Notas 4 3 3 2 2" xfId="30245" xr:uid="{00000000-0005-0000-0000-0000B0800000}"/>
    <cellStyle name="Notas 4 3 3 2 3" xfId="44594" xr:uid="{00000000-0005-0000-0000-0000B1800000}"/>
    <cellStyle name="Notas 4 3 3 3" xfId="16701" xr:uid="{00000000-0005-0000-0000-0000B2800000}"/>
    <cellStyle name="Notas 4 3 3 3 2" xfId="31752" xr:uid="{00000000-0005-0000-0000-0000B3800000}"/>
    <cellStyle name="Notas 4 3 3 3 3" xfId="46101" xr:uid="{00000000-0005-0000-0000-0000B4800000}"/>
    <cellStyle name="Notas 4 3 30" xfId="8020" xr:uid="{00000000-0005-0000-0000-0000B5800000}"/>
    <cellStyle name="Notas 4 3 30 2" xfId="11352" xr:uid="{00000000-0005-0000-0000-0000B6800000}"/>
    <cellStyle name="Notas 4 3 30 2 2" xfId="26403" xr:uid="{00000000-0005-0000-0000-0000B7800000}"/>
    <cellStyle name="Notas 4 3 30 2 3" xfId="40752" xr:uid="{00000000-0005-0000-0000-0000B8800000}"/>
    <cellStyle name="Notas 4 3 30 3" xfId="22369" xr:uid="{00000000-0005-0000-0000-0000B9800000}"/>
    <cellStyle name="Notas 4 3 30 3 2" xfId="37420" xr:uid="{00000000-0005-0000-0000-0000BA800000}"/>
    <cellStyle name="Notas 4 3 30 3 3" xfId="51769" xr:uid="{00000000-0005-0000-0000-0000BB800000}"/>
    <cellStyle name="Notas 4 3 31" xfId="8227" xr:uid="{00000000-0005-0000-0000-0000BC800000}"/>
    <cellStyle name="Notas 4 3 31 2" xfId="9956" xr:uid="{00000000-0005-0000-0000-0000BD800000}"/>
    <cellStyle name="Notas 4 3 31 2 2" xfId="25007" xr:uid="{00000000-0005-0000-0000-0000BE800000}"/>
    <cellStyle name="Notas 4 3 31 2 3" xfId="39356" xr:uid="{00000000-0005-0000-0000-0000BF800000}"/>
    <cellStyle name="Notas 4 3 31 3" xfId="22576" xr:uid="{00000000-0005-0000-0000-0000C0800000}"/>
    <cellStyle name="Notas 4 3 31 3 2" xfId="37627" xr:uid="{00000000-0005-0000-0000-0000C1800000}"/>
    <cellStyle name="Notas 4 3 31 3 3" xfId="51976" xr:uid="{00000000-0005-0000-0000-0000C2800000}"/>
    <cellStyle name="Notas 4 3 32" xfId="8434" xr:uid="{00000000-0005-0000-0000-0000C3800000}"/>
    <cellStyle name="Notas 4 3 32 2" xfId="13562" xr:uid="{00000000-0005-0000-0000-0000C4800000}"/>
    <cellStyle name="Notas 4 3 32 2 2" xfId="28613" xr:uid="{00000000-0005-0000-0000-0000C5800000}"/>
    <cellStyle name="Notas 4 3 32 2 3" xfId="42962" xr:uid="{00000000-0005-0000-0000-0000C6800000}"/>
    <cellStyle name="Notas 4 3 32 3" xfId="22783" xr:uid="{00000000-0005-0000-0000-0000C7800000}"/>
    <cellStyle name="Notas 4 3 32 3 2" xfId="37834" xr:uid="{00000000-0005-0000-0000-0000C8800000}"/>
    <cellStyle name="Notas 4 3 32 3 3" xfId="52183" xr:uid="{00000000-0005-0000-0000-0000C9800000}"/>
    <cellStyle name="Notas 4 3 33" xfId="8633" xr:uid="{00000000-0005-0000-0000-0000CA800000}"/>
    <cellStyle name="Notas 4 3 33 2" xfId="12147" xr:uid="{00000000-0005-0000-0000-0000CB800000}"/>
    <cellStyle name="Notas 4 3 33 2 2" xfId="27198" xr:uid="{00000000-0005-0000-0000-0000CC800000}"/>
    <cellStyle name="Notas 4 3 33 2 3" xfId="41547" xr:uid="{00000000-0005-0000-0000-0000CD800000}"/>
    <cellStyle name="Notas 4 3 33 3" xfId="22982" xr:uid="{00000000-0005-0000-0000-0000CE800000}"/>
    <cellStyle name="Notas 4 3 33 3 2" xfId="38033" xr:uid="{00000000-0005-0000-0000-0000CF800000}"/>
    <cellStyle name="Notas 4 3 33 3 3" xfId="52382" xr:uid="{00000000-0005-0000-0000-0000D0800000}"/>
    <cellStyle name="Notas 4 3 34" xfId="8811" xr:uid="{00000000-0005-0000-0000-0000D1800000}"/>
    <cellStyle name="Notas 4 3 34 2" xfId="15256" xr:uid="{00000000-0005-0000-0000-0000D2800000}"/>
    <cellStyle name="Notas 4 3 34 2 2" xfId="30307" xr:uid="{00000000-0005-0000-0000-0000D3800000}"/>
    <cellStyle name="Notas 4 3 34 2 3" xfId="44656" xr:uid="{00000000-0005-0000-0000-0000D4800000}"/>
    <cellStyle name="Notas 4 3 34 3" xfId="23160" xr:uid="{00000000-0005-0000-0000-0000D5800000}"/>
    <cellStyle name="Notas 4 3 34 3 2" xfId="38211" xr:uid="{00000000-0005-0000-0000-0000D6800000}"/>
    <cellStyle name="Notas 4 3 34 3 3" xfId="52560" xr:uid="{00000000-0005-0000-0000-0000D7800000}"/>
    <cellStyle name="Notas 4 3 35" xfId="8965" xr:uid="{00000000-0005-0000-0000-0000D8800000}"/>
    <cellStyle name="Notas 4 3 35 2" xfId="13436" xr:uid="{00000000-0005-0000-0000-0000D9800000}"/>
    <cellStyle name="Notas 4 3 35 2 2" xfId="28487" xr:uid="{00000000-0005-0000-0000-0000DA800000}"/>
    <cellStyle name="Notas 4 3 35 2 3" xfId="42836" xr:uid="{00000000-0005-0000-0000-0000DB800000}"/>
    <cellStyle name="Notas 4 3 35 3" xfId="23314" xr:uid="{00000000-0005-0000-0000-0000DC800000}"/>
    <cellStyle name="Notas 4 3 35 3 2" xfId="38365" xr:uid="{00000000-0005-0000-0000-0000DD800000}"/>
    <cellStyle name="Notas 4 3 35 3 3" xfId="52714" xr:uid="{00000000-0005-0000-0000-0000DE800000}"/>
    <cellStyle name="Notas 4 3 36" xfId="10803" xr:uid="{00000000-0005-0000-0000-0000DF800000}"/>
    <cellStyle name="Notas 4 3 36 2" xfId="25854" xr:uid="{00000000-0005-0000-0000-0000E0800000}"/>
    <cellStyle name="Notas 4 3 36 3" xfId="40203" xr:uid="{00000000-0005-0000-0000-0000E1800000}"/>
    <cellStyle name="Notas 4 3 37" xfId="16214" xr:uid="{00000000-0005-0000-0000-0000E2800000}"/>
    <cellStyle name="Notas 4 3 37 2" xfId="31265" xr:uid="{00000000-0005-0000-0000-0000E3800000}"/>
    <cellStyle name="Notas 4 3 37 3" xfId="45614" xr:uid="{00000000-0005-0000-0000-0000E4800000}"/>
    <cellStyle name="Notas 4 3 4" xfId="2562" xr:uid="{00000000-0005-0000-0000-0000E5800000}"/>
    <cellStyle name="Notas 4 3 4 2" xfId="11941" xr:uid="{00000000-0005-0000-0000-0000E6800000}"/>
    <cellStyle name="Notas 4 3 4 2 2" xfId="26992" xr:uid="{00000000-0005-0000-0000-0000E7800000}"/>
    <cellStyle name="Notas 4 3 4 2 3" xfId="41341" xr:uid="{00000000-0005-0000-0000-0000E8800000}"/>
    <cellStyle name="Notas 4 3 4 3" xfId="16911" xr:uid="{00000000-0005-0000-0000-0000E9800000}"/>
    <cellStyle name="Notas 4 3 4 3 2" xfId="31962" xr:uid="{00000000-0005-0000-0000-0000EA800000}"/>
    <cellStyle name="Notas 4 3 4 3 3" xfId="46311" xr:uid="{00000000-0005-0000-0000-0000EB800000}"/>
    <cellStyle name="Notas 4 3 5" xfId="2772" xr:uid="{00000000-0005-0000-0000-0000EC800000}"/>
    <cellStyle name="Notas 4 3 5 2" xfId="14149" xr:uid="{00000000-0005-0000-0000-0000ED800000}"/>
    <cellStyle name="Notas 4 3 5 2 2" xfId="29200" xr:uid="{00000000-0005-0000-0000-0000EE800000}"/>
    <cellStyle name="Notas 4 3 5 2 3" xfId="43549" xr:uid="{00000000-0005-0000-0000-0000EF800000}"/>
    <cellStyle name="Notas 4 3 5 3" xfId="17121" xr:uid="{00000000-0005-0000-0000-0000F0800000}"/>
    <cellStyle name="Notas 4 3 5 3 2" xfId="32172" xr:uid="{00000000-0005-0000-0000-0000F1800000}"/>
    <cellStyle name="Notas 4 3 5 3 3" xfId="46521" xr:uid="{00000000-0005-0000-0000-0000F2800000}"/>
    <cellStyle name="Notas 4 3 6" xfId="2982" xr:uid="{00000000-0005-0000-0000-0000F3800000}"/>
    <cellStyle name="Notas 4 3 6 2" xfId="12736" xr:uid="{00000000-0005-0000-0000-0000F4800000}"/>
    <cellStyle name="Notas 4 3 6 2 2" xfId="27787" xr:uid="{00000000-0005-0000-0000-0000F5800000}"/>
    <cellStyle name="Notas 4 3 6 2 3" xfId="42136" xr:uid="{00000000-0005-0000-0000-0000F6800000}"/>
    <cellStyle name="Notas 4 3 6 3" xfId="17331" xr:uid="{00000000-0005-0000-0000-0000F7800000}"/>
    <cellStyle name="Notas 4 3 6 3 2" xfId="32382" xr:uid="{00000000-0005-0000-0000-0000F8800000}"/>
    <cellStyle name="Notas 4 3 6 3 3" xfId="46731" xr:uid="{00000000-0005-0000-0000-0000F9800000}"/>
    <cellStyle name="Notas 4 3 7" xfId="3192" xr:uid="{00000000-0005-0000-0000-0000FA800000}"/>
    <cellStyle name="Notas 4 3 7 2" xfId="13345" xr:uid="{00000000-0005-0000-0000-0000FB800000}"/>
    <cellStyle name="Notas 4 3 7 2 2" xfId="28396" xr:uid="{00000000-0005-0000-0000-0000FC800000}"/>
    <cellStyle name="Notas 4 3 7 2 3" xfId="42745" xr:uid="{00000000-0005-0000-0000-0000FD800000}"/>
    <cellStyle name="Notas 4 3 7 3" xfId="17541" xr:uid="{00000000-0005-0000-0000-0000FE800000}"/>
    <cellStyle name="Notas 4 3 7 3 2" xfId="32592" xr:uid="{00000000-0005-0000-0000-0000FF800000}"/>
    <cellStyle name="Notas 4 3 7 3 3" xfId="46941" xr:uid="{00000000-0005-0000-0000-000000810000}"/>
    <cellStyle name="Notas 4 3 8" xfId="3402" xr:uid="{00000000-0005-0000-0000-000001810000}"/>
    <cellStyle name="Notas 4 3 8 2" xfId="14346" xr:uid="{00000000-0005-0000-0000-000002810000}"/>
    <cellStyle name="Notas 4 3 8 2 2" xfId="29397" xr:uid="{00000000-0005-0000-0000-000003810000}"/>
    <cellStyle name="Notas 4 3 8 2 3" xfId="43746" xr:uid="{00000000-0005-0000-0000-000004810000}"/>
    <cellStyle name="Notas 4 3 8 3" xfId="17751" xr:uid="{00000000-0005-0000-0000-000005810000}"/>
    <cellStyle name="Notas 4 3 8 3 2" xfId="32802" xr:uid="{00000000-0005-0000-0000-000006810000}"/>
    <cellStyle name="Notas 4 3 8 3 3" xfId="47151" xr:uid="{00000000-0005-0000-0000-000007810000}"/>
    <cellStyle name="Notas 4 3 9" xfId="3612" xr:uid="{00000000-0005-0000-0000-000008810000}"/>
    <cellStyle name="Notas 4 3 9 2" xfId="14397" xr:uid="{00000000-0005-0000-0000-000009810000}"/>
    <cellStyle name="Notas 4 3 9 2 2" xfId="29448" xr:uid="{00000000-0005-0000-0000-00000A810000}"/>
    <cellStyle name="Notas 4 3 9 2 3" xfId="43797" xr:uid="{00000000-0005-0000-0000-00000B810000}"/>
    <cellStyle name="Notas 4 3 9 3" xfId="17961" xr:uid="{00000000-0005-0000-0000-00000C810000}"/>
    <cellStyle name="Notas 4 3 9 3 2" xfId="33012" xr:uid="{00000000-0005-0000-0000-00000D810000}"/>
    <cellStyle name="Notas 4 3 9 3 3" xfId="47361" xr:uid="{00000000-0005-0000-0000-00000E810000}"/>
    <cellStyle name="Notas 4 30" xfId="7483" xr:uid="{00000000-0005-0000-0000-00000F810000}"/>
    <cellStyle name="Notas 4 30 2" xfId="14949" xr:uid="{00000000-0005-0000-0000-000010810000}"/>
    <cellStyle name="Notas 4 30 2 2" xfId="30000" xr:uid="{00000000-0005-0000-0000-000011810000}"/>
    <cellStyle name="Notas 4 30 2 3" xfId="44349" xr:uid="{00000000-0005-0000-0000-000012810000}"/>
    <cellStyle name="Notas 4 30 3" xfId="21832" xr:uid="{00000000-0005-0000-0000-000013810000}"/>
    <cellStyle name="Notas 4 30 3 2" xfId="36883" xr:uid="{00000000-0005-0000-0000-000014810000}"/>
    <cellStyle name="Notas 4 30 3 3" xfId="51232" xr:uid="{00000000-0005-0000-0000-000015810000}"/>
    <cellStyle name="Notas 4 31" xfId="7693" xr:uid="{00000000-0005-0000-0000-000016810000}"/>
    <cellStyle name="Notas 4 31 2" xfId="11744" xr:uid="{00000000-0005-0000-0000-000017810000}"/>
    <cellStyle name="Notas 4 31 2 2" xfId="26795" xr:uid="{00000000-0005-0000-0000-000018810000}"/>
    <cellStyle name="Notas 4 31 2 3" xfId="41144" xr:uid="{00000000-0005-0000-0000-000019810000}"/>
    <cellStyle name="Notas 4 31 3" xfId="22042" xr:uid="{00000000-0005-0000-0000-00001A810000}"/>
    <cellStyle name="Notas 4 31 3 2" xfId="37093" xr:uid="{00000000-0005-0000-0000-00001B810000}"/>
    <cellStyle name="Notas 4 31 3 3" xfId="51442" xr:uid="{00000000-0005-0000-0000-00001C810000}"/>
    <cellStyle name="Notas 4 32" xfId="7903" xr:uid="{00000000-0005-0000-0000-00001D810000}"/>
    <cellStyle name="Notas 4 32 2" xfId="10501" xr:uid="{00000000-0005-0000-0000-00001E810000}"/>
    <cellStyle name="Notas 4 32 2 2" xfId="25552" xr:uid="{00000000-0005-0000-0000-00001F810000}"/>
    <cellStyle name="Notas 4 32 2 3" xfId="39901" xr:uid="{00000000-0005-0000-0000-000020810000}"/>
    <cellStyle name="Notas 4 32 3" xfId="22252" xr:uid="{00000000-0005-0000-0000-000021810000}"/>
    <cellStyle name="Notas 4 32 3 2" xfId="37303" xr:uid="{00000000-0005-0000-0000-000022810000}"/>
    <cellStyle name="Notas 4 32 3 3" xfId="51652" xr:uid="{00000000-0005-0000-0000-000023810000}"/>
    <cellStyle name="Notas 4 33" xfId="8110" xr:uid="{00000000-0005-0000-0000-000024810000}"/>
    <cellStyle name="Notas 4 33 2" xfId="11687" xr:uid="{00000000-0005-0000-0000-000025810000}"/>
    <cellStyle name="Notas 4 33 2 2" xfId="26738" xr:uid="{00000000-0005-0000-0000-000026810000}"/>
    <cellStyle name="Notas 4 33 2 3" xfId="41087" xr:uid="{00000000-0005-0000-0000-000027810000}"/>
    <cellStyle name="Notas 4 33 3" xfId="22459" xr:uid="{00000000-0005-0000-0000-000028810000}"/>
    <cellStyle name="Notas 4 33 3 2" xfId="37510" xr:uid="{00000000-0005-0000-0000-000029810000}"/>
    <cellStyle name="Notas 4 33 3 3" xfId="51859" xr:uid="{00000000-0005-0000-0000-00002A810000}"/>
    <cellStyle name="Notas 4 34" xfId="8317" xr:uid="{00000000-0005-0000-0000-00002B810000}"/>
    <cellStyle name="Notas 4 34 2" xfId="9895" xr:uid="{00000000-0005-0000-0000-00002C810000}"/>
    <cellStyle name="Notas 4 34 2 2" xfId="24946" xr:uid="{00000000-0005-0000-0000-00002D810000}"/>
    <cellStyle name="Notas 4 34 2 3" xfId="39295" xr:uid="{00000000-0005-0000-0000-00002E810000}"/>
    <cellStyle name="Notas 4 34 3" xfId="22666" xr:uid="{00000000-0005-0000-0000-00002F810000}"/>
    <cellStyle name="Notas 4 34 3 2" xfId="37717" xr:uid="{00000000-0005-0000-0000-000030810000}"/>
    <cellStyle name="Notas 4 34 3 3" xfId="52066" xr:uid="{00000000-0005-0000-0000-000031810000}"/>
    <cellStyle name="Notas 4 35" xfId="8522" xr:uid="{00000000-0005-0000-0000-000032810000}"/>
    <cellStyle name="Notas 4 35 2" xfId="9310" xr:uid="{00000000-0005-0000-0000-000033810000}"/>
    <cellStyle name="Notas 4 35 2 2" xfId="24361" xr:uid="{00000000-0005-0000-0000-000034810000}"/>
    <cellStyle name="Notas 4 35 2 3" xfId="38710" xr:uid="{00000000-0005-0000-0000-000035810000}"/>
    <cellStyle name="Notas 4 35 3" xfId="22871" xr:uid="{00000000-0005-0000-0000-000036810000}"/>
    <cellStyle name="Notas 4 35 3 2" xfId="37922" xr:uid="{00000000-0005-0000-0000-000037810000}"/>
    <cellStyle name="Notas 4 35 3 3" xfId="52271" xr:uid="{00000000-0005-0000-0000-000038810000}"/>
    <cellStyle name="Notas 4 36" xfId="8717" xr:uid="{00000000-0005-0000-0000-000039810000}"/>
    <cellStyle name="Notas 4 36 2" xfId="10453" xr:uid="{00000000-0005-0000-0000-00003A810000}"/>
    <cellStyle name="Notas 4 36 2 2" xfId="25504" xr:uid="{00000000-0005-0000-0000-00003B810000}"/>
    <cellStyle name="Notas 4 36 2 3" xfId="39853" xr:uid="{00000000-0005-0000-0000-00003C810000}"/>
    <cellStyle name="Notas 4 36 3" xfId="23066" xr:uid="{00000000-0005-0000-0000-00003D810000}"/>
    <cellStyle name="Notas 4 36 3 2" xfId="38117" xr:uid="{00000000-0005-0000-0000-00003E810000}"/>
    <cellStyle name="Notas 4 36 3 3" xfId="52466" xr:uid="{00000000-0005-0000-0000-00003F810000}"/>
    <cellStyle name="Notas 4 37" xfId="8887" xr:uid="{00000000-0005-0000-0000-000040810000}"/>
    <cellStyle name="Notas 4 37 2" xfId="10716" xr:uid="{00000000-0005-0000-0000-000041810000}"/>
    <cellStyle name="Notas 4 37 2 2" xfId="25767" xr:uid="{00000000-0005-0000-0000-000042810000}"/>
    <cellStyle name="Notas 4 37 2 3" xfId="40116" xr:uid="{00000000-0005-0000-0000-000043810000}"/>
    <cellStyle name="Notas 4 37 3" xfId="23236" xr:uid="{00000000-0005-0000-0000-000044810000}"/>
    <cellStyle name="Notas 4 37 3 2" xfId="38287" xr:uid="{00000000-0005-0000-0000-000045810000}"/>
    <cellStyle name="Notas 4 37 3 3" xfId="52636" xr:uid="{00000000-0005-0000-0000-000046810000}"/>
    <cellStyle name="Notas 4 38" xfId="14731" xr:uid="{00000000-0005-0000-0000-000047810000}"/>
    <cellStyle name="Notas 4 38 2" xfId="29782" xr:uid="{00000000-0005-0000-0000-000048810000}"/>
    <cellStyle name="Notas 4 38 3" xfId="44131" xr:uid="{00000000-0005-0000-0000-000049810000}"/>
    <cellStyle name="Notas 4 39" xfId="16136" xr:uid="{00000000-0005-0000-0000-00004A810000}"/>
    <cellStyle name="Notas 4 39 2" xfId="31187" xr:uid="{00000000-0005-0000-0000-00004B810000}"/>
    <cellStyle name="Notas 4 39 3" xfId="45536" xr:uid="{00000000-0005-0000-0000-00004C810000}"/>
    <cellStyle name="Notas 4 4" xfId="1937" xr:uid="{00000000-0005-0000-0000-00004D810000}"/>
    <cellStyle name="Notas 4 4 2" xfId="10381" xr:uid="{00000000-0005-0000-0000-00004E810000}"/>
    <cellStyle name="Notas 4 4 2 2" xfId="25432" xr:uid="{00000000-0005-0000-0000-00004F810000}"/>
    <cellStyle name="Notas 4 4 2 3" xfId="39781" xr:uid="{00000000-0005-0000-0000-000050810000}"/>
    <cellStyle name="Notas 4 4 3" xfId="16282" xr:uid="{00000000-0005-0000-0000-000051810000}"/>
    <cellStyle name="Notas 4 4 3 2" xfId="31333" xr:uid="{00000000-0005-0000-0000-000052810000}"/>
    <cellStyle name="Notas 4 4 3 3" xfId="45682" xr:uid="{00000000-0005-0000-0000-000053810000}"/>
    <cellStyle name="Notas 4 5" xfId="2233" xr:uid="{00000000-0005-0000-0000-000054810000}"/>
    <cellStyle name="Notas 4 5 2" xfId="15763" xr:uid="{00000000-0005-0000-0000-000055810000}"/>
    <cellStyle name="Notas 4 5 2 2" xfId="30814" xr:uid="{00000000-0005-0000-0000-000056810000}"/>
    <cellStyle name="Notas 4 5 2 3" xfId="45163" xr:uid="{00000000-0005-0000-0000-000057810000}"/>
    <cellStyle name="Notas 4 5 3" xfId="16582" xr:uid="{00000000-0005-0000-0000-000058810000}"/>
    <cellStyle name="Notas 4 5 3 2" xfId="31633" xr:uid="{00000000-0005-0000-0000-000059810000}"/>
    <cellStyle name="Notas 4 5 3 3" xfId="45982" xr:uid="{00000000-0005-0000-0000-00005A810000}"/>
    <cellStyle name="Notas 4 6" xfId="2443" xr:uid="{00000000-0005-0000-0000-00005B810000}"/>
    <cellStyle name="Notas 4 6 2" xfId="13944" xr:uid="{00000000-0005-0000-0000-00005C810000}"/>
    <cellStyle name="Notas 4 6 2 2" xfId="28995" xr:uid="{00000000-0005-0000-0000-00005D810000}"/>
    <cellStyle name="Notas 4 6 2 3" xfId="43344" xr:uid="{00000000-0005-0000-0000-00005E810000}"/>
    <cellStyle name="Notas 4 6 3" xfId="16792" xr:uid="{00000000-0005-0000-0000-00005F810000}"/>
    <cellStyle name="Notas 4 6 3 2" xfId="31843" xr:uid="{00000000-0005-0000-0000-000060810000}"/>
    <cellStyle name="Notas 4 6 3 3" xfId="46192" xr:uid="{00000000-0005-0000-0000-000061810000}"/>
    <cellStyle name="Notas 4 7" xfId="2653" xr:uid="{00000000-0005-0000-0000-000062810000}"/>
    <cellStyle name="Notas 4 7 2" xfId="13203" xr:uid="{00000000-0005-0000-0000-000063810000}"/>
    <cellStyle name="Notas 4 7 2 2" xfId="28254" xr:uid="{00000000-0005-0000-0000-000064810000}"/>
    <cellStyle name="Notas 4 7 2 3" xfId="42603" xr:uid="{00000000-0005-0000-0000-000065810000}"/>
    <cellStyle name="Notas 4 7 3" xfId="17002" xr:uid="{00000000-0005-0000-0000-000066810000}"/>
    <cellStyle name="Notas 4 7 3 2" xfId="32053" xr:uid="{00000000-0005-0000-0000-000067810000}"/>
    <cellStyle name="Notas 4 7 3 3" xfId="46402" xr:uid="{00000000-0005-0000-0000-000068810000}"/>
    <cellStyle name="Notas 4 8" xfId="2863" xr:uid="{00000000-0005-0000-0000-000069810000}"/>
    <cellStyle name="Notas 4 8 2" xfId="9232" xr:uid="{00000000-0005-0000-0000-00006A810000}"/>
    <cellStyle name="Notas 4 8 2 2" xfId="24283" xr:uid="{00000000-0005-0000-0000-00006B810000}"/>
    <cellStyle name="Notas 4 8 2 3" xfId="38632" xr:uid="{00000000-0005-0000-0000-00006C810000}"/>
    <cellStyle name="Notas 4 8 3" xfId="17212" xr:uid="{00000000-0005-0000-0000-00006D810000}"/>
    <cellStyle name="Notas 4 8 3 2" xfId="32263" xr:uid="{00000000-0005-0000-0000-00006E810000}"/>
    <cellStyle name="Notas 4 8 3 3" xfId="46612" xr:uid="{00000000-0005-0000-0000-00006F810000}"/>
    <cellStyle name="Notas 4 9" xfId="3073" xr:uid="{00000000-0005-0000-0000-000070810000}"/>
    <cellStyle name="Notas 4 9 2" xfId="13177" xr:uid="{00000000-0005-0000-0000-000071810000}"/>
    <cellStyle name="Notas 4 9 2 2" xfId="28228" xr:uid="{00000000-0005-0000-0000-000072810000}"/>
    <cellStyle name="Notas 4 9 2 3" xfId="42577" xr:uid="{00000000-0005-0000-0000-000073810000}"/>
    <cellStyle name="Notas 4 9 3" xfId="17422" xr:uid="{00000000-0005-0000-0000-000074810000}"/>
    <cellStyle name="Notas 4 9 3 2" xfId="32473" xr:uid="{00000000-0005-0000-0000-000075810000}"/>
    <cellStyle name="Notas 4 9 3 3" xfId="46822" xr:uid="{00000000-0005-0000-0000-000076810000}"/>
    <cellStyle name="Notas 40" xfId="4039" xr:uid="{00000000-0005-0000-0000-000077810000}"/>
    <cellStyle name="Notas 40 2" xfId="12395" xr:uid="{00000000-0005-0000-0000-000078810000}"/>
    <cellStyle name="Notas 40 2 2" xfId="27446" xr:uid="{00000000-0005-0000-0000-000079810000}"/>
    <cellStyle name="Notas 40 2 3" xfId="41795" xr:uid="{00000000-0005-0000-0000-00007A810000}"/>
    <cellStyle name="Notas 40 3" xfId="18388" xr:uid="{00000000-0005-0000-0000-00007B810000}"/>
    <cellStyle name="Notas 40 3 2" xfId="33439" xr:uid="{00000000-0005-0000-0000-00007C810000}"/>
    <cellStyle name="Notas 40 3 3" xfId="47788" xr:uid="{00000000-0005-0000-0000-00007D810000}"/>
    <cellStyle name="Notas 41" xfId="4249" xr:uid="{00000000-0005-0000-0000-00007E810000}"/>
    <cellStyle name="Notas 41 2" xfId="13892" xr:uid="{00000000-0005-0000-0000-00007F810000}"/>
    <cellStyle name="Notas 41 2 2" xfId="28943" xr:uid="{00000000-0005-0000-0000-000080810000}"/>
    <cellStyle name="Notas 41 2 3" xfId="43292" xr:uid="{00000000-0005-0000-0000-000081810000}"/>
    <cellStyle name="Notas 41 3" xfId="18598" xr:uid="{00000000-0005-0000-0000-000082810000}"/>
    <cellStyle name="Notas 41 3 2" xfId="33649" xr:uid="{00000000-0005-0000-0000-000083810000}"/>
    <cellStyle name="Notas 41 3 3" xfId="47998" xr:uid="{00000000-0005-0000-0000-000084810000}"/>
    <cellStyle name="Notas 42" xfId="4459" xr:uid="{00000000-0005-0000-0000-000085810000}"/>
    <cellStyle name="Notas 42 2" xfId="10956" xr:uid="{00000000-0005-0000-0000-000086810000}"/>
    <cellStyle name="Notas 42 2 2" xfId="26007" xr:uid="{00000000-0005-0000-0000-000087810000}"/>
    <cellStyle name="Notas 42 2 3" xfId="40356" xr:uid="{00000000-0005-0000-0000-000088810000}"/>
    <cellStyle name="Notas 42 3" xfId="18808" xr:uid="{00000000-0005-0000-0000-000089810000}"/>
    <cellStyle name="Notas 42 3 2" xfId="33859" xr:uid="{00000000-0005-0000-0000-00008A810000}"/>
    <cellStyle name="Notas 42 3 3" xfId="48208" xr:uid="{00000000-0005-0000-0000-00008B810000}"/>
    <cellStyle name="Notas 43" xfId="4669" xr:uid="{00000000-0005-0000-0000-00008C810000}"/>
    <cellStyle name="Notas 43 2" xfId="10229" xr:uid="{00000000-0005-0000-0000-00008D810000}"/>
    <cellStyle name="Notas 43 2 2" xfId="25280" xr:uid="{00000000-0005-0000-0000-00008E810000}"/>
    <cellStyle name="Notas 43 2 3" xfId="39629" xr:uid="{00000000-0005-0000-0000-00008F810000}"/>
    <cellStyle name="Notas 43 3" xfId="19018" xr:uid="{00000000-0005-0000-0000-000090810000}"/>
    <cellStyle name="Notas 43 3 2" xfId="34069" xr:uid="{00000000-0005-0000-0000-000091810000}"/>
    <cellStyle name="Notas 43 3 3" xfId="48418" xr:uid="{00000000-0005-0000-0000-000092810000}"/>
    <cellStyle name="Notas 44" xfId="4879" xr:uid="{00000000-0005-0000-0000-000093810000}"/>
    <cellStyle name="Notas 44 2" xfId="13371" xr:uid="{00000000-0005-0000-0000-000094810000}"/>
    <cellStyle name="Notas 44 2 2" xfId="28422" xr:uid="{00000000-0005-0000-0000-000095810000}"/>
    <cellStyle name="Notas 44 2 3" xfId="42771" xr:uid="{00000000-0005-0000-0000-000096810000}"/>
    <cellStyle name="Notas 44 3" xfId="19228" xr:uid="{00000000-0005-0000-0000-000097810000}"/>
    <cellStyle name="Notas 44 3 2" xfId="34279" xr:uid="{00000000-0005-0000-0000-000098810000}"/>
    <cellStyle name="Notas 44 3 3" xfId="48628" xr:uid="{00000000-0005-0000-0000-000099810000}"/>
    <cellStyle name="Notas 45" xfId="5089" xr:uid="{00000000-0005-0000-0000-00009A810000}"/>
    <cellStyle name="Notas 45 2" xfId="13953" xr:uid="{00000000-0005-0000-0000-00009B810000}"/>
    <cellStyle name="Notas 45 2 2" xfId="29004" xr:uid="{00000000-0005-0000-0000-00009C810000}"/>
    <cellStyle name="Notas 45 2 3" xfId="43353" xr:uid="{00000000-0005-0000-0000-00009D810000}"/>
    <cellStyle name="Notas 45 3" xfId="19438" xr:uid="{00000000-0005-0000-0000-00009E810000}"/>
    <cellStyle name="Notas 45 3 2" xfId="34489" xr:uid="{00000000-0005-0000-0000-00009F810000}"/>
    <cellStyle name="Notas 45 3 3" xfId="48838" xr:uid="{00000000-0005-0000-0000-0000A0810000}"/>
    <cellStyle name="Notas 46" xfId="5299" xr:uid="{00000000-0005-0000-0000-0000A1810000}"/>
    <cellStyle name="Notas 46 2" xfId="9909" xr:uid="{00000000-0005-0000-0000-0000A2810000}"/>
    <cellStyle name="Notas 46 2 2" xfId="24960" xr:uid="{00000000-0005-0000-0000-0000A3810000}"/>
    <cellStyle name="Notas 46 2 3" xfId="39309" xr:uid="{00000000-0005-0000-0000-0000A4810000}"/>
    <cellStyle name="Notas 46 3" xfId="19648" xr:uid="{00000000-0005-0000-0000-0000A5810000}"/>
    <cellStyle name="Notas 46 3 2" xfId="34699" xr:uid="{00000000-0005-0000-0000-0000A6810000}"/>
    <cellStyle name="Notas 46 3 3" xfId="49048" xr:uid="{00000000-0005-0000-0000-0000A7810000}"/>
    <cellStyle name="Notas 47" xfId="5509" xr:uid="{00000000-0005-0000-0000-0000A8810000}"/>
    <cellStyle name="Notas 47 2" xfId="10391" xr:uid="{00000000-0005-0000-0000-0000A9810000}"/>
    <cellStyle name="Notas 47 2 2" xfId="25442" xr:uid="{00000000-0005-0000-0000-0000AA810000}"/>
    <cellStyle name="Notas 47 2 3" xfId="39791" xr:uid="{00000000-0005-0000-0000-0000AB810000}"/>
    <cellStyle name="Notas 47 3" xfId="19858" xr:uid="{00000000-0005-0000-0000-0000AC810000}"/>
    <cellStyle name="Notas 47 3 2" xfId="34909" xr:uid="{00000000-0005-0000-0000-0000AD810000}"/>
    <cellStyle name="Notas 47 3 3" xfId="49258" xr:uid="{00000000-0005-0000-0000-0000AE810000}"/>
    <cellStyle name="Notas 48" xfId="5719" xr:uid="{00000000-0005-0000-0000-0000AF810000}"/>
    <cellStyle name="Notas 48 2" xfId="11577" xr:uid="{00000000-0005-0000-0000-0000B0810000}"/>
    <cellStyle name="Notas 48 2 2" xfId="26628" xr:uid="{00000000-0005-0000-0000-0000B1810000}"/>
    <cellStyle name="Notas 48 2 3" xfId="40977" xr:uid="{00000000-0005-0000-0000-0000B2810000}"/>
    <cellStyle name="Notas 48 3" xfId="20068" xr:uid="{00000000-0005-0000-0000-0000B3810000}"/>
    <cellStyle name="Notas 48 3 2" xfId="35119" xr:uid="{00000000-0005-0000-0000-0000B4810000}"/>
    <cellStyle name="Notas 48 3 3" xfId="49468" xr:uid="{00000000-0005-0000-0000-0000B5810000}"/>
    <cellStyle name="Notas 49" xfId="5929" xr:uid="{00000000-0005-0000-0000-0000B6810000}"/>
    <cellStyle name="Notas 49 2" xfId="15039" xr:uid="{00000000-0005-0000-0000-0000B7810000}"/>
    <cellStyle name="Notas 49 2 2" xfId="30090" xr:uid="{00000000-0005-0000-0000-0000B8810000}"/>
    <cellStyle name="Notas 49 2 3" xfId="44439" xr:uid="{00000000-0005-0000-0000-0000B9810000}"/>
    <cellStyle name="Notas 49 3" xfId="20278" xr:uid="{00000000-0005-0000-0000-0000BA810000}"/>
    <cellStyle name="Notas 49 3 2" xfId="35329" xr:uid="{00000000-0005-0000-0000-0000BB810000}"/>
    <cellStyle name="Notas 49 3 3" xfId="49678" xr:uid="{00000000-0005-0000-0000-0000BC810000}"/>
    <cellStyle name="Notas 5" xfId="364" xr:uid="{00000000-0005-0000-0000-0000BD810000}"/>
    <cellStyle name="Notas 5 10" xfId="3284" xr:uid="{00000000-0005-0000-0000-0000BE810000}"/>
    <cellStyle name="Notas 5 10 2" xfId="14816" xr:uid="{00000000-0005-0000-0000-0000BF810000}"/>
    <cellStyle name="Notas 5 10 2 2" xfId="29867" xr:uid="{00000000-0005-0000-0000-0000C0810000}"/>
    <cellStyle name="Notas 5 10 2 3" xfId="44216" xr:uid="{00000000-0005-0000-0000-0000C1810000}"/>
    <cellStyle name="Notas 5 10 3" xfId="17633" xr:uid="{00000000-0005-0000-0000-0000C2810000}"/>
    <cellStyle name="Notas 5 10 3 2" xfId="32684" xr:uid="{00000000-0005-0000-0000-0000C3810000}"/>
    <cellStyle name="Notas 5 10 3 3" xfId="47033" xr:uid="{00000000-0005-0000-0000-0000C4810000}"/>
    <cellStyle name="Notas 5 11" xfId="3494" xr:uid="{00000000-0005-0000-0000-0000C5810000}"/>
    <cellStyle name="Notas 5 11 2" xfId="11579" xr:uid="{00000000-0005-0000-0000-0000C6810000}"/>
    <cellStyle name="Notas 5 11 2 2" xfId="26630" xr:uid="{00000000-0005-0000-0000-0000C7810000}"/>
    <cellStyle name="Notas 5 11 2 3" xfId="40979" xr:uid="{00000000-0005-0000-0000-0000C8810000}"/>
    <cellStyle name="Notas 5 11 3" xfId="17843" xr:uid="{00000000-0005-0000-0000-0000C9810000}"/>
    <cellStyle name="Notas 5 11 3 2" xfId="32894" xr:uid="{00000000-0005-0000-0000-0000CA810000}"/>
    <cellStyle name="Notas 5 11 3 3" xfId="47243" xr:uid="{00000000-0005-0000-0000-0000CB810000}"/>
    <cellStyle name="Notas 5 12" xfId="3704" xr:uid="{00000000-0005-0000-0000-0000CC810000}"/>
    <cellStyle name="Notas 5 12 2" xfId="1573" xr:uid="{00000000-0005-0000-0000-0000CD810000}"/>
    <cellStyle name="Notas 5 12 2 2" xfId="23418" xr:uid="{00000000-0005-0000-0000-0000CE810000}"/>
    <cellStyle name="Notas 5 12 2 3" xfId="23728" xr:uid="{00000000-0005-0000-0000-0000CF810000}"/>
    <cellStyle name="Notas 5 12 3" xfId="18053" xr:uid="{00000000-0005-0000-0000-0000D0810000}"/>
    <cellStyle name="Notas 5 12 3 2" xfId="33104" xr:uid="{00000000-0005-0000-0000-0000D1810000}"/>
    <cellStyle name="Notas 5 12 3 3" xfId="47453" xr:uid="{00000000-0005-0000-0000-0000D2810000}"/>
    <cellStyle name="Notas 5 13" xfId="3914" xr:uid="{00000000-0005-0000-0000-0000D3810000}"/>
    <cellStyle name="Notas 5 13 2" xfId="14711" xr:uid="{00000000-0005-0000-0000-0000D4810000}"/>
    <cellStyle name="Notas 5 13 2 2" xfId="29762" xr:uid="{00000000-0005-0000-0000-0000D5810000}"/>
    <cellStyle name="Notas 5 13 2 3" xfId="44111" xr:uid="{00000000-0005-0000-0000-0000D6810000}"/>
    <cellStyle name="Notas 5 13 3" xfId="18263" xr:uid="{00000000-0005-0000-0000-0000D7810000}"/>
    <cellStyle name="Notas 5 13 3 2" xfId="33314" xr:uid="{00000000-0005-0000-0000-0000D8810000}"/>
    <cellStyle name="Notas 5 13 3 3" xfId="47663" xr:uid="{00000000-0005-0000-0000-0000D9810000}"/>
    <cellStyle name="Notas 5 14" xfId="4124" xr:uid="{00000000-0005-0000-0000-0000DA810000}"/>
    <cellStyle name="Notas 5 14 2" xfId="14371" xr:uid="{00000000-0005-0000-0000-0000DB810000}"/>
    <cellStyle name="Notas 5 14 2 2" xfId="29422" xr:uid="{00000000-0005-0000-0000-0000DC810000}"/>
    <cellStyle name="Notas 5 14 2 3" xfId="43771" xr:uid="{00000000-0005-0000-0000-0000DD810000}"/>
    <cellStyle name="Notas 5 14 3" xfId="18473" xr:uid="{00000000-0005-0000-0000-0000DE810000}"/>
    <cellStyle name="Notas 5 14 3 2" xfId="33524" xr:uid="{00000000-0005-0000-0000-0000DF810000}"/>
    <cellStyle name="Notas 5 14 3 3" xfId="47873" xr:uid="{00000000-0005-0000-0000-0000E0810000}"/>
    <cellStyle name="Notas 5 15" xfId="4334" xr:uid="{00000000-0005-0000-0000-0000E1810000}"/>
    <cellStyle name="Notas 5 15 2" xfId="14503" xr:uid="{00000000-0005-0000-0000-0000E2810000}"/>
    <cellStyle name="Notas 5 15 2 2" xfId="29554" xr:uid="{00000000-0005-0000-0000-0000E3810000}"/>
    <cellStyle name="Notas 5 15 2 3" xfId="43903" xr:uid="{00000000-0005-0000-0000-0000E4810000}"/>
    <cellStyle name="Notas 5 15 3" xfId="18683" xr:uid="{00000000-0005-0000-0000-0000E5810000}"/>
    <cellStyle name="Notas 5 15 3 2" xfId="33734" xr:uid="{00000000-0005-0000-0000-0000E6810000}"/>
    <cellStyle name="Notas 5 15 3 3" xfId="48083" xr:uid="{00000000-0005-0000-0000-0000E7810000}"/>
    <cellStyle name="Notas 5 16" xfId="4544" xr:uid="{00000000-0005-0000-0000-0000E8810000}"/>
    <cellStyle name="Notas 5 16 2" xfId="11920" xr:uid="{00000000-0005-0000-0000-0000E9810000}"/>
    <cellStyle name="Notas 5 16 2 2" xfId="26971" xr:uid="{00000000-0005-0000-0000-0000EA810000}"/>
    <cellStyle name="Notas 5 16 2 3" xfId="41320" xr:uid="{00000000-0005-0000-0000-0000EB810000}"/>
    <cellStyle name="Notas 5 16 3" xfId="18893" xr:uid="{00000000-0005-0000-0000-0000EC810000}"/>
    <cellStyle name="Notas 5 16 3 2" xfId="33944" xr:uid="{00000000-0005-0000-0000-0000ED810000}"/>
    <cellStyle name="Notas 5 16 3 3" xfId="48293" xr:uid="{00000000-0005-0000-0000-0000EE810000}"/>
    <cellStyle name="Notas 5 17" xfId="4754" xr:uid="{00000000-0005-0000-0000-0000EF810000}"/>
    <cellStyle name="Notas 5 17 2" xfId="14628" xr:uid="{00000000-0005-0000-0000-0000F0810000}"/>
    <cellStyle name="Notas 5 17 2 2" xfId="29679" xr:uid="{00000000-0005-0000-0000-0000F1810000}"/>
    <cellStyle name="Notas 5 17 2 3" xfId="44028" xr:uid="{00000000-0005-0000-0000-0000F2810000}"/>
    <cellStyle name="Notas 5 17 3" xfId="19103" xr:uid="{00000000-0005-0000-0000-0000F3810000}"/>
    <cellStyle name="Notas 5 17 3 2" xfId="34154" xr:uid="{00000000-0005-0000-0000-0000F4810000}"/>
    <cellStyle name="Notas 5 17 3 3" xfId="48503" xr:uid="{00000000-0005-0000-0000-0000F5810000}"/>
    <cellStyle name="Notas 5 18" xfId="4964" xr:uid="{00000000-0005-0000-0000-0000F6810000}"/>
    <cellStyle name="Notas 5 18 2" xfId="12182" xr:uid="{00000000-0005-0000-0000-0000F7810000}"/>
    <cellStyle name="Notas 5 18 2 2" xfId="27233" xr:uid="{00000000-0005-0000-0000-0000F8810000}"/>
    <cellStyle name="Notas 5 18 2 3" xfId="41582" xr:uid="{00000000-0005-0000-0000-0000F9810000}"/>
    <cellStyle name="Notas 5 18 3" xfId="19313" xr:uid="{00000000-0005-0000-0000-0000FA810000}"/>
    <cellStyle name="Notas 5 18 3 2" xfId="34364" xr:uid="{00000000-0005-0000-0000-0000FB810000}"/>
    <cellStyle name="Notas 5 18 3 3" xfId="48713" xr:uid="{00000000-0005-0000-0000-0000FC810000}"/>
    <cellStyle name="Notas 5 19" xfId="5174" xr:uid="{00000000-0005-0000-0000-0000FD810000}"/>
    <cellStyle name="Notas 5 19 2" xfId="15920" xr:uid="{00000000-0005-0000-0000-0000FE810000}"/>
    <cellStyle name="Notas 5 19 2 2" xfId="30971" xr:uid="{00000000-0005-0000-0000-0000FF810000}"/>
    <cellStyle name="Notas 5 19 2 3" xfId="45320" xr:uid="{00000000-0005-0000-0000-000000820000}"/>
    <cellStyle name="Notas 5 19 3" xfId="19523" xr:uid="{00000000-0005-0000-0000-000001820000}"/>
    <cellStyle name="Notas 5 19 3 2" xfId="34574" xr:uid="{00000000-0005-0000-0000-000002820000}"/>
    <cellStyle name="Notas 5 19 3 3" xfId="48923" xr:uid="{00000000-0005-0000-0000-000003820000}"/>
    <cellStyle name="Notas 5 2" xfId="1480" xr:uid="{00000000-0005-0000-0000-000004820000}"/>
    <cellStyle name="Notas 5 2 10" xfId="3824" xr:uid="{00000000-0005-0000-0000-000005820000}"/>
    <cellStyle name="Notas 5 2 10 2" xfId="10309" xr:uid="{00000000-0005-0000-0000-000006820000}"/>
    <cellStyle name="Notas 5 2 10 2 2" xfId="25360" xr:uid="{00000000-0005-0000-0000-000007820000}"/>
    <cellStyle name="Notas 5 2 10 2 3" xfId="39709" xr:uid="{00000000-0005-0000-0000-000008820000}"/>
    <cellStyle name="Notas 5 2 10 3" xfId="18173" xr:uid="{00000000-0005-0000-0000-000009820000}"/>
    <cellStyle name="Notas 5 2 10 3 2" xfId="33224" xr:uid="{00000000-0005-0000-0000-00000A820000}"/>
    <cellStyle name="Notas 5 2 10 3 3" xfId="47573" xr:uid="{00000000-0005-0000-0000-00000B820000}"/>
    <cellStyle name="Notas 5 2 11" xfId="4034" xr:uid="{00000000-0005-0000-0000-00000C820000}"/>
    <cellStyle name="Notas 5 2 11 2" xfId="12047" xr:uid="{00000000-0005-0000-0000-00000D820000}"/>
    <cellStyle name="Notas 5 2 11 2 2" xfId="27098" xr:uid="{00000000-0005-0000-0000-00000E820000}"/>
    <cellStyle name="Notas 5 2 11 2 3" xfId="41447" xr:uid="{00000000-0005-0000-0000-00000F820000}"/>
    <cellStyle name="Notas 5 2 11 3" xfId="18383" xr:uid="{00000000-0005-0000-0000-000010820000}"/>
    <cellStyle name="Notas 5 2 11 3 2" xfId="33434" xr:uid="{00000000-0005-0000-0000-000011820000}"/>
    <cellStyle name="Notas 5 2 11 3 3" xfId="47783" xr:uid="{00000000-0005-0000-0000-000012820000}"/>
    <cellStyle name="Notas 5 2 12" xfId="4244" xr:uid="{00000000-0005-0000-0000-000013820000}"/>
    <cellStyle name="Notas 5 2 12 2" xfId="13293" xr:uid="{00000000-0005-0000-0000-000014820000}"/>
    <cellStyle name="Notas 5 2 12 2 2" xfId="28344" xr:uid="{00000000-0005-0000-0000-000015820000}"/>
    <cellStyle name="Notas 5 2 12 2 3" xfId="42693" xr:uid="{00000000-0005-0000-0000-000016820000}"/>
    <cellStyle name="Notas 5 2 12 3" xfId="18593" xr:uid="{00000000-0005-0000-0000-000017820000}"/>
    <cellStyle name="Notas 5 2 12 3 2" xfId="33644" xr:uid="{00000000-0005-0000-0000-000018820000}"/>
    <cellStyle name="Notas 5 2 12 3 3" xfId="47993" xr:uid="{00000000-0005-0000-0000-000019820000}"/>
    <cellStyle name="Notas 5 2 13" xfId="4454" xr:uid="{00000000-0005-0000-0000-00001A820000}"/>
    <cellStyle name="Notas 5 2 13 2" xfId="15519" xr:uid="{00000000-0005-0000-0000-00001B820000}"/>
    <cellStyle name="Notas 5 2 13 2 2" xfId="30570" xr:uid="{00000000-0005-0000-0000-00001C820000}"/>
    <cellStyle name="Notas 5 2 13 2 3" xfId="44919" xr:uid="{00000000-0005-0000-0000-00001D820000}"/>
    <cellStyle name="Notas 5 2 13 3" xfId="18803" xr:uid="{00000000-0005-0000-0000-00001E820000}"/>
    <cellStyle name="Notas 5 2 13 3 2" xfId="33854" xr:uid="{00000000-0005-0000-0000-00001F820000}"/>
    <cellStyle name="Notas 5 2 13 3 3" xfId="48203" xr:uid="{00000000-0005-0000-0000-000020820000}"/>
    <cellStyle name="Notas 5 2 14" xfId="4664" xr:uid="{00000000-0005-0000-0000-000021820000}"/>
    <cellStyle name="Notas 5 2 14 2" xfId="12484" xr:uid="{00000000-0005-0000-0000-000022820000}"/>
    <cellStyle name="Notas 5 2 14 2 2" xfId="27535" xr:uid="{00000000-0005-0000-0000-000023820000}"/>
    <cellStyle name="Notas 5 2 14 2 3" xfId="41884" xr:uid="{00000000-0005-0000-0000-000024820000}"/>
    <cellStyle name="Notas 5 2 14 3" xfId="19013" xr:uid="{00000000-0005-0000-0000-000025820000}"/>
    <cellStyle name="Notas 5 2 14 3 2" xfId="34064" xr:uid="{00000000-0005-0000-0000-000026820000}"/>
    <cellStyle name="Notas 5 2 14 3 3" xfId="48413" xr:uid="{00000000-0005-0000-0000-000027820000}"/>
    <cellStyle name="Notas 5 2 15" xfId="4874" xr:uid="{00000000-0005-0000-0000-000028820000}"/>
    <cellStyle name="Notas 5 2 15 2" xfId="11970" xr:uid="{00000000-0005-0000-0000-000029820000}"/>
    <cellStyle name="Notas 5 2 15 2 2" xfId="27021" xr:uid="{00000000-0005-0000-0000-00002A820000}"/>
    <cellStyle name="Notas 5 2 15 2 3" xfId="41370" xr:uid="{00000000-0005-0000-0000-00002B820000}"/>
    <cellStyle name="Notas 5 2 15 3" xfId="19223" xr:uid="{00000000-0005-0000-0000-00002C820000}"/>
    <cellStyle name="Notas 5 2 15 3 2" xfId="34274" xr:uid="{00000000-0005-0000-0000-00002D820000}"/>
    <cellStyle name="Notas 5 2 15 3 3" xfId="48623" xr:uid="{00000000-0005-0000-0000-00002E820000}"/>
    <cellStyle name="Notas 5 2 16" xfId="5084" xr:uid="{00000000-0005-0000-0000-00002F820000}"/>
    <cellStyle name="Notas 5 2 16 2" xfId="10196" xr:uid="{00000000-0005-0000-0000-000030820000}"/>
    <cellStyle name="Notas 5 2 16 2 2" xfId="25247" xr:uid="{00000000-0005-0000-0000-000031820000}"/>
    <cellStyle name="Notas 5 2 16 2 3" xfId="39596" xr:uid="{00000000-0005-0000-0000-000032820000}"/>
    <cellStyle name="Notas 5 2 16 3" xfId="19433" xr:uid="{00000000-0005-0000-0000-000033820000}"/>
    <cellStyle name="Notas 5 2 16 3 2" xfId="34484" xr:uid="{00000000-0005-0000-0000-000034820000}"/>
    <cellStyle name="Notas 5 2 16 3 3" xfId="48833" xr:uid="{00000000-0005-0000-0000-000035820000}"/>
    <cellStyle name="Notas 5 2 17" xfId="5294" xr:uid="{00000000-0005-0000-0000-000036820000}"/>
    <cellStyle name="Notas 5 2 17 2" xfId="9319" xr:uid="{00000000-0005-0000-0000-000037820000}"/>
    <cellStyle name="Notas 5 2 17 2 2" xfId="24370" xr:uid="{00000000-0005-0000-0000-000038820000}"/>
    <cellStyle name="Notas 5 2 17 2 3" xfId="38719" xr:uid="{00000000-0005-0000-0000-000039820000}"/>
    <cellStyle name="Notas 5 2 17 3" xfId="19643" xr:uid="{00000000-0005-0000-0000-00003A820000}"/>
    <cellStyle name="Notas 5 2 17 3 2" xfId="34694" xr:uid="{00000000-0005-0000-0000-00003B820000}"/>
    <cellStyle name="Notas 5 2 17 3 3" xfId="49043" xr:uid="{00000000-0005-0000-0000-00003C820000}"/>
    <cellStyle name="Notas 5 2 18" xfId="5504" xr:uid="{00000000-0005-0000-0000-00003D820000}"/>
    <cellStyle name="Notas 5 2 18 2" xfId="1805" xr:uid="{00000000-0005-0000-0000-00003E820000}"/>
    <cellStyle name="Notas 5 2 18 2 2" xfId="23610" xr:uid="{00000000-0005-0000-0000-00003F820000}"/>
    <cellStyle name="Notas 5 2 18 2 3" xfId="23755" xr:uid="{00000000-0005-0000-0000-000040820000}"/>
    <cellStyle name="Notas 5 2 18 3" xfId="19853" xr:uid="{00000000-0005-0000-0000-000041820000}"/>
    <cellStyle name="Notas 5 2 18 3 2" xfId="34904" xr:uid="{00000000-0005-0000-0000-000042820000}"/>
    <cellStyle name="Notas 5 2 18 3 3" xfId="49253" xr:uid="{00000000-0005-0000-0000-000043820000}"/>
    <cellStyle name="Notas 5 2 19" xfId="5714" xr:uid="{00000000-0005-0000-0000-000044820000}"/>
    <cellStyle name="Notas 5 2 19 2" xfId="11916" xr:uid="{00000000-0005-0000-0000-000045820000}"/>
    <cellStyle name="Notas 5 2 19 2 2" xfId="26967" xr:uid="{00000000-0005-0000-0000-000046820000}"/>
    <cellStyle name="Notas 5 2 19 2 3" xfId="41316" xr:uid="{00000000-0005-0000-0000-000047820000}"/>
    <cellStyle name="Notas 5 2 19 3" xfId="20063" xr:uid="{00000000-0005-0000-0000-000048820000}"/>
    <cellStyle name="Notas 5 2 19 3 2" xfId="35114" xr:uid="{00000000-0005-0000-0000-000049820000}"/>
    <cellStyle name="Notas 5 2 19 3 3" xfId="49463" xr:uid="{00000000-0005-0000-0000-00004A820000}"/>
    <cellStyle name="Notas 5 2 2" xfId="2042" xr:uid="{00000000-0005-0000-0000-00004B820000}"/>
    <cellStyle name="Notas 5 2 2 2" xfId="9737" xr:uid="{00000000-0005-0000-0000-00004C820000}"/>
    <cellStyle name="Notas 5 2 2 2 2" xfId="24788" xr:uid="{00000000-0005-0000-0000-00004D820000}"/>
    <cellStyle name="Notas 5 2 2 2 3" xfId="39137" xr:uid="{00000000-0005-0000-0000-00004E820000}"/>
    <cellStyle name="Notas 5 2 2 3" xfId="16389" xr:uid="{00000000-0005-0000-0000-00004F820000}"/>
    <cellStyle name="Notas 5 2 2 3 2" xfId="31440" xr:uid="{00000000-0005-0000-0000-000050820000}"/>
    <cellStyle name="Notas 5 2 2 3 3" xfId="45789" xr:uid="{00000000-0005-0000-0000-000051820000}"/>
    <cellStyle name="Notas 5 2 20" xfId="5924" xr:uid="{00000000-0005-0000-0000-000052820000}"/>
    <cellStyle name="Notas 5 2 20 2" xfId="9661" xr:uid="{00000000-0005-0000-0000-000053820000}"/>
    <cellStyle name="Notas 5 2 20 2 2" xfId="24712" xr:uid="{00000000-0005-0000-0000-000054820000}"/>
    <cellStyle name="Notas 5 2 20 2 3" xfId="39061" xr:uid="{00000000-0005-0000-0000-000055820000}"/>
    <cellStyle name="Notas 5 2 20 3" xfId="20273" xr:uid="{00000000-0005-0000-0000-000056820000}"/>
    <cellStyle name="Notas 5 2 20 3 2" xfId="35324" xr:uid="{00000000-0005-0000-0000-000057820000}"/>
    <cellStyle name="Notas 5 2 20 3 3" xfId="49673" xr:uid="{00000000-0005-0000-0000-000058820000}"/>
    <cellStyle name="Notas 5 2 21" xfId="6134" xr:uid="{00000000-0005-0000-0000-000059820000}"/>
    <cellStyle name="Notas 5 2 21 2" xfId="14822" xr:uid="{00000000-0005-0000-0000-00005A820000}"/>
    <cellStyle name="Notas 5 2 21 2 2" xfId="29873" xr:uid="{00000000-0005-0000-0000-00005B820000}"/>
    <cellStyle name="Notas 5 2 21 2 3" xfId="44222" xr:uid="{00000000-0005-0000-0000-00005C820000}"/>
    <cellStyle name="Notas 5 2 21 3" xfId="20483" xr:uid="{00000000-0005-0000-0000-00005D820000}"/>
    <cellStyle name="Notas 5 2 21 3 2" xfId="35534" xr:uid="{00000000-0005-0000-0000-00005E820000}"/>
    <cellStyle name="Notas 5 2 21 3 3" xfId="49883" xr:uid="{00000000-0005-0000-0000-00005F820000}"/>
    <cellStyle name="Notas 5 2 22" xfId="6344" xr:uid="{00000000-0005-0000-0000-000060820000}"/>
    <cellStyle name="Notas 5 2 22 2" xfId="11536" xr:uid="{00000000-0005-0000-0000-000061820000}"/>
    <cellStyle name="Notas 5 2 22 2 2" xfId="26587" xr:uid="{00000000-0005-0000-0000-000062820000}"/>
    <cellStyle name="Notas 5 2 22 2 3" xfId="40936" xr:uid="{00000000-0005-0000-0000-000063820000}"/>
    <cellStyle name="Notas 5 2 22 3" xfId="20693" xr:uid="{00000000-0005-0000-0000-000064820000}"/>
    <cellStyle name="Notas 5 2 22 3 2" xfId="35744" xr:uid="{00000000-0005-0000-0000-000065820000}"/>
    <cellStyle name="Notas 5 2 22 3 3" xfId="50093" xr:uid="{00000000-0005-0000-0000-000066820000}"/>
    <cellStyle name="Notas 5 2 23" xfId="6554" xr:uid="{00000000-0005-0000-0000-000067820000}"/>
    <cellStyle name="Notas 5 2 23 2" xfId="14946" xr:uid="{00000000-0005-0000-0000-000068820000}"/>
    <cellStyle name="Notas 5 2 23 2 2" xfId="29997" xr:uid="{00000000-0005-0000-0000-000069820000}"/>
    <cellStyle name="Notas 5 2 23 2 3" xfId="44346" xr:uid="{00000000-0005-0000-0000-00006A820000}"/>
    <cellStyle name="Notas 5 2 23 3" xfId="20903" xr:uid="{00000000-0005-0000-0000-00006B820000}"/>
    <cellStyle name="Notas 5 2 23 3 2" xfId="35954" xr:uid="{00000000-0005-0000-0000-00006C820000}"/>
    <cellStyle name="Notas 5 2 23 3 3" xfId="50303" xr:uid="{00000000-0005-0000-0000-00006D820000}"/>
    <cellStyle name="Notas 5 2 24" xfId="6764" xr:uid="{00000000-0005-0000-0000-00006E820000}"/>
    <cellStyle name="Notas 5 2 24 2" xfId="15908" xr:uid="{00000000-0005-0000-0000-00006F820000}"/>
    <cellStyle name="Notas 5 2 24 2 2" xfId="30959" xr:uid="{00000000-0005-0000-0000-000070820000}"/>
    <cellStyle name="Notas 5 2 24 2 3" xfId="45308" xr:uid="{00000000-0005-0000-0000-000071820000}"/>
    <cellStyle name="Notas 5 2 24 3" xfId="21113" xr:uid="{00000000-0005-0000-0000-000072820000}"/>
    <cellStyle name="Notas 5 2 24 3 2" xfId="36164" xr:uid="{00000000-0005-0000-0000-000073820000}"/>
    <cellStyle name="Notas 5 2 24 3 3" xfId="50513" xr:uid="{00000000-0005-0000-0000-000074820000}"/>
    <cellStyle name="Notas 5 2 25" xfId="6974" xr:uid="{00000000-0005-0000-0000-000075820000}"/>
    <cellStyle name="Notas 5 2 25 2" xfId="10959" xr:uid="{00000000-0005-0000-0000-000076820000}"/>
    <cellStyle name="Notas 5 2 25 2 2" xfId="26010" xr:uid="{00000000-0005-0000-0000-000077820000}"/>
    <cellStyle name="Notas 5 2 25 2 3" xfId="40359" xr:uid="{00000000-0005-0000-0000-000078820000}"/>
    <cellStyle name="Notas 5 2 25 3" xfId="21323" xr:uid="{00000000-0005-0000-0000-000079820000}"/>
    <cellStyle name="Notas 5 2 25 3 2" xfId="36374" xr:uid="{00000000-0005-0000-0000-00007A820000}"/>
    <cellStyle name="Notas 5 2 25 3 3" xfId="50723" xr:uid="{00000000-0005-0000-0000-00007B820000}"/>
    <cellStyle name="Notas 5 2 26" xfId="7184" xr:uid="{00000000-0005-0000-0000-00007C820000}"/>
    <cellStyle name="Notas 5 2 26 2" xfId="15564" xr:uid="{00000000-0005-0000-0000-00007D820000}"/>
    <cellStyle name="Notas 5 2 26 2 2" xfId="30615" xr:uid="{00000000-0005-0000-0000-00007E820000}"/>
    <cellStyle name="Notas 5 2 26 2 3" xfId="44964" xr:uid="{00000000-0005-0000-0000-00007F820000}"/>
    <cellStyle name="Notas 5 2 26 3" xfId="21533" xr:uid="{00000000-0005-0000-0000-000080820000}"/>
    <cellStyle name="Notas 5 2 26 3 2" xfId="36584" xr:uid="{00000000-0005-0000-0000-000081820000}"/>
    <cellStyle name="Notas 5 2 26 3 3" xfId="50933" xr:uid="{00000000-0005-0000-0000-000082820000}"/>
    <cellStyle name="Notas 5 2 27" xfId="7394" xr:uid="{00000000-0005-0000-0000-000083820000}"/>
    <cellStyle name="Notas 5 2 27 2" xfId="11849" xr:uid="{00000000-0005-0000-0000-000084820000}"/>
    <cellStyle name="Notas 5 2 27 2 2" xfId="26900" xr:uid="{00000000-0005-0000-0000-000085820000}"/>
    <cellStyle name="Notas 5 2 27 2 3" xfId="41249" xr:uid="{00000000-0005-0000-0000-000086820000}"/>
    <cellStyle name="Notas 5 2 27 3" xfId="21743" xr:uid="{00000000-0005-0000-0000-000087820000}"/>
    <cellStyle name="Notas 5 2 27 3 2" xfId="36794" xr:uid="{00000000-0005-0000-0000-000088820000}"/>
    <cellStyle name="Notas 5 2 27 3 3" xfId="51143" xr:uid="{00000000-0005-0000-0000-000089820000}"/>
    <cellStyle name="Notas 5 2 28" xfId="7604" xr:uid="{00000000-0005-0000-0000-00008A820000}"/>
    <cellStyle name="Notas 5 2 28 2" xfId="15075" xr:uid="{00000000-0005-0000-0000-00008B820000}"/>
    <cellStyle name="Notas 5 2 28 2 2" xfId="30126" xr:uid="{00000000-0005-0000-0000-00008C820000}"/>
    <cellStyle name="Notas 5 2 28 2 3" xfId="44475" xr:uid="{00000000-0005-0000-0000-00008D820000}"/>
    <cellStyle name="Notas 5 2 28 3" xfId="21953" xr:uid="{00000000-0005-0000-0000-00008E820000}"/>
    <cellStyle name="Notas 5 2 28 3 2" xfId="37004" xr:uid="{00000000-0005-0000-0000-00008F820000}"/>
    <cellStyle name="Notas 5 2 28 3 3" xfId="51353" xr:uid="{00000000-0005-0000-0000-000090820000}"/>
    <cellStyle name="Notas 5 2 29" xfId="7814" xr:uid="{00000000-0005-0000-0000-000091820000}"/>
    <cellStyle name="Notas 5 2 29 2" xfId="11899" xr:uid="{00000000-0005-0000-0000-000092820000}"/>
    <cellStyle name="Notas 5 2 29 2 2" xfId="26950" xr:uid="{00000000-0005-0000-0000-000093820000}"/>
    <cellStyle name="Notas 5 2 29 2 3" xfId="41299" xr:uid="{00000000-0005-0000-0000-000094820000}"/>
    <cellStyle name="Notas 5 2 29 3" xfId="22163" xr:uid="{00000000-0005-0000-0000-000095820000}"/>
    <cellStyle name="Notas 5 2 29 3 2" xfId="37214" xr:uid="{00000000-0005-0000-0000-000096820000}"/>
    <cellStyle name="Notas 5 2 29 3 3" xfId="51563" xr:uid="{00000000-0005-0000-0000-000097820000}"/>
    <cellStyle name="Notas 5 2 3" xfId="2354" xr:uid="{00000000-0005-0000-0000-000098820000}"/>
    <cellStyle name="Notas 5 2 3 2" xfId="15576" xr:uid="{00000000-0005-0000-0000-000099820000}"/>
    <cellStyle name="Notas 5 2 3 2 2" xfId="30627" xr:uid="{00000000-0005-0000-0000-00009A820000}"/>
    <cellStyle name="Notas 5 2 3 2 3" xfId="44976" xr:uid="{00000000-0005-0000-0000-00009B820000}"/>
    <cellStyle name="Notas 5 2 3 3" xfId="16703" xr:uid="{00000000-0005-0000-0000-00009C820000}"/>
    <cellStyle name="Notas 5 2 3 3 2" xfId="31754" xr:uid="{00000000-0005-0000-0000-00009D820000}"/>
    <cellStyle name="Notas 5 2 3 3 3" xfId="46103" xr:uid="{00000000-0005-0000-0000-00009E820000}"/>
    <cellStyle name="Notas 5 2 30" xfId="8022" xr:uid="{00000000-0005-0000-0000-00009F820000}"/>
    <cellStyle name="Notas 5 2 30 2" xfId="15976" xr:uid="{00000000-0005-0000-0000-0000A0820000}"/>
    <cellStyle name="Notas 5 2 30 2 2" xfId="31027" xr:uid="{00000000-0005-0000-0000-0000A1820000}"/>
    <cellStyle name="Notas 5 2 30 2 3" xfId="45376" xr:uid="{00000000-0005-0000-0000-0000A2820000}"/>
    <cellStyle name="Notas 5 2 30 3" xfId="22371" xr:uid="{00000000-0005-0000-0000-0000A3820000}"/>
    <cellStyle name="Notas 5 2 30 3 2" xfId="37422" xr:uid="{00000000-0005-0000-0000-0000A4820000}"/>
    <cellStyle name="Notas 5 2 30 3 3" xfId="51771" xr:uid="{00000000-0005-0000-0000-0000A5820000}"/>
    <cellStyle name="Notas 5 2 31" xfId="8229" xr:uid="{00000000-0005-0000-0000-0000A6820000}"/>
    <cellStyle name="Notas 5 2 31 2" xfId="14137" xr:uid="{00000000-0005-0000-0000-0000A7820000}"/>
    <cellStyle name="Notas 5 2 31 2 2" xfId="29188" xr:uid="{00000000-0005-0000-0000-0000A8820000}"/>
    <cellStyle name="Notas 5 2 31 2 3" xfId="43537" xr:uid="{00000000-0005-0000-0000-0000A9820000}"/>
    <cellStyle name="Notas 5 2 31 3" xfId="22578" xr:uid="{00000000-0005-0000-0000-0000AA820000}"/>
    <cellStyle name="Notas 5 2 31 3 2" xfId="37629" xr:uid="{00000000-0005-0000-0000-0000AB820000}"/>
    <cellStyle name="Notas 5 2 31 3 3" xfId="51978" xr:uid="{00000000-0005-0000-0000-0000AC820000}"/>
    <cellStyle name="Notas 5 2 32" xfId="8436" xr:uid="{00000000-0005-0000-0000-0000AD820000}"/>
    <cellStyle name="Notas 5 2 32 2" xfId="9855" xr:uid="{00000000-0005-0000-0000-0000AE820000}"/>
    <cellStyle name="Notas 5 2 32 2 2" xfId="24906" xr:uid="{00000000-0005-0000-0000-0000AF820000}"/>
    <cellStyle name="Notas 5 2 32 2 3" xfId="39255" xr:uid="{00000000-0005-0000-0000-0000B0820000}"/>
    <cellStyle name="Notas 5 2 32 3" xfId="22785" xr:uid="{00000000-0005-0000-0000-0000B1820000}"/>
    <cellStyle name="Notas 5 2 32 3 2" xfId="37836" xr:uid="{00000000-0005-0000-0000-0000B2820000}"/>
    <cellStyle name="Notas 5 2 32 3 3" xfId="52185" xr:uid="{00000000-0005-0000-0000-0000B3820000}"/>
    <cellStyle name="Notas 5 2 33" xfId="8635" xr:uid="{00000000-0005-0000-0000-0000B4820000}"/>
    <cellStyle name="Notas 5 2 33 2" xfId="16058" xr:uid="{00000000-0005-0000-0000-0000B5820000}"/>
    <cellStyle name="Notas 5 2 33 2 2" xfId="31109" xr:uid="{00000000-0005-0000-0000-0000B6820000}"/>
    <cellStyle name="Notas 5 2 33 2 3" xfId="45458" xr:uid="{00000000-0005-0000-0000-0000B7820000}"/>
    <cellStyle name="Notas 5 2 33 3" xfId="22984" xr:uid="{00000000-0005-0000-0000-0000B8820000}"/>
    <cellStyle name="Notas 5 2 33 3 2" xfId="38035" xr:uid="{00000000-0005-0000-0000-0000B9820000}"/>
    <cellStyle name="Notas 5 2 33 3 3" xfId="52384" xr:uid="{00000000-0005-0000-0000-0000BA820000}"/>
    <cellStyle name="Notas 5 2 34" xfId="8813" xr:uid="{00000000-0005-0000-0000-0000BB820000}"/>
    <cellStyle name="Notas 5 2 34 2" xfId="13221" xr:uid="{00000000-0005-0000-0000-0000BC820000}"/>
    <cellStyle name="Notas 5 2 34 2 2" xfId="28272" xr:uid="{00000000-0005-0000-0000-0000BD820000}"/>
    <cellStyle name="Notas 5 2 34 2 3" xfId="42621" xr:uid="{00000000-0005-0000-0000-0000BE820000}"/>
    <cellStyle name="Notas 5 2 34 3" xfId="23162" xr:uid="{00000000-0005-0000-0000-0000BF820000}"/>
    <cellStyle name="Notas 5 2 34 3 2" xfId="38213" xr:uid="{00000000-0005-0000-0000-0000C0820000}"/>
    <cellStyle name="Notas 5 2 34 3 3" xfId="52562" xr:uid="{00000000-0005-0000-0000-0000C1820000}"/>
    <cellStyle name="Notas 5 2 35" xfId="8967" xr:uid="{00000000-0005-0000-0000-0000C2820000}"/>
    <cellStyle name="Notas 5 2 35 2" xfId="1715" xr:uid="{00000000-0005-0000-0000-0000C3820000}"/>
    <cellStyle name="Notas 5 2 35 2 2" xfId="23520" xr:uid="{00000000-0005-0000-0000-0000C4820000}"/>
    <cellStyle name="Notas 5 2 35 2 3" xfId="23883" xr:uid="{00000000-0005-0000-0000-0000C5820000}"/>
    <cellStyle name="Notas 5 2 35 3" xfId="23316" xr:uid="{00000000-0005-0000-0000-0000C6820000}"/>
    <cellStyle name="Notas 5 2 35 3 2" xfId="38367" xr:uid="{00000000-0005-0000-0000-0000C7820000}"/>
    <cellStyle name="Notas 5 2 35 3 3" xfId="52716" xr:uid="{00000000-0005-0000-0000-0000C8820000}"/>
    <cellStyle name="Notas 5 2 36" xfId="13460" xr:uid="{00000000-0005-0000-0000-0000C9820000}"/>
    <cellStyle name="Notas 5 2 36 2" xfId="28511" xr:uid="{00000000-0005-0000-0000-0000CA820000}"/>
    <cellStyle name="Notas 5 2 36 3" xfId="42860" xr:uid="{00000000-0005-0000-0000-0000CB820000}"/>
    <cellStyle name="Notas 5 2 37" xfId="16216" xr:uid="{00000000-0005-0000-0000-0000CC820000}"/>
    <cellStyle name="Notas 5 2 37 2" xfId="31267" xr:uid="{00000000-0005-0000-0000-0000CD820000}"/>
    <cellStyle name="Notas 5 2 37 3" xfId="45616" xr:uid="{00000000-0005-0000-0000-0000CE820000}"/>
    <cellStyle name="Notas 5 2 4" xfId="2564" xr:uid="{00000000-0005-0000-0000-0000CF820000}"/>
    <cellStyle name="Notas 5 2 4 2" xfId="11910" xr:uid="{00000000-0005-0000-0000-0000D0820000}"/>
    <cellStyle name="Notas 5 2 4 2 2" xfId="26961" xr:uid="{00000000-0005-0000-0000-0000D1820000}"/>
    <cellStyle name="Notas 5 2 4 2 3" xfId="41310" xr:uid="{00000000-0005-0000-0000-0000D2820000}"/>
    <cellStyle name="Notas 5 2 4 3" xfId="16913" xr:uid="{00000000-0005-0000-0000-0000D3820000}"/>
    <cellStyle name="Notas 5 2 4 3 2" xfId="31964" xr:uid="{00000000-0005-0000-0000-0000D4820000}"/>
    <cellStyle name="Notas 5 2 4 3 3" xfId="46313" xr:uid="{00000000-0005-0000-0000-0000D5820000}"/>
    <cellStyle name="Notas 5 2 5" xfId="2774" xr:uid="{00000000-0005-0000-0000-0000D6820000}"/>
    <cellStyle name="Notas 5 2 5 2" xfId="12556" xr:uid="{00000000-0005-0000-0000-0000D7820000}"/>
    <cellStyle name="Notas 5 2 5 2 2" xfId="27607" xr:uid="{00000000-0005-0000-0000-0000D8820000}"/>
    <cellStyle name="Notas 5 2 5 2 3" xfId="41956" xr:uid="{00000000-0005-0000-0000-0000D9820000}"/>
    <cellStyle name="Notas 5 2 5 3" xfId="17123" xr:uid="{00000000-0005-0000-0000-0000DA820000}"/>
    <cellStyle name="Notas 5 2 5 3 2" xfId="32174" xr:uid="{00000000-0005-0000-0000-0000DB820000}"/>
    <cellStyle name="Notas 5 2 5 3 3" xfId="46523" xr:uid="{00000000-0005-0000-0000-0000DC820000}"/>
    <cellStyle name="Notas 5 2 6" xfId="2984" xr:uid="{00000000-0005-0000-0000-0000DD820000}"/>
    <cellStyle name="Notas 5 2 6 2" xfId="10178" xr:uid="{00000000-0005-0000-0000-0000DE820000}"/>
    <cellStyle name="Notas 5 2 6 2 2" xfId="25229" xr:uid="{00000000-0005-0000-0000-0000DF820000}"/>
    <cellStyle name="Notas 5 2 6 2 3" xfId="39578" xr:uid="{00000000-0005-0000-0000-0000E0820000}"/>
    <cellStyle name="Notas 5 2 6 3" xfId="17333" xr:uid="{00000000-0005-0000-0000-0000E1820000}"/>
    <cellStyle name="Notas 5 2 6 3 2" xfId="32384" xr:uid="{00000000-0005-0000-0000-0000E2820000}"/>
    <cellStyle name="Notas 5 2 6 3 3" xfId="46733" xr:uid="{00000000-0005-0000-0000-0000E3820000}"/>
    <cellStyle name="Notas 5 2 7" xfId="3194" xr:uid="{00000000-0005-0000-0000-0000E4820000}"/>
    <cellStyle name="Notas 5 2 7 2" xfId="13540" xr:uid="{00000000-0005-0000-0000-0000E5820000}"/>
    <cellStyle name="Notas 5 2 7 2 2" xfId="28591" xr:uid="{00000000-0005-0000-0000-0000E6820000}"/>
    <cellStyle name="Notas 5 2 7 2 3" xfId="42940" xr:uid="{00000000-0005-0000-0000-0000E7820000}"/>
    <cellStyle name="Notas 5 2 7 3" xfId="17543" xr:uid="{00000000-0005-0000-0000-0000E8820000}"/>
    <cellStyle name="Notas 5 2 7 3 2" xfId="32594" xr:uid="{00000000-0005-0000-0000-0000E9820000}"/>
    <cellStyle name="Notas 5 2 7 3 3" xfId="46943" xr:uid="{00000000-0005-0000-0000-0000EA820000}"/>
    <cellStyle name="Notas 5 2 8" xfId="3404" xr:uid="{00000000-0005-0000-0000-0000EB820000}"/>
    <cellStyle name="Notas 5 2 8 2" xfId="15948" xr:uid="{00000000-0005-0000-0000-0000EC820000}"/>
    <cellStyle name="Notas 5 2 8 2 2" xfId="30999" xr:uid="{00000000-0005-0000-0000-0000ED820000}"/>
    <cellStyle name="Notas 5 2 8 2 3" xfId="45348" xr:uid="{00000000-0005-0000-0000-0000EE820000}"/>
    <cellStyle name="Notas 5 2 8 3" xfId="17753" xr:uid="{00000000-0005-0000-0000-0000EF820000}"/>
    <cellStyle name="Notas 5 2 8 3 2" xfId="32804" xr:uid="{00000000-0005-0000-0000-0000F0820000}"/>
    <cellStyle name="Notas 5 2 8 3 3" xfId="47153" xr:uid="{00000000-0005-0000-0000-0000F1820000}"/>
    <cellStyle name="Notas 5 2 9" xfId="3614" xr:uid="{00000000-0005-0000-0000-0000F2820000}"/>
    <cellStyle name="Notas 5 2 9 2" xfId="15665" xr:uid="{00000000-0005-0000-0000-0000F3820000}"/>
    <cellStyle name="Notas 5 2 9 2 2" xfId="30716" xr:uid="{00000000-0005-0000-0000-0000F4820000}"/>
    <cellStyle name="Notas 5 2 9 2 3" xfId="45065" xr:uid="{00000000-0005-0000-0000-0000F5820000}"/>
    <cellStyle name="Notas 5 2 9 3" xfId="17963" xr:uid="{00000000-0005-0000-0000-0000F6820000}"/>
    <cellStyle name="Notas 5 2 9 3 2" xfId="33014" xr:uid="{00000000-0005-0000-0000-0000F7820000}"/>
    <cellStyle name="Notas 5 2 9 3 3" xfId="47363" xr:uid="{00000000-0005-0000-0000-0000F8820000}"/>
    <cellStyle name="Notas 5 20" xfId="5384" xr:uid="{00000000-0005-0000-0000-0000F9820000}"/>
    <cellStyle name="Notas 5 20 2" xfId="15880" xr:uid="{00000000-0005-0000-0000-0000FA820000}"/>
    <cellStyle name="Notas 5 20 2 2" xfId="30931" xr:uid="{00000000-0005-0000-0000-0000FB820000}"/>
    <cellStyle name="Notas 5 20 2 3" xfId="45280" xr:uid="{00000000-0005-0000-0000-0000FC820000}"/>
    <cellStyle name="Notas 5 20 3" xfId="19733" xr:uid="{00000000-0005-0000-0000-0000FD820000}"/>
    <cellStyle name="Notas 5 20 3 2" xfId="34784" xr:uid="{00000000-0005-0000-0000-0000FE820000}"/>
    <cellStyle name="Notas 5 20 3 3" xfId="49133" xr:uid="{00000000-0005-0000-0000-0000FF820000}"/>
    <cellStyle name="Notas 5 21" xfId="5594" xr:uid="{00000000-0005-0000-0000-000000830000}"/>
    <cellStyle name="Notas 5 21 2" xfId="14033" xr:uid="{00000000-0005-0000-0000-000001830000}"/>
    <cellStyle name="Notas 5 21 2 2" xfId="29084" xr:uid="{00000000-0005-0000-0000-000002830000}"/>
    <cellStyle name="Notas 5 21 2 3" xfId="43433" xr:uid="{00000000-0005-0000-0000-000003830000}"/>
    <cellStyle name="Notas 5 21 3" xfId="19943" xr:uid="{00000000-0005-0000-0000-000004830000}"/>
    <cellStyle name="Notas 5 21 3 2" xfId="34994" xr:uid="{00000000-0005-0000-0000-000005830000}"/>
    <cellStyle name="Notas 5 21 3 3" xfId="49343" xr:uid="{00000000-0005-0000-0000-000006830000}"/>
    <cellStyle name="Notas 5 22" xfId="5804" xr:uid="{00000000-0005-0000-0000-000007830000}"/>
    <cellStyle name="Notas 5 22 2" xfId="14488" xr:uid="{00000000-0005-0000-0000-000008830000}"/>
    <cellStyle name="Notas 5 22 2 2" xfId="29539" xr:uid="{00000000-0005-0000-0000-000009830000}"/>
    <cellStyle name="Notas 5 22 2 3" xfId="43888" xr:uid="{00000000-0005-0000-0000-00000A830000}"/>
    <cellStyle name="Notas 5 22 3" xfId="20153" xr:uid="{00000000-0005-0000-0000-00000B830000}"/>
    <cellStyle name="Notas 5 22 3 2" xfId="35204" xr:uid="{00000000-0005-0000-0000-00000C830000}"/>
    <cellStyle name="Notas 5 22 3 3" xfId="49553" xr:uid="{00000000-0005-0000-0000-00000D830000}"/>
    <cellStyle name="Notas 5 23" xfId="6014" xr:uid="{00000000-0005-0000-0000-00000E830000}"/>
    <cellStyle name="Notas 5 23 2" xfId="14758" xr:uid="{00000000-0005-0000-0000-00000F830000}"/>
    <cellStyle name="Notas 5 23 2 2" xfId="29809" xr:uid="{00000000-0005-0000-0000-000010830000}"/>
    <cellStyle name="Notas 5 23 2 3" xfId="44158" xr:uid="{00000000-0005-0000-0000-000011830000}"/>
    <cellStyle name="Notas 5 23 3" xfId="20363" xr:uid="{00000000-0005-0000-0000-000012830000}"/>
    <cellStyle name="Notas 5 23 3 2" xfId="35414" xr:uid="{00000000-0005-0000-0000-000013830000}"/>
    <cellStyle name="Notas 5 23 3 3" xfId="49763" xr:uid="{00000000-0005-0000-0000-000014830000}"/>
    <cellStyle name="Notas 5 24" xfId="6224" xr:uid="{00000000-0005-0000-0000-000015830000}"/>
    <cellStyle name="Notas 5 24 2" xfId="12633" xr:uid="{00000000-0005-0000-0000-000016830000}"/>
    <cellStyle name="Notas 5 24 2 2" xfId="27684" xr:uid="{00000000-0005-0000-0000-000017830000}"/>
    <cellStyle name="Notas 5 24 2 3" xfId="42033" xr:uid="{00000000-0005-0000-0000-000018830000}"/>
    <cellStyle name="Notas 5 24 3" xfId="20573" xr:uid="{00000000-0005-0000-0000-000019830000}"/>
    <cellStyle name="Notas 5 24 3 2" xfId="35624" xr:uid="{00000000-0005-0000-0000-00001A830000}"/>
    <cellStyle name="Notas 5 24 3 3" xfId="49973" xr:uid="{00000000-0005-0000-0000-00001B830000}"/>
    <cellStyle name="Notas 5 25" xfId="6434" xr:uid="{00000000-0005-0000-0000-00001C830000}"/>
    <cellStyle name="Notas 5 25 2" xfId="11678" xr:uid="{00000000-0005-0000-0000-00001D830000}"/>
    <cellStyle name="Notas 5 25 2 2" xfId="26729" xr:uid="{00000000-0005-0000-0000-00001E830000}"/>
    <cellStyle name="Notas 5 25 2 3" xfId="41078" xr:uid="{00000000-0005-0000-0000-00001F830000}"/>
    <cellStyle name="Notas 5 25 3" xfId="20783" xr:uid="{00000000-0005-0000-0000-000020830000}"/>
    <cellStyle name="Notas 5 25 3 2" xfId="35834" xr:uid="{00000000-0005-0000-0000-000021830000}"/>
    <cellStyle name="Notas 5 25 3 3" xfId="50183" xr:uid="{00000000-0005-0000-0000-000022830000}"/>
    <cellStyle name="Notas 5 26" xfId="6644" xr:uid="{00000000-0005-0000-0000-000023830000}"/>
    <cellStyle name="Notas 5 26 2" xfId="1835" xr:uid="{00000000-0005-0000-0000-000024830000}"/>
    <cellStyle name="Notas 5 26 2 2" xfId="23640" xr:uid="{00000000-0005-0000-0000-000025830000}"/>
    <cellStyle name="Notas 5 26 2 3" xfId="24058" xr:uid="{00000000-0005-0000-0000-000026830000}"/>
    <cellStyle name="Notas 5 26 3" xfId="20993" xr:uid="{00000000-0005-0000-0000-000027830000}"/>
    <cellStyle name="Notas 5 26 3 2" xfId="36044" xr:uid="{00000000-0005-0000-0000-000028830000}"/>
    <cellStyle name="Notas 5 26 3 3" xfId="50393" xr:uid="{00000000-0005-0000-0000-000029830000}"/>
    <cellStyle name="Notas 5 27" xfId="6854" xr:uid="{00000000-0005-0000-0000-00002A830000}"/>
    <cellStyle name="Notas 5 27 2" xfId="9497" xr:uid="{00000000-0005-0000-0000-00002B830000}"/>
    <cellStyle name="Notas 5 27 2 2" xfId="24548" xr:uid="{00000000-0005-0000-0000-00002C830000}"/>
    <cellStyle name="Notas 5 27 2 3" xfId="38897" xr:uid="{00000000-0005-0000-0000-00002D830000}"/>
    <cellStyle name="Notas 5 27 3" xfId="21203" xr:uid="{00000000-0005-0000-0000-00002E830000}"/>
    <cellStyle name="Notas 5 27 3 2" xfId="36254" xr:uid="{00000000-0005-0000-0000-00002F830000}"/>
    <cellStyle name="Notas 5 27 3 3" xfId="50603" xr:uid="{00000000-0005-0000-0000-000030830000}"/>
    <cellStyle name="Notas 5 28" xfId="7064" xr:uid="{00000000-0005-0000-0000-000031830000}"/>
    <cellStyle name="Notas 5 28 2" xfId="13788" xr:uid="{00000000-0005-0000-0000-000032830000}"/>
    <cellStyle name="Notas 5 28 2 2" xfId="28839" xr:uid="{00000000-0005-0000-0000-000033830000}"/>
    <cellStyle name="Notas 5 28 2 3" xfId="43188" xr:uid="{00000000-0005-0000-0000-000034830000}"/>
    <cellStyle name="Notas 5 28 3" xfId="21413" xr:uid="{00000000-0005-0000-0000-000035830000}"/>
    <cellStyle name="Notas 5 28 3 2" xfId="36464" xr:uid="{00000000-0005-0000-0000-000036830000}"/>
    <cellStyle name="Notas 5 28 3 3" xfId="50813" xr:uid="{00000000-0005-0000-0000-000037830000}"/>
    <cellStyle name="Notas 5 29" xfId="7274" xr:uid="{00000000-0005-0000-0000-000038830000}"/>
    <cellStyle name="Notas 5 29 2" xfId="11806" xr:uid="{00000000-0005-0000-0000-000039830000}"/>
    <cellStyle name="Notas 5 29 2 2" xfId="26857" xr:uid="{00000000-0005-0000-0000-00003A830000}"/>
    <cellStyle name="Notas 5 29 2 3" xfId="41206" xr:uid="{00000000-0005-0000-0000-00003B830000}"/>
    <cellStyle name="Notas 5 29 3" xfId="21623" xr:uid="{00000000-0005-0000-0000-00003C830000}"/>
    <cellStyle name="Notas 5 29 3 2" xfId="36674" xr:uid="{00000000-0005-0000-0000-00003D830000}"/>
    <cellStyle name="Notas 5 29 3 3" xfId="51023" xr:uid="{00000000-0005-0000-0000-00003E830000}"/>
    <cellStyle name="Notas 5 3" xfId="1477" xr:uid="{00000000-0005-0000-0000-00003F830000}"/>
    <cellStyle name="Notas 5 3 10" xfId="3819" xr:uid="{00000000-0005-0000-0000-000040830000}"/>
    <cellStyle name="Notas 5 3 10 2" xfId="11058" xr:uid="{00000000-0005-0000-0000-000041830000}"/>
    <cellStyle name="Notas 5 3 10 2 2" xfId="26109" xr:uid="{00000000-0005-0000-0000-000042830000}"/>
    <cellStyle name="Notas 5 3 10 2 3" xfId="40458" xr:uid="{00000000-0005-0000-0000-000043830000}"/>
    <cellStyle name="Notas 5 3 10 3" xfId="18168" xr:uid="{00000000-0005-0000-0000-000044830000}"/>
    <cellStyle name="Notas 5 3 10 3 2" xfId="33219" xr:uid="{00000000-0005-0000-0000-000045830000}"/>
    <cellStyle name="Notas 5 3 10 3 3" xfId="47568" xr:uid="{00000000-0005-0000-0000-000046830000}"/>
    <cellStyle name="Notas 5 3 11" xfId="4029" xr:uid="{00000000-0005-0000-0000-000047830000}"/>
    <cellStyle name="Notas 5 3 11 2" xfId="14994" xr:uid="{00000000-0005-0000-0000-000048830000}"/>
    <cellStyle name="Notas 5 3 11 2 2" xfId="30045" xr:uid="{00000000-0005-0000-0000-000049830000}"/>
    <cellStyle name="Notas 5 3 11 2 3" xfId="44394" xr:uid="{00000000-0005-0000-0000-00004A830000}"/>
    <cellStyle name="Notas 5 3 11 3" xfId="18378" xr:uid="{00000000-0005-0000-0000-00004B830000}"/>
    <cellStyle name="Notas 5 3 11 3 2" xfId="33429" xr:uid="{00000000-0005-0000-0000-00004C830000}"/>
    <cellStyle name="Notas 5 3 11 3 3" xfId="47778" xr:uid="{00000000-0005-0000-0000-00004D830000}"/>
    <cellStyle name="Notas 5 3 12" xfId="4239" xr:uid="{00000000-0005-0000-0000-00004E830000}"/>
    <cellStyle name="Notas 5 3 12 2" xfId="11199" xr:uid="{00000000-0005-0000-0000-00004F830000}"/>
    <cellStyle name="Notas 5 3 12 2 2" xfId="26250" xr:uid="{00000000-0005-0000-0000-000050830000}"/>
    <cellStyle name="Notas 5 3 12 2 3" xfId="40599" xr:uid="{00000000-0005-0000-0000-000051830000}"/>
    <cellStyle name="Notas 5 3 12 3" xfId="18588" xr:uid="{00000000-0005-0000-0000-000052830000}"/>
    <cellStyle name="Notas 5 3 12 3 2" xfId="33639" xr:uid="{00000000-0005-0000-0000-000053830000}"/>
    <cellStyle name="Notas 5 3 12 3 3" xfId="47988" xr:uid="{00000000-0005-0000-0000-000054830000}"/>
    <cellStyle name="Notas 5 3 13" xfId="4449" xr:uid="{00000000-0005-0000-0000-000055830000}"/>
    <cellStyle name="Notas 5 3 13 2" xfId="11914" xr:uid="{00000000-0005-0000-0000-000056830000}"/>
    <cellStyle name="Notas 5 3 13 2 2" xfId="26965" xr:uid="{00000000-0005-0000-0000-000057830000}"/>
    <cellStyle name="Notas 5 3 13 2 3" xfId="41314" xr:uid="{00000000-0005-0000-0000-000058830000}"/>
    <cellStyle name="Notas 5 3 13 3" xfId="18798" xr:uid="{00000000-0005-0000-0000-000059830000}"/>
    <cellStyle name="Notas 5 3 13 3 2" xfId="33849" xr:uid="{00000000-0005-0000-0000-00005A830000}"/>
    <cellStyle name="Notas 5 3 13 3 3" xfId="48198" xr:uid="{00000000-0005-0000-0000-00005B830000}"/>
    <cellStyle name="Notas 5 3 14" xfId="4659" xr:uid="{00000000-0005-0000-0000-00005C830000}"/>
    <cellStyle name="Notas 5 3 14 2" xfId="9910" xr:uid="{00000000-0005-0000-0000-00005D830000}"/>
    <cellStyle name="Notas 5 3 14 2 2" xfId="24961" xr:uid="{00000000-0005-0000-0000-00005E830000}"/>
    <cellStyle name="Notas 5 3 14 2 3" xfId="39310" xr:uid="{00000000-0005-0000-0000-00005F830000}"/>
    <cellStyle name="Notas 5 3 14 3" xfId="19008" xr:uid="{00000000-0005-0000-0000-000060830000}"/>
    <cellStyle name="Notas 5 3 14 3 2" xfId="34059" xr:uid="{00000000-0005-0000-0000-000061830000}"/>
    <cellStyle name="Notas 5 3 14 3 3" xfId="48408" xr:uid="{00000000-0005-0000-0000-000062830000}"/>
    <cellStyle name="Notas 5 3 15" xfId="4869" xr:uid="{00000000-0005-0000-0000-000063830000}"/>
    <cellStyle name="Notas 5 3 15 2" xfId="11380" xr:uid="{00000000-0005-0000-0000-000064830000}"/>
    <cellStyle name="Notas 5 3 15 2 2" xfId="26431" xr:uid="{00000000-0005-0000-0000-000065830000}"/>
    <cellStyle name="Notas 5 3 15 2 3" xfId="40780" xr:uid="{00000000-0005-0000-0000-000066830000}"/>
    <cellStyle name="Notas 5 3 15 3" xfId="19218" xr:uid="{00000000-0005-0000-0000-000067830000}"/>
    <cellStyle name="Notas 5 3 15 3 2" xfId="34269" xr:uid="{00000000-0005-0000-0000-000068830000}"/>
    <cellStyle name="Notas 5 3 15 3 3" xfId="48618" xr:uid="{00000000-0005-0000-0000-000069830000}"/>
    <cellStyle name="Notas 5 3 16" xfId="5079" xr:uid="{00000000-0005-0000-0000-00006A830000}"/>
    <cellStyle name="Notas 5 3 16 2" xfId="13552" xr:uid="{00000000-0005-0000-0000-00006B830000}"/>
    <cellStyle name="Notas 5 3 16 2 2" xfId="28603" xr:uid="{00000000-0005-0000-0000-00006C830000}"/>
    <cellStyle name="Notas 5 3 16 2 3" xfId="42952" xr:uid="{00000000-0005-0000-0000-00006D830000}"/>
    <cellStyle name="Notas 5 3 16 3" xfId="19428" xr:uid="{00000000-0005-0000-0000-00006E830000}"/>
    <cellStyle name="Notas 5 3 16 3 2" xfId="34479" xr:uid="{00000000-0005-0000-0000-00006F830000}"/>
    <cellStyle name="Notas 5 3 16 3 3" xfId="48828" xr:uid="{00000000-0005-0000-0000-000070830000}"/>
    <cellStyle name="Notas 5 3 17" xfId="5289" xr:uid="{00000000-0005-0000-0000-000071830000}"/>
    <cellStyle name="Notas 5 3 17 2" xfId="10703" xr:uid="{00000000-0005-0000-0000-000072830000}"/>
    <cellStyle name="Notas 5 3 17 2 2" xfId="25754" xr:uid="{00000000-0005-0000-0000-000073830000}"/>
    <cellStyle name="Notas 5 3 17 2 3" xfId="40103" xr:uid="{00000000-0005-0000-0000-000074830000}"/>
    <cellStyle name="Notas 5 3 17 3" xfId="19638" xr:uid="{00000000-0005-0000-0000-000075830000}"/>
    <cellStyle name="Notas 5 3 17 3 2" xfId="34689" xr:uid="{00000000-0005-0000-0000-000076830000}"/>
    <cellStyle name="Notas 5 3 17 3 3" xfId="49038" xr:uid="{00000000-0005-0000-0000-000077830000}"/>
    <cellStyle name="Notas 5 3 18" xfId="5499" xr:uid="{00000000-0005-0000-0000-000078830000}"/>
    <cellStyle name="Notas 5 3 18 2" xfId="15508" xr:uid="{00000000-0005-0000-0000-000079830000}"/>
    <cellStyle name="Notas 5 3 18 2 2" xfId="30559" xr:uid="{00000000-0005-0000-0000-00007A830000}"/>
    <cellStyle name="Notas 5 3 18 2 3" xfId="44908" xr:uid="{00000000-0005-0000-0000-00007B830000}"/>
    <cellStyle name="Notas 5 3 18 3" xfId="19848" xr:uid="{00000000-0005-0000-0000-00007C830000}"/>
    <cellStyle name="Notas 5 3 18 3 2" xfId="34899" xr:uid="{00000000-0005-0000-0000-00007D830000}"/>
    <cellStyle name="Notas 5 3 18 3 3" xfId="49248" xr:uid="{00000000-0005-0000-0000-00007E830000}"/>
    <cellStyle name="Notas 5 3 19" xfId="5709" xr:uid="{00000000-0005-0000-0000-00007F830000}"/>
    <cellStyle name="Notas 5 3 19 2" xfId="10106" xr:uid="{00000000-0005-0000-0000-000080830000}"/>
    <cellStyle name="Notas 5 3 19 2 2" xfId="25157" xr:uid="{00000000-0005-0000-0000-000081830000}"/>
    <cellStyle name="Notas 5 3 19 2 3" xfId="39506" xr:uid="{00000000-0005-0000-0000-000082830000}"/>
    <cellStyle name="Notas 5 3 19 3" xfId="20058" xr:uid="{00000000-0005-0000-0000-000083830000}"/>
    <cellStyle name="Notas 5 3 19 3 2" xfId="35109" xr:uid="{00000000-0005-0000-0000-000084830000}"/>
    <cellStyle name="Notas 5 3 19 3 3" xfId="49458" xr:uid="{00000000-0005-0000-0000-000085830000}"/>
    <cellStyle name="Notas 5 3 2" xfId="2039" xr:uid="{00000000-0005-0000-0000-000086830000}"/>
    <cellStyle name="Notas 5 3 2 2" xfId="11765" xr:uid="{00000000-0005-0000-0000-000087830000}"/>
    <cellStyle name="Notas 5 3 2 2 2" xfId="26816" xr:uid="{00000000-0005-0000-0000-000088830000}"/>
    <cellStyle name="Notas 5 3 2 2 3" xfId="41165" xr:uid="{00000000-0005-0000-0000-000089830000}"/>
    <cellStyle name="Notas 5 3 2 3" xfId="16386" xr:uid="{00000000-0005-0000-0000-00008A830000}"/>
    <cellStyle name="Notas 5 3 2 3 2" xfId="31437" xr:uid="{00000000-0005-0000-0000-00008B830000}"/>
    <cellStyle name="Notas 5 3 2 3 3" xfId="45786" xr:uid="{00000000-0005-0000-0000-00008C830000}"/>
    <cellStyle name="Notas 5 3 20" xfId="5919" xr:uid="{00000000-0005-0000-0000-00008D830000}"/>
    <cellStyle name="Notas 5 3 20 2" xfId="9192" xr:uid="{00000000-0005-0000-0000-00008E830000}"/>
    <cellStyle name="Notas 5 3 20 2 2" xfId="24243" xr:uid="{00000000-0005-0000-0000-00008F830000}"/>
    <cellStyle name="Notas 5 3 20 2 3" xfId="38592" xr:uid="{00000000-0005-0000-0000-000090830000}"/>
    <cellStyle name="Notas 5 3 20 3" xfId="20268" xr:uid="{00000000-0005-0000-0000-000091830000}"/>
    <cellStyle name="Notas 5 3 20 3 2" xfId="35319" xr:uid="{00000000-0005-0000-0000-000092830000}"/>
    <cellStyle name="Notas 5 3 20 3 3" xfId="49668" xr:uid="{00000000-0005-0000-0000-000093830000}"/>
    <cellStyle name="Notas 5 3 21" xfId="6129" xr:uid="{00000000-0005-0000-0000-000094830000}"/>
    <cellStyle name="Notas 5 3 21 2" xfId="13169" xr:uid="{00000000-0005-0000-0000-000095830000}"/>
    <cellStyle name="Notas 5 3 21 2 2" xfId="28220" xr:uid="{00000000-0005-0000-0000-000096830000}"/>
    <cellStyle name="Notas 5 3 21 2 3" xfId="42569" xr:uid="{00000000-0005-0000-0000-000097830000}"/>
    <cellStyle name="Notas 5 3 21 3" xfId="20478" xr:uid="{00000000-0005-0000-0000-000098830000}"/>
    <cellStyle name="Notas 5 3 21 3 2" xfId="35529" xr:uid="{00000000-0005-0000-0000-000099830000}"/>
    <cellStyle name="Notas 5 3 21 3 3" xfId="49878" xr:uid="{00000000-0005-0000-0000-00009A830000}"/>
    <cellStyle name="Notas 5 3 22" xfId="6339" xr:uid="{00000000-0005-0000-0000-00009B830000}"/>
    <cellStyle name="Notas 5 3 22 2" xfId="14575" xr:uid="{00000000-0005-0000-0000-00009C830000}"/>
    <cellStyle name="Notas 5 3 22 2 2" xfId="29626" xr:uid="{00000000-0005-0000-0000-00009D830000}"/>
    <cellStyle name="Notas 5 3 22 2 3" xfId="43975" xr:uid="{00000000-0005-0000-0000-00009E830000}"/>
    <cellStyle name="Notas 5 3 22 3" xfId="20688" xr:uid="{00000000-0005-0000-0000-00009F830000}"/>
    <cellStyle name="Notas 5 3 22 3 2" xfId="35739" xr:uid="{00000000-0005-0000-0000-0000A0830000}"/>
    <cellStyle name="Notas 5 3 22 3 3" xfId="50088" xr:uid="{00000000-0005-0000-0000-0000A1830000}"/>
    <cellStyle name="Notas 5 3 23" xfId="6549" xr:uid="{00000000-0005-0000-0000-0000A2830000}"/>
    <cellStyle name="Notas 5 3 23 2" xfId="15557" xr:uid="{00000000-0005-0000-0000-0000A3830000}"/>
    <cellStyle name="Notas 5 3 23 2 2" xfId="30608" xr:uid="{00000000-0005-0000-0000-0000A4830000}"/>
    <cellStyle name="Notas 5 3 23 2 3" xfId="44957" xr:uid="{00000000-0005-0000-0000-0000A5830000}"/>
    <cellStyle name="Notas 5 3 23 3" xfId="20898" xr:uid="{00000000-0005-0000-0000-0000A6830000}"/>
    <cellStyle name="Notas 5 3 23 3 2" xfId="35949" xr:uid="{00000000-0005-0000-0000-0000A7830000}"/>
    <cellStyle name="Notas 5 3 23 3 3" xfId="50298" xr:uid="{00000000-0005-0000-0000-0000A8830000}"/>
    <cellStyle name="Notas 5 3 24" xfId="6759" xr:uid="{00000000-0005-0000-0000-0000A9830000}"/>
    <cellStyle name="Notas 5 3 24 2" xfId="9946" xr:uid="{00000000-0005-0000-0000-0000AA830000}"/>
    <cellStyle name="Notas 5 3 24 2 2" xfId="24997" xr:uid="{00000000-0005-0000-0000-0000AB830000}"/>
    <cellStyle name="Notas 5 3 24 2 3" xfId="39346" xr:uid="{00000000-0005-0000-0000-0000AC830000}"/>
    <cellStyle name="Notas 5 3 24 3" xfId="21108" xr:uid="{00000000-0005-0000-0000-0000AD830000}"/>
    <cellStyle name="Notas 5 3 24 3 2" xfId="36159" xr:uid="{00000000-0005-0000-0000-0000AE830000}"/>
    <cellStyle name="Notas 5 3 24 3 3" xfId="50508" xr:uid="{00000000-0005-0000-0000-0000AF830000}"/>
    <cellStyle name="Notas 5 3 25" xfId="6969" xr:uid="{00000000-0005-0000-0000-0000B0830000}"/>
    <cellStyle name="Notas 5 3 25 2" xfId="9457" xr:uid="{00000000-0005-0000-0000-0000B1830000}"/>
    <cellStyle name="Notas 5 3 25 2 2" xfId="24508" xr:uid="{00000000-0005-0000-0000-0000B2830000}"/>
    <cellStyle name="Notas 5 3 25 2 3" xfId="38857" xr:uid="{00000000-0005-0000-0000-0000B3830000}"/>
    <cellStyle name="Notas 5 3 25 3" xfId="21318" xr:uid="{00000000-0005-0000-0000-0000B4830000}"/>
    <cellStyle name="Notas 5 3 25 3 2" xfId="36369" xr:uid="{00000000-0005-0000-0000-0000B5830000}"/>
    <cellStyle name="Notas 5 3 25 3 3" xfId="50718" xr:uid="{00000000-0005-0000-0000-0000B6830000}"/>
    <cellStyle name="Notas 5 3 26" xfId="7179" xr:uid="{00000000-0005-0000-0000-0000B7830000}"/>
    <cellStyle name="Notas 5 3 26 2" xfId="12625" xr:uid="{00000000-0005-0000-0000-0000B8830000}"/>
    <cellStyle name="Notas 5 3 26 2 2" xfId="27676" xr:uid="{00000000-0005-0000-0000-0000B9830000}"/>
    <cellStyle name="Notas 5 3 26 2 3" xfId="42025" xr:uid="{00000000-0005-0000-0000-0000BA830000}"/>
    <cellStyle name="Notas 5 3 26 3" xfId="21528" xr:uid="{00000000-0005-0000-0000-0000BB830000}"/>
    <cellStyle name="Notas 5 3 26 3 2" xfId="36579" xr:uid="{00000000-0005-0000-0000-0000BC830000}"/>
    <cellStyle name="Notas 5 3 26 3 3" xfId="50928" xr:uid="{00000000-0005-0000-0000-0000BD830000}"/>
    <cellStyle name="Notas 5 3 27" xfId="7389" xr:uid="{00000000-0005-0000-0000-0000BE830000}"/>
    <cellStyle name="Notas 5 3 27 2" xfId="15741" xr:uid="{00000000-0005-0000-0000-0000BF830000}"/>
    <cellStyle name="Notas 5 3 27 2 2" xfId="30792" xr:uid="{00000000-0005-0000-0000-0000C0830000}"/>
    <cellStyle name="Notas 5 3 27 2 3" xfId="45141" xr:uid="{00000000-0005-0000-0000-0000C1830000}"/>
    <cellStyle name="Notas 5 3 27 3" xfId="21738" xr:uid="{00000000-0005-0000-0000-0000C2830000}"/>
    <cellStyle name="Notas 5 3 27 3 2" xfId="36789" xr:uid="{00000000-0005-0000-0000-0000C3830000}"/>
    <cellStyle name="Notas 5 3 27 3 3" xfId="51138" xr:uid="{00000000-0005-0000-0000-0000C4830000}"/>
    <cellStyle name="Notas 5 3 28" xfId="7599" xr:uid="{00000000-0005-0000-0000-0000C5830000}"/>
    <cellStyle name="Notas 5 3 28 2" xfId="12422" xr:uid="{00000000-0005-0000-0000-0000C6830000}"/>
    <cellStyle name="Notas 5 3 28 2 2" xfId="27473" xr:uid="{00000000-0005-0000-0000-0000C7830000}"/>
    <cellStyle name="Notas 5 3 28 2 3" xfId="41822" xr:uid="{00000000-0005-0000-0000-0000C8830000}"/>
    <cellStyle name="Notas 5 3 28 3" xfId="21948" xr:uid="{00000000-0005-0000-0000-0000C9830000}"/>
    <cellStyle name="Notas 5 3 28 3 2" xfId="36999" xr:uid="{00000000-0005-0000-0000-0000CA830000}"/>
    <cellStyle name="Notas 5 3 28 3 3" xfId="51348" xr:uid="{00000000-0005-0000-0000-0000CB830000}"/>
    <cellStyle name="Notas 5 3 29" xfId="7809" xr:uid="{00000000-0005-0000-0000-0000CC830000}"/>
    <cellStyle name="Notas 5 3 29 2" xfId="12828" xr:uid="{00000000-0005-0000-0000-0000CD830000}"/>
    <cellStyle name="Notas 5 3 29 2 2" xfId="27879" xr:uid="{00000000-0005-0000-0000-0000CE830000}"/>
    <cellStyle name="Notas 5 3 29 2 3" xfId="42228" xr:uid="{00000000-0005-0000-0000-0000CF830000}"/>
    <cellStyle name="Notas 5 3 29 3" xfId="22158" xr:uid="{00000000-0005-0000-0000-0000D0830000}"/>
    <cellStyle name="Notas 5 3 29 3 2" xfId="37209" xr:uid="{00000000-0005-0000-0000-0000D1830000}"/>
    <cellStyle name="Notas 5 3 29 3 3" xfId="51558" xr:uid="{00000000-0005-0000-0000-0000D2830000}"/>
    <cellStyle name="Notas 5 3 3" xfId="2349" xr:uid="{00000000-0005-0000-0000-0000D3830000}"/>
    <cellStyle name="Notas 5 3 3 2" xfId="10101" xr:uid="{00000000-0005-0000-0000-0000D4830000}"/>
    <cellStyle name="Notas 5 3 3 2 2" xfId="25152" xr:uid="{00000000-0005-0000-0000-0000D5830000}"/>
    <cellStyle name="Notas 5 3 3 2 3" xfId="39501" xr:uid="{00000000-0005-0000-0000-0000D6830000}"/>
    <cellStyle name="Notas 5 3 3 3" xfId="16698" xr:uid="{00000000-0005-0000-0000-0000D7830000}"/>
    <cellStyle name="Notas 5 3 3 3 2" xfId="31749" xr:uid="{00000000-0005-0000-0000-0000D8830000}"/>
    <cellStyle name="Notas 5 3 3 3 3" xfId="46098" xr:uid="{00000000-0005-0000-0000-0000D9830000}"/>
    <cellStyle name="Notas 5 3 30" xfId="8017" xr:uid="{00000000-0005-0000-0000-0000DA830000}"/>
    <cellStyle name="Notas 5 3 30 2" xfId="12072" xr:uid="{00000000-0005-0000-0000-0000DB830000}"/>
    <cellStyle name="Notas 5 3 30 2 2" xfId="27123" xr:uid="{00000000-0005-0000-0000-0000DC830000}"/>
    <cellStyle name="Notas 5 3 30 2 3" xfId="41472" xr:uid="{00000000-0005-0000-0000-0000DD830000}"/>
    <cellStyle name="Notas 5 3 30 3" xfId="22366" xr:uid="{00000000-0005-0000-0000-0000DE830000}"/>
    <cellStyle name="Notas 5 3 30 3 2" xfId="37417" xr:uid="{00000000-0005-0000-0000-0000DF830000}"/>
    <cellStyle name="Notas 5 3 30 3 3" xfId="51766" xr:uid="{00000000-0005-0000-0000-0000E0830000}"/>
    <cellStyle name="Notas 5 3 31" xfId="8224" xr:uid="{00000000-0005-0000-0000-0000E1830000}"/>
    <cellStyle name="Notas 5 3 31 2" xfId="15463" xr:uid="{00000000-0005-0000-0000-0000E2830000}"/>
    <cellStyle name="Notas 5 3 31 2 2" xfId="30514" xr:uid="{00000000-0005-0000-0000-0000E3830000}"/>
    <cellStyle name="Notas 5 3 31 2 3" xfId="44863" xr:uid="{00000000-0005-0000-0000-0000E4830000}"/>
    <cellStyle name="Notas 5 3 31 3" xfId="22573" xr:uid="{00000000-0005-0000-0000-0000E5830000}"/>
    <cellStyle name="Notas 5 3 31 3 2" xfId="37624" xr:uid="{00000000-0005-0000-0000-0000E6830000}"/>
    <cellStyle name="Notas 5 3 31 3 3" xfId="51973" xr:uid="{00000000-0005-0000-0000-0000E7830000}"/>
    <cellStyle name="Notas 5 3 32" xfId="8431" xr:uid="{00000000-0005-0000-0000-0000E8830000}"/>
    <cellStyle name="Notas 5 3 32 2" xfId="14323" xr:uid="{00000000-0005-0000-0000-0000E9830000}"/>
    <cellStyle name="Notas 5 3 32 2 2" xfId="29374" xr:uid="{00000000-0005-0000-0000-0000EA830000}"/>
    <cellStyle name="Notas 5 3 32 2 3" xfId="43723" xr:uid="{00000000-0005-0000-0000-0000EB830000}"/>
    <cellStyle name="Notas 5 3 32 3" xfId="22780" xr:uid="{00000000-0005-0000-0000-0000EC830000}"/>
    <cellStyle name="Notas 5 3 32 3 2" xfId="37831" xr:uid="{00000000-0005-0000-0000-0000ED830000}"/>
    <cellStyle name="Notas 5 3 32 3 3" xfId="52180" xr:uid="{00000000-0005-0000-0000-0000EE830000}"/>
    <cellStyle name="Notas 5 3 33" xfId="8630" xr:uid="{00000000-0005-0000-0000-0000EF830000}"/>
    <cellStyle name="Notas 5 3 33 2" xfId="15333" xr:uid="{00000000-0005-0000-0000-0000F0830000}"/>
    <cellStyle name="Notas 5 3 33 2 2" xfId="30384" xr:uid="{00000000-0005-0000-0000-0000F1830000}"/>
    <cellStyle name="Notas 5 3 33 2 3" xfId="44733" xr:uid="{00000000-0005-0000-0000-0000F2830000}"/>
    <cellStyle name="Notas 5 3 33 3" xfId="22979" xr:uid="{00000000-0005-0000-0000-0000F3830000}"/>
    <cellStyle name="Notas 5 3 33 3 2" xfId="38030" xr:uid="{00000000-0005-0000-0000-0000F4830000}"/>
    <cellStyle name="Notas 5 3 33 3 3" xfId="52379" xr:uid="{00000000-0005-0000-0000-0000F5830000}"/>
    <cellStyle name="Notas 5 3 34" xfId="8808" xr:uid="{00000000-0005-0000-0000-0000F6830000}"/>
    <cellStyle name="Notas 5 3 34 2" xfId="10964" xr:uid="{00000000-0005-0000-0000-0000F7830000}"/>
    <cellStyle name="Notas 5 3 34 2 2" xfId="26015" xr:uid="{00000000-0005-0000-0000-0000F8830000}"/>
    <cellStyle name="Notas 5 3 34 2 3" xfId="40364" xr:uid="{00000000-0005-0000-0000-0000F9830000}"/>
    <cellStyle name="Notas 5 3 34 3" xfId="23157" xr:uid="{00000000-0005-0000-0000-0000FA830000}"/>
    <cellStyle name="Notas 5 3 34 3 2" xfId="38208" xr:uid="{00000000-0005-0000-0000-0000FB830000}"/>
    <cellStyle name="Notas 5 3 34 3 3" xfId="52557" xr:uid="{00000000-0005-0000-0000-0000FC830000}"/>
    <cellStyle name="Notas 5 3 35" xfId="8962" xr:uid="{00000000-0005-0000-0000-0000FD830000}"/>
    <cellStyle name="Notas 5 3 35 2" xfId="14101" xr:uid="{00000000-0005-0000-0000-0000FE830000}"/>
    <cellStyle name="Notas 5 3 35 2 2" xfId="29152" xr:uid="{00000000-0005-0000-0000-0000FF830000}"/>
    <cellStyle name="Notas 5 3 35 2 3" xfId="43501" xr:uid="{00000000-0005-0000-0000-000000840000}"/>
    <cellStyle name="Notas 5 3 35 3" xfId="23311" xr:uid="{00000000-0005-0000-0000-000001840000}"/>
    <cellStyle name="Notas 5 3 35 3 2" xfId="38362" xr:uid="{00000000-0005-0000-0000-000002840000}"/>
    <cellStyle name="Notas 5 3 35 3 3" xfId="52711" xr:uid="{00000000-0005-0000-0000-000003840000}"/>
    <cellStyle name="Notas 5 3 36" xfId="9860" xr:uid="{00000000-0005-0000-0000-000004840000}"/>
    <cellStyle name="Notas 5 3 36 2" xfId="24911" xr:uid="{00000000-0005-0000-0000-000005840000}"/>
    <cellStyle name="Notas 5 3 36 3" xfId="39260" xr:uid="{00000000-0005-0000-0000-000006840000}"/>
    <cellStyle name="Notas 5 3 37" xfId="16211" xr:uid="{00000000-0005-0000-0000-000007840000}"/>
    <cellStyle name="Notas 5 3 37 2" xfId="31262" xr:uid="{00000000-0005-0000-0000-000008840000}"/>
    <cellStyle name="Notas 5 3 37 3" xfId="45611" xr:uid="{00000000-0005-0000-0000-000009840000}"/>
    <cellStyle name="Notas 5 3 4" xfId="2559" xr:uid="{00000000-0005-0000-0000-00000A840000}"/>
    <cellStyle name="Notas 5 3 4 2" xfId="13717" xr:uid="{00000000-0005-0000-0000-00000B840000}"/>
    <cellStyle name="Notas 5 3 4 2 2" xfId="28768" xr:uid="{00000000-0005-0000-0000-00000C840000}"/>
    <cellStyle name="Notas 5 3 4 2 3" xfId="43117" xr:uid="{00000000-0005-0000-0000-00000D840000}"/>
    <cellStyle name="Notas 5 3 4 3" xfId="16908" xr:uid="{00000000-0005-0000-0000-00000E840000}"/>
    <cellStyle name="Notas 5 3 4 3 2" xfId="31959" xr:uid="{00000000-0005-0000-0000-00000F840000}"/>
    <cellStyle name="Notas 5 3 4 3 3" xfId="46308" xr:uid="{00000000-0005-0000-0000-000010840000}"/>
    <cellStyle name="Notas 5 3 5" xfId="2769" xr:uid="{00000000-0005-0000-0000-000011840000}"/>
    <cellStyle name="Notas 5 3 5 2" xfId="10553" xr:uid="{00000000-0005-0000-0000-000012840000}"/>
    <cellStyle name="Notas 5 3 5 2 2" xfId="25604" xr:uid="{00000000-0005-0000-0000-000013840000}"/>
    <cellStyle name="Notas 5 3 5 2 3" xfId="39953" xr:uid="{00000000-0005-0000-0000-000014840000}"/>
    <cellStyle name="Notas 5 3 5 3" xfId="17118" xr:uid="{00000000-0005-0000-0000-000015840000}"/>
    <cellStyle name="Notas 5 3 5 3 2" xfId="32169" xr:uid="{00000000-0005-0000-0000-000016840000}"/>
    <cellStyle name="Notas 5 3 5 3 3" xfId="46518" xr:uid="{00000000-0005-0000-0000-000017840000}"/>
    <cellStyle name="Notas 5 3 6" xfId="2979" xr:uid="{00000000-0005-0000-0000-000018840000}"/>
    <cellStyle name="Notas 5 3 6 2" xfId="13845" xr:uid="{00000000-0005-0000-0000-000019840000}"/>
    <cellStyle name="Notas 5 3 6 2 2" xfId="28896" xr:uid="{00000000-0005-0000-0000-00001A840000}"/>
    <cellStyle name="Notas 5 3 6 2 3" xfId="43245" xr:uid="{00000000-0005-0000-0000-00001B840000}"/>
    <cellStyle name="Notas 5 3 6 3" xfId="17328" xr:uid="{00000000-0005-0000-0000-00001C840000}"/>
    <cellStyle name="Notas 5 3 6 3 2" xfId="32379" xr:uid="{00000000-0005-0000-0000-00001D840000}"/>
    <cellStyle name="Notas 5 3 6 3 3" xfId="46728" xr:uid="{00000000-0005-0000-0000-00001E840000}"/>
    <cellStyle name="Notas 5 3 7" xfId="3189" xr:uid="{00000000-0005-0000-0000-00001F840000}"/>
    <cellStyle name="Notas 5 3 7 2" xfId="12360" xr:uid="{00000000-0005-0000-0000-000020840000}"/>
    <cellStyle name="Notas 5 3 7 2 2" xfId="27411" xr:uid="{00000000-0005-0000-0000-000021840000}"/>
    <cellStyle name="Notas 5 3 7 2 3" xfId="41760" xr:uid="{00000000-0005-0000-0000-000022840000}"/>
    <cellStyle name="Notas 5 3 7 3" xfId="17538" xr:uid="{00000000-0005-0000-0000-000023840000}"/>
    <cellStyle name="Notas 5 3 7 3 2" xfId="32589" xr:uid="{00000000-0005-0000-0000-000024840000}"/>
    <cellStyle name="Notas 5 3 7 3 3" xfId="46938" xr:uid="{00000000-0005-0000-0000-000025840000}"/>
    <cellStyle name="Notas 5 3 8" xfId="3399" xr:uid="{00000000-0005-0000-0000-000026840000}"/>
    <cellStyle name="Notas 5 3 8 2" xfId="15164" xr:uid="{00000000-0005-0000-0000-000027840000}"/>
    <cellStyle name="Notas 5 3 8 2 2" xfId="30215" xr:uid="{00000000-0005-0000-0000-000028840000}"/>
    <cellStyle name="Notas 5 3 8 2 3" xfId="44564" xr:uid="{00000000-0005-0000-0000-000029840000}"/>
    <cellStyle name="Notas 5 3 8 3" xfId="17748" xr:uid="{00000000-0005-0000-0000-00002A840000}"/>
    <cellStyle name="Notas 5 3 8 3 2" xfId="32799" xr:uid="{00000000-0005-0000-0000-00002B840000}"/>
    <cellStyle name="Notas 5 3 8 3 3" xfId="47148" xr:uid="{00000000-0005-0000-0000-00002C840000}"/>
    <cellStyle name="Notas 5 3 9" xfId="3609" xr:uid="{00000000-0005-0000-0000-00002D840000}"/>
    <cellStyle name="Notas 5 3 9 2" xfId="14773" xr:uid="{00000000-0005-0000-0000-00002E840000}"/>
    <cellStyle name="Notas 5 3 9 2 2" xfId="29824" xr:uid="{00000000-0005-0000-0000-00002F840000}"/>
    <cellStyle name="Notas 5 3 9 2 3" xfId="44173" xr:uid="{00000000-0005-0000-0000-000030840000}"/>
    <cellStyle name="Notas 5 3 9 3" xfId="17958" xr:uid="{00000000-0005-0000-0000-000031840000}"/>
    <cellStyle name="Notas 5 3 9 3 2" xfId="33009" xr:uid="{00000000-0005-0000-0000-000032840000}"/>
    <cellStyle name="Notas 5 3 9 3 3" xfId="47358" xr:uid="{00000000-0005-0000-0000-000033840000}"/>
    <cellStyle name="Notas 5 30" xfId="7484" xr:uid="{00000000-0005-0000-0000-000034840000}"/>
    <cellStyle name="Notas 5 30 2" xfId="14281" xr:uid="{00000000-0005-0000-0000-000035840000}"/>
    <cellStyle name="Notas 5 30 2 2" xfId="29332" xr:uid="{00000000-0005-0000-0000-000036840000}"/>
    <cellStyle name="Notas 5 30 2 3" xfId="43681" xr:uid="{00000000-0005-0000-0000-000037840000}"/>
    <cellStyle name="Notas 5 30 3" xfId="21833" xr:uid="{00000000-0005-0000-0000-000038840000}"/>
    <cellStyle name="Notas 5 30 3 2" xfId="36884" xr:uid="{00000000-0005-0000-0000-000039840000}"/>
    <cellStyle name="Notas 5 30 3 3" xfId="51233" xr:uid="{00000000-0005-0000-0000-00003A840000}"/>
    <cellStyle name="Notas 5 31" xfId="7694" xr:uid="{00000000-0005-0000-0000-00003B840000}"/>
    <cellStyle name="Notas 5 31 2" xfId="10569" xr:uid="{00000000-0005-0000-0000-00003C840000}"/>
    <cellStyle name="Notas 5 31 2 2" xfId="25620" xr:uid="{00000000-0005-0000-0000-00003D840000}"/>
    <cellStyle name="Notas 5 31 2 3" xfId="39969" xr:uid="{00000000-0005-0000-0000-00003E840000}"/>
    <cellStyle name="Notas 5 31 3" xfId="22043" xr:uid="{00000000-0005-0000-0000-00003F840000}"/>
    <cellStyle name="Notas 5 31 3 2" xfId="37094" xr:uid="{00000000-0005-0000-0000-000040840000}"/>
    <cellStyle name="Notas 5 31 3 3" xfId="51443" xr:uid="{00000000-0005-0000-0000-000041840000}"/>
    <cellStyle name="Notas 5 32" xfId="7904" xr:uid="{00000000-0005-0000-0000-000042840000}"/>
    <cellStyle name="Notas 5 32 2" xfId="9350" xr:uid="{00000000-0005-0000-0000-000043840000}"/>
    <cellStyle name="Notas 5 32 2 2" xfId="24401" xr:uid="{00000000-0005-0000-0000-000044840000}"/>
    <cellStyle name="Notas 5 32 2 3" xfId="38750" xr:uid="{00000000-0005-0000-0000-000045840000}"/>
    <cellStyle name="Notas 5 32 3" xfId="22253" xr:uid="{00000000-0005-0000-0000-000046840000}"/>
    <cellStyle name="Notas 5 32 3 2" xfId="37304" xr:uid="{00000000-0005-0000-0000-000047840000}"/>
    <cellStyle name="Notas 5 32 3 3" xfId="51653" xr:uid="{00000000-0005-0000-0000-000048840000}"/>
    <cellStyle name="Notas 5 33" xfId="8111" xr:uid="{00000000-0005-0000-0000-000049840000}"/>
    <cellStyle name="Notas 5 33 2" xfId="13916" xr:uid="{00000000-0005-0000-0000-00004A840000}"/>
    <cellStyle name="Notas 5 33 2 2" xfId="28967" xr:uid="{00000000-0005-0000-0000-00004B840000}"/>
    <cellStyle name="Notas 5 33 2 3" xfId="43316" xr:uid="{00000000-0005-0000-0000-00004C840000}"/>
    <cellStyle name="Notas 5 33 3" xfId="22460" xr:uid="{00000000-0005-0000-0000-00004D840000}"/>
    <cellStyle name="Notas 5 33 3 2" xfId="37511" xr:uid="{00000000-0005-0000-0000-00004E840000}"/>
    <cellStyle name="Notas 5 33 3 3" xfId="51860" xr:uid="{00000000-0005-0000-0000-00004F840000}"/>
    <cellStyle name="Notas 5 34" xfId="8318" xr:uid="{00000000-0005-0000-0000-000050840000}"/>
    <cellStyle name="Notas 5 34 2" xfId="10304" xr:uid="{00000000-0005-0000-0000-000051840000}"/>
    <cellStyle name="Notas 5 34 2 2" xfId="25355" xr:uid="{00000000-0005-0000-0000-000052840000}"/>
    <cellStyle name="Notas 5 34 2 3" xfId="39704" xr:uid="{00000000-0005-0000-0000-000053840000}"/>
    <cellStyle name="Notas 5 34 3" xfId="22667" xr:uid="{00000000-0005-0000-0000-000054840000}"/>
    <cellStyle name="Notas 5 34 3 2" xfId="37718" xr:uid="{00000000-0005-0000-0000-000055840000}"/>
    <cellStyle name="Notas 5 34 3 3" xfId="52067" xr:uid="{00000000-0005-0000-0000-000056840000}"/>
    <cellStyle name="Notas 5 35" xfId="8523" xr:uid="{00000000-0005-0000-0000-000057840000}"/>
    <cellStyle name="Notas 5 35 2" xfId="14486" xr:uid="{00000000-0005-0000-0000-000058840000}"/>
    <cellStyle name="Notas 5 35 2 2" xfId="29537" xr:uid="{00000000-0005-0000-0000-000059840000}"/>
    <cellStyle name="Notas 5 35 2 3" xfId="43886" xr:uid="{00000000-0005-0000-0000-00005A840000}"/>
    <cellStyle name="Notas 5 35 3" xfId="22872" xr:uid="{00000000-0005-0000-0000-00005B840000}"/>
    <cellStyle name="Notas 5 35 3 2" xfId="37923" xr:uid="{00000000-0005-0000-0000-00005C840000}"/>
    <cellStyle name="Notas 5 35 3 3" xfId="52272" xr:uid="{00000000-0005-0000-0000-00005D840000}"/>
    <cellStyle name="Notas 5 36" xfId="8718" xr:uid="{00000000-0005-0000-0000-00005E840000}"/>
    <cellStyle name="Notas 5 36 2" xfId="14287" xr:uid="{00000000-0005-0000-0000-00005F840000}"/>
    <cellStyle name="Notas 5 36 2 2" xfId="29338" xr:uid="{00000000-0005-0000-0000-000060840000}"/>
    <cellStyle name="Notas 5 36 2 3" xfId="43687" xr:uid="{00000000-0005-0000-0000-000061840000}"/>
    <cellStyle name="Notas 5 36 3" xfId="23067" xr:uid="{00000000-0005-0000-0000-000062840000}"/>
    <cellStyle name="Notas 5 36 3 2" xfId="38118" xr:uid="{00000000-0005-0000-0000-000063840000}"/>
    <cellStyle name="Notas 5 36 3 3" xfId="52467" xr:uid="{00000000-0005-0000-0000-000064840000}"/>
    <cellStyle name="Notas 5 37" xfId="8888" xr:uid="{00000000-0005-0000-0000-000065840000}"/>
    <cellStyle name="Notas 5 37 2" xfId="12146" xr:uid="{00000000-0005-0000-0000-000066840000}"/>
    <cellStyle name="Notas 5 37 2 2" xfId="27197" xr:uid="{00000000-0005-0000-0000-000067840000}"/>
    <cellStyle name="Notas 5 37 2 3" xfId="41546" xr:uid="{00000000-0005-0000-0000-000068840000}"/>
    <cellStyle name="Notas 5 37 3" xfId="23237" xr:uid="{00000000-0005-0000-0000-000069840000}"/>
    <cellStyle name="Notas 5 37 3 2" xfId="38288" xr:uid="{00000000-0005-0000-0000-00006A840000}"/>
    <cellStyle name="Notas 5 37 3 3" xfId="52637" xr:uid="{00000000-0005-0000-0000-00006B840000}"/>
    <cellStyle name="Notas 5 38" xfId="12010" xr:uid="{00000000-0005-0000-0000-00006C840000}"/>
    <cellStyle name="Notas 5 38 2" xfId="27061" xr:uid="{00000000-0005-0000-0000-00006D840000}"/>
    <cellStyle name="Notas 5 38 3" xfId="41410" xr:uid="{00000000-0005-0000-0000-00006E840000}"/>
    <cellStyle name="Notas 5 39" xfId="16137" xr:uid="{00000000-0005-0000-0000-00006F840000}"/>
    <cellStyle name="Notas 5 39 2" xfId="31188" xr:uid="{00000000-0005-0000-0000-000070840000}"/>
    <cellStyle name="Notas 5 39 3" xfId="45537" xr:uid="{00000000-0005-0000-0000-000071840000}"/>
    <cellStyle name="Notas 5 4" xfId="2134" xr:uid="{00000000-0005-0000-0000-000072840000}"/>
    <cellStyle name="Notas 5 4 2" xfId="11212" xr:uid="{00000000-0005-0000-0000-000073840000}"/>
    <cellStyle name="Notas 5 4 2 2" xfId="26263" xr:uid="{00000000-0005-0000-0000-000074840000}"/>
    <cellStyle name="Notas 5 4 2 3" xfId="40612" xr:uid="{00000000-0005-0000-0000-000075840000}"/>
    <cellStyle name="Notas 5 4 3" xfId="16482" xr:uid="{00000000-0005-0000-0000-000076840000}"/>
    <cellStyle name="Notas 5 4 3 2" xfId="31533" xr:uid="{00000000-0005-0000-0000-000077840000}"/>
    <cellStyle name="Notas 5 4 3 3" xfId="45882" xr:uid="{00000000-0005-0000-0000-000078840000}"/>
    <cellStyle name="Notas 5 5" xfId="2234" xr:uid="{00000000-0005-0000-0000-000079840000}"/>
    <cellStyle name="Notas 5 5 2" xfId="14598" xr:uid="{00000000-0005-0000-0000-00007A840000}"/>
    <cellStyle name="Notas 5 5 2 2" xfId="29649" xr:uid="{00000000-0005-0000-0000-00007B840000}"/>
    <cellStyle name="Notas 5 5 2 3" xfId="43998" xr:uid="{00000000-0005-0000-0000-00007C840000}"/>
    <cellStyle name="Notas 5 5 3" xfId="16583" xr:uid="{00000000-0005-0000-0000-00007D840000}"/>
    <cellStyle name="Notas 5 5 3 2" xfId="31634" xr:uid="{00000000-0005-0000-0000-00007E840000}"/>
    <cellStyle name="Notas 5 5 3 3" xfId="45983" xr:uid="{00000000-0005-0000-0000-00007F840000}"/>
    <cellStyle name="Notas 5 6" xfId="2444" xr:uid="{00000000-0005-0000-0000-000080840000}"/>
    <cellStyle name="Notas 5 6 2" xfId="14171" xr:uid="{00000000-0005-0000-0000-000081840000}"/>
    <cellStyle name="Notas 5 6 2 2" xfId="29222" xr:uid="{00000000-0005-0000-0000-000082840000}"/>
    <cellStyle name="Notas 5 6 2 3" xfId="43571" xr:uid="{00000000-0005-0000-0000-000083840000}"/>
    <cellStyle name="Notas 5 6 3" xfId="16793" xr:uid="{00000000-0005-0000-0000-000084840000}"/>
    <cellStyle name="Notas 5 6 3 2" xfId="31844" xr:uid="{00000000-0005-0000-0000-000085840000}"/>
    <cellStyle name="Notas 5 6 3 3" xfId="46193" xr:uid="{00000000-0005-0000-0000-000086840000}"/>
    <cellStyle name="Notas 5 7" xfId="2654" xr:uid="{00000000-0005-0000-0000-000087840000}"/>
    <cellStyle name="Notas 5 7 2" xfId="13513" xr:uid="{00000000-0005-0000-0000-000088840000}"/>
    <cellStyle name="Notas 5 7 2 2" xfId="28564" xr:uid="{00000000-0005-0000-0000-000089840000}"/>
    <cellStyle name="Notas 5 7 2 3" xfId="42913" xr:uid="{00000000-0005-0000-0000-00008A840000}"/>
    <cellStyle name="Notas 5 7 3" xfId="17003" xr:uid="{00000000-0005-0000-0000-00008B840000}"/>
    <cellStyle name="Notas 5 7 3 2" xfId="32054" xr:uid="{00000000-0005-0000-0000-00008C840000}"/>
    <cellStyle name="Notas 5 7 3 3" xfId="46403" xr:uid="{00000000-0005-0000-0000-00008D840000}"/>
    <cellStyle name="Notas 5 8" xfId="2864" xr:uid="{00000000-0005-0000-0000-00008E840000}"/>
    <cellStyle name="Notas 5 8 2" xfId="13481" xr:uid="{00000000-0005-0000-0000-00008F840000}"/>
    <cellStyle name="Notas 5 8 2 2" xfId="28532" xr:uid="{00000000-0005-0000-0000-000090840000}"/>
    <cellStyle name="Notas 5 8 2 3" xfId="42881" xr:uid="{00000000-0005-0000-0000-000091840000}"/>
    <cellStyle name="Notas 5 8 3" xfId="17213" xr:uid="{00000000-0005-0000-0000-000092840000}"/>
    <cellStyle name="Notas 5 8 3 2" xfId="32264" xr:uid="{00000000-0005-0000-0000-000093840000}"/>
    <cellStyle name="Notas 5 8 3 3" xfId="46613" xr:uid="{00000000-0005-0000-0000-000094840000}"/>
    <cellStyle name="Notas 5 9" xfId="3074" xr:uid="{00000000-0005-0000-0000-000095840000}"/>
    <cellStyle name="Notas 5 9 2" xfId="15788" xr:uid="{00000000-0005-0000-0000-000096840000}"/>
    <cellStyle name="Notas 5 9 2 2" xfId="30839" xr:uid="{00000000-0005-0000-0000-000097840000}"/>
    <cellStyle name="Notas 5 9 2 3" xfId="45188" xr:uid="{00000000-0005-0000-0000-000098840000}"/>
    <cellStyle name="Notas 5 9 3" xfId="17423" xr:uid="{00000000-0005-0000-0000-000099840000}"/>
    <cellStyle name="Notas 5 9 3 2" xfId="32474" xr:uid="{00000000-0005-0000-0000-00009A840000}"/>
    <cellStyle name="Notas 5 9 3 3" xfId="46823" xr:uid="{00000000-0005-0000-0000-00009B840000}"/>
    <cellStyle name="Notas 50" xfId="6139" xr:uid="{00000000-0005-0000-0000-00009C840000}"/>
    <cellStyle name="Notas 50 2" xfId="10996" xr:uid="{00000000-0005-0000-0000-00009D840000}"/>
    <cellStyle name="Notas 50 2 2" xfId="26047" xr:uid="{00000000-0005-0000-0000-00009E840000}"/>
    <cellStyle name="Notas 50 2 3" xfId="40396" xr:uid="{00000000-0005-0000-0000-00009F840000}"/>
    <cellStyle name="Notas 50 3" xfId="20488" xr:uid="{00000000-0005-0000-0000-0000A0840000}"/>
    <cellStyle name="Notas 50 3 2" xfId="35539" xr:uid="{00000000-0005-0000-0000-0000A1840000}"/>
    <cellStyle name="Notas 50 3 3" xfId="49888" xr:uid="{00000000-0005-0000-0000-0000A2840000}"/>
    <cellStyle name="Notas 51" xfId="6349" xr:uid="{00000000-0005-0000-0000-0000A3840000}"/>
    <cellStyle name="Notas 51 2" xfId="9738" xr:uid="{00000000-0005-0000-0000-0000A4840000}"/>
    <cellStyle name="Notas 51 2 2" xfId="24789" xr:uid="{00000000-0005-0000-0000-0000A5840000}"/>
    <cellStyle name="Notas 51 2 3" xfId="39138" xr:uid="{00000000-0005-0000-0000-0000A6840000}"/>
    <cellStyle name="Notas 51 3" xfId="20698" xr:uid="{00000000-0005-0000-0000-0000A7840000}"/>
    <cellStyle name="Notas 51 3 2" xfId="35749" xr:uid="{00000000-0005-0000-0000-0000A8840000}"/>
    <cellStyle name="Notas 51 3 3" xfId="50098" xr:uid="{00000000-0005-0000-0000-0000A9840000}"/>
    <cellStyle name="Notas 52" xfId="6559" xr:uid="{00000000-0005-0000-0000-0000AA840000}"/>
    <cellStyle name="Notas 52 2" xfId="1730" xr:uid="{00000000-0005-0000-0000-0000AB840000}"/>
    <cellStyle name="Notas 52 2 2" xfId="23535" xr:uid="{00000000-0005-0000-0000-0000AC840000}"/>
    <cellStyle name="Notas 52 2 3" xfId="23750" xr:uid="{00000000-0005-0000-0000-0000AD840000}"/>
    <cellStyle name="Notas 52 3" xfId="20908" xr:uid="{00000000-0005-0000-0000-0000AE840000}"/>
    <cellStyle name="Notas 52 3 2" xfId="35959" xr:uid="{00000000-0005-0000-0000-0000AF840000}"/>
    <cellStyle name="Notas 52 3 3" xfId="50308" xr:uid="{00000000-0005-0000-0000-0000B0840000}"/>
    <cellStyle name="Notas 53" xfId="6769" xr:uid="{00000000-0005-0000-0000-0000B1840000}"/>
    <cellStyle name="Notas 53 2" xfId="9839" xr:uid="{00000000-0005-0000-0000-0000B2840000}"/>
    <cellStyle name="Notas 53 2 2" xfId="24890" xr:uid="{00000000-0005-0000-0000-0000B3840000}"/>
    <cellStyle name="Notas 53 2 3" xfId="39239" xr:uid="{00000000-0005-0000-0000-0000B4840000}"/>
    <cellStyle name="Notas 53 3" xfId="21118" xr:uid="{00000000-0005-0000-0000-0000B5840000}"/>
    <cellStyle name="Notas 53 3 2" xfId="36169" xr:uid="{00000000-0005-0000-0000-0000B6840000}"/>
    <cellStyle name="Notas 53 3 3" xfId="50518" xr:uid="{00000000-0005-0000-0000-0000B7840000}"/>
    <cellStyle name="Notas 54" xfId="6979" xr:uid="{00000000-0005-0000-0000-0000B8840000}"/>
    <cellStyle name="Notas 54 2" xfId="11740" xr:uid="{00000000-0005-0000-0000-0000B9840000}"/>
    <cellStyle name="Notas 54 2 2" xfId="26791" xr:uid="{00000000-0005-0000-0000-0000BA840000}"/>
    <cellStyle name="Notas 54 2 3" xfId="41140" xr:uid="{00000000-0005-0000-0000-0000BB840000}"/>
    <cellStyle name="Notas 54 3" xfId="21328" xr:uid="{00000000-0005-0000-0000-0000BC840000}"/>
    <cellStyle name="Notas 54 3 2" xfId="36379" xr:uid="{00000000-0005-0000-0000-0000BD840000}"/>
    <cellStyle name="Notas 54 3 3" xfId="50728" xr:uid="{00000000-0005-0000-0000-0000BE840000}"/>
    <cellStyle name="Notas 55" xfId="7189" xr:uid="{00000000-0005-0000-0000-0000BF840000}"/>
    <cellStyle name="Notas 55 2" xfId="9034" xr:uid="{00000000-0005-0000-0000-0000C0840000}"/>
    <cellStyle name="Notas 55 2 2" xfId="24085" xr:uid="{00000000-0005-0000-0000-0000C1840000}"/>
    <cellStyle name="Notas 55 2 3" xfId="38434" xr:uid="{00000000-0005-0000-0000-0000C2840000}"/>
    <cellStyle name="Notas 55 3" xfId="21538" xr:uid="{00000000-0005-0000-0000-0000C3840000}"/>
    <cellStyle name="Notas 55 3 2" xfId="36589" xr:uid="{00000000-0005-0000-0000-0000C4840000}"/>
    <cellStyle name="Notas 55 3 3" xfId="50938" xr:uid="{00000000-0005-0000-0000-0000C5840000}"/>
    <cellStyle name="Notas 56" xfId="7399" xr:uid="{00000000-0005-0000-0000-0000C6840000}"/>
    <cellStyle name="Notas 56 2" xfId="14377" xr:uid="{00000000-0005-0000-0000-0000C7840000}"/>
    <cellStyle name="Notas 56 2 2" xfId="29428" xr:uid="{00000000-0005-0000-0000-0000C8840000}"/>
    <cellStyle name="Notas 56 2 3" xfId="43777" xr:uid="{00000000-0005-0000-0000-0000C9840000}"/>
    <cellStyle name="Notas 56 3" xfId="21748" xr:uid="{00000000-0005-0000-0000-0000CA840000}"/>
    <cellStyle name="Notas 56 3 2" xfId="36799" xr:uid="{00000000-0005-0000-0000-0000CB840000}"/>
    <cellStyle name="Notas 56 3 3" xfId="51148" xr:uid="{00000000-0005-0000-0000-0000CC840000}"/>
    <cellStyle name="Notas 57" xfId="7609" xr:uid="{00000000-0005-0000-0000-0000CD840000}"/>
    <cellStyle name="Notas 57 2" xfId="14096" xr:uid="{00000000-0005-0000-0000-0000CE840000}"/>
    <cellStyle name="Notas 57 2 2" xfId="29147" xr:uid="{00000000-0005-0000-0000-0000CF840000}"/>
    <cellStyle name="Notas 57 2 3" xfId="43496" xr:uid="{00000000-0005-0000-0000-0000D0840000}"/>
    <cellStyle name="Notas 57 3" xfId="21958" xr:uid="{00000000-0005-0000-0000-0000D1840000}"/>
    <cellStyle name="Notas 57 3 2" xfId="37009" xr:uid="{00000000-0005-0000-0000-0000D2840000}"/>
    <cellStyle name="Notas 57 3 3" xfId="51358" xr:uid="{00000000-0005-0000-0000-0000D3840000}"/>
    <cellStyle name="Notas 58" xfId="7819" xr:uid="{00000000-0005-0000-0000-0000D4840000}"/>
    <cellStyle name="Notas 58 2" xfId="11587" xr:uid="{00000000-0005-0000-0000-0000D5840000}"/>
    <cellStyle name="Notas 58 2 2" xfId="26638" xr:uid="{00000000-0005-0000-0000-0000D6840000}"/>
    <cellStyle name="Notas 58 2 3" xfId="40987" xr:uid="{00000000-0005-0000-0000-0000D7840000}"/>
    <cellStyle name="Notas 58 3" xfId="22168" xr:uid="{00000000-0005-0000-0000-0000D8840000}"/>
    <cellStyle name="Notas 58 3 2" xfId="37219" xr:uid="{00000000-0005-0000-0000-0000D9840000}"/>
    <cellStyle name="Notas 58 3 3" xfId="51568" xr:uid="{00000000-0005-0000-0000-0000DA840000}"/>
    <cellStyle name="Notas 59" xfId="8027" xr:uid="{00000000-0005-0000-0000-0000DB840000}"/>
    <cellStyle name="Notas 59 2" xfId="9559" xr:uid="{00000000-0005-0000-0000-0000DC840000}"/>
    <cellStyle name="Notas 59 2 2" xfId="24610" xr:uid="{00000000-0005-0000-0000-0000DD840000}"/>
    <cellStyle name="Notas 59 2 3" xfId="38959" xr:uid="{00000000-0005-0000-0000-0000DE840000}"/>
    <cellStyle name="Notas 59 3" xfId="22376" xr:uid="{00000000-0005-0000-0000-0000DF840000}"/>
    <cellStyle name="Notas 59 3 2" xfId="37427" xr:uid="{00000000-0005-0000-0000-0000E0840000}"/>
    <cellStyle name="Notas 59 3 3" xfId="51776" xr:uid="{00000000-0005-0000-0000-0000E1840000}"/>
    <cellStyle name="Notas 6" xfId="399" xr:uid="{00000000-0005-0000-0000-0000E2840000}"/>
    <cellStyle name="Notas 6 10" xfId="3285" xr:uid="{00000000-0005-0000-0000-0000E3840000}"/>
    <cellStyle name="Notas 6 10 2" xfId="10028" xr:uid="{00000000-0005-0000-0000-0000E4840000}"/>
    <cellStyle name="Notas 6 10 2 2" xfId="25079" xr:uid="{00000000-0005-0000-0000-0000E5840000}"/>
    <cellStyle name="Notas 6 10 2 3" xfId="39428" xr:uid="{00000000-0005-0000-0000-0000E6840000}"/>
    <cellStyle name="Notas 6 10 3" xfId="17634" xr:uid="{00000000-0005-0000-0000-0000E7840000}"/>
    <cellStyle name="Notas 6 10 3 2" xfId="32685" xr:uid="{00000000-0005-0000-0000-0000E8840000}"/>
    <cellStyle name="Notas 6 10 3 3" xfId="47034" xr:uid="{00000000-0005-0000-0000-0000E9840000}"/>
    <cellStyle name="Notas 6 11" xfId="3495" xr:uid="{00000000-0005-0000-0000-0000EA840000}"/>
    <cellStyle name="Notas 6 11 2" xfId="15236" xr:uid="{00000000-0005-0000-0000-0000EB840000}"/>
    <cellStyle name="Notas 6 11 2 2" xfId="30287" xr:uid="{00000000-0005-0000-0000-0000EC840000}"/>
    <cellStyle name="Notas 6 11 2 3" xfId="44636" xr:uid="{00000000-0005-0000-0000-0000ED840000}"/>
    <cellStyle name="Notas 6 11 3" xfId="17844" xr:uid="{00000000-0005-0000-0000-0000EE840000}"/>
    <cellStyle name="Notas 6 11 3 2" xfId="32895" xr:uid="{00000000-0005-0000-0000-0000EF840000}"/>
    <cellStyle name="Notas 6 11 3 3" xfId="47244" xr:uid="{00000000-0005-0000-0000-0000F0840000}"/>
    <cellStyle name="Notas 6 12" xfId="3705" xr:uid="{00000000-0005-0000-0000-0000F1840000}"/>
    <cellStyle name="Notas 6 12 2" xfId="11389" xr:uid="{00000000-0005-0000-0000-0000F2840000}"/>
    <cellStyle name="Notas 6 12 2 2" xfId="26440" xr:uid="{00000000-0005-0000-0000-0000F3840000}"/>
    <cellStyle name="Notas 6 12 2 3" xfId="40789" xr:uid="{00000000-0005-0000-0000-0000F4840000}"/>
    <cellStyle name="Notas 6 12 3" xfId="18054" xr:uid="{00000000-0005-0000-0000-0000F5840000}"/>
    <cellStyle name="Notas 6 12 3 2" xfId="33105" xr:uid="{00000000-0005-0000-0000-0000F6840000}"/>
    <cellStyle name="Notas 6 12 3 3" xfId="47454" xr:uid="{00000000-0005-0000-0000-0000F7840000}"/>
    <cellStyle name="Notas 6 13" xfId="3915" xr:uid="{00000000-0005-0000-0000-0000F8840000}"/>
    <cellStyle name="Notas 6 13 2" xfId="10147" xr:uid="{00000000-0005-0000-0000-0000F9840000}"/>
    <cellStyle name="Notas 6 13 2 2" xfId="25198" xr:uid="{00000000-0005-0000-0000-0000FA840000}"/>
    <cellStyle name="Notas 6 13 2 3" xfId="39547" xr:uid="{00000000-0005-0000-0000-0000FB840000}"/>
    <cellStyle name="Notas 6 13 3" xfId="18264" xr:uid="{00000000-0005-0000-0000-0000FC840000}"/>
    <cellStyle name="Notas 6 13 3 2" xfId="33315" xr:uid="{00000000-0005-0000-0000-0000FD840000}"/>
    <cellStyle name="Notas 6 13 3 3" xfId="47664" xr:uid="{00000000-0005-0000-0000-0000FE840000}"/>
    <cellStyle name="Notas 6 14" xfId="4125" xr:uid="{00000000-0005-0000-0000-0000FF840000}"/>
    <cellStyle name="Notas 6 14 2" xfId="9309" xr:uid="{00000000-0005-0000-0000-000000850000}"/>
    <cellStyle name="Notas 6 14 2 2" xfId="24360" xr:uid="{00000000-0005-0000-0000-000001850000}"/>
    <cellStyle name="Notas 6 14 2 3" xfId="38709" xr:uid="{00000000-0005-0000-0000-000002850000}"/>
    <cellStyle name="Notas 6 14 3" xfId="18474" xr:uid="{00000000-0005-0000-0000-000003850000}"/>
    <cellStyle name="Notas 6 14 3 2" xfId="33525" xr:uid="{00000000-0005-0000-0000-000004850000}"/>
    <cellStyle name="Notas 6 14 3 3" xfId="47874" xr:uid="{00000000-0005-0000-0000-000005850000}"/>
    <cellStyle name="Notas 6 15" xfId="4335" xr:uid="{00000000-0005-0000-0000-000006850000}"/>
    <cellStyle name="Notas 6 15 2" xfId="14190" xr:uid="{00000000-0005-0000-0000-000007850000}"/>
    <cellStyle name="Notas 6 15 2 2" xfId="29241" xr:uid="{00000000-0005-0000-0000-000008850000}"/>
    <cellStyle name="Notas 6 15 2 3" xfId="43590" xr:uid="{00000000-0005-0000-0000-000009850000}"/>
    <cellStyle name="Notas 6 15 3" xfId="18684" xr:uid="{00000000-0005-0000-0000-00000A850000}"/>
    <cellStyle name="Notas 6 15 3 2" xfId="33735" xr:uid="{00000000-0005-0000-0000-00000B850000}"/>
    <cellStyle name="Notas 6 15 3 3" xfId="48084" xr:uid="{00000000-0005-0000-0000-00000C850000}"/>
    <cellStyle name="Notas 6 16" xfId="4545" xr:uid="{00000000-0005-0000-0000-00000D850000}"/>
    <cellStyle name="Notas 6 16 2" xfId="13898" xr:uid="{00000000-0005-0000-0000-00000E850000}"/>
    <cellStyle name="Notas 6 16 2 2" xfId="28949" xr:uid="{00000000-0005-0000-0000-00000F850000}"/>
    <cellStyle name="Notas 6 16 2 3" xfId="43298" xr:uid="{00000000-0005-0000-0000-000010850000}"/>
    <cellStyle name="Notas 6 16 3" xfId="18894" xr:uid="{00000000-0005-0000-0000-000011850000}"/>
    <cellStyle name="Notas 6 16 3 2" xfId="33945" xr:uid="{00000000-0005-0000-0000-000012850000}"/>
    <cellStyle name="Notas 6 16 3 3" xfId="48294" xr:uid="{00000000-0005-0000-0000-000013850000}"/>
    <cellStyle name="Notas 6 17" xfId="4755" xr:uid="{00000000-0005-0000-0000-000014850000}"/>
    <cellStyle name="Notas 6 17 2" xfId="11489" xr:uid="{00000000-0005-0000-0000-000015850000}"/>
    <cellStyle name="Notas 6 17 2 2" xfId="26540" xr:uid="{00000000-0005-0000-0000-000016850000}"/>
    <cellStyle name="Notas 6 17 2 3" xfId="40889" xr:uid="{00000000-0005-0000-0000-000017850000}"/>
    <cellStyle name="Notas 6 17 3" xfId="19104" xr:uid="{00000000-0005-0000-0000-000018850000}"/>
    <cellStyle name="Notas 6 17 3 2" xfId="34155" xr:uid="{00000000-0005-0000-0000-000019850000}"/>
    <cellStyle name="Notas 6 17 3 3" xfId="48504" xr:uid="{00000000-0005-0000-0000-00001A850000}"/>
    <cellStyle name="Notas 6 18" xfId="4965" xr:uid="{00000000-0005-0000-0000-00001B850000}"/>
    <cellStyle name="Notas 6 18 2" xfId="1906" xr:uid="{00000000-0005-0000-0000-00001C850000}"/>
    <cellStyle name="Notas 6 18 2 2" xfId="23711" xr:uid="{00000000-0005-0000-0000-00001D850000}"/>
    <cellStyle name="Notas 6 18 2 3" xfId="23956" xr:uid="{00000000-0005-0000-0000-00001E850000}"/>
    <cellStyle name="Notas 6 18 3" xfId="19314" xr:uid="{00000000-0005-0000-0000-00001F850000}"/>
    <cellStyle name="Notas 6 18 3 2" xfId="34365" xr:uid="{00000000-0005-0000-0000-000020850000}"/>
    <cellStyle name="Notas 6 18 3 3" xfId="48714" xr:uid="{00000000-0005-0000-0000-000021850000}"/>
    <cellStyle name="Notas 6 19" xfId="5175" xr:uid="{00000000-0005-0000-0000-000022850000}"/>
    <cellStyle name="Notas 6 19 2" xfId="15179" xr:uid="{00000000-0005-0000-0000-000023850000}"/>
    <cellStyle name="Notas 6 19 2 2" xfId="30230" xr:uid="{00000000-0005-0000-0000-000024850000}"/>
    <cellStyle name="Notas 6 19 2 3" xfId="44579" xr:uid="{00000000-0005-0000-0000-000025850000}"/>
    <cellStyle name="Notas 6 19 3" xfId="19524" xr:uid="{00000000-0005-0000-0000-000026850000}"/>
    <cellStyle name="Notas 6 19 3 2" xfId="34575" xr:uid="{00000000-0005-0000-0000-000027850000}"/>
    <cellStyle name="Notas 6 19 3 3" xfId="48924" xr:uid="{00000000-0005-0000-0000-000028850000}"/>
    <cellStyle name="Notas 6 2" xfId="1482" xr:uid="{00000000-0005-0000-0000-000029850000}"/>
    <cellStyle name="Notas 6 2 10" xfId="3827" xr:uid="{00000000-0005-0000-0000-00002A850000}"/>
    <cellStyle name="Notas 6 2 10 2" xfId="11271" xr:uid="{00000000-0005-0000-0000-00002B850000}"/>
    <cellStyle name="Notas 6 2 10 2 2" xfId="26322" xr:uid="{00000000-0005-0000-0000-00002C850000}"/>
    <cellStyle name="Notas 6 2 10 2 3" xfId="40671" xr:uid="{00000000-0005-0000-0000-00002D850000}"/>
    <cellStyle name="Notas 6 2 10 3" xfId="18176" xr:uid="{00000000-0005-0000-0000-00002E850000}"/>
    <cellStyle name="Notas 6 2 10 3 2" xfId="33227" xr:uid="{00000000-0005-0000-0000-00002F850000}"/>
    <cellStyle name="Notas 6 2 10 3 3" xfId="47576" xr:uid="{00000000-0005-0000-0000-000030850000}"/>
    <cellStyle name="Notas 6 2 11" xfId="4037" xr:uid="{00000000-0005-0000-0000-000031850000}"/>
    <cellStyle name="Notas 6 2 11 2" xfId="14764" xr:uid="{00000000-0005-0000-0000-000032850000}"/>
    <cellStyle name="Notas 6 2 11 2 2" xfId="29815" xr:uid="{00000000-0005-0000-0000-000033850000}"/>
    <cellStyle name="Notas 6 2 11 2 3" xfId="44164" xr:uid="{00000000-0005-0000-0000-000034850000}"/>
    <cellStyle name="Notas 6 2 11 3" xfId="18386" xr:uid="{00000000-0005-0000-0000-000035850000}"/>
    <cellStyle name="Notas 6 2 11 3 2" xfId="33437" xr:uid="{00000000-0005-0000-0000-000036850000}"/>
    <cellStyle name="Notas 6 2 11 3 3" xfId="47786" xr:uid="{00000000-0005-0000-0000-000037850000}"/>
    <cellStyle name="Notas 6 2 12" xfId="4247" xr:uid="{00000000-0005-0000-0000-000038850000}"/>
    <cellStyle name="Notas 6 2 12 2" xfId="14409" xr:uid="{00000000-0005-0000-0000-000039850000}"/>
    <cellStyle name="Notas 6 2 12 2 2" xfId="29460" xr:uid="{00000000-0005-0000-0000-00003A850000}"/>
    <cellStyle name="Notas 6 2 12 2 3" xfId="43809" xr:uid="{00000000-0005-0000-0000-00003B850000}"/>
    <cellStyle name="Notas 6 2 12 3" xfId="18596" xr:uid="{00000000-0005-0000-0000-00003C850000}"/>
    <cellStyle name="Notas 6 2 12 3 2" xfId="33647" xr:uid="{00000000-0005-0000-0000-00003D850000}"/>
    <cellStyle name="Notas 6 2 12 3 3" xfId="47996" xr:uid="{00000000-0005-0000-0000-00003E850000}"/>
    <cellStyle name="Notas 6 2 13" xfId="4457" xr:uid="{00000000-0005-0000-0000-00003F850000}"/>
    <cellStyle name="Notas 6 2 13 2" xfId="1702" xr:uid="{00000000-0005-0000-0000-000040850000}"/>
    <cellStyle name="Notas 6 2 13 2 2" xfId="23507" xr:uid="{00000000-0005-0000-0000-000041850000}"/>
    <cellStyle name="Notas 6 2 13 2 3" xfId="23741" xr:uid="{00000000-0005-0000-0000-000042850000}"/>
    <cellStyle name="Notas 6 2 13 3" xfId="18806" xr:uid="{00000000-0005-0000-0000-000043850000}"/>
    <cellStyle name="Notas 6 2 13 3 2" xfId="33857" xr:uid="{00000000-0005-0000-0000-000044850000}"/>
    <cellStyle name="Notas 6 2 13 3 3" xfId="48206" xr:uid="{00000000-0005-0000-0000-000045850000}"/>
    <cellStyle name="Notas 6 2 14" xfId="4667" xr:uid="{00000000-0005-0000-0000-000046850000}"/>
    <cellStyle name="Notas 6 2 14 2" xfId="13820" xr:uid="{00000000-0005-0000-0000-000047850000}"/>
    <cellStyle name="Notas 6 2 14 2 2" xfId="28871" xr:uid="{00000000-0005-0000-0000-000048850000}"/>
    <cellStyle name="Notas 6 2 14 2 3" xfId="43220" xr:uid="{00000000-0005-0000-0000-000049850000}"/>
    <cellStyle name="Notas 6 2 14 3" xfId="19016" xr:uid="{00000000-0005-0000-0000-00004A850000}"/>
    <cellStyle name="Notas 6 2 14 3 2" xfId="34067" xr:uid="{00000000-0005-0000-0000-00004B850000}"/>
    <cellStyle name="Notas 6 2 14 3 3" xfId="48416" xr:uid="{00000000-0005-0000-0000-00004C850000}"/>
    <cellStyle name="Notas 6 2 15" xfId="4877" xr:uid="{00000000-0005-0000-0000-00004D850000}"/>
    <cellStyle name="Notas 6 2 15 2" xfId="11777" xr:uid="{00000000-0005-0000-0000-00004E850000}"/>
    <cellStyle name="Notas 6 2 15 2 2" xfId="26828" xr:uid="{00000000-0005-0000-0000-00004F850000}"/>
    <cellStyle name="Notas 6 2 15 2 3" xfId="41177" xr:uid="{00000000-0005-0000-0000-000050850000}"/>
    <cellStyle name="Notas 6 2 15 3" xfId="19226" xr:uid="{00000000-0005-0000-0000-000051850000}"/>
    <cellStyle name="Notas 6 2 15 3 2" xfId="34277" xr:uid="{00000000-0005-0000-0000-000052850000}"/>
    <cellStyle name="Notas 6 2 15 3 3" xfId="48626" xr:uid="{00000000-0005-0000-0000-000053850000}"/>
    <cellStyle name="Notas 6 2 16" xfId="5087" xr:uid="{00000000-0005-0000-0000-000054850000}"/>
    <cellStyle name="Notas 6 2 16 2" xfId="15285" xr:uid="{00000000-0005-0000-0000-000055850000}"/>
    <cellStyle name="Notas 6 2 16 2 2" xfId="30336" xr:uid="{00000000-0005-0000-0000-000056850000}"/>
    <cellStyle name="Notas 6 2 16 2 3" xfId="44685" xr:uid="{00000000-0005-0000-0000-000057850000}"/>
    <cellStyle name="Notas 6 2 16 3" xfId="19436" xr:uid="{00000000-0005-0000-0000-000058850000}"/>
    <cellStyle name="Notas 6 2 16 3 2" xfId="34487" xr:uid="{00000000-0005-0000-0000-000059850000}"/>
    <cellStyle name="Notas 6 2 16 3 3" xfId="48836" xr:uid="{00000000-0005-0000-0000-00005A850000}"/>
    <cellStyle name="Notas 6 2 17" xfId="5297" xr:uid="{00000000-0005-0000-0000-00005B850000}"/>
    <cellStyle name="Notas 6 2 17 2" xfId="14183" xr:uid="{00000000-0005-0000-0000-00005C850000}"/>
    <cellStyle name="Notas 6 2 17 2 2" xfId="29234" xr:uid="{00000000-0005-0000-0000-00005D850000}"/>
    <cellStyle name="Notas 6 2 17 2 3" xfId="43583" xr:uid="{00000000-0005-0000-0000-00005E850000}"/>
    <cellStyle name="Notas 6 2 17 3" xfId="19646" xr:uid="{00000000-0005-0000-0000-00005F850000}"/>
    <cellStyle name="Notas 6 2 17 3 2" xfId="34697" xr:uid="{00000000-0005-0000-0000-000060850000}"/>
    <cellStyle name="Notas 6 2 17 3 3" xfId="49046" xr:uid="{00000000-0005-0000-0000-000061850000}"/>
    <cellStyle name="Notas 6 2 18" xfId="5507" xr:uid="{00000000-0005-0000-0000-000062850000}"/>
    <cellStyle name="Notas 6 2 18 2" xfId="10091" xr:uid="{00000000-0005-0000-0000-000063850000}"/>
    <cellStyle name="Notas 6 2 18 2 2" xfId="25142" xr:uid="{00000000-0005-0000-0000-000064850000}"/>
    <cellStyle name="Notas 6 2 18 2 3" xfId="39491" xr:uid="{00000000-0005-0000-0000-000065850000}"/>
    <cellStyle name="Notas 6 2 18 3" xfId="19856" xr:uid="{00000000-0005-0000-0000-000066850000}"/>
    <cellStyle name="Notas 6 2 18 3 2" xfId="34907" xr:uid="{00000000-0005-0000-0000-000067850000}"/>
    <cellStyle name="Notas 6 2 18 3 3" xfId="49256" xr:uid="{00000000-0005-0000-0000-000068850000}"/>
    <cellStyle name="Notas 6 2 19" xfId="5717" xr:uid="{00000000-0005-0000-0000-000069850000}"/>
    <cellStyle name="Notas 6 2 19 2" xfId="16061" xr:uid="{00000000-0005-0000-0000-00006A850000}"/>
    <cellStyle name="Notas 6 2 19 2 2" xfId="31112" xr:uid="{00000000-0005-0000-0000-00006B850000}"/>
    <cellStyle name="Notas 6 2 19 2 3" xfId="45461" xr:uid="{00000000-0005-0000-0000-00006C850000}"/>
    <cellStyle name="Notas 6 2 19 3" xfId="20066" xr:uid="{00000000-0005-0000-0000-00006D850000}"/>
    <cellStyle name="Notas 6 2 19 3 2" xfId="35117" xr:uid="{00000000-0005-0000-0000-00006E850000}"/>
    <cellStyle name="Notas 6 2 19 3 3" xfId="49466" xr:uid="{00000000-0005-0000-0000-00006F850000}"/>
    <cellStyle name="Notas 6 2 2" xfId="2045" xr:uid="{00000000-0005-0000-0000-000070850000}"/>
    <cellStyle name="Notas 6 2 2 2" xfId="11247" xr:uid="{00000000-0005-0000-0000-000071850000}"/>
    <cellStyle name="Notas 6 2 2 2 2" xfId="26298" xr:uid="{00000000-0005-0000-0000-000072850000}"/>
    <cellStyle name="Notas 6 2 2 2 3" xfId="40647" xr:uid="{00000000-0005-0000-0000-000073850000}"/>
    <cellStyle name="Notas 6 2 2 3" xfId="16392" xr:uid="{00000000-0005-0000-0000-000074850000}"/>
    <cellStyle name="Notas 6 2 2 3 2" xfId="31443" xr:uid="{00000000-0005-0000-0000-000075850000}"/>
    <cellStyle name="Notas 6 2 2 3 3" xfId="45792" xr:uid="{00000000-0005-0000-0000-000076850000}"/>
    <cellStyle name="Notas 6 2 20" xfId="5927" xr:uid="{00000000-0005-0000-0000-000077850000}"/>
    <cellStyle name="Notas 6 2 20 2" xfId="14543" xr:uid="{00000000-0005-0000-0000-000078850000}"/>
    <cellStyle name="Notas 6 2 20 2 2" xfId="29594" xr:uid="{00000000-0005-0000-0000-000079850000}"/>
    <cellStyle name="Notas 6 2 20 2 3" xfId="43943" xr:uid="{00000000-0005-0000-0000-00007A850000}"/>
    <cellStyle name="Notas 6 2 20 3" xfId="20276" xr:uid="{00000000-0005-0000-0000-00007B850000}"/>
    <cellStyle name="Notas 6 2 20 3 2" xfId="35327" xr:uid="{00000000-0005-0000-0000-00007C850000}"/>
    <cellStyle name="Notas 6 2 20 3 3" xfId="49676" xr:uid="{00000000-0005-0000-0000-00007D850000}"/>
    <cellStyle name="Notas 6 2 21" xfId="6137" xr:uid="{00000000-0005-0000-0000-00007E850000}"/>
    <cellStyle name="Notas 6 2 21 2" xfId="12209" xr:uid="{00000000-0005-0000-0000-00007F850000}"/>
    <cellStyle name="Notas 6 2 21 2 2" xfId="27260" xr:uid="{00000000-0005-0000-0000-000080850000}"/>
    <cellStyle name="Notas 6 2 21 2 3" xfId="41609" xr:uid="{00000000-0005-0000-0000-000081850000}"/>
    <cellStyle name="Notas 6 2 21 3" xfId="20486" xr:uid="{00000000-0005-0000-0000-000082850000}"/>
    <cellStyle name="Notas 6 2 21 3 2" xfId="35537" xr:uid="{00000000-0005-0000-0000-000083850000}"/>
    <cellStyle name="Notas 6 2 21 3 3" xfId="49886" xr:uid="{00000000-0005-0000-0000-000084850000}"/>
    <cellStyle name="Notas 6 2 22" xfId="6347" xr:uid="{00000000-0005-0000-0000-000085850000}"/>
    <cellStyle name="Notas 6 2 22 2" xfId="15735" xr:uid="{00000000-0005-0000-0000-000086850000}"/>
    <cellStyle name="Notas 6 2 22 2 2" xfId="30786" xr:uid="{00000000-0005-0000-0000-000087850000}"/>
    <cellStyle name="Notas 6 2 22 2 3" xfId="45135" xr:uid="{00000000-0005-0000-0000-000088850000}"/>
    <cellStyle name="Notas 6 2 22 3" xfId="20696" xr:uid="{00000000-0005-0000-0000-000089850000}"/>
    <cellStyle name="Notas 6 2 22 3 2" xfId="35747" xr:uid="{00000000-0005-0000-0000-00008A850000}"/>
    <cellStyle name="Notas 6 2 22 3 3" xfId="50096" xr:uid="{00000000-0005-0000-0000-00008B850000}"/>
    <cellStyle name="Notas 6 2 23" xfId="6557" xr:uid="{00000000-0005-0000-0000-00008C850000}"/>
    <cellStyle name="Notas 6 2 23 2" xfId="12690" xr:uid="{00000000-0005-0000-0000-00008D850000}"/>
    <cellStyle name="Notas 6 2 23 2 2" xfId="27741" xr:uid="{00000000-0005-0000-0000-00008E850000}"/>
    <cellStyle name="Notas 6 2 23 2 3" xfId="42090" xr:uid="{00000000-0005-0000-0000-00008F850000}"/>
    <cellStyle name="Notas 6 2 23 3" xfId="20906" xr:uid="{00000000-0005-0000-0000-000090850000}"/>
    <cellStyle name="Notas 6 2 23 3 2" xfId="35957" xr:uid="{00000000-0005-0000-0000-000091850000}"/>
    <cellStyle name="Notas 6 2 23 3 3" xfId="50306" xr:uid="{00000000-0005-0000-0000-000092850000}"/>
    <cellStyle name="Notas 6 2 24" xfId="6767" xr:uid="{00000000-0005-0000-0000-000093850000}"/>
    <cellStyle name="Notas 6 2 24 2" xfId="12447" xr:uid="{00000000-0005-0000-0000-000094850000}"/>
    <cellStyle name="Notas 6 2 24 2 2" xfId="27498" xr:uid="{00000000-0005-0000-0000-000095850000}"/>
    <cellStyle name="Notas 6 2 24 2 3" xfId="41847" xr:uid="{00000000-0005-0000-0000-000096850000}"/>
    <cellStyle name="Notas 6 2 24 3" xfId="21116" xr:uid="{00000000-0005-0000-0000-000097850000}"/>
    <cellStyle name="Notas 6 2 24 3 2" xfId="36167" xr:uid="{00000000-0005-0000-0000-000098850000}"/>
    <cellStyle name="Notas 6 2 24 3 3" xfId="50516" xr:uid="{00000000-0005-0000-0000-000099850000}"/>
    <cellStyle name="Notas 6 2 25" xfId="6977" xr:uid="{00000000-0005-0000-0000-00009A850000}"/>
    <cellStyle name="Notas 6 2 25 2" xfId="11249" xr:uid="{00000000-0005-0000-0000-00009B850000}"/>
    <cellStyle name="Notas 6 2 25 2 2" xfId="26300" xr:uid="{00000000-0005-0000-0000-00009C850000}"/>
    <cellStyle name="Notas 6 2 25 2 3" xfId="40649" xr:uid="{00000000-0005-0000-0000-00009D850000}"/>
    <cellStyle name="Notas 6 2 25 3" xfId="21326" xr:uid="{00000000-0005-0000-0000-00009E850000}"/>
    <cellStyle name="Notas 6 2 25 3 2" xfId="36377" xr:uid="{00000000-0005-0000-0000-00009F850000}"/>
    <cellStyle name="Notas 6 2 25 3 3" xfId="50726" xr:uid="{00000000-0005-0000-0000-0000A0850000}"/>
    <cellStyle name="Notas 6 2 26" xfId="7187" xr:uid="{00000000-0005-0000-0000-0000A1850000}"/>
    <cellStyle name="Notas 6 2 26 2" xfId="9717" xr:uid="{00000000-0005-0000-0000-0000A2850000}"/>
    <cellStyle name="Notas 6 2 26 2 2" xfId="24768" xr:uid="{00000000-0005-0000-0000-0000A3850000}"/>
    <cellStyle name="Notas 6 2 26 2 3" xfId="39117" xr:uid="{00000000-0005-0000-0000-0000A4850000}"/>
    <cellStyle name="Notas 6 2 26 3" xfId="21536" xr:uid="{00000000-0005-0000-0000-0000A5850000}"/>
    <cellStyle name="Notas 6 2 26 3 2" xfId="36587" xr:uid="{00000000-0005-0000-0000-0000A6850000}"/>
    <cellStyle name="Notas 6 2 26 3 3" xfId="50936" xr:uid="{00000000-0005-0000-0000-0000A7850000}"/>
    <cellStyle name="Notas 6 2 27" xfId="7397" xr:uid="{00000000-0005-0000-0000-0000A8850000}"/>
    <cellStyle name="Notas 6 2 27 2" xfId="14675" xr:uid="{00000000-0005-0000-0000-0000A9850000}"/>
    <cellStyle name="Notas 6 2 27 2 2" xfId="29726" xr:uid="{00000000-0005-0000-0000-0000AA850000}"/>
    <cellStyle name="Notas 6 2 27 2 3" xfId="44075" xr:uid="{00000000-0005-0000-0000-0000AB850000}"/>
    <cellStyle name="Notas 6 2 27 3" xfId="21746" xr:uid="{00000000-0005-0000-0000-0000AC850000}"/>
    <cellStyle name="Notas 6 2 27 3 2" xfId="36797" xr:uid="{00000000-0005-0000-0000-0000AD850000}"/>
    <cellStyle name="Notas 6 2 27 3 3" xfId="51146" xr:uid="{00000000-0005-0000-0000-0000AE850000}"/>
    <cellStyle name="Notas 6 2 28" xfId="7607" xr:uid="{00000000-0005-0000-0000-0000AF850000}"/>
    <cellStyle name="Notas 6 2 28 2" xfId="13831" xr:uid="{00000000-0005-0000-0000-0000B0850000}"/>
    <cellStyle name="Notas 6 2 28 2 2" xfId="28882" xr:uid="{00000000-0005-0000-0000-0000B1850000}"/>
    <cellStyle name="Notas 6 2 28 2 3" xfId="43231" xr:uid="{00000000-0005-0000-0000-0000B2850000}"/>
    <cellStyle name="Notas 6 2 28 3" xfId="21956" xr:uid="{00000000-0005-0000-0000-0000B3850000}"/>
    <cellStyle name="Notas 6 2 28 3 2" xfId="37007" xr:uid="{00000000-0005-0000-0000-0000B4850000}"/>
    <cellStyle name="Notas 6 2 28 3 3" xfId="51356" xr:uid="{00000000-0005-0000-0000-0000B5850000}"/>
    <cellStyle name="Notas 6 2 29" xfId="7817" xr:uid="{00000000-0005-0000-0000-0000B6850000}"/>
    <cellStyle name="Notas 6 2 29 2" xfId="9524" xr:uid="{00000000-0005-0000-0000-0000B7850000}"/>
    <cellStyle name="Notas 6 2 29 2 2" xfId="24575" xr:uid="{00000000-0005-0000-0000-0000B8850000}"/>
    <cellStyle name="Notas 6 2 29 2 3" xfId="38924" xr:uid="{00000000-0005-0000-0000-0000B9850000}"/>
    <cellStyle name="Notas 6 2 29 3" xfId="22166" xr:uid="{00000000-0005-0000-0000-0000BA850000}"/>
    <cellStyle name="Notas 6 2 29 3 2" xfId="37217" xr:uid="{00000000-0005-0000-0000-0000BB850000}"/>
    <cellStyle name="Notas 6 2 29 3 3" xfId="51566" xr:uid="{00000000-0005-0000-0000-0000BC850000}"/>
    <cellStyle name="Notas 6 2 3" xfId="2357" xr:uid="{00000000-0005-0000-0000-0000BD850000}"/>
    <cellStyle name="Notas 6 2 3 2" xfId="10466" xr:uid="{00000000-0005-0000-0000-0000BE850000}"/>
    <cellStyle name="Notas 6 2 3 2 2" xfId="25517" xr:uid="{00000000-0005-0000-0000-0000BF850000}"/>
    <cellStyle name="Notas 6 2 3 2 3" xfId="39866" xr:uid="{00000000-0005-0000-0000-0000C0850000}"/>
    <cellStyle name="Notas 6 2 3 3" xfId="16706" xr:uid="{00000000-0005-0000-0000-0000C1850000}"/>
    <cellStyle name="Notas 6 2 3 3 2" xfId="31757" xr:uid="{00000000-0005-0000-0000-0000C2850000}"/>
    <cellStyle name="Notas 6 2 3 3 3" xfId="46106" xr:uid="{00000000-0005-0000-0000-0000C3850000}"/>
    <cellStyle name="Notas 6 2 30" xfId="8025" xr:uid="{00000000-0005-0000-0000-0000C4850000}"/>
    <cellStyle name="Notas 6 2 30 2" xfId="10278" xr:uid="{00000000-0005-0000-0000-0000C5850000}"/>
    <cellStyle name="Notas 6 2 30 2 2" xfId="25329" xr:uid="{00000000-0005-0000-0000-0000C6850000}"/>
    <cellStyle name="Notas 6 2 30 2 3" xfId="39678" xr:uid="{00000000-0005-0000-0000-0000C7850000}"/>
    <cellStyle name="Notas 6 2 30 3" xfId="22374" xr:uid="{00000000-0005-0000-0000-0000C8850000}"/>
    <cellStyle name="Notas 6 2 30 3 2" xfId="37425" xr:uid="{00000000-0005-0000-0000-0000C9850000}"/>
    <cellStyle name="Notas 6 2 30 3 3" xfId="51774" xr:uid="{00000000-0005-0000-0000-0000CA850000}"/>
    <cellStyle name="Notas 6 2 31" xfId="8232" xr:uid="{00000000-0005-0000-0000-0000CB850000}"/>
    <cellStyle name="Notas 6 2 31 2" xfId="10975" xr:uid="{00000000-0005-0000-0000-0000CC850000}"/>
    <cellStyle name="Notas 6 2 31 2 2" xfId="26026" xr:uid="{00000000-0005-0000-0000-0000CD850000}"/>
    <cellStyle name="Notas 6 2 31 2 3" xfId="40375" xr:uid="{00000000-0005-0000-0000-0000CE850000}"/>
    <cellStyle name="Notas 6 2 31 3" xfId="22581" xr:uid="{00000000-0005-0000-0000-0000CF850000}"/>
    <cellStyle name="Notas 6 2 31 3 2" xfId="37632" xr:uid="{00000000-0005-0000-0000-0000D0850000}"/>
    <cellStyle name="Notas 6 2 31 3 3" xfId="51981" xr:uid="{00000000-0005-0000-0000-0000D1850000}"/>
    <cellStyle name="Notas 6 2 32" xfId="8439" xr:uid="{00000000-0005-0000-0000-0000D2850000}"/>
    <cellStyle name="Notas 6 2 32 2" xfId="15825" xr:uid="{00000000-0005-0000-0000-0000D3850000}"/>
    <cellStyle name="Notas 6 2 32 2 2" xfId="30876" xr:uid="{00000000-0005-0000-0000-0000D4850000}"/>
    <cellStyle name="Notas 6 2 32 2 3" xfId="45225" xr:uid="{00000000-0005-0000-0000-0000D5850000}"/>
    <cellStyle name="Notas 6 2 32 3" xfId="22788" xr:uid="{00000000-0005-0000-0000-0000D6850000}"/>
    <cellStyle name="Notas 6 2 32 3 2" xfId="37839" xr:uid="{00000000-0005-0000-0000-0000D7850000}"/>
    <cellStyle name="Notas 6 2 32 3 3" xfId="52188" xr:uid="{00000000-0005-0000-0000-0000D8850000}"/>
    <cellStyle name="Notas 6 2 33" xfId="8638" xr:uid="{00000000-0005-0000-0000-0000D9850000}"/>
    <cellStyle name="Notas 6 2 33 2" xfId="11396" xr:uid="{00000000-0005-0000-0000-0000DA850000}"/>
    <cellStyle name="Notas 6 2 33 2 2" xfId="26447" xr:uid="{00000000-0005-0000-0000-0000DB850000}"/>
    <cellStyle name="Notas 6 2 33 2 3" xfId="40796" xr:uid="{00000000-0005-0000-0000-0000DC850000}"/>
    <cellStyle name="Notas 6 2 33 3" xfId="22987" xr:uid="{00000000-0005-0000-0000-0000DD850000}"/>
    <cellStyle name="Notas 6 2 33 3 2" xfId="38038" xr:uid="{00000000-0005-0000-0000-0000DE850000}"/>
    <cellStyle name="Notas 6 2 33 3 3" xfId="52387" xr:uid="{00000000-0005-0000-0000-0000DF850000}"/>
    <cellStyle name="Notas 6 2 34" xfId="8816" xr:uid="{00000000-0005-0000-0000-0000E0850000}"/>
    <cellStyle name="Notas 6 2 34 2" xfId="11044" xr:uid="{00000000-0005-0000-0000-0000E1850000}"/>
    <cellStyle name="Notas 6 2 34 2 2" xfId="26095" xr:uid="{00000000-0005-0000-0000-0000E2850000}"/>
    <cellStyle name="Notas 6 2 34 2 3" xfId="40444" xr:uid="{00000000-0005-0000-0000-0000E3850000}"/>
    <cellStyle name="Notas 6 2 34 3" xfId="23165" xr:uid="{00000000-0005-0000-0000-0000E4850000}"/>
    <cellStyle name="Notas 6 2 34 3 2" xfId="38216" xr:uid="{00000000-0005-0000-0000-0000E5850000}"/>
    <cellStyle name="Notas 6 2 34 3 3" xfId="52565" xr:uid="{00000000-0005-0000-0000-0000E6850000}"/>
    <cellStyle name="Notas 6 2 35" xfId="8969" xr:uid="{00000000-0005-0000-0000-0000E7850000}"/>
    <cellStyle name="Notas 6 2 35 2" xfId="9475" xr:uid="{00000000-0005-0000-0000-0000E8850000}"/>
    <cellStyle name="Notas 6 2 35 2 2" xfId="24526" xr:uid="{00000000-0005-0000-0000-0000E9850000}"/>
    <cellStyle name="Notas 6 2 35 2 3" xfId="38875" xr:uid="{00000000-0005-0000-0000-0000EA850000}"/>
    <cellStyle name="Notas 6 2 35 3" xfId="23318" xr:uid="{00000000-0005-0000-0000-0000EB850000}"/>
    <cellStyle name="Notas 6 2 35 3 2" xfId="38369" xr:uid="{00000000-0005-0000-0000-0000EC850000}"/>
    <cellStyle name="Notas 6 2 35 3 3" xfId="52718" xr:uid="{00000000-0005-0000-0000-0000ED850000}"/>
    <cellStyle name="Notas 6 2 36" xfId="12456" xr:uid="{00000000-0005-0000-0000-0000EE850000}"/>
    <cellStyle name="Notas 6 2 36 2" xfId="27507" xr:uid="{00000000-0005-0000-0000-0000EF850000}"/>
    <cellStyle name="Notas 6 2 36 3" xfId="41856" xr:uid="{00000000-0005-0000-0000-0000F0850000}"/>
    <cellStyle name="Notas 6 2 37" xfId="16218" xr:uid="{00000000-0005-0000-0000-0000F1850000}"/>
    <cellStyle name="Notas 6 2 37 2" xfId="31269" xr:uid="{00000000-0005-0000-0000-0000F2850000}"/>
    <cellStyle name="Notas 6 2 37 3" xfId="45618" xr:uid="{00000000-0005-0000-0000-0000F3850000}"/>
    <cellStyle name="Notas 6 2 4" xfId="2567" xr:uid="{00000000-0005-0000-0000-0000F4850000}"/>
    <cellStyle name="Notas 6 2 4 2" xfId="13578" xr:uid="{00000000-0005-0000-0000-0000F5850000}"/>
    <cellStyle name="Notas 6 2 4 2 2" xfId="28629" xr:uid="{00000000-0005-0000-0000-0000F6850000}"/>
    <cellStyle name="Notas 6 2 4 2 3" xfId="42978" xr:uid="{00000000-0005-0000-0000-0000F7850000}"/>
    <cellStyle name="Notas 6 2 4 3" xfId="16916" xr:uid="{00000000-0005-0000-0000-0000F8850000}"/>
    <cellStyle name="Notas 6 2 4 3 2" xfId="31967" xr:uid="{00000000-0005-0000-0000-0000F9850000}"/>
    <cellStyle name="Notas 6 2 4 3 3" xfId="46316" xr:uid="{00000000-0005-0000-0000-0000FA850000}"/>
    <cellStyle name="Notas 6 2 5" xfId="2777" xr:uid="{00000000-0005-0000-0000-0000FB850000}"/>
    <cellStyle name="Notas 6 2 5 2" xfId="11991" xr:uid="{00000000-0005-0000-0000-0000FC850000}"/>
    <cellStyle name="Notas 6 2 5 2 2" xfId="27042" xr:uid="{00000000-0005-0000-0000-0000FD850000}"/>
    <cellStyle name="Notas 6 2 5 2 3" xfId="41391" xr:uid="{00000000-0005-0000-0000-0000FE850000}"/>
    <cellStyle name="Notas 6 2 5 3" xfId="17126" xr:uid="{00000000-0005-0000-0000-0000FF850000}"/>
    <cellStyle name="Notas 6 2 5 3 2" xfId="32177" xr:uid="{00000000-0005-0000-0000-000000860000}"/>
    <cellStyle name="Notas 6 2 5 3 3" xfId="46526" xr:uid="{00000000-0005-0000-0000-000001860000}"/>
    <cellStyle name="Notas 6 2 6" xfId="2987" xr:uid="{00000000-0005-0000-0000-000002860000}"/>
    <cellStyle name="Notas 6 2 6 2" xfId="14006" xr:uid="{00000000-0005-0000-0000-000003860000}"/>
    <cellStyle name="Notas 6 2 6 2 2" xfId="29057" xr:uid="{00000000-0005-0000-0000-000004860000}"/>
    <cellStyle name="Notas 6 2 6 2 3" xfId="43406" xr:uid="{00000000-0005-0000-0000-000005860000}"/>
    <cellStyle name="Notas 6 2 6 3" xfId="17336" xr:uid="{00000000-0005-0000-0000-000006860000}"/>
    <cellStyle name="Notas 6 2 6 3 2" xfId="32387" xr:uid="{00000000-0005-0000-0000-000007860000}"/>
    <cellStyle name="Notas 6 2 6 3 3" xfId="46736" xr:uid="{00000000-0005-0000-0000-000008860000}"/>
    <cellStyle name="Notas 6 2 7" xfId="3197" xr:uid="{00000000-0005-0000-0000-000009860000}"/>
    <cellStyle name="Notas 6 2 7 2" xfId="1552" xr:uid="{00000000-0005-0000-0000-00000A860000}"/>
    <cellStyle name="Notas 6 2 7 2 2" xfId="23397" xr:uid="{00000000-0005-0000-0000-00000B860000}"/>
    <cellStyle name="Notas 6 2 7 2 3" xfId="23792" xr:uid="{00000000-0005-0000-0000-00000C860000}"/>
    <cellStyle name="Notas 6 2 7 3" xfId="17546" xr:uid="{00000000-0005-0000-0000-00000D860000}"/>
    <cellStyle name="Notas 6 2 7 3 2" xfId="32597" xr:uid="{00000000-0005-0000-0000-00000E860000}"/>
    <cellStyle name="Notas 6 2 7 3 3" xfId="46946" xr:uid="{00000000-0005-0000-0000-00000F860000}"/>
    <cellStyle name="Notas 6 2 8" xfId="3407" xr:uid="{00000000-0005-0000-0000-000010860000}"/>
    <cellStyle name="Notas 6 2 8 2" xfId="10905" xr:uid="{00000000-0005-0000-0000-000011860000}"/>
    <cellStyle name="Notas 6 2 8 2 2" xfId="25956" xr:uid="{00000000-0005-0000-0000-000012860000}"/>
    <cellStyle name="Notas 6 2 8 2 3" xfId="40305" xr:uid="{00000000-0005-0000-0000-000013860000}"/>
    <cellStyle name="Notas 6 2 8 3" xfId="17756" xr:uid="{00000000-0005-0000-0000-000014860000}"/>
    <cellStyle name="Notas 6 2 8 3 2" xfId="32807" xr:uid="{00000000-0005-0000-0000-000015860000}"/>
    <cellStyle name="Notas 6 2 8 3 3" xfId="47156" xr:uid="{00000000-0005-0000-0000-000016860000}"/>
    <cellStyle name="Notas 6 2 9" xfId="3617" xr:uid="{00000000-0005-0000-0000-000017860000}"/>
    <cellStyle name="Notas 6 2 9 2" xfId="13024" xr:uid="{00000000-0005-0000-0000-000018860000}"/>
    <cellStyle name="Notas 6 2 9 2 2" xfId="28075" xr:uid="{00000000-0005-0000-0000-000019860000}"/>
    <cellStyle name="Notas 6 2 9 2 3" xfId="42424" xr:uid="{00000000-0005-0000-0000-00001A860000}"/>
    <cellStyle name="Notas 6 2 9 3" xfId="17966" xr:uid="{00000000-0005-0000-0000-00001B860000}"/>
    <cellStyle name="Notas 6 2 9 3 2" xfId="33017" xr:uid="{00000000-0005-0000-0000-00001C860000}"/>
    <cellStyle name="Notas 6 2 9 3 3" xfId="47366" xr:uid="{00000000-0005-0000-0000-00001D860000}"/>
    <cellStyle name="Notas 6 20" xfId="5385" xr:uid="{00000000-0005-0000-0000-00001E860000}"/>
    <cellStyle name="Notas 6 20 2" xfId="15360" xr:uid="{00000000-0005-0000-0000-00001F860000}"/>
    <cellStyle name="Notas 6 20 2 2" xfId="30411" xr:uid="{00000000-0005-0000-0000-000020860000}"/>
    <cellStyle name="Notas 6 20 2 3" xfId="44760" xr:uid="{00000000-0005-0000-0000-000021860000}"/>
    <cellStyle name="Notas 6 20 3" xfId="19734" xr:uid="{00000000-0005-0000-0000-000022860000}"/>
    <cellStyle name="Notas 6 20 3 2" xfId="34785" xr:uid="{00000000-0005-0000-0000-000023860000}"/>
    <cellStyle name="Notas 6 20 3 3" xfId="49134" xr:uid="{00000000-0005-0000-0000-000024860000}"/>
    <cellStyle name="Notas 6 21" xfId="5595" xr:uid="{00000000-0005-0000-0000-000025860000}"/>
    <cellStyle name="Notas 6 21 2" xfId="10411" xr:uid="{00000000-0005-0000-0000-000026860000}"/>
    <cellStyle name="Notas 6 21 2 2" xfId="25462" xr:uid="{00000000-0005-0000-0000-000027860000}"/>
    <cellStyle name="Notas 6 21 2 3" xfId="39811" xr:uid="{00000000-0005-0000-0000-000028860000}"/>
    <cellStyle name="Notas 6 21 3" xfId="19944" xr:uid="{00000000-0005-0000-0000-000029860000}"/>
    <cellStyle name="Notas 6 21 3 2" xfId="34995" xr:uid="{00000000-0005-0000-0000-00002A860000}"/>
    <cellStyle name="Notas 6 21 3 3" xfId="49344" xr:uid="{00000000-0005-0000-0000-00002B860000}"/>
    <cellStyle name="Notas 6 22" xfId="5805" xr:uid="{00000000-0005-0000-0000-00002C860000}"/>
    <cellStyle name="Notas 6 22 2" xfId="9190" xr:uid="{00000000-0005-0000-0000-00002D860000}"/>
    <cellStyle name="Notas 6 22 2 2" xfId="24241" xr:uid="{00000000-0005-0000-0000-00002E860000}"/>
    <cellStyle name="Notas 6 22 2 3" xfId="38590" xr:uid="{00000000-0005-0000-0000-00002F860000}"/>
    <cellStyle name="Notas 6 22 3" xfId="20154" xr:uid="{00000000-0005-0000-0000-000030860000}"/>
    <cellStyle name="Notas 6 22 3 2" xfId="35205" xr:uid="{00000000-0005-0000-0000-000031860000}"/>
    <cellStyle name="Notas 6 22 3 3" xfId="49554" xr:uid="{00000000-0005-0000-0000-000032860000}"/>
    <cellStyle name="Notas 6 23" xfId="6015" xr:uid="{00000000-0005-0000-0000-000033860000}"/>
    <cellStyle name="Notas 6 23 2" xfId="12761" xr:uid="{00000000-0005-0000-0000-000034860000}"/>
    <cellStyle name="Notas 6 23 2 2" xfId="27812" xr:uid="{00000000-0005-0000-0000-000035860000}"/>
    <cellStyle name="Notas 6 23 2 3" xfId="42161" xr:uid="{00000000-0005-0000-0000-000036860000}"/>
    <cellStyle name="Notas 6 23 3" xfId="20364" xr:uid="{00000000-0005-0000-0000-000037860000}"/>
    <cellStyle name="Notas 6 23 3 2" xfId="35415" xr:uid="{00000000-0005-0000-0000-000038860000}"/>
    <cellStyle name="Notas 6 23 3 3" xfId="49764" xr:uid="{00000000-0005-0000-0000-000039860000}"/>
    <cellStyle name="Notas 6 24" xfId="6225" xr:uid="{00000000-0005-0000-0000-00003A860000}"/>
    <cellStyle name="Notas 6 24 2" xfId="14748" xr:uid="{00000000-0005-0000-0000-00003B860000}"/>
    <cellStyle name="Notas 6 24 2 2" xfId="29799" xr:uid="{00000000-0005-0000-0000-00003C860000}"/>
    <cellStyle name="Notas 6 24 2 3" xfId="44148" xr:uid="{00000000-0005-0000-0000-00003D860000}"/>
    <cellStyle name="Notas 6 24 3" xfId="20574" xr:uid="{00000000-0005-0000-0000-00003E860000}"/>
    <cellStyle name="Notas 6 24 3 2" xfId="35625" xr:uid="{00000000-0005-0000-0000-00003F860000}"/>
    <cellStyle name="Notas 6 24 3 3" xfId="49974" xr:uid="{00000000-0005-0000-0000-000040860000}"/>
    <cellStyle name="Notas 6 25" xfId="6435" xr:uid="{00000000-0005-0000-0000-000041860000}"/>
    <cellStyle name="Notas 6 25 2" xfId="12615" xr:uid="{00000000-0005-0000-0000-000042860000}"/>
    <cellStyle name="Notas 6 25 2 2" xfId="27666" xr:uid="{00000000-0005-0000-0000-000043860000}"/>
    <cellStyle name="Notas 6 25 2 3" xfId="42015" xr:uid="{00000000-0005-0000-0000-000044860000}"/>
    <cellStyle name="Notas 6 25 3" xfId="20784" xr:uid="{00000000-0005-0000-0000-000045860000}"/>
    <cellStyle name="Notas 6 25 3 2" xfId="35835" xr:uid="{00000000-0005-0000-0000-000046860000}"/>
    <cellStyle name="Notas 6 25 3 3" xfId="50184" xr:uid="{00000000-0005-0000-0000-000047860000}"/>
    <cellStyle name="Notas 6 26" xfId="6645" xr:uid="{00000000-0005-0000-0000-000048860000}"/>
    <cellStyle name="Notas 6 26 2" xfId="10887" xr:uid="{00000000-0005-0000-0000-000049860000}"/>
    <cellStyle name="Notas 6 26 2 2" xfId="25938" xr:uid="{00000000-0005-0000-0000-00004A860000}"/>
    <cellStyle name="Notas 6 26 2 3" xfId="40287" xr:uid="{00000000-0005-0000-0000-00004B860000}"/>
    <cellStyle name="Notas 6 26 3" xfId="20994" xr:uid="{00000000-0005-0000-0000-00004C860000}"/>
    <cellStyle name="Notas 6 26 3 2" xfId="36045" xr:uid="{00000000-0005-0000-0000-00004D860000}"/>
    <cellStyle name="Notas 6 26 3 3" xfId="50394" xr:uid="{00000000-0005-0000-0000-00004E860000}"/>
    <cellStyle name="Notas 6 27" xfId="6855" xr:uid="{00000000-0005-0000-0000-00004F860000}"/>
    <cellStyle name="Notas 6 27 2" xfId="16083" xr:uid="{00000000-0005-0000-0000-000050860000}"/>
    <cellStyle name="Notas 6 27 2 2" xfId="31134" xr:uid="{00000000-0005-0000-0000-000051860000}"/>
    <cellStyle name="Notas 6 27 2 3" xfId="45483" xr:uid="{00000000-0005-0000-0000-000052860000}"/>
    <cellStyle name="Notas 6 27 3" xfId="21204" xr:uid="{00000000-0005-0000-0000-000053860000}"/>
    <cellStyle name="Notas 6 27 3 2" xfId="36255" xr:uid="{00000000-0005-0000-0000-000054860000}"/>
    <cellStyle name="Notas 6 27 3 3" xfId="50604" xr:uid="{00000000-0005-0000-0000-000055860000}"/>
    <cellStyle name="Notas 6 28" xfId="7065" xr:uid="{00000000-0005-0000-0000-000056860000}"/>
    <cellStyle name="Notas 6 28 2" xfId="9068" xr:uid="{00000000-0005-0000-0000-000057860000}"/>
    <cellStyle name="Notas 6 28 2 2" xfId="24119" xr:uid="{00000000-0005-0000-0000-000058860000}"/>
    <cellStyle name="Notas 6 28 2 3" xfId="38468" xr:uid="{00000000-0005-0000-0000-000059860000}"/>
    <cellStyle name="Notas 6 28 3" xfId="21414" xr:uid="{00000000-0005-0000-0000-00005A860000}"/>
    <cellStyle name="Notas 6 28 3 2" xfId="36465" xr:uid="{00000000-0005-0000-0000-00005B860000}"/>
    <cellStyle name="Notas 6 28 3 3" xfId="50814" xr:uid="{00000000-0005-0000-0000-00005C860000}"/>
    <cellStyle name="Notas 6 29" xfId="7275" xr:uid="{00000000-0005-0000-0000-00005D860000}"/>
    <cellStyle name="Notas 6 29 2" xfId="12396" xr:uid="{00000000-0005-0000-0000-00005E860000}"/>
    <cellStyle name="Notas 6 29 2 2" xfId="27447" xr:uid="{00000000-0005-0000-0000-00005F860000}"/>
    <cellStyle name="Notas 6 29 2 3" xfId="41796" xr:uid="{00000000-0005-0000-0000-000060860000}"/>
    <cellStyle name="Notas 6 29 3" xfId="21624" xr:uid="{00000000-0005-0000-0000-000061860000}"/>
    <cellStyle name="Notas 6 29 3 2" xfId="36675" xr:uid="{00000000-0005-0000-0000-000062860000}"/>
    <cellStyle name="Notas 6 29 3 3" xfId="51024" xr:uid="{00000000-0005-0000-0000-000063860000}"/>
    <cellStyle name="Notas 6 3" xfId="1472" xr:uid="{00000000-0005-0000-0000-000064860000}"/>
    <cellStyle name="Notas 6 3 10" xfId="3810" xr:uid="{00000000-0005-0000-0000-000065860000}"/>
    <cellStyle name="Notas 6 3 10 2" xfId="14767" xr:uid="{00000000-0005-0000-0000-000066860000}"/>
    <cellStyle name="Notas 6 3 10 2 2" xfId="29818" xr:uid="{00000000-0005-0000-0000-000067860000}"/>
    <cellStyle name="Notas 6 3 10 2 3" xfId="44167" xr:uid="{00000000-0005-0000-0000-000068860000}"/>
    <cellStyle name="Notas 6 3 10 3" xfId="18159" xr:uid="{00000000-0005-0000-0000-000069860000}"/>
    <cellStyle name="Notas 6 3 10 3 2" xfId="33210" xr:uid="{00000000-0005-0000-0000-00006A860000}"/>
    <cellStyle name="Notas 6 3 10 3 3" xfId="47559" xr:uid="{00000000-0005-0000-0000-00006B860000}"/>
    <cellStyle name="Notas 6 3 11" xfId="4020" xr:uid="{00000000-0005-0000-0000-00006C860000}"/>
    <cellStyle name="Notas 6 3 11 2" xfId="12989" xr:uid="{00000000-0005-0000-0000-00006D860000}"/>
    <cellStyle name="Notas 6 3 11 2 2" xfId="28040" xr:uid="{00000000-0005-0000-0000-00006E860000}"/>
    <cellStyle name="Notas 6 3 11 2 3" xfId="42389" xr:uid="{00000000-0005-0000-0000-00006F860000}"/>
    <cellStyle name="Notas 6 3 11 3" xfId="18369" xr:uid="{00000000-0005-0000-0000-000070860000}"/>
    <cellStyle name="Notas 6 3 11 3 2" xfId="33420" xr:uid="{00000000-0005-0000-0000-000071860000}"/>
    <cellStyle name="Notas 6 3 11 3 3" xfId="47769" xr:uid="{00000000-0005-0000-0000-000072860000}"/>
    <cellStyle name="Notas 6 3 12" xfId="4230" xr:uid="{00000000-0005-0000-0000-000073860000}"/>
    <cellStyle name="Notas 6 3 12 2" xfId="15706" xr:uid="{00000000-0005-0000-0000-000074860000}"/>
    <cellStyle name="Notas 6 3 12 2 2" xfId="30757" xr:uid="{00000000-0005-0000-0000-000075860000}"/>
    <cellStyle name="Notas 6 3 12 2 3" xfId="45106" xr:uid="{00000000-0005-0000-0000-000076860000}"/>
    <cellStyle name="Notas 6 3 12 3" xfId="18579" xr:uid="{00000000-0005-0000-0000-000077860000}"/>
    <cellStyle name="Notas 6 3 12 3 2" xfId="33630" xr:uid="{00000000-0005-0000-0000-000078860000}"/>
    <cellStyle name="Notas 6 3 12 3 3" xfId="47979" xr:uid="{00000000-0005-0000-0000-000079860000}"/>
    <cellStyle name="Notas 6 3 13" xfId="4440" xr:uid="{00000000-0005-0000-0000-00007A860000}"/>
    <cellStyle name="Notas 6 3 13 2" xfId="11940" xr:uid="{00000000-0005-0000-0000-00007B860000}"/>
    <cellStyle name="Notas 6 3 13 2 2" xfId="26991" xr:uid="{00000000-0005-0000-0000-00007C860000}"/>
    <cellStyle name="Notas 6 3 13 2 3" xfId="41340" xr:uid="{00000000-0005-0000-0000-00007D860000}"/>
    <cellStyle name="Notas 6 3 13 3" xfId="18789" xr:uid="{00000000-0005-0000-0000-00007E860000}"/>
    <cellStyle name="Notas 6 3 13 3 2" xfId="33840" xr:uid="{00000000-0005-0000-0000-00007F860000}"/>
    <cellStyle name="Notas 6 3 13 3 3" xfId="48189" xr:uid="{00000000-0005-0000-0000-000080860000}"/>
    <cellStyle name="Notas 6 3 14" xfId="4650" xr:uid="{00000000-0005-0000-0000-000081860000}"/>
    <cellStyle name="Notas 6 3 14 2" xfId="12897" xr:uid="{00000000-0005-0000-0000-000082860000}"/>
    <cellStyle name="Notas 6 3 14 2 2" xfId="27948" xr:uid="{00000000-0005-0000-0000-000083860000}"/>
    <cellStyle name="Notas 6 3 14 2 3" xfId="42297" xr:uid="{00000000-0005-0000-0000-000084860000}"/>
    <cellStyle name="Notas 6 3 14 3" xfId="18999" xr:uid="{00000000-0005-0000-0000-000085860000}"/>
    <cellStyle name="Notas 6 3 14 3 2" xfId="34050" xr:uid="{00000000-0005-0000-0000-000086860000}"/>
    <cellStyle name="Notas 6 3 14 3 3" xfId="48399" xr:uid="{00000000-0005-0000-0000-000087860000}"/>
    <cellStyle name="Notas 6 3 15" xfId="4860" xr:uid="{00000000-0005-0000-0000-000088860000}"/>
    <cellStyle name="Notas 6 3 15 2" xfId="10217" xr:uid="{00000000-0005-0000-0000-000089860000}"/>
    <cellStyle name="Notas 6 3 15 2 2" xfId="25268" xr:uid="{00000000-0005-0000-0000-00008A860000}"/>
    <cellStyle name="Notas 6 3 15 2 3" xfId="39617" xr:uid="{00000000-0005-0000-0000-00008B860000}"/>
    <cellStyle name="Notas 6 3 15 3" xfId="19209" xr:uid="{00000000-0005-0000-0000-00008C860000}"/>
    <cellStyle name="Notas 6 3 15 3 2" xfId="34260" xr:uid="{00000000-0005-0000-0000-00008D860000}"/>
    <cellStyle name="Notas 6 3 15 3 3" xfId="48609" xr:uid="{00000000-0005-0000-0000-00008E860000}"/>
    <cellStyle name="Notas 6 3 16" xfId="5070" xr:uid="{00000000-0005-0000-0000-00008F860000}"/>
    <cellStyle name="Notas 6 3 16 2" xfId="9382" xr:uid="{00000000-0005-0000-0000-000090860000}"/>
    <cellStyle name="Notas 6 3 16 2 2" xfId="24433" xr:uid="{00000000-0005-0000-0000-000091860000}"/>
    <cellStyle name="Notas 6 3 16 2 3" xfId="38782" xr:uid="{00000000-0005-0000-0000-000092860000}"/>
    <cellStyle name="Notas 6 3 16 3" xfId="19419" xr:uid="{00000000-0005-0000-0000-000093860000}"/>
    <cellStyle name="Notas 6 3 16 3 2" xfId="34470" xr:uid="{00000000-0005-0000-0000-000094860000}"/>
    <cellStyle name="Notas 6 3 16 3 3" xfId="48819" xr:uid="{00000000-0005-0000-0000-000095860000}"/>
    <cellStyle name="Notas 6 3 17" xfId="5280" xr:uid="{00000000-0005-0000-0000-000096860000}"/>
    <cellStyle name="Notas 6 3 17 2" xfId="12153" xr:uid="{00000000-0005-0000-0000-000097860000}"/>
    <cellStyle name="Notas 6 3 17 2 2" xfId="27204" xr:uid="{00000000-0005-0000-0000-000098860000}"/>
    <cellStyle name="Notas 6 3 17 2 3" xfId="41553" xr:uid="{00000000-0005-0000-0000-000099860000}"/>
    <cellStyle name="Notas 6 3 17 3" xfId="19629" xr:uid="{00000000-0005-0000-0000-00009A860000}"/>
    <cellStyle name="Notas 6 3 17 3 2" xfId="34680" xr:uid="{00000000-0005-0000-0000-00009B860000}"/>
    <cellStyle name="Notas 6 3 17 3 3" xfId="49029" xr:uid="{00000000-0005-0000-0000-00009C860000}"/>
    <cellStyle name="Notas 6 3 18" xfId="5490" xr:uid="{00000000-0005-0000-0000-00009D860000}"/>
    <cellStyle name="Notas 6 3 18 2" xfId="10444" xr:uid="{00000000-0005-0000-0000-00009E860000}"/>
    <cellStyle name="Notas 6 3 18 2 2" xfId="25495" xr:uid="{00000000-0005-0000-0000-00009F860000}"/>
    <cellStyle name="Notas 6 3 18 2 3" xfId="39844" xr:uid="{00000000-0005-0000-0000-0000A0860000}"/>
    <cellStyle name="Notas 6 3 18 3" xfId="19839" xr:uid="{00000000-0005-0000-0000-0000A1860000}"/>
    <cellStyle name="Notas 6 3 18 3 2" xfId="34890" xr:uid="{00000000-0005-0000-0000-0000A2860000}"/>
    <cellStyle name="Notas 6 3 18 3 3" xfId="49239" xr:uid="{00000000-0005-0000-0000-0000A3860000}"/>
    <cellStyle name="Notas 6 3 19" xfId="5700" xr:uid="{00000000-0005-0000-0000-0000A4860000}"/>
    <cellStyle name="Notas 6 3 19 2" xfId="12436" xr:uid="{00000000-0005-0000-0000-0000A5860000}"/>
    <cellStyle name="Notas 6 3 19 2 2" xfId="27487" xr:uid="{00000000-0005-0000-0000-0000A6860000}"/>
    <cellStyle name="Notas 6 3 19 2 3" xfId="41836" xr:uid="{00000000-0005-0000-0000-0000A7860000}"/>
    <cellStyle name="Notas 6 3 19 3" xfId="20049" xr:uid="{00000000-0005-0000-0000-0000A8860000}"/>
    <cellStyle name="Notas 6 3 19 3 2" xfId="35100" xr:uid="{00000000-0005-0000-0000-0000A9860000}"/>
    <cellStyle name="Notas 6 3 19 3 3" xfId="49449" xr:uid="{00000000-0005-0000-0000-0000AA860000}"/>
    <cellStyle name="Notas 6 3 2" xfId="2032" xr:uid="{00000000-0005-0000-0000-0000AB860000}"/>
    <cellStyle name="Notas 6 3 2 2" xfId="15914" xr:uid="{00000000-0005-0000-0000-0000AC860000}"/>
    <cellStyle name="Notas 6 3 2 2 2" xfId="30965" xr:uid="{00000000-0005-0000-0000-0000AD860000}"/>
    <cellStyle name="Notas 6 3 2 2 3" xfId="45314" xr:uid="{00000000-0005-0000-0000-0000AE860000}"/>
    <cellStyle name="Notas 6 3 2 3" xfId="16379" xr:uid="{00000000-0005-0000-0000-0000AF860000}"/>
    <cellStyle name="Notas 6 3 2 3 2" xfId="31430" xr:uid="{00000000-0005-0000-0000-0000B0860000}"/>
    <cellStyle name="Notas 6 3 2 3 3" xfId="45779" xr:uid="{00000000-0005-0000-0000-0000B1860000}"/>
    <cellStyle name="Notas 6 3 20" xfId="5910" xr:uid="{00000000-0005-0000-0000-0000B2860000}"/>
    <cellStyle name="Notas 6 3 20 2" xfId="9226" xr:uid="{00000000-0005-0000-0000-0000B3860000}"/>
    <cellStyle name="Notas 6 3 20 2 2" xfId="24277" xr:uid="{00000000-0005-0000-0000-0000B4860000}"/>
    <cellStyle name="Notas 6 3 20 2 3" xfId="38626" xr:uid="{00000000-0005-0000-0000-0000B5860000}"/>
    <cellStyle name="Notas 6 3 20 3" xfId="20259" xr:uid="{00000000-0005-0000-0000-0000B6860000}"/>
    <cellStyle name="Notas 6 3 20 3 2" xfId="35310" xr:uid="{00000000-0005-0000-0000-0000B7860000}"/>
    <cellStyle name="Notas 6 3 20 3 3" xfId="49659" xr:uid="{00000000-0005-0000-0000-0000B8860000}"/>
    <cellStyle name="Notas 6 3 21" xfId="6120" xr:uid="{00000000-0005-0000-0000-0000B9860000}"/>
    <cellStyle name="Notas 6 3 21 2" xfId="10335" xr:uid="{00000000-0005-0000-0000-0000BA860000}"/>
    <cellStyle name="Notas 6 3 21 2 2" xfId="25386" xr:uid="{00000000-0005-0000-0000-0000BB860000}"/>
    <cellStyle name="Notas 6 3 21 2 3" xfId="39735" xr:uid="{00000000-0005-0000-0000-0000BC860000}"/>
    <cellStyle name="Notas 6 3 21 3" xfId="20469" xr:uid="{00000000-0005-0000-0000-0000BD860000}"/>
    <cellStyle name="Notas 6 3 21 3 2" xfId="35520" xr:uid="{00000000-0005-0000-0000-0000BE860000}"/>
    <cellStyle name="Notas 6 3 21 3 3" xfId="49869" xr:uid="{00000000-0005-0000-0000-0000BF860000}"/>
    <cellStyle name="Notas 6 3 22" xfId="6330" xr:uid="{00000000-0005-0000-0000-0000C0860000}"/>
    <cellStyle name="Notas 6 3 22 2" xfId="10913" xr:uid="{00000000-0005-0000-0000-0000C1860000}"/>
    <cellStyle name="Notas 6 3 22 2 2" xfId="25964" xr:uid="{00000000-0005-0000-0000-0000C2860000}"/>
    <cellStyle name="Notas 6 3 22 2 3" xfId="40313" xr:uid="{00000000-0005-0000-0000-0000C3860000}"/>
    <cellStyle name="Notas 6 3 22 3" xfId="20679" xr:uid="{00000000-0005-0000-0000-0000C4860000}"/>
    <cellStyle name="Notas 6 3 22 3 2" xfId="35730" xr:uid="{00000000-0005-0000-0000-0000C5860000}"/>
    <cellStyle name="Notas 6 3 22 3 3" xfId="50079" xr:uid="{00000000-0005-0000-0000-0000C6860000}"/>
    <cellStyle name="Notas 6 3 23" xfId="6540" xr:uid="{00000000-0005-0000-0000-0000C7860000}"/>
    <cellStyle name="Notas 6 3 23 2" xfId="12469" xr:uid="{00000000-0005-0000-0000-0000C8860000}"/>
    <cellStyle name="Notas 6 3 23 2 2" xfId="27520" xr:uid="{00000000-0005-0000-0000-0000C9860000}"/>
    <cellStyle name="Notas 6 3 23 2 3" xfId="41869" xr:uid="{00000000-0005-0000-0000-0000CA860000}"/>
    <cellStyle name="Notas 6 3 23 3" xfId="20889" xr:uid="{00000000-0005-0000-0000-0000CB860000}"/>
    <cellStyle name="Notas 6 3 23 3 2" xfId="35940" xr:uid="{00000000-0005-0000-0000-0000CC860000}"/>
    <cellStyle name="Notas 6 3 23 3 3" xfId="50289" xr:uid="{00000000-0005-0000-0000-0000CD860000}"/>
    <cellStyle name="Notas 6 3 24" xfId="6750" xr:uid="{00000000-0005-0000-0000-0000CE860000}"/>
    <cellStyle name="Notas 6 3 24 2" xfId="12715" xr:uid="{00000000-0005-0000-0000-0000CF860000}"/>
    <cellStyle name="Notas 6 3 24 2 2" xfId="27766" xr:uid="{00000000-0005-0000-0000-0000D0860000}"/>
    <cellStyle name="Notas 6 3 24 2 3" xfId="42115" xr:uid="{00000000-0005-0000-0000-0000D1860000}"/>
    <cellStyle name="Notas 6 3 24 3" xfId="21099" xr:uid="{00000000-0005-0000-0000-0000D2860000}"/>
    <cellStyle name="Notas 6 3 24 3 2" xfId="36150" xr:uid="{00000000-0005-0000-0000-0000D3860000}"/>
    <cellStyle name="Notas 6 3 24 3 3" xfId="50499" xr:uid="{00000000-0005-0000-0000-0000D4860000}"/>
    <cellStyle name="Notas 6 3 25" xfId="6960" xr:uid="{00000000-0005-0000-0000-0000D5860000}"/>
    <cellStyle name="Notas 6 3 25 2" xfId="12805" xr:uid="{00000000-0005-0000-0000-0000D6860000}"/>
    <cellStyle name="Notas 6 3 25 2 2" xfId="27856" xr:uid="{00000000-0005-0000-0000-0000D7860000}"/>
    <cellStyle name="Notas 6 3 25 2 3" xfId="42205" xr:uid="{00000000-0005-0000-0000-0000D8860000}"/>
    <cellStyle name="Notas 6 3 25 3" xfId="21309" xr:uid="{00000000-0005-0000-0000-0000D9860000}"/>
    <cellStyle name="Notas 6 3 25 3 2" xfId="36360" xr:uid="{00000000-0005-0000-0000-0000DA860000}"/>
    <cellStyle name="Notas 6 3 25 3 3" xfId="50709" xr:uid="{00000000-0005-0000-0000-0000DB860000}"/>
    <cellStyle name="Notas 6 3 26" xfId="7170" xr:uid="{00000000-0005-0000-0000-0000DC860000}"/>
    <cellStyle name="Notas 6 3 26 2" xfId="10540" xr:uid="{00000000-0005-0000-0000-0000DD860000}"/>
    <cellStyle name="Notas 6 3 26 2 2" xfId="25591" xr:uid="{00000000-0005-0000-0000-0000DE860000}"/>
    <cellStyle name="Notas 6 3 26 2 3" xfId="39940" xr:uid="{00000000-0005-0000-0000-0000DF860000}"/>
    <cellStyle name="Notas 6 3 26 3" xfId="21519" xr:uid="{00000000-0005-0000-0000-0000E0860000}"/>
    <cellStyle name="Notas 6 3 26 3 2" xfId="36570" xr:uid="{00000000-0005-0000-0000-0000E1860000}"/>
    <cellStyle name="Notas 6 3 26 3 3" xfId="50919" xr:uid="{00000000-0005-0000-0000-0000E2860000}"/>
    <cellStyle name="Notas 6 3 27" xfId="7380" xr:uid="{00000000-0005-0000-0000-0000E3860000}"/>
    <cellStyle name="Notas 6 3 27 2" xfId="9729" xr:uid="{00000000-0005-0000-0000-0000E4860000}"/>
    <cellStyle name="Notas 6 3 27 2 2" xfId="24780" xr:uid="{00000000-0005-0000-0000-0000E5860000}"/>
    <cellStyle name="Notas 6 3 27 2 3" xfId="39129" xr:uid="{00000000-0005-0000-0000-0000E6860000}"/>
    <cellStyle name="Notas 6 3 27 3" xfId="21729" xr:uid="{00000000-0005-0000-0000-0000E7860000}"/>
    <cellStyle name="Notas 6 3 27 3 2" xfId="36780" xr:uid="{00000000-0005-0000-0000-0000E8860000}"/>
    <cellStyle name="Notas 6 3 27 3 3" xfId="51129" xr:uid="{00000000-0005-0000-0000-0000E9860000}"/>
    <cellStyle name="Notas 6 3 28" xfId="7590" xr:uid="{00000000-0005-0000-0000-0000EA860000}"/>
    <cellStyle name="Notas 6 3 28 2" xfId="14264" xr:uid="{00000000-0005-0000-0000-0000EB860000}"/>
    <cellStyle name="Notas 6 3 28 2 2" xfId="29315" xr:uid="{00000000-0005-0000-0000-0000EC860000}"/>
    <cellStyle name="Notas 6 3 28 2 3" xfId="43664" xr:uid="{00000000-0005-0000-0000-0000ED860000}"/>
    <cellStyle name="Notas 6 3 28 3" xfId="21939" xr:uid="{00000000-0005-0000-0000-0000EE860000}"/>
    <cellStyle name="Notas 6 3 28 3 2" xfId="36990" xr:uid="{00000000-0005-0000-0000-0000EF860000}"/>
    <cellStyle name="Notas 6 3 28 3 3" xfId="51339" xr:uid="{00000000-0005-0000-0000-0000F0860000}"/>
    <cellStyle name="Notas 6 3 29" xfId="7800" xr:uid="{00000000-0005-0000-0000-0000F1860000}"/>
    <cellStyle name="Notas 6 3 29 2" xfId="1680" xr:uid="{00000000-0005-0000-0000-0000F2860000}"/>
    <cellStyle name="Notas 6 3 29 2 2" xfId="23485" xr:uid="{00000000-0005-0000-0000-0000F3860000}"/>
    <cellStyle name="Notas 6 3 29 2 3" xfId="23884" xr:uid="{00000000-0005-0000-0000-0000F4860000}"/>
    <cellStyle name="Notas 6 3 29 3" xfId="22149" xr:uid="{00000000-0005-0000-0000-0000F5860000}"/>
    <cellStyle name="Notas 6 3 29 3 2" xfId="37200" xr:uid="{00000000-0005-0000-0000-0000F6860000}"/>
    <cellStyle name="Notas 6 3 29 3 3" xfId="51549" xr:uid="{00000000-0005-0000-0000-0000F7860000}"/>
    <cellStyle name="Notas 6 3 3" xfId="2340" xr:uid="{00000000-0005-0000-0000-0000F8860000}"/>
    <cellStyle name="Notas 6 3 3 2" xfId="13411" xr:uid="{00000000-0005-0000-0000-0000F9860000}"/>
    <cellStyle name="Notas 6 3 3 2 2" xfId="28462" xr:uid="{00000000-0005-0000-0000-0000FA860000}"/>
    <cellStyle name="Notas 6 3 3 2 3" xfId="42811" xr:uid="{00000000-0005-0000-0000-0000FB860000}"/>
    <cellStyle name="Notas 6 3 3 3" xfId="16689" xr:uid="{00000000-0005-0000-0000-0000FC860000}"/>
    <cellStyle name="Notas 6 3 3 3 2" xfId="31740" xr:uid="{00000000-0005-0000-0000-0000FD860000}"/>
    <cellStyle name="Notas 6 3 3 3 3" xfId="46089" xr:uid="{00000000-0005-0000-0000-0000FE860000}"/>
    <cellStyle name="Notas 6 3 30" xfId="8008" xr:uid="{00000000-0005-0000-0000-0000FF860000}"/>
    <cellStyle name="Notas 6 3 30 2" xfId="1728" xr:uid="{00000000-0005-0000-0000-000000870000}"/>
    <cellStyle name="Notas 6 3 30 2 2" xfId="23533" xr:uid="{00000000-0005-0000-0000-000001870000}"/>
    <cellStyle name="Notas 6 3 30 2 3" xfId="23770" xr:uid="{00000000-0005-0000-0000-000002870000}"/>
    <cellStyle name="Notas 6 3 30 3" xfId="22357" xr:uid="{00000000-0005-0000-0000-000003870000}"/>
    <cellStyle name="Notas 6 3 30 3 2" xfId="37408" xr:uid="{00000000-0005-0000-0000-000004870000}"/>
    <cellStyle name="Notas 6 3 30 3 3" xfId="51757" xr:uid="{00000000-0005-0000-0000-000005870000}"/>
    <cellStyle name="Notas 6 3 31" xfId="8215" xr:uid="{00000000-0005-0000-0000-000006870000}"/>
    <cellStyle name="Notas 6 3 31 2" xfId="9810" xr:uid="{00000000-0005-0000-0000-000007870000}"/>
    <cellStyle name="Notas 6 3 31 2 2" xfId="24861" xr:uid="{00000000-0005-0000-0000-000008870000}"/>
    <cellStyle name="Notas 6 3 31 2 3" xfId="39210" xr:uid="{00000000-0005-0000-0000-000009870000}"/>
    <cellStyle name="Notas 6 3 31 3" xfId="22564" xr:uid="{00000000-0005-0000-0000-00000A870000}"/>
    <cellStyle name="Notas 6 3 31 3 2" xfId="37615" xr:uid="{00000000-0005-0000-0000-00000B870000}"/>
    <cellStyle name="Notas 6 3 31 3 3" xfId="51964" xr:uid="{00000000-0005-0000-0000-00000C870000}"/>
    <cellStyle name="Notas 6 3 32" xfId="8422" xr:uid="{00000000-0005-0000-0000-00000D870000}"/>
    <cellStyle name="Notas 6 3 32 2" xfId="11038" xr:uid="{00000000-0005-0000-0000-00000E870000}"/>
    <cellStyle name="Notas 6 3 32 2 2" xfId="26089" xr:uid="{00000000-0005-0000-0000-00000F870000}"/>
    <cellStyle name="Notas 6 3 32 2 3" xfId="40438" xr:uid="{00000000-0005-0000-0000-000010870000}"/>
    <cellStyle name="Notas 6 3 32 3" xfId="22771" xr:uid="{00000000-0005-0000-0000-000011870000}"/>
    <cellStyle name="Notas 6 3 32 3 2" xfId="37822" xr:uid="{00000000-0005-0000-0000-000012870000}"/>
    <cellStyle name="Notas 6 3 32 3 3" xfId="52171" xr:uid="{00000000-0005-0000-0000-000013870000}"/>
    <cellStyle name="Notas 6 3 33" xfId="8621" xr:uid="{00000000-0005-0000-0000-000014870000}"/>
    <cellStyle name="Notas 6 3 33 2" xfId="15963" xr:uid="{00000000-0005-0000-0000-000015870000}"/>
    <cellStyle name="Notas 6 3 33 2 2" xfId="31014" xr:uid="{00000000-0005-0000-0000-000016870000}"/>
    <cellStyle name="Notas 6 3 33 2 3" xfId="45363" xr:uid="{00000000-0005-0000-0000-000017870000}"/>
    <cellStyle name="Notas 6 3 33 3" xfId="22970" xr:uid="{00000000-0005-0000-0000-000018870000}"/>
    <cellStyle name="Notas 6 3 33 3 2" xfId="38021" xr:uid="{00000000-0005-0000-0000-000019870000}"/>
    <cellStyle name="Notas 6 3 33 3 3" xfId="52370" xr:uid="{00000000-0005-0000-0000-00001A870000}"/>
    <cellStyle name="Notas 6 3 34" xfId="8799" xr:uid="{00000000-0005-0000-0000-00001B870000}"/>
    <cellStyle name="Notas 6 3 34 2" xfId="15553" xr:uid="{00000000-0005-0000-0000-00001C870000}"/>
    <cellStyle name="Notas 6 3 34 2 2" xfId="30604" xr:uid="{00000000-0005-0000-0000-00001D870000}"/>
    <cellStyle name="Notas 6 3 34 2 3" xfId="44953" xr:uid="{00000000-0005-0000-0000-00001E870000}"/>
    <cellStyle name="Notas 6 3 34 3" xfId="23148" xr:uid="{00000000-0005-0000-0000-00001F870000}"/>
    <cellStyle name="Notas 6 3 34 3 2" xfId="38199" xr:uid="{00000000-0005-0000-0000-000020870000}"/>
    <cellStyle name="Notas 6 3 34 3 3" xfId="52548" xr:uid="{00000000-0005-0000-0000-000021870000}"/>
    <cellStyle name="Notas 6 3 35" xfId="8953" xr:uid="{00000000-0005-0000-0000-000022870000}"/>
    <cellStyle name="Notas 6 3 35 2" xfId="14201" xr:uid="{00000000-0005-0000-0000-000023870000}"/>
    <cellStyle name="Notas 6 3 35 2 2" xfId="29252" xr:uid="{00000000-0005-0000-0000-000024870000}"/>
    <cellStyle name="Notas 6 3 35 2 3" xfId="43601" xr:uid="{00000000-0005-0000-0000-000025870000}"/>
    <cellStyle name="Notas 6 3 35 3" xfId="23302" xr:uid="{00000000-0005-0000-0000-000026870000}"/>
    <cellStyle name="Notas 6 3 35 3 2" xfId="38353" xr:uid="{00000000-0005-0000-0000-000027870000}"/>
    <cellStyle name="Notas 6 3 35 3 3" xfId="52702" xr:uid="{00000000-0005-0000-0000-000028870000}"/>
    <cellStyle name="Notas 6 3 36" xfId="9285" xr:uid="{00000000-0005-0000-0000-000029870000}"/>
    <cellStyle name="Notas 6 3 36 2" xfId="24336" xr:uid="{00000000-0005-0000-0000-00002A870000}"/>
    <cellStyle name="Notas 6 3 36 3" xfId="38685" xr:uid="{00000000-0005-0000-0000-00002B870000}"/>
    <cellStyle name="Notas 6 3 37" xfId="16202" xr:uid="{00000000-0005-0000-0000-00002C870000}"/>
    <cellStyle name="Notas 6 3 37 2" xfId="31253" xr:uid="{00000000-0005-0000-0000-00002D870000}"/>
    <cellStyle name="Notas 6 3 37 3" xfId="45602" xr:uid="{00000000-0005-0000-0000-00002E870000}"/>
    <cellStyle name="Notas 6 3 4" xfId="2550" xr:uid="{00000000-0005-0000-0000-00002F870000}"/>
    <cellStyle name="Notas 6 3 4 2" xfId="9088" xr:uid="{00000000-0005-0000-0000-000030870000}"/>
    <cellStyle name="Notas 6 3 4 2 2" xfId="24139" xr:uid="{00000000-0005-0000-0000-000031870000}"/>
    <cellStyle name="Notas 6 3 4 2 3" xfId="38488" xr:uid="{00000000-0005-0000-0000-000032870000}"/>
    <cellStyle name="Notas 6 3 4 3" xfId="16899" xr:uid="{00000000-0005-0000-0000-000033870000}"/>
    <cellStyle name="Notas 6 3 4 3 2" xfId="31950" xr:uid="{00000000-0005-0000-0000-000034870000}"/>
    <cellStyle name="Notas 6 3 4 3 3" xfId="46299" xr:uid="{00000000-0005-0000-0000-000035870000}"/>
    <cellStyle name="Notas 6 3 5" xfId="2760" xr:uid="{00000000-0005-0000-0000-000036870000}"/>
    <cellStyle name="Notas 6 3 5 2" xfId="15458" xr:uid="{00000000-0005-0000-0000-000037870000}"/>
    <cellStyle name="Notas 6 3 5 2 2" xfId="30509" xr:uid="{00000000-0005-0000-0000-000038870000}"/>
    <cellStyle name="Notas 6 3 5 2 3" xfId="44858" xr:uid="{00000000-0005-0000-0000-000039870000}"/>
    <cellStyle name="Notas 6 3 5 3" xfId="17109" xr:uid="{00000000-0005-0000-0000-00003A870000}"/>
    <cellStyle name="Notas 6 3 5 3 2" xfId="32160" xr:uid="{00000000-0005-0000-0000-00003B870000}"/>
    <cellStyle name="Notas 6 3 5 3 3" xfId="46509" xr:uid="{00000000-0005-0000-0000-00003C870000}"/>
    <cellStyle name="Notas 6 3 6" xfId="2970" xr:uid="{00000000-0005-0000-0000-00003D870000}"/>
    <cellStyle name="Notas 6 3 6 2" xfId="15243" xr:uid="{00000000-0005-0000-0000-00003E870000}"/>
    <cellStyle name="Notas 6 3 6 2 2" xfId="30294" xr:uid="{00000000-0005-0000-0000-00003F870000}"/>
    <cellStyle name="Notas 6 3 6 2 3" xfId="44643" xr:uid="{00000000-0005-0000-0000-000040870000}"/>
    <cellStyle name="Notas 6 3 6 3" xfId="17319" xr:uid="{00000000-0005-0000-0000-000041870000}"/>
    <cellStyle name="Notas 6 3 6 3 2" xfId="32370" xr:uid="{00000000-0005-0000-0000-000042870000}"/>
    <cellStyle name="Notas 6 3 6 3 3" xfId="46719" xr:uid="{00000000-0005-0000-0000-000043870000}"/>
    <cellStyle name="Notas 6 3 7" xfId="3180" xr:uid="{00000000-0005-0000-0000-000044870000}"/>
    <cellStyle name="Notas 6 3 7 2" xfId="12109" xr:uid="{00000000-0005-0000-0000-000045870000}"/>
    <cellStyle name="Notas 6 3 7 2 2" xfId="27160" xr:uid="{00000000-0005-0000-0000-000046870000}"/>
    <cellStyle name="Notas 6 3 7 2 3" xfId="41509" xr:uid="{00000000-0005-0000-0000-000047870000}"/>
    <cellStyle name="Notas 6 3 7 3" xfId="17529" xr:uid="{00000000-0005-0000-0000-000048870000}"/>
    <cellStyle name="Notas 6 3 7 3 2" xfId="32580" xr:uid="{00000000-0005-0000-0000-000049870000}"/>
    <cellStyle name="Notas 6 3 7 3 3" xfId="46929" xr:uid="{00000000-0005-0000-0000-00004A870000}"/>
    <cellStyle name="Notas 6 3 8" xfId="3390" xr:uid="{00000000-0005-0000-0000-00004B870000}"/>
    <cellStyle name="Notas 6 3 8 2" xfId="12576" xr:uid="{00000000-0005-0000-0000-00004C870000}"/>
    <cellStyle name="Notas 6 3 8 2 2" xfId="27627" xr:uid="{00000000-0005-0000-0000-00004D870000}"/>
    <cellStyle name="Notas 6 3 8 2 3" xfId="41976" xr:uid="{00000000-0005-0000-0000-00004E870000}"/>
    <cellStyle name="Notas 6 3 8 3" xfId="17739" xr:uid="{00000000-0005-0000-0000-00004F870000}"/>
    <cellStyle name="Notas 6 3 8 3 2" xfId="32790" xr:uid="{00000000-0005-0000-0000-000050870000}"/>
    <cellStyle name="Notas 6 3 8 3 3" xfId="47139" xr:uid="{00000000-0005-0000-0000-000051870000}"/>
    <cellStyle name="Notas 6 3 9" xfId="3600" xr:uid="{00000000-0005-0000-0000-000052870000}"/>
    <cellStyle name="Notas 6 3 9 2" xfId="14007" xr:uid="{00000000-0005-0000-0000-000053870000}"/>
    <cellStyle name="Notas 6 3 9 2 2" xfId="29058" xr:uid="{00000000-0005-0000-0000-000054870000}"/>
    <cellStyle name="Notas 6 3 9 2 3" xfId="43407" xr:uid="{00000000-0005-0000-0000-000055870000}"/>
    <cellStyle name="Notas 6 3 9 3" xfId="17949" xr:uid="{00000000-0005-0000-0000-000056870000}"/>
    <cellStyle name="Notas 6 3 9 3 2" xfId="33000" xr:uid="{00000000-0005-0000-0000-000057870000}"/>
    <cellStyle name="Notas 6 3 9 3 3" xfId="47349" xr:uid="{00000000-0005-0000-0000-000058870000}"/>
    <cellStyle name="Notas 6 30" xfId="7485" xr:uid="{00000000-0005-0000-0000-000059870000}"/>
    <cellStyle name="Notas 6 30 2" xfId="1746" xr:uid="{00000000-0005-0000-0000-00005A870000}"/>
    <cellStyle name="Notas 6 30 2 2" xfId="23551" xr:uid="{00000000-0005-0000-0000-00005B870000}"/>
    <cellStyle name="Notas 6 30 2 3" xfId="23914" xr:uid="{00000000-0005-0000-0000-00005C870000}"/>
    <cellStyle name="Notas 6 30 3" xfId="21834" xr:uid="{00000000-0005-0000-0000-00005D870000}"/>
    <cellStyle name="Notas 6 30 3 2" xfId="36885" xr:uid="{00000000-0005-0000-0000-00005E870000}"/>
    <cellStyle name="Notas 6 30 3 3" xfId="51234" xr:uid="{00000000-0005-0000-0000-00005F870000}"/>
    <cellStyle name="Notas 6 31" xfId="7695" xr:uid="{00000000-0005-0000-0000-000060870000}"/>
    <cellStyle name="Notas 6 31 2" xfId="11312" xr:uid="{00000000-0005-0000-0000-000061870000}"/>
    <cellStyle name="Notas 6 31 2 2" xfId="26363" xr:uid="{00000000-0005-0000-0000-000062870000}"/>
    <cellStyle name="Notas 6 31 2 3" xfId="40712" xr:uid="{00000000-0005-0000-0000-000063870000}"/>
    <cellStyle name="Notas 6 31 3" xfId="22044" xr:uid="{00000000-0005-0000-0000-000064870000}"/>
    <cellStyle name="Notas 6 31 3 2" xfId="37095" xr:uid="{00000000-0005-0000-0000-000065870000}"/>
    <cellStyle name="Notas 6 31 3 3" xfId="51444" xr:uid="{00000000-0005-0000-0000-000066870000}"/>
    <cellStyle name="Notas 6 32" xfId="7905" xr:uid="{00000000-0005-0000-0000-000067870000}"/>
    <cellStyle name="Notas 6 32 2" xfId="16013" xr:uid="{00000000-0005-0000-0000-000068870000}"/>
    <cellStyle name="Notas 6 32 2 2" xfId="31064" xr:uid="{00000000-0005-0000-0000-000069870000}"/>
    <cellStyle name="Notas 6 32 2 3" xfId="45413" xr:uid="{00000000-0005-0000-0000-00006A870000}"/>
    <cellStyle name="Notas 6 32 3" xfId="22254" xr:uid="{00000000-0005-0000-0000-00006B870000}"/>
    <cellStyle name="Notas 6 32 3 2" xfId="37305" xr:uid="{00000000-0005-0000-0000-00006C870000}"/>
    <cellStyle name="Notas 6 32 3 3" xfId="51654" xr:uid="{00000000-0005-0000-0000-00006D870000}"/>
    <cellStyle name="Notas 6 33" xfId="8112" xr:uid="{00000000-0005-0000-0000-00006E870000}"/>
    <cellStyle name="Notas 6 33 2" xfId="11404" xr:uid="{00000000-0005-0000-0000-00006F870000}"/>
    <cellStyle name="Notas 6 33 2 2" xfId="26455" xr:uid="{00000000-0005-0000-0000-000070870000}"/>
    <cellStyle name="Notas 6 33 2 3" xfId="40804" xr:uid="{00000000-0005-0000-0000-000071870000}"/>
    <cellStyle name="Notas 6 33 3" xfId="22461" xr:uid="{00000000-0005-0000-0000-000072870000}"/>
    <cellStyle name="Notas 6 33 3 2" xfId="37512" xr:uid="{00000000-0005-0000-0000-000073870000}"/>
    <cellStyle name="Notas 6 33 3 3" xfId="51861" xr:uid="{00000000-0005-0000-0000-000074870000}"/>
    <cellStyle name="Notas 6 34" xfId="8319" xr:uid="{00000000-0005-0000-0000-000075870000}"/>
    <cellStyle name="Notas 6 34 2" xfId="12192" xr:uid="{00000000-0005-0000-0000-000076870000}"/>
    <cellStyle name="Notas 6 34 2 2" xfId="27243" xr:uid="{00000000-0005-0000-0000-000077870000}"/>
    <cellStyle name="Notas 6 34 2 3" xfId="41592" xr:uid="{00000000-0005-0000-0000-000078870000}"/>
    <cellStyle name="Notas 6 34 3" xfId="22668" xr:uid="{00000000-0005-0000-0000-000079870000}"/>
    <cellStyle name="Notas 6 34 3 2" xfId="37719" xr:uid="{00000000-0005-0000-0000-00007A870000}"/>
    <cellStyle name="Notas 6 34 3 3" xfId="52068" xr:uid="{00000000-0005-0000-0000-00007B870000}"/>
    <cellStyle name="Notas 6 35" xfId="8524" xr:uid="{00000000-0005-0000-0000-00007C870000}"/>
    <cellStyle name="Notas 6 35 2" xfId="12581" xr:uid="{00000000-0005-0000-0000-00007D870000}"/>
    <cellStyle name="Notas 6 35 2 2" xfId="27632" xr:uid="{00000000-0005-0000-0000-00007E870000}"/>
    <cellStyle name="Notas 6 35 2 3" xfId="41981" xr:uid="{00000000-0005-0000-0000-00007F870000}"/>
    <cellStyle name="Notas 6 35 3" xfId="22873" xr:uid="{00000000-0005-0000-0000-000080870000}"/>
    <cellStyle name="Notas 6 35 3 2" xfId="37924" xr:uid="{00000000-0005-0000-0000-000081870000}"/>
    <cellStyle name="Notas 6 35 3 3" xfId="52273" xr:uid="{00000000-0005-0000-0000-000082870000}"/>
    <cellStyle name="Notas 6 36" xfId="8719" xr:uid="{00000000-0005-0000-0000-000083870000}"/>
    <cellStyle name="Notas 6 36 2" xfId="1554" xr:uid="{00000000-0005-0000-0000-000084870000}"/>
    <cellStyle name="Notas 6 36 2 2" xfId="23399" xr:uid="{00000000-0005-0000-0000-000085870000}"/>
    <cellStyle name="Notas 6 36 2 3" xfId="23774" xr:uid="{00000000-0005-0000-0000-000086870000}"/>
    <cellStyle name="Notas 6 36 3" xfId="23068" xr:uid="{00000000-0005-0000-0000-000087870000}"/>
    <cellStyle name="Notas 6 36 3 2" xfId="38119" xr:uid="{00000000-0005-0000-0000-000088870000}"/>
    <cellStyle name="Notas 6 36 3 3" xfId="52468" xr:uid="{00000000-0005-0000-0000-000089870000}"/>
    <cellStyle name="Notas 6 37" xfId="8889" xr:uid="{00000000-0005-0000-0000-00008A870000}"/>
    <cellStyle name="Notas 6 37 2" xfId="9433" xr:uid="{00000000-0005-0000-0000-00008B870000}"/>
    <cellStyle name="Notas 6 37 2 2" xfId="24484" xr:uid="{00000000-0005-0000-0000-00008C870000}"/>
    <cellStyle name="Notas 6 37 2 3" xfId="38833" xr:uid="{00000000-0005-0000-0000-00008D870000}"/>
    <cellStyle name="Notas 6 37 3" xfId="23238" xr:uid="{00000000-0005-0000-0000-00008E870000}"/>
    <cellStyle name="Notas 6 37 3 2" xfId="38289" xr:uid="{00000000-0005-0000-0000-00008F870000}"/>
    <cellStyle name="Notas 6 37 3 3" xfId="52638" xr:uid="{00000000-0005-0000-0000-000090870000}"/>
    <cellStyle name="Notas 6 38" xfId="11211" xr:uid="{00000000-0005-0000-0000-000091870000}"/>
    <cellStyle name="Notas 6 38 2" xfId="26262" xr:uid="{00000000-0005-0000-0000-000092870000}"/>
    <cellStyle name="Notas 6 38 3" xfId="40611" xr:uid="{00000000-0005-0000-0000-000093870000}"/>
    <cellStyle name="Notas 6 39" xfId="16138" xr:uid="{00000000-0005-0000-0000-000094870000}"/>
    <cellStyle name="Notas 6 39 2" xfId="31189" xr:uid="{00000000-0005-0000-0000-000095870000}"/>
    <cellStyle name="Notas 6 39 3" xfId="45538" xr:uid="{00000000-0005-0000-0000-000096870000}"/>
    <cellStyle name="Notas 6 4" xfId="2090" xr:uid="{00000000-0005-0000-0000-000097870000}"/>
    <cellStyle name="Notas 6 4 2" xfId="11048" xr:uid="{00000000-0005-0000-0000-000098870000}"/>
    <cellStyle name="Notas 6 4 2 2" xfId="26099" xr:uid="{00000000-0005-0000-0000-000099870000}"/>
    <cellStyle name="Notas 6 4 2 3" xfId="40448" xr:uid="{00000000-0005-0000-0000-00009A870000}"/>
    <cellStyle name="Notas 6 4 3" xfId="16437" xr:uid="{00000000-0005-0000-0000-00009B870000}"/>
    <cellStyle name="Notas 6 4 3 2" xfId="31488" xr:uid="{00000000-0005-0000-0000-00009C870000}"/>
    <cellStyle name="Notas 6 4 3 3" xfId="45837" xr:uid="{00000000-0005-0000-0000-00009D870000}"/>
    <cellStyle name="Notas 6 5" xfId="2235" xr:uid="{00000000-0005-0000-0000-00009E870000}"/>
    <cellStyle name="Notas 6 5 2" xfId="9141" xr:uid="{00000000-0005-0000-0000-00009F870000}"/>
    <cellStyle name="Notas 6 5 2 2" xfId="24192" xr:uid="{00000000-0005-0000-0000-0000A0870000}"/>
    <cellStyle name="Notas 6 5 2 3" xfId="38541" xr:uid="{00000000-0005-0000-0000-0000A1870000}"/>
    <cellStyle name="Notas 6 5 3" xfId="16584" xr:uid="{00000000-0005-0000-0000-0000A2870000}"/>
    <cellStyle name="Notas 6 5 3 2" xfId="31635" xr:uid="{00000000-0005-0000-0000-0000A3870000}"/>
    <cellStyle name="Notas 6 5 3 3" xfId="45984" xr:uid="{00000000-0005-0000-0000-0000A4870000}"/>
    <cellStyle name="Notas 6 6" xfId="2445" xr:uid="{00000000-0005-0000-0000-0000A5870000}"/>
    <cellStyle name="Notas 6 6 2" xfId="15618" xr:uid="{00000000-0005-0000-0000-0000A6870000}"/>
    <cellStyle name="Notas 6 6 2 2" xfId="30669" xr:uid="{00000000-0005-0000-0000-0000A7870000}"/>
    <cellStyle name="Notas 6 6 2 3" xfId="45018" xr:uid="{00000000-0005-0000-0000-0000A8870000}"/>
    <cellStyle name="Notas 6 6 3" xfId="16794" xr:uid="{00000000-0005-0000-0000-0000A9870000}"/>
    <cellStyle name="Notas 6 6 3 2" xfId="31845" xr:uid="{00000000-0005-0000-0000-0000AA870000}"/>
    <cellStyle name="Notas 6 6 3 3" xfId="46194" xr:uid="{00000000-0005-0000-0000-0000AB870000}"/>
    <cellStyle name="Notas 6 7" xfId="2655" xr:uid="{00000000-0005-0000-0000-0000AC870000}"/>
    <cellStyle name="Notas 6 7 2" xfId="15489" xr:uid="{00000000-0005-0000-0000-0000AD870000}"/>
    <cellStyle name="Notas 6 7 2 2" xfId="30540" xr:uid="{00000000-0005-0000-0000-0000AE870000}"/>
    <cellStyle name="Notas 6 7 2 3" xfId="44889" xr:uid="{00000000-0005-0000-0000-0000AF870000}"/>
    <cellStyle name="Notas 6 7 3" xfId="17004" xr:uid="{00000000-0005-0000-0000-0000B0870000}"/>
    <cellStyle name="Notas 6 7 3 2" xfId="32055" xr:uid="{00000000-0005-0000-0000-0000B1870000}"/>
    <cellStyle name="Notas 6 7 3 3" xfId="46404" xr:uid="{00000000-0005-0000-0000-0000B2870000}"/>
    <cellStyle name="Notas 6 8" xfId="2865" xr:uid="{00000000-0005-0000-0000-0000B3870000}"/>
    <cellStyle name="Notas 6 8 2" xfId="15563" xr:uid="{00000000-0005-0000-0000-0000B4870000}"/>
    <cellStyle name="Notas 6 8 2 2" xfId="30614" xr:uid="{00000000-0005-0000-0000-0000B5870000}"/>
    <cellStyle name="Notas 6 8 2 3" xfId="44963" xr:uid="{00000000-0005-0000-0000-0000B6870000}"/>
    <cellStyle name="Notas 6 8 3" xfId="17214" xr:uid="{00000000-0005-0000-0000-0000B7870000}"/>
    <cellStyle name="Notas 6 8 3 2" xfId="32265" xr:uid="{00000000-0005-0000-0000-0000B8870000}"/>
    <cellStyle name="Notas 6 8 3 3" xfId="46614" xr:uid="{00000000-0005-0000-0000-0000B9870000}"/>
    <cellStyle name="Notas 6 9" xfId="3075" xr:uid="{00000000-0005-0000-0000-0000BA870000}"/>
    <cellStyle name="Notas 6 9 2" xfId="11218" xr:uid="{00000000-0005-0000-0000-0000BB870000}"/>
    <cellStyle name="Notas 6 9 2 2" xfId="26269" xr:uid="{00000000-0005-0000-0000-0000BC870000}"/>
    <cellStyle name="Notas 6 9 2 3" xfId="40618" xr:uid="{00000000-0005-0000-0000-0000BD870000}"/>
    <cellStyle name="Notas 6 9 3" xfId="17424" xr:uid="{00000000-0005-0000-0000-0000BE870000}"/>
    <cellStyle name="Notas 6 9 3 2" xfId="32475" xr:uid="{00000000-0005-0000-0000-0000BF870000}"/>
    <cellStyle name="Notas 6 9 3 3" xfId="46824" xr:uid="{00000000-0005-0000-0000-0000C0870000}"/>
    <cellStyle name="Notas 60" xfId="8234" xr:uid="{00000000-0005-0000-0000-0000C1870000}"/>
    <cellStyle name="Notas 60 2" xfId="12156" xr:uid="{00000000-0005-0000-0000-0000C2870000}"/>
    <cellStyle name="Notas 60 2 2" xfId="27207" xr:uid="{00000000-0005-0000-0000-0000C3870000}"/>
    <cellStyle name="Notas 60 2 3" xfId="41556" xr:uid="{00000000-0005-0000-0000-0000C4870000}"/>
    <cellStyle name="Notas 60 3" xfId="22583" xr:uid="{00000000-0005-0000-0000-0000C5870000}"/>
    <cellStyle name="Notas 60 3 2" xfId="37634" xr:uid="{00000000-0005-0000-0000-0000C6870000}"/>
    <cellStyle name="Notas 60 3 3" xfId="51983" xr:uid="{00000000-0005-0000-0000-0000C7870000}"/>
    <cellStyle name="Notas 61" xfId="8441" xr:uid="{00000000-0005-0000-0000-0000C8870000}"/>
    <cellStyle name="Notas 61 2" xfId="15249" xr:uid="{00000000-0005-0000-0000-0000C9870000}"/>
    <cellStyle name="Notas 61 2 2" xfId="30300" xr:uid="{00000000-0005-0000-0000-0000CA870000}"/>
    <cellStyle name="Notas 61 2 3" xfId="44649" xr:uid="{00000000-0005-0000-0000-0000CB870000}"/>
    <cellStyle name="Notas 61 3" xfId="22790" xr:uid="{00000000-0005-0000-0000-0000CC870000}"/>
    <cellStyle name="Notas 61 3 2" xfId="37841" xr:uid="{00000000-0005-0000-0000-0000CD870000}"/>
    <cellStyle name="Notas 61 3 3" xfId="52190" xr:uid="{00000000-0005-0000-0000-0000CE870000}"/>
    <cellStyle name="Notas 62" xfId="8640" xr:uid="{00000000-0005-0000-0000-0000CF870000}"/>
    <cellStyle name="Notas 62 2" xfId="13685" xr:uid="{00000000-0005-0000-0000-0000D0870000}"/>
    <cellStyle name="Notas 62 2 2" xfId="28736" xr:uid="{00000000-0005-0000-0000-0000D1870000}"/>
    <cellStyle name="Notas 62 2 3" xfId="43085" xr:uid="{00000000-0005-0000-0000-0000D2870000}"/>
    <cellStyle name="Notas 62 3" xfId="22989" xr:uid="{00000000-0005-0000-0000-0000D3870000}"/>
    <cellStyle name="Notas 62 3 2" xfId="38040" xr:uid="{00000000-0005-0000-0000-0000D4870000}"/>
    <cellStyle name="Notas 62 3 3" xfId="52389" xr:uid="{00000000-0005-0000-0000-0000D5870000}"/>
    <cellStyle name="Notas 63" xfId="8818" xr:uid="{00000000-0005-0000-0000-0000D6870000}"/>
    <cellStyle name="Notas 63 2" xfId="13383" xr:uid="{00000000-0005-0000-0000-0000D7870000}"/>
    <cellStyle name="Notas 63 2 2" xfId="28434" xr:uid="{00000000-0005-0000-0000-0000D8870000}"/>
    <cellStyle name="Notas 63 2 3" xfId="42783" xr:uid="{00000000-0005-0000-0000-0000D9870000}"/>
    <cellStyle name="Notas 63 3" xfId="23167" xr:uid="{00000000-0005-0000-0000-0000DA870000}"/>
    <cellStyle name="Notas 63 3 2" xfId="38218" xr:uid="{00000000-0005-0000-0000-0000DB870000}"/>
    <cellStyle name="Notas 63 3 3" xfId="52567" xr:uid="{00000000-0005-0000-0000-0000DC870000}"/>
    <cellStyle name="Notas 64" xfId="12236" xr:uid="{00000000-0005-0000-0000-0000DD870000}"/>
    <cellStyle name="Notas 64 2" xfId="27287" xr:uid="{00000000-0005-0000-0000-0000DE870000}"/>
    <cellStyle name="Notas 64 3" xfId="41636" xr:uid="{00000000-0005-0000-0000-0000DF870000}"/>
    <cellStyle name="Notas 65" xfId="14820" xr:uid="{00000000-0005-0000-0000-0000E0870000}"/>
    <cellStyle name="Notas 65 2" xfId="29871" xr:uid="{00000000-0005-0000-0000-0000E1870000}"/>
    <cellStyle name="Notas 65 3" xfId="44220" xr:uid="{00000000-0005-0000-0000-0000E2870000}"/>
    <cellStyle name="Notas 66" xfId="1359" xr:uid="{00000000-0005-0000-0000-0000E3870000}"/>
    <cellStyle name="Notas 7" xfId="44" xr:uid="{00000000-0005-0000-0000-0000E4870000}"/>
    <cellStyle name="Notas 7 10" xfId="3286" xr:uid="{00000000-0005-0000-0000-0000E5870000}"/>
    <cellStyle name="Notas 7 10 2" xfId="9930" xr:uid="{00000000-0005-0000-0000-0000E6870000}"/>
    <cellStyle name="Notas 7 10 2 2" xfId="24981" xr:uid="{00000000-0005-0000-0000-0000E7870000}"/>
    <cellStyle name="Notas 7 10 2 3" xfId="39330" xr:uid="{00000000-0005-0000-0000-0000E8870000}"/>
    <cellStyle name="Notas 7 10 3" xfId="17635" xr:uid="{00000000-0005-0000-0000-0000E9870000}"/>
    <cellStyle name="Notas 7 10 3 2" xfId="32686" xr:uid="{00000000-0005-0000-0000-0000EA870000}"/>
    <cellStyle name="Notas 7 10 3 3" xfId="47035" xr:uid="{00000000-0005-0000-0000-0000EB870000}"/>
    <cellStyle name="Notas 7 11" xfId="3496" xr:uid="{00000000-0005-0000-0000-0000EC870000}"/>
    <cellStyle name="Notas 7 11 2" xfId="14550" xr:uid="{00000000-0005-0000-0000-0000ED870000}"/>
    <cellStyle name="Notas 7 11 2 2" xfId="29601" xr:uid="{00000000-0005-0000-0000-0000EE870000}"/>
    <cellStyle name="Notas 7 11 2 3" xfId="43950" xr:uid="{00000000-0005-0000-0000-0000EF870000}"/>
    <cellStyle name="Notas 7 11 3" xfId="17845" xr:uid="{00000000-0005-0000-0000-0000F0870000}"/>
    <cellStyle name="Notas 7 11 3 2" xfId="32896" xr:uid="{00000000-0005-0000-0000-0000F1870000}"/>
    <cellStyle name="Notas 7 11 3 3" xfId="47245" xr:uid="{00000000-0005-0000-0000-0000F2870000}"/>
    <cellStyle name="Notas 7 12" xfId="3706" xr:uid="{00000000-0005-0000-0000-0000F3870000}"/>
    <cellStyle name="Notas 7 12 2" xfId="12597" xr:uid="{00000000-0005-0000-0000-0000F4870000}"/>
    <cellStyle name="Notas 7 12 2 2" xfId="27648" xr:uid="{00000000-0005-0000-0000-0000F5870000}"/>
    <cellStyle name="Notas 7 12 2 3" xfId="41997" xr:uid="{00000000-0005-0000-0000-0000F6870000}"/>
    <cellStyle name="Notas 7 12 3" xfId="18055" xr:uid="{00000000-0005-0000-0000-0000F7870000}"/>
    <cellStyle name="Notas 7 12 3 2" xfId="33106" xr:uid="{00000000-0005-0000-0000-0000F8870000}"/>
    <cellStyle name="Notas 7 12 3 3" xfId="47455" xr:uid="{00000000-0005-0000-0000-0000F9870000}"/>
    <cellStyle name="Notas 7 13" xfId="3916" xr:uid="{00000000-0005-0000-0000-0000FA870000}"/>
    <cellStyle name="Notas 7 13 2" xfId="11431" xr:uid="{00000000-0005-0000-0000-0000FB870000}"/>
    <cellStyle name="Notas 7 13 2 2" xfId="26482" xr:uid="{00000000-0005-0000-0000-0000FC870000}"/>
    <cellStyle name="Notas 7 13 2 3" xfId="40831" xr:uid="{00000000-0005-0000-0000-0000FD870000}"/>
    <cellStyle name="Notas 7 13 3" xfId="18265" xr:uid="{00000000-0005-0000-0000-0000FE870000}"/>
    <cellStyle name="Notas 7 13 3 2" xfId="33316" xr:uid="{00000000-0005-0000-0000-0000FF870000}"/>
    <cellStyle name="Notas 7 13 3 3" xfId="47665" xr:uid="{00000000-0005-0000-0000-000000880000}"/>
    <cellStyle name="Notas 7 14" xfId="4126" xr:uid="{00000000-0005-0000-0000-000001880000}"/>
    <cellStyle name="Notas 7 14 2" xfId="10999" xr:uid="{00000000-0005-0000-0000-000002880000}"/>
    <cellStyle name="Notas 7 14 2 2" xfId="26050" xr:uid="{00000000-0005-0000-0000-000003880000}"/>
    <cellStyle name="Notas 7 14 2 3" xfId="40399" xr:uid="{00000000-0005-0000-0000-000004880000}"/>
    <cellStyle name="Notas 7 14 3" xfId="18475" xr:uid="{00000000-0005-0000-0000-000005880000}"/>
    <cellStyle name="Notas 7 14 3 2" xfId="33526" xr:uid="{00000000-0005-0000-0000-000006880000}"/>
    <cellStyle name="Notas 7 14 3 3" xfId="47875" xr:uid="{00000000-0005-0000-0000-000007880000}"/>
    <cellStyle name="Notas 7 15" xfId="4336" xr:uid="{00000000-0005-0000-0000-000008880000}"/>
    <cellStyle name="Notas 7 15 2" xfId="9456" xr:uid="{00000000-0005-0000-0000-000009880000}"/>
    <cellStyle name="Notas 7 15 2 2" xfId="24507" xr:uid="{00000000-0005-0000-0000-00000A880000}"/>
    <cellStyle name="Notas 7 15 2 3" xfId="38856" xr:uid="{00000000-0005-0000-0000-00000B880000}"/>
    <cellStyle name="Notas 7 15 3" xfId="18685" xr:uid="{00000000-0005-0000-0000-00000C880000}"/>
    <cellStyle name="Notas 7 15 3 2" xfId="33736" xr:uid="{00000000-0005-0000-0000-00000D880000}"/>
    <cellStyle name="Notas 7 15 3 3" xfId="48085" xr:uid="{00000000-0005-0000-0000-00000E880000}"/>
    <cellStyle name="Notas 7 16" xfId="4546" xr:uid="{00000000-0005-0000-0000-00000F880000}"/>
    <cellStyle name="Notas 7 16 2" xfId="13851" xr:uid="{00000000-0005-0000-0000-000010880000}"/>
    <cellStyle name="Notas 7 16 2 2" xfId="28902" xr:uid="{00000000-0005-0000-0000-000011880000}"/>
    <cellStyle name="Notas 7 16 2 3" xfId="43251" xr:uid="{00000000-0005-0000-0000-000012880000}"/>
    <cellStyle name="Notas 7 16 3" xfId="18895" xr:uid="{00000000-0005-0000-0000-000013880000}"/>
    <cellStyle name="Notas 7 16 3 2" xfId="33946" xr:uid="{00000000-0005-0000-0000-000014880000}"/>
    <cellStyle name="Notas 7 16 3 3" xfId="48295" xr:uid="{00000000-0005-0000-0000-000015880000}"/>
    <cellStyle name="Notas 7 17" xfId="4756" xr:uid="{00000000-0005-0000-0000-000016880000}"/>
    <cellStyle name="Notas 7 17 2" xfId="9020" xr:uid="{00000000-0005-0000-0000-000017880000}"/>
    <cellStyle name="Notas 7 17 2 2" xfId="24071" xr:uid="{00000000-0005-0000-0000-000018880000}"/>
    <cellStyle name="Notas 7 17 2 3" xfId="38420" xr:uid="{00000000-0005-0000-0000-000019880000}"/>
    <cellStyle name="Notas 7 17 3" xfId="19105" xr:uid="{00000000-0005-0000-0000-00001A880000}"/>
    <cellStyle name="Notas 7 17 3 2" xfId="34156" xr:uid="{00000000-0005-0000-0000-00001B880000}"/>
    <cellStyle name="Notas 7 17 3 3" xfId="48505" xr:uid="{00000000-0005-0000-0000-00001C880000}"/>
    <cellStyle name="Notas 7 18" xfId="4966" xr:uid="{00000000-0005-0000-0000-00001D880000}"/>
    <cellStyle name="Notas 7 18 2" xfId="16001" xr:uid="{00000000-0005-0000-0000-00001E880000}"/>
    <cellStyle name="Notas 7 18 2 2" xfId="31052" xr:uid="{00000000-0005-0000-0000-00001F880000}"/>
    <cellStyle name="Notas 7 18 2 3" xfId="45401" xr:uid="{00000000-0005-0000-0000-000020880000}"/>
    <cellStyle name="Notas 7 18 3" xfId="19315" xr:uid="{00000000-0005-0000-0000-000021880000}"/>
    <cellStyle name="Notas 7 18 3 2" xfId="34366" xr:uid="{00000000-0005-0000-0000-000022880000}"/>
    <cellStyle name="Notas 7 18 3 3" xfId="48715" xr:uid="{00000000-0005-0000-0000-000023880000}"/>
    <cellStyle name="Notas 7 19" xfId="5176" xr:uid="{00000000-0005-0000-0000-000024880000}"/>
    <cellStyle name="Notas 7 19 2" xfId="11362" xr:uid="{00000000-0005-0000-0000-000025880000}"/>
    <cellStyle name="Notas 7 19 2 2" xfId="26413" xr:uid="{00000000-0005-0000-0000-000026880000}"/>
    <cellStyle name="Notas 7 19 2 3" xfId="40762" xr:uid="{00000000-0005-0000-0000-000027880000}"/>
    <cellStyle name="Notas 7 19 3" xfId="19525" xr:uid="{00000000-0005-0000-0000-000028880000}"/>
    <cellStyle name="Notas 7 19 3 2" xfId="34576" xr:uid="{00000000-0005-0000-0000-000029880000}"/>
    <cellStyle name="Notas 7 19 3 3" xfId="48925" xr:uid="{00000000-0005-0000-0000-00002A880000}"/>
    <cellStyle name="Notas 7 2" xfId="1483" xr:uid="{00000000-0005-0000-0000-00002B880000}"/>
    <cellStyle name="Notas 7 2 10" xfId="3830" xr:uid="{00000000-0005-0000-0000-00002C880000}"/>
    <cellStyle name="Notas 7 2 10 2" xfId="15096" xr:uid="{00000000-0005-0000-0000-00002D880000}"/>
    <cellStyle name="Notas 7 2 10 2 2" xfId="30147" xr:uid="{00000000-0005-0000-0000-00002E880000}"/>
    <cellStyle name="Notas 7 2 10 2 3" xfId="44496" xr:uid="{00000000-0005-0000-0000-00002F880000}"/>
    <cellStyle name="Notas 7 2 10 3" xfId="18179" xr:uid="{00000000-0005-0000-0000-000030880000}"/>
    <cellStyle name="Notas 7 2 10 3 2" xfId="33230" xr:uid="{00000000-0005-0000-0000-000031880000}"/>
    <cellStyle name="Notas 7 2 10 3 3" xfId="47579" xr:uid="{00000000-0005-0000-0000-000032880000}"/>
    <cellStyle name="Notas 7 2 11" xfId="4040" xr:uid="{00000000-0005-0000-0000-000033880000}"/>
    <cellStyle name="Notas 7 2 11 2" xfId="15866" xr:uid="{00000000-0005-0000-0000-000034880000}"/>
    <cellStyle name="Notas 7 2 11 2 2" xfId="30917" xr:uid="{00000000-0005-0000-0000-000035880000}"/>
    <cellStyle name="Notas 7 2 11 2 3" xfId="45266" xr:uid="{00000000-0005-0000-0000-000036880000}"/>
    <cellStyle name="Notas 7 2 11 3" xfId="18389" xr:uid="{00000000-0005-0000-0000-000037880000}"/>
    <cellStyle name="Notas 7 2 11 3 2" xfId="33440" xr:uid="{00000000-0005-0000-0000-000038880000}"/>
    <cellStyle name="Notas 7 2 11 3 3" xfId="47789" xr:uid="{00000000-0005-0000-0000-000039880000}"/>
    <cellStyle name="Notas 7 2 12" xfId="4250" xr:uid="{00000000-0005-0000-0000-00003A880000}"/>
    <cellStyle name="Notas 7 2 12 2" xfId="12533" xr:uid="{00000000-0005-0000-0000-00003B880000}"/>
    <cellStyle name="Notas 7 2 12 2 2" xfId="27584" xr:uid="{00000000-0005-0000-0000-00003C880000}"/>
    <cellStyle name="Notas 7 2 12 2 3" xfId="41933" xr:uid="{00000000-0005-0000-0000-00003D880000}"/>
    <cellStyle name="Notas 7 2 12 3" xfId="18599" xr:uid="{00000000-0005-0000-0000-00003E880000}"/>
    <cellStyle name="Notas 7 2 12 3 2" xfId="33650" xr:uid="{00000000-0005-0000-0000-00003F880000}"/>
    <cellStyle name="Notas 7 2 12 3 3" xfId="47999" xr:uid="{00000000-0005-0000-0000-000040880000}"/>
    <cellStyle name="Notas 7 2 13" xfId="4460" xr:uid="{00000000-0005-0000-0000-000041880000}"/>
    <cellStyle name="Notas 7 2 13 2" xfId="14497" xr:uid="{00000000-0005-0000-0000-000042880000}"/>
    <cellStyle name="Notas 7 2 13 2 2" xfId="29548" xr:uid="{00000000-0005-0000-0000-000043880000}"/>
    <cellStyle name="Notas 7 2 13 2 3" xfId="43897" xr:uid="{00000000-0005-0000-0000-000044880000}"/>
    <cellStyle name="Notas 7 2 13 3" xfId="18809" xr:uid="{00000000-0005-0000-0000-000045880000}"/>
    <cellStyle name="Notas 7 2 13 3 2" xfId="33860" xr:uid="{00000000-0005-0000-0000-000046880000}"/>
    <cellStyle name="Notas 7 2 13 3 3" xfId="48209" xr:uid="{00000000-0005-0000-0000-000047880000}"/>
    <cellStyle name="Notas 7 2 14" xfId="4670" xr:uid="{00000000-0005-0000-0000-000048880000}"/>
    <cellStyle name="Notas 7 2 14 2" xfId="10223" xr:uid="{00000000-0005-0000-0000-000049880000}"/>
    <cellStyle name="Notas 7 2 14 2 2" xfId="25274" xr:uid="{00000000-0005-0000-0000-00004A880000}"/>
    <cellStyle name="Notas 7 2 14 2 3" xfId="39623" xr:uid="{00000000-0005-0000-0000-00004B880000}"/>
    <cellStyle name="Notas 7 2 14 3" xfId="19019" xr:uid="{00000000-0005-0000-0000-00004C880000}"/>
    <cellStyle name="Notas 7 2 14 3 2" xfId="34070" xr:uid="{00000000-0005-0000-0000-00004D880000}"/>
    <cellStyle name="Notas 7 2 14 3 3" xfId="48419" xr:uid="{00000000-0005-0000-0000-00004E880000}"/>
    <cellStyle name="Notas 7 2 15" xfId="4880" xr:uid="{00000000-0005-0000-0000-00004F880000}"/>
    <cellStyle name="Notas 7 2 15 2" xfId="9821" xr:uid="{00000000-0005-0000-0000-000050880000}"/>
    <cellStyle name="Notas 7 2 15 2 2" xfId="24872" xr:uid="{00000000-0005-0000-0000-000051880000}"/>
    <cellStyle name="Notas 7 2 15 2 3" xfId="39221" xr:uid="{00000000-0005-0000-0000-000052880000}"/>
    <cellStyle name="Notas 7 2 15 3" xfId="19229" xr:uid="{00000000-0005-0000-0000-000053880000}"/>
    <cellStyle name="Notas 7 2 15 3 2" xfId="34280" xr:uid="{00000000-0005-0000-0000-000054880000}"/>
    <cellStyle name="Notas 7 2 15 3 3" xfId="48629" xr:uid="{00000000-0005-0000-0000-000055880000}"/>
    <cellStyle name="Notas 7 2 16" xfId="5090" xr:uid="{00000000-0005-0000-0000-000056880000}"/>
    <cellStyle name="Notas 7 2 16 2" xfId="9515" xr:uid="{00000000-0005-0000-0000-000057880000}"/>
    <cellStyle name="Notas 7 2 16 2 2" xfId="24566" xr:uid="{00000000-0005-0000-0000-000058880000}"/>
    <cellStyle name="Notas 7 2 16 2 3" xfId="38915" xr:uid="{00000000-0005-0000-0000-000059880000}"/>
    <cellStyle name="Notas 7 2 16 3" xfId="19439" xr:uid="{00000000-0005-0000-0000-00005A880000}"/>
    <cellStyle name="Notas 7 2 16 3 2" xfId="34490" xr:uid="{00000000-0005-0000-0000-00005B880000}"/>
    <cellStyle name="Notas 7 2 16 3 3" xfId="48839" xr:uid="{00000000-0005-0000-0000-00005C880000}"/>
    <cellStyle name="Notas 7 2 17" xfId="5300" xr:uid="{00000000-0005-0000-0000-00005D880000}"/>
    <cellStyle name="Notas 7 2 17 2" xfId="1856" xr:uid="{00000000-0005-0000-0000-00005E880000}"/>
    <cellStyle name="Notas 7 2 17 2 2" xfId="23661" xr:uid="{00000000-0005-0000-0000-00005F880000}"/>
    <cellStyle name="Notas 7 2 17 2 3" xfId="23746" xr:uid="{00000000-0005-0000-0000-000060880000}"/>
    <cellStyle name="Notas 7 2 17 3" xfId="19649" xr:uid="{00000000-0005-0000-0000-000061880000}"/>
    <cellStyle name="Notas 7 2 17 3 2" xfId="34700" xr:uid="{00000000-0005-0000-0000-000062880000}"/>
    <cellStyle name="Notas 7 2 17 3 3" xfId="49049" xr:uid="{00000000-0005-0000-0000-000063880000}"/>
    <cellStyle name="Notas 7 2 18" xfId="5510" xr:uid="{00000000-0005-0000-0000-000064880000}"/>
    <cellStyle name="Notas 7 2 18 2" xfId="9108" xr:uid="{00000000-0005-0000-0000-000065880000}"/>
    <cellStyle name="Notas 7 2 18 2 2" xfId="24159" xr:uid="{00000000-0005-0000-0000-000066880000}"/>
    <cellStyle name="Notas 7 2 18 2 3" xfId="38508" xr:uid="{00000000-0005-0000-0000-000067880000}"/>
    <cellStyle name="Notas 7 2 18 3" xfId="19859" xr:uid="{00000000-0005-0000-0000-000068880000}"/>
    <cellStyle name="Notas 7 2 18 3 2" xfId="34910" xr:uid="{00000000-0005-0000-0000-000069880000}"/>
    <cellStyle name="Notas 7 2 18 3 3" xfId="49259" xr:uid="{00000000-0005-0000-0000-00006A880000}"/>
    <cellStyle name="Notas 7 2 19" xfId="5720" xr:uid="{00000000-0005-0000-0000-00006B880000}"/>
    <cellStyle name="Notas 7 2 19 2" xfId="14694" xr:uid="{00000000-0005-0000-0000-00006C880000}"/>
    <cellStyle name="Notas 7 2 19 2 2" xfId="29745" xr:uid="{00000000-0005-0000-0000-00006D880000}"/>
    <cellStyle name="Notas 7 2 19 2 3" xfId="44094" xr:uid="{00000000-0005-0000-0000-00006E880000}"/>
    <cellStyle name="Notas 7 2 19 3" xfId="20069" xr:uid="{00000000-0005-0000-0000-00006F880000}"/>
    <cellStyle name="Notas 7 2 19 3 2" xfId="35120" xr:uid="{00000000-0005-0000-0000-000070880000}"/>
    <cellStyle name="Notas 7 2 19 3 3" xfId="49469" xr:uid="{00000000-0005-0000-0000-000071880000}"/>
    <cellStyle name="Notas 7 2 2" xfId="2099" xr:uid="{00000000-0005-0000-0000-000072880000}"/>
    <cellStyle name="Notas 7 2 2 2" xfId="12925" xr:uid="{00000000-0005-0000-0000-000073880000}"/>
    <cellStyle name="Notas 7 2 2 2 2" xfId="27976" xr:uid="{00000000-0005-0000-0000-000074880000}"/>
    <cellStyle name="Notas 7 2 2 2 3" xfId="42325" xr:uid="{00000000-0005-0000-0000-000075880000}"/>
    <cellStyle name="Notas 7 2 2 3" xfId="16446" xr:uid="{00000000-0005-0000-0000-000076880000}"/>
    <cellStyle name="Notas 7 2 2 3 2" xfId="31497" xr:uid="{00000000-0005-0000-0000-000077880000}"/>
    <cellStyle name="Notas 7 2 2 3 3" xfId="45846" xr:uid="{00000000-0005-0000-0000-000078880000}"/>
    <cellStyle name="Notas 7 2 20" xfId="5930" xr:uid="{00000000-0005-0000-0000-000079880000}"/>
    <cellStyle name="Notas 7 2 20 2" xfId="12752" xr:uid="{00000000-0005-0000-0000-00007A880000}"/>
    <cellStyle name="Notas 7 2 20 2 2" xfId="27803" xr:uid="{00000000-0005-0000-0000-00007B880000}"/>
    <cellStyle name="Notas 7 2 20 2 3" xfId="42152" xr:uid="{00000000-0005-0000-0000-00007C880000}"/>
    <cellStyle name="Notas 7 2 20 3" xfId="20279" xr:uid="{00000000-0005-0000-0000-00007D880000}"/>
    <cellStyle name="Notas 7 2 20 3 2" xfId="35330" xr:uid="{00000000-0005-0000-0000-00007E880000}"/>
    <cellStyle name="Notas 7 2 20 3 3" xfId="49679" xr:uid="{00000000-0005-0000-0000-00007F880000}"/>
    <cellStyle name="Notas 7 2 21" xfId="6140" xr:uid="{00000000-0005-0000-0000-000080880000}"/>
    <cellStyle name="Notas 7 2 21 2" xfId="12471" xr:uid="{00000000-0005-0000-0000-000081880000}"/>
    <cellStyle name="Notas 7 2 21 2 2" xfId="27522" xr:uid="{00000000-0005-0000-0000-000082880000}"/>
    <cellStyle name="Notas 7 2 21 2 3" xfId="41871" xr:uid="{00000000-0005-0000-0000-000083880000}"/>
    <cellStyle name="Notas 7 2 21 3" xfId="20489" xr:uid="{00000000-0005-0000-0000-000084880000}"/>
    <cellStyle name="Notas 7 2 21 3 2" xfId="35540" xr:uid="{00000000-0005-0000-0000-000085880000}"/>
    <cellStyle name="Notas 7 2 21 3 3" xfId="49889" xr:uid="{00000000-0005-0000-0000-000086880000}"/>
    <cellStyle name="Notas 7 2 22" xfId="6350" xr:uid="{00000000-0005-0000-0000-000087880000}"/>
    <cellStyle name="Notas 7 2 22 2" xfId="12234" xr:uid="{00000000-0005-0000-0000-000088880000}"/>
    <cellStyle name="Notas 7 2 22 2 2" xfId="27285" xr:uid="{00000000-0005-0000-0000-000089880000}"/>
    <cellStyle name="Notas 7 2 22 2 3" xfId="41634" xr:uid="{00000000-0005-0000-0000-00008A880000}"/>
    <cellStyle name="Notas 7 2 22 3" xfId="20699" xr:uid="{00000000-0005-0000-0000-00008B880000}"/>
    <cellStyle name="Notas 7 2 22 3 2" xfId="35750" xr:uid="{00000000-0005-0000-0000-00008C880000}"/>
    <cellStyle name="Notas 7 2 22 3 3" xfId="50099" xr:uid="{00000000-0005-0000-0000-00008D880000}"/>
    <cellStyle name="Notas 7 2 23" xfId="6560" xr:uid="{00000000-0005-0000-0000-00008E880000}"/>
    <cellStyle name="Notas 7 2 23 2" xfId="13129" xr:uid="{00000000-0005-0000-0000-00008F880000}"/>
    <cellStyle name="Notas 7 2 23 2 2" xfId="28180" xr:uid="{00000000-0005-0000-0000-000090880000}"/>
    <cellStyle name="Notas 7 2 23 2 3" xfId="42529" xr:uid="{00000000-0005-0000-0000-000091880000}"/>
    <cellStyle name="Notas 7 2 23 3" xfId="20909" xr:uid="{00000000-0005-0000-0000-000092880000}"/>
    <cellStyle name="Notas 7 2 23 3 2" xfId="35960" xr:uid="{00000000-0005-0000-0000-000093880000}"/>
    <cellStyle name="Notas 7 2 23 3 3" xfId="50309" xr:uid="{00000000-0005-0000-0000-000094880000}"/>
    <cellStyle name="Notas 7 2 24" xfId="6770" xr:uid="{00000000-0005-0000-0000-000095880000}"/>
    <cellStyle name="Notas 7 2 24 2" xfId="12722" xr:uid="{00000000-0005-0000-0000-000096880000}"/>
    <cellStyle name="Notas 7 2 24 2 2" xfId="27773" xr:uid="{00000000-0005-0000-0000-000097880000}"/>
    <cellStyle name="Notas 7 2 24 2 3" xfId="42122" xr:uid="{00000000-0005-0000-0000-000098880000}"/>
    <cellStyle name="Notas 7 2 24 3" xfId="21119" xr:uid="{00000000-0005-0000-0000-000099880000}"/>
    <cellStyle name="Notas 7 2 24 3 2" xfId="36170" xr:uid="{00000000-0005-0000-0000-00009A880000}"/>
    <cellStyle name="Notas 7 2 24 3 3" xfId="50519" xr:uid="{00000000-0005-0000-0000-00009B880000}"/>
    <cellStyle name="Notas 7 2 25" xfId="6980" xr:uid="{00000000-0005-0000-0000-00009C880000}"/>
    <cellStyle name="Notas 7 2 25 2" xfId="11643" xr:uid="{00000000-0005-0000-0000-00009D880000}"/>
    <cellStyle name="Notas 7 2 25 2 2" xfId="26694" xr:uid="{00000000-0005-0000-0000-00009E880000}"/>
    <cellStyle name="Notas 7 2 25 2 3" xfId="41043" xr:uid="{00000000-0005-0000-0000-00009F880000}"/>
    <cellStyle name="Notas 7 2 25 3" xfId="21329" xr:uid="{00000000-0005-0000-0000-0000A0880000}"/>
    <cellStyle name="Notas 7 2 25 3 2" xfId="36380" xr:uid="{00000000-0005-0000-0000-0000A1880000}"/>
    <cellStyle name="Notas 7 2 25 3 3" xfId="50729" xr:uid="{00000000-0005-0000-0000-0000A2880000}"/>
    <cellStyle name="Notas 7 2 26" xfId="7190" xr:uid="{00000000-0005-0000-0000-0000A3880000}"/>
    <cellStyle name="Notas 7 2 26 2" xfId="14168" xr:uid="{00000000-0005-0000-0000-0000A4880000}"/>
    <cellStyle name="Notas 7 2 26 2 2" xfId="29219" xr:uid="{00000000-0005-0000-0000-0000A5880000}"/>
    <cellStyle name="Notas 7 2 26 2 3" xfId="43568" xr:uid="{00000000-0005-0000-0000-0000A6880000}"/>
    <cellStyle name="Notas 7 2 26 3" xfId="21539" xr:uid="{00000000-0005-0000-0000-0000A7880000}"/>
    <cellStyle name="Notas 7 2 26 3 2" xfId="36590" xr:uid="{00000000-0005-0000-0000-0000A8880000}"/>
    <cellStyle name="Notas 7 2 26 3 3" xfId="50939" xr:uid="{00000000-0005-0000-0000-0000A9880000}"/>
    <cellStyle name="Notas 7 2 27" xfId="7400" xr:uid="{00000000-0005-0000-0000-0000AA880000}"/>
    <cellStyle name="Notas 7 2 27 2" xfId="9566" xr:uid="{00000000-0005-0000-0000-0000AB880000}"/>
    <cellStyle name="Notas 7 2 27 2 2" xfId="24617" xr:uid="{00000000-0005-0000-0000-0000AC880000}"/>
    <cellStyle name="Notas 7 2 27 2 3" xfId="38966" xr:uid="{00000000-0005-0000-0000-0000AD880000}"/>
    <cellStyle name="Notas 7 2 27 3" xfId="21749" xr:uid="{00000000-0005-0000-0000-0000AE880000}"/>
    <cellStyle name="Notas 7 2 27 3 2" xfId="36800" xr:uid="{00000000-0005-0000-0000-0000AF880000}"/>
    <cellStyle name="Notas 7 2 27 3 3" xfId="51149" xr:uid="{00000000-0005-0000-0000-0000B0880000}"/>
    <cellStyle name="Notas 7 2 28" xfId="7610" xr:uid="{00000000-0005-0000-0000-0000B1880000}"/>
    <cellStyle name="Notas 7 2 28 2" xfId="11772" xr:uid="{00000000-0005-0000-0000-0000B2880000}"/>
    <cellStyle name="Notas 7 2 28 2 2" xfId="26823" xr:uid="{00000000-0005-0000-0000-0000B3880000}"/>
    <cellStyle name="Notas 7 2 28 2 3" xfId="41172" xr:uid="{00000000-0005-0000-0000-0000B4880000}"/>
    <cellStyle name="Notas 7 2 28 3" xfId="21959" xr:uid="{00000000-0005-0000-0000-0000B5880000}"/>
    <cellStyle name="Notas 7 2 28 3 2" xfId="37010" xr:uid="{00000000-0005-0000-0000-0000B6880000}"/>
    <cellStyle name="Notas 7 2 28 3 3" xfId="51359" xr:uid="{00000000-0005-0000-0000-0000B7880000}"/>
    <cellStyle name="Notas 7 2 29" xfId="7820" xr:uid="{00000000-0005-0000-0000-0000B8880000}"/>
    <cellStyle name="Notas 7 2 29 2" xfId="15411" xr:uid="{00000000-0005-0000-0000-0000B9880000}"/>
    <cellStyle name="Notas 7 2 29 2 2" xfId="30462" xr:uid="{00000000-0005-0000-0000-0000BA880000}"/>
    <cellStyle name="Notas 7 2 29 2 3" xfId="44811" xr:uid="{00000000-0005-0000-0000-0000BB880000}"/>
    <cellStyle name="Notas 7 2 29 3" xfId="22169" xr:uid="{00000000-0005-0000-0000-0000BC880000}"/>
    <cellStyle name="Notas 7 2 29 3 2" xfId="37220" xr:uid="{00000000-0005-0000-0000-0000BD880000}"/>
    <cellStyle name="Notas 7 2 29 3 3" xfId="51569" xr:uid="{00000000-0005-0000-0000-0000BE880000}"/>
    <cellStyle name="Notas 7 2 3" xfId="2360" xr:uid="{00000000-0005-0000-0000-0000BF880000}"/>
    <cellStyle name="Notas 7 2 3 2" xfId="11010" xr:uid="{00000000-0005-0000-0000-0000C0880000}"/>
    <cellStyle name="Notas 7 2 3 2 2" xfId="26061" xr:uid="{00000000-0005-0000-0000-0000C1880000}"/>
    <cellStyle name="Notas 7 2 3 2 3" xfId="40410" xr:uid="{00000000-0005-0000-0000-0000C2880000}"/>
    <cellStyle name="Notas 7 2 3 3" xfId="16709" xr:uid="{00000000-0005-0000-0000-0000C3880000}"/>
    <cellStyle name="Notas 7 2 3 3 2" xfId="31760" xr:uid="{00000000-0005-0000-0000-0000C4880000}"/>
    <cellStyle name="Notas 7 2 3 3 3" xfId="46109" xr:uid="{00000000-0005-0000-0000-0000C5880000}"/>
    <cellStyle name="Notas 7 2 30" xfId="8028" xr:uid="{00000000-0005-0000-0000-0000C6880000}"/>
    <cellStyle name="Notas 7 2 30 2" xfId="10192" xr:uid="{00000000-0005-0000-0000-0000C7880000}"/>
    <cellStyle name="Notas 7 2 30 2 2" xfId="25243" xr:uid="{00000000-0005-0000-0000-0000C8880000}"/>
    <cellStyle name="Notas 7 2 30 2 3" xfId="39592" xr:uid="{00000000-0005-0000-0000-0000C9880000}"/>
    <cellStyle name="Notas 7 2 30 3" xfId="22377" xr:uid="{00000000-0005-0000-0000-0000CA880000}"/>
    <cellStyle name="Notas 7 2 30 3 2" xfId="37428" xr:uid="{00000000-0005-0000-0000-0000CB880000}"/>
    <cellStyle name="Notas 7 2 30 3 3" xfId="51777" xr:uid="{00000000-0005-0000-0000-0000CC880000}"/>
    <cellStyle name="Notas 7 2 31" xfId="8235" xr:uid="{00000000-0005-0000-0000-0000CD880000}"/>
    <cellStyle name="Notas 7 2 31 2" xfId="14717" xr:uid="{00000000-0005-0000-0000-0000CE880000}"/>
    <cellStyle name="Notas 7 2 31 2 2" xfId="29768" xr:uid="{00000000-0005-0000-0000-0000CF880000}"/>
    <cellStyle name="Notas 7 2 31 2 3" xfId="44117" xr:uid="{00000000-0005-0000-0000-0000D0880000}"/>
    <cellStyle name="Notas 7 2 31 3" xfId="22584" xr:uid="{00000000-0005-0000-0000-0000D1880000}"/>
    <cellStyle name="Notas 7 2 31 3 2" xfId="37635" xr:uid="{00000000-0005-0000-0000-0000D2880000}"/>
    <cellStyle name="Notas 7 2 31 3 3" xfId="51984" xr:uid="{00000000-0005-0000-0000-0000D3880000}"/>
    <cellStyle name="Notas 7 2 32" xfId="8442" xr:uid="{00000000-0005-0000-0000-0000D4880000}"/>
    <cellStyle name="Notas 7 2 32 2" xfId="12493" xr:uid="{00000000-0005-0000-0000-0000D5880000}"/>
    <cellStyle name="Notas 7 2 32 2 2" xfId="27544" xr:uid="{00000000-0005-0000-0000-0000D6880000}"/>
    <cellStyle name="Notas 7 2 32 2 3" xfId="41893" xr:uid="{00000000-0005-0000-0000-0000D7880000}"/>
    <cellStyle name="Notas 7 2 32 3" xfId="22791" xr:uid="{00000000-0005-0000-0000-0000D8880000}"/>
    <cellStyle name="Notas 7 2 32 3 2" xfId="37842" xr:uid="{00000000-0005-0000-0000-0000D9880000}"/>
    <cellStyle name="Notas 7 2 32 3 3" xfId="52191" xr:uid="{00000000-0005-0000-0000-0000DA880000}"/>
    <cellStyle name="Notas 7 2 33" xfId="8641" xr:uid="{00000000-0005-0000-0000-0000DB880000}"/>
    <cellStyle name="Notas 7 2 33 2" xfId="15997" xr:uid="{00000000-0005-0000-0000-0000DC880000}"/>
    <cellStyle name="Notas 7 2 33 2 2" xfId="31048" xr:uid="{00000000-0005-0000-0000-0000DD880000}"/>
    <cellStyle name="Notas 7 2 33 2 3" xfId="45397" xr:uid="{00000000-0005-0000-0000-0000DE880000}"/>
    <cellStyle name="Notas 7 2 33 3" xfId="22990" xr:uid="{00000000-0005-0000-0000-0000DF880000}"/>
    <cellStyle name="Notas 7 2 33 3 2" xfId="38041" xr:uid="{00000000-0005-0000-0000-0000E0880000}"/>
    <cellStyle name="Notas 7 2 33 3 3" xfId="52390" xr:uid="{00000000-0005-0000-0000-0000E1880000}"/>
    <cellStyle name="Notas 7 2 34" xfId="8819" xr:uid="{00000000-0005-0000-0000-0000E2880000}"/>
    <cellStyle name="Notas 7 2 34 2" xfId="12718" xr:uid="{00000000-0005-0000-0000-0000E3880000}"/>
    <cellStyle name="Notas 7 2 34 2 2" xfId="27769" xr:uid="{00000000-0005-0000-0000-0000E4880000}"/>
    <cellStyle name="Notas 7 2 34 2 3" xfId="42118" xr:uid="{00000000-0005-0000-0000-0000E5880000}"/>
    <cellStyle name="Notas 7 2 34 3" xfId="23168" xr:uid="{00000000-0005-0000-0000-0000E6880000}"/>
    <cellStyle name="Notas 7 2 34 3 2" xfId="38219" xr:uid="{00000000-0005-0000-0000-0000E7880000}"/>
    <cellStyle name="Notas 7 2 34 3 3" xfId="52568" xr:uid="{00000000-0005-0000-0000-0000E8880000}"/>
    <cellStyle name="Notas 7 2 35" xfId="8970" xr:uid="{00000000-0005-0000-0000-0000E9880000}"/>
    <cellStyle name="Notas 7 2 35 2" xfId="9240" xr:uid="{00000000-0005-0000-0000-0000EA880000}"/>
    <cellStyle name="Notas 7 2 35 2 2" xfId="24291" xr:uid="{00000000-0005-0000-0000-0000EB880000}"/>
    <cellStyle name="Notas 7 2 35 2 3" xfId="38640" xr:uid="{00000000-0005-0000-0000-0000EC880000}"/>
    <cellStyle name="Notas 7 2 35 3" xfId="23319" xr:uid="{00000000-0005-0000-0000-0000ED880000}"/>
    <cellStyle name="Notas 7 2 35 3 2" xfId="38370" xr:uid="{00000000-0005-0000-0000-0000EE880000}"/>
    <cellStyle name="Notas 7 2 35 3 3" xfId="52719" xr:uid="{00000000-0005-0000-0000-0000EF880000}"/>
    <cellStyle name="Notas 7 2 36" xfId="15950" xr:uid="{00000000-0005-0000-0000-0000F0880000}"/>
    <cellStyle name="Notas 7 2 36 2" xfId="31001" xr:uid="{00000000-0005-0000-0000-0000F1880000}"/>
    <cellStyle name="Notas 7 2 36 3" xfId="45350" xr:uid="{00000000-0005-0000-0000-0000F2880000}"/>
    <cellStyle name="Notas 7 2 37" xfId="16219" xr:uid="{00000000-0005-0000-0000-0000F3880000}"/>
    <cellStyle name="Notas 7 2 37 2" xfId="31270" xr:uid="{00000000-0005-0000-0000-0000F4880000}"/>
    <cellStyle name="Notas 7 2 37 3" xfId="45619" xr:uid="{00000000-0005-0000-0000-0000F5880000}"/>
    <cellStyle name="Notas 7 2 4" xfId="2570" xr:uid="{00000000-0005-0000-0000-0000F6880000}"/>
    <cellStyle name="Notas 7 2 4 2" xfId="9621" xr:uid="{00000000-0005-0000-0000-0000F7880000}"/>
    <cellStyle name="Notas 7 2 4 2 2" xfId="24672" xr:uid="{00000000-0005-0000-0000-0000F8880000}"/>
    <cellStyle name="Notas 7 2 4 2 3" xfId="39021" xr:uid="{00000000-0005-0000-0000-0000F9880000}"/>
    <cellStyle name="Notas 7 2 4 3" xfId="16919" xr:uid="{00000000-0005-0000-0000-0000FA880000}"/>
    <cellStyle name="Notas 7 2 4 3 2" xfId="31970" xr:uid="{00000000-0005-0000-0000-0000FB880000}"/>
    <cellStyle name="Notas 7 2 4 3 3" xfId="46319" xr:uid="{00000000-0005-0000-0000-0000FC880000}"/>
    <cellStyle name="Notas 7 2 5" xfId="2780" xr:uid="{00000000-0005-0000-0000-0000FD880000}"/>
    <cellStyle name="Notas 7 2 5 2" xfId="16069" xr:uid="{00000000-0005-0000-0000-0000FE880000}"/>
    <cellStyle name="Notas 7 2 5 2 2" xfId="31120" xr:uid="{00000000-0005-0000-0000-0000FF880000}"/>
    <cellStyle name="Notas 7 2 5 2 3" xfId="45469" xr:uid="{00000000-0005-0000-0000-000000890000}"/>
    <cellStyle name="Notas 7 2 5 3" xfId="17129" xr:uid="{00000000-0005-0000-0000-000001890000}"/>
    <cellStyle name="Notas 7 2 5 3 2" xfId="32180" xr:uid="{00000000-0005-0000-0000-000002890000}"/>
    <cellStyle name="Notas 7 2 5 3 3" xfId="46529" xr:uid="{00000000-0005-0000-0000-000003890000}"/>
    <cellStyle name="Notas 7 2 6" xfId="2990" xr:uid="{00000000-0005-0000-0000-000004890000}"/>
    <cellStyle name="Notas 7 2 6 2" xfId="12672" xr:uid="{00000000-0005-0000-0000-000005890000}"/>
    <cellStyle name="Notas 7 2 6 2 2" xfId="27723" xr:uid="{00000000-0005-0000-0000-000006890000}"/>
    <cellStyle name="Notas 7 2 6 2 3" xfId="42072" xr:uid="{00000000-0005-0000-0000-000007890000}"/>
    <cellStyle name="Notas 7 2 6 3" xfId="17339" xr:uid="{00000000-0005-0000-0000-000008890000}"/>
    <cellStyle name="Notas 7 2 6 3 2" xfId="32390" xr:uid="{00000000-0005-0000-0000-000009890000}"/>
    <cellStyle name="Notas 7 2 6 3 3" xfId="46739" xr:uid="{00000000-0005-0000-0000-00000A890000}"/>
    <cellStyle name="Notas 7 2 7" xfId="3200" xr:uid="{00000000-0005-0000-0000-00000B890000}"/>
    <cellStyle name="Notas 7 2 7 2" xfId="14466" xr:uid="{00000000-0005-0000-0000-00000C890000}"/>
    <cellStyle name="Notas 7 2 7 2 2" xfId="29517" xr:uid="{00000000-0005-0000-0000-00000D890000}"/>
    <cellStyle name="Notas 7 2 7 2 3" xfId="43866" xr:uid="{00000000-0005-0000-0000-00000E890000}"/>
    <cellStyle name="Notas 7 2 7 3" xfId="17549" xr:uid="{00000000-0005-0000-0000-00000F890000}"/>
    <cellStyle name="Notas 7 2 7 3 2" xfId="32600" xr:uid="{00000000-0005-0000-0000-000010890000}"/>
    <cellStyle name="Notas 7 2 7 3 3" xfId="46949" xr:uid="{00000000-0005-0000-0000-000011890000}"/>
    <cellStyle name="Notas 7 2 8" xfId="3410" xr:uid="{00000000-0005-0000-0000-000012890000}"/>
    <cellStyle name="Notas 7 2 8 2" xfId="10508" xr:uid="{00000000-0005-0000-0000-000013890000}"/>
    <cellStyle name="Notas 7 2 8 2 2" xfId="25559" xr:uid="{00000000-0005-0000-0000-000014890000}"/>
    <cellStyle name="Notas 7 2 8 2 3" xfId="39908" xr:uid="{00000000-0005-0000-0000-000015890000}"/>
    <cellStyle name="Notas 7 2 8 3" xfId="17759" xr:uid="{00000000-0005-0000-0000-000016890000}"/>
    <cellStyle name="Notas 7 2 8 3 2" xfId="32810" xr:uid="{00000000-0005-0000-0000-000017890000}"/>
    <cellStyle name="Notas 7 2 8 3 3" xfId="47159" xr:uid="{00000000-0005-0000-0000-000018890000}"/>
    <cellStyle name="Notas 7 2 9" xfId="3620" xr:uid="{00000000-0005-0000-0000-000019890000}"/>
    <cellStyle name="Notas 7 2 9 2" xfId="11308" xr:uid="{00000000-0005-0000-0000-00001A890000}"/>
    <cellStyle name="Notas 7 2 9 2 2" xfId="26359" xr:uid="{00000000-0005-0000-0000-00001B890000}"/>
    <cellStyle name="Notas 7 2 9 2 3" xfId="40708" xr:uid="{00000000-0005-0000-0000-00001C890000}"/>
    <cellStyle name="Notas 7 2 9 3" xfId="17969" xr:uid="{00000000-0005-0000-0000-00001D890000}"/>
    <cellStyle name="Notas 7 2 9 3 2" xfId="33020" xr:uid="{00000000-0005-0000-0000-00001E890000}"/>
    <cellStyle name="Notas 7 2 9 3 3" xfId="47369" xr:uid="{00000000-0005-0000-0000-00001F890000}"/>
    <cellStyle name="Notas 7 20" xfId="5386" xr:uid="{00000000-0005-0000-0000-000020890000}"/>
    <cellStyle name="Notas 7 20 2" xfId="14123" xr:uid="{00000000-0005-0000-0000-000021890000}"/>
    <cellStyle name="Notas 7 20 2 2" xfId="29174" xr:uid="{00000000-0005-0000-0000-000022890000}"/>
    <cellStyle name="Notas 7 20 2 3" xfId="43523" xr:uid="{00000000-0005-0000-0000-000023890000}"/>
    <cellStyle name="Notas 7 20 3" xfId="19735" xr:uid="{00000000-0005-0000-0000-000024890000}"/>
    <cellStyle name="Notas 7 20 3 2" xfId="34786" xr:uid="{00000000-0005-0000-0000-000025890000}"/>
    <cellStyle name="Notas 7 20 3 3" xfId="49135" xr:uid="{00000000-0005-0000-0000-000026890000}"/>
    <cellStyle name="Notas 7 21" xfId="5596" xr:uid="{00000000-0005-0000-0000-000027890000}"/>
    <cellStyle name="Notas 7 21 2" xfId="15522" xr:uid="{00000000-0005-0000-0000-000028890000}"/>
    <cellStyle name="Notas 7 21 2 2" xfId="30573" xr:uid="{00000000-0005-0000-0000-000029890000}"/>
    <cellStyle name="Notas 7 21 2 3" xfId="44922" xr:uid="{00000000-0005-0000-0000-00002A890000}"/>
    <cellStyle name="Notas 7 21 3" xfId="19945" xr:uid="{00000000-0005-0000-0000-00002B890000}"/>
    <cellStyle name="Notas 7 21 3 2" xfId="34996" xr:uid="{00000000-0005-0000-0000-00002C890000}"/>
    <cellStyle name="Notas 7 21 3 3" xfId="49345" xr:uid="{00000000-0005-0000-0000-00002D890000}"/>
    <cellStyle name="Notas 7 22" xfId="5806" xr:uid="{00000000-0005-0000-0000-00002E890000}"/>
    <cellStyle name="Notas 7 22 2" xfId="15538" xr:uid="{00000000-0005-0000-0000-00002F890000}"/>
    <cellStyle name="Notas 7 22 2 2" xfId="30589" xr:uid="{00000000-0005-0000-0000-000030890000}"/>
    <cellStyle name="Notas 7 22 2 3" xfId="44938" xr:uid="{00000000-0005-0000-0000-000031890000}"/>
    <cellStyle name="Notas 7 22 3" xfId="20155" xr:uid="{00000000-0005-0000-0000-000032890000}"/>
    <cellStyle name="Notas 7 22 3 2" xfId="35206" xr:uid="{00000000-0005-0000-0000-000033890000}"/>
    <cellStyle name="Notas 7 22 3 3" xfId="49555" xr:uid="{00000000-0005-0000-0000-000034890000}"/>
    <cellStyle name="Notas 7 23" xfId="6016" xr:uid="{00000000-0005-0000-0000-000035890000}"/>
    <cellStyle name="Notas 7 23 2" xfId="14186" xr:uid="{00000000-0005-0000-0000-000036890000}"/>
    <cellStyle name="Notas 7 23 2 2" xfId="29237" xr:uid="{00000000-0005-0000-0000-000037890000}"/>
    <cellStyle name="Notas 7 23 2 3" xfId="43586" xr:uid="{00000000-0005-0000-0000-000038890000}"/>
    <cellStyle name="Notas 7 23 3" xfId="20365" xr:uid="{00000000-0005-0000-0000-000039890000}"/>
    <cellStyle name="Notas 7 23 3 2" xfId="35416" xr:uid="{00000000-0005-0000-0000-00003A890000}"/>
    <cellStyle name="Notas 7 23 3 3" xfId="49765" xr:uid="{00000000-0005-0000-0000-00003B890000}"/>
    <cellStyle name="Notas 7 24" xfId="6226" xr:uid="{00000000-0005-0000-0000-00003C890000}"/>
    <cellStyle name="Notas 7 24 2" xfId="15683" xr:uid="{00000000-0005-0000-0000-00003D890000}"/>
    <cellStyle name="Notas 7 24 2 2" xfId="30734" xr:uid="{00000000-0005-0000-0000-00003E890000}"/>
    <cellStyle name="Notas 7 24 2 3" xfId="45083" xr:uid="{00000000-0005-0000-0000-00003F890000}"/>
    <cellStyle name="Notas 7 24 3" xfId="20575" xr:uid="{00000000-0005-0000-0000-000040890000}"/>
    <cellStyle name="Notas 7 24 3 2" xfId="35626" xr:uid="{00000000-0005-0000-0000-000041890000}"/>
    <cellStyle name="Notas 7 24 3 3" xfId="49975" xr:uid="{00000000-0005-0000-0000-000042890000}"/>
    <cellStyle name="Notas 7 25" xfId="6436" xr:uid="{00000000-0005-0000-0000-000043890000}"/>
    <cellStyle name="Notas 7 25 2" xfId="13090" xr:uid="{00000000-0005-0000-0000-000044890000}"/>
    <cellStyle name="Notas 7 25 2 2" xfId="28141" xr:uid="{00000000-0005-0000-0000-000045890000}"/>
    <cellStyle name="Notas 7 25 2 3" xfId="42490" xr:uid="{00000000-0005-0000-0000-000046890000}"/>
    <cellStyle name="Notas 7 25 3" xfId="20785" xr:uid="{00000000-0005-0000-0000-000047890000}"/>
    <cellStyle name="Notas 7 25 3 2" xfId="35836" xr:uid="{00000000-0005-0000-0000-000048890000}"/>
    <cellStyle name="Notas 7 25 3 3" xfId="50185" xr:uid="{00000000-0005-0000-0000-000049890000}"/>
    <cellStyle name="Notas 7 26" xfId="6646" xr:uid="{00000000-0005-0000-0000-00004A890000}"/>
    <cellStyle name="Notas 7 26 2" xfId="14131" xr:uid="{00000000-0005-0000-0000-00004B890000}"/>
    <cellStyle name="Notas 7 26 2 2" xfId="29182" xr:uid="{00000000-0005-0000-0000-00004C890000}"/>
    <cellStyle name="Notas 7 26 2 3" xfId="43531" xr:uid="{00000000-0005-0000-0000-00004D890000}"/>
    <cellStyle name="Notas 7 26 3" xfId="20995" xr:uid="{00000000-0005-0000-0000-00004E890000}"/>
    <cellStyle name="Notas 7 26 3 2" xfId="36046" xr:uid="{00000000-0005-0000-0000-00004F890000}"/>
    <cellStyle name="Notas 7 26 3 3" xfId="50395" xr:uid="{00000000-0005-0000-0000-000050890000}"/>
    <cellStyle name="Notas 7 27" xfId="6856" xr:uid="{00000000-0005-0000-0000-000051890000}"/>
    <cellStyle name="Notas 7 27 2" xfId="14188" xr:uid="{00000000-0005-0000-0000-000052890000}"/>
    <cellStyle name="Notas 7 27 2 2" xfId="29239" xr:uid="{00000000-0005-0000-0000-000053890000}"/>
    <cellStyle name="Notas 7 27 2 3" xfId="43588" xr:uid="{00000000-0005-0000-0000-000054890000}"/>
    <cellStyle name="Notas 7 27 3" xfId="21205" xr:uid="{00000000-0005-0000-0000-000055890000}"/>
    <cellStyle name="Notas 7 27 3 2" xfId="36256" xr:uid="{00000000-0005-0000-0000-000056890000}"/>
    <cellStyle name="Notas 7 27 3 3" xfId="50605" xr:uid="{00000000-0005-0000-0000-000057890000}"/>
    <cellStyle name="Notas 7 28" xfId="7066" xr:uid="{00000000-0005-0000-0000-000058890000}"/>
    <cellStyle name="Notas 7 28 2" xfId="15059" xr:uid="{00000000-0005-0000-0000-000059890000}"/>
    <cellStyle name="Notas 7 28 2 2" xfId="30110" xr:uid="{00000000-0005-0000-0000-00005A890000}"/>
    <cellStyle name="Notas 7 28 2 3" xfId="44459" xr:uid="{00000000-0005-0000-0000-00005B890000}"/>
    <cellStyle name="Notas 7 28 3" xfId="21415" xr:uid="{00000000-0005-0000-0000-00005C890000}"/>
    <cellStyle name="Notas 7 28 3 2" xfId="36466" xr:uid="{00000000-0005-0000-0000-00005D890000}"/>
    <cellStyle name="Notas 7 28 3 3" xfId="50815" xr:uid="{00000000-0005-0000-0000-00005E890000}"/>
    <cellStyle name="Notas 7 29" xfId="7276" xr:uid="{00000000-0005-0000-0000-00005F890000}"/>
    <cellStyle name="Notas 7 29 2" xfId="11226" xr:uid="{00000000-0005-0000-0000-000060890000}"/>
    <cellStyle name="Notas 7 29 2 2" xfId="26277" xr:uid="{00000000-0005-0000-0000-000061890000}"/>
    <cellStyle name="Notas 7 29 2 3" xfId="40626" xr:uid="{00000000-0005-0000-0000-000062890000}"/>
    <cellStyle name="Notas 7 29 3" xfId="21625" xr:uid="{00000000-0005-0000-0000-000063890000}"/>
    <cellStyle name="Notas 7 29 3 2" xfId="36676" xr:uid="{00000000-0005-0000-0000-000064890000}"/>
    <cellStyle name="Notas 7 29 3 3" xfId="51025" xr:uid="{00000000-0005-0000-0000-000065890000}"/>
    <cellStyle name="Notas 7 3" xfId="1473" xr:uid="{00000000-0005-0000-0000-000066890000}"/>
    <cellStyle name="Notas 7 3 10" xfId="3811" xr:uid="{00000000-0005-0000-0000-000067890000}"/>
    <cellStyle name="Notas 7 3 10 2" xfId="14109" xr:uid="{00000000-0005-0000-0000-000068890000}"/>
    <cellStyle name="Notas 7 3 10 2 2" xfId="29160" xr:uid="{00000000-0005-0000-0000-000069890000}"/>
    <cellStyle name="Notas 7 3 10 2 3" xfId="43509" xr:uid="{00000000-0005-0000-0000-00006A890000}"/>
    <cellStyle name="Notas 7 3 10 3" xfId="18160" xr:uid="{00000000-0005-0000-0000-00006B890000}"/>
    <cellStyle name="Notas 7 3 10 3 2" xfId="33211" xr:uid="{00000000-0005-0000-0000-00006C890000}"/>
    <cellStyle name="Notas 7 3 10 3 3" xfId="47560" xr:uid="{00000000-0005-0000-0000-00006D890000}"/>
    <cellStyle name="Notas 7 3 11" xfId="4021" xr:uid="{00000000-0005-0000-0000-00006E890000}"/>
    <cellStyle name="Notas 7 3 11 2" xfId="15497" xr:uid="{00000000-0005-0000-0000-00006F890000}"/>
    <cellStyle name="Notas 7 3 11 2 2" xfId="30548" xr:uid="{00000000-0005-0000-0000-000070890000}"/>
    <cellStyle name="Notas 7 3 11 2 3" xfId="44897" xr:uid="{00000000-0005-0000-0000-000071890000}"/>
    <cellStyle name="Notas 7 3 11 3" xfId="18370" xr:uid="{00000000-0005-0000-0000-000072890000}"/>
    <cellStyle name="Notas 7 3 11 3 2" xfId="33421" xr:uid="{00000000-0005-0000-0000-000073890000}"/>
    <cellStyle name="Notas 7 3 11 3 3" xfId="47770" xr:uid="{00000000-0005-0000-0000-000074890000}"/>
    <cellStyle name="Notas 7 3 12" xfId="4231" xr:uid="{00000000-0005-0000-0000-000075890000}"/>
    <cellStyle name="Notas 7 3 12 2" xfId="14038" xr:uid="{00000000-0005-0000-0000-000076890000}"/>
    <cellStyle name="Notas 7 3 12 2 2" xfId="29089" xr:uid="{00000000-0005-0000-0000-000077890000}"/>
    <cellStyle name="Notas 7 3 12 2 3" xfId="43438" xr:uid="{00000000-0005-0000-0000-000078890000}"/>
    <cellStyle name="Notas 7 3 12 3" xfId="18580" xr:uid="{00000000-0005-0000-0000-000079890000}"/>
    <cellStyle name="Notas 7 3 12 3 2" xfId="33631" xr:uid="{00000000-0005-0000-0000-00007A890000}"/>
    <cellStyle name="Notas 7 3 12 3 3" xfId="47980" xr:uid="{00000000-0005-0000-0000-00007B890000}"/>
    <cellStyle name="Notas 7 3 13" xfId="4441" xr:uid="{00000000-0005-0000-0000-00007C890000}"/>
    <cellStyle name="Notas 7 3 13 2" xfId="15675" xr:uid="{00000000-0005-0000-0000-00007D890000}"/>
    <cellStyle name="Notas 7 3 13 2 2" xfId="30726" xr:uid="{00000000-0005-0000-0000-00007E890000}"/>
    <cellStyle name="Notas 7 3 13 2 3" xfId="45075" xr:uid="{00000000-0005-0000-0000-00007F890000}"/>
    <cellStyle name="Notas 7 3 13 3" xfId="18790" xr:uid="{00000000-0005-0000-0000-000080890000}"/>
    <cellStyle name="Notas 7 3 13 3 2" xfId="33841" xr:uid="{00000000-0005-0000-0000-000081890000}"/>
    <cellStyle name="Notas 7 3 13 3 3" xfId="48190" xr:uid="{00000000-0005-0000-0000-000082890000}"/>
    <cellStyle name="Notas 7 3 14" xfId="4651" xr:uid="{00000000-0005-0000-0000-000083890000}"/>
    <cellStyle name="Notas 7 3 14 2" xfId="14454" xr:uid="{00000000-0005-0000-0000-000084890000}"/>
    <cellStyle name="Notas 7 3 14 2 2" xfId="29505" xr:uid="{00000000-0005-0000-0000-000085890000}"/>
    <cellStyle name="Notas 7 3 14 2 3" xfId="43854" xr:uid="{00000000-0005-0000-0000-000086890000}"/>
    <cellStyle name="Notas 7 3 14 3" xfId="19000" xr:uid="{00000000-0005-0000-0000-000087890000}"/>
    <cellStyle name="Notas 7 3 14 3 2" xfId="34051" xr:uid="{00000000-0005-0000-0000-000088890000}"/>
    <cellStyle name="Notas 7 3 14 3 3" xfId="48400" xr:uid="{00000000-0005-0000-0000-000089890000}"/>
    <cellStyle name="Notas 7 3 15" xfId="4861" xr:uid="{00000000-0005-0000-0000-00008A890000}"/>
    <cellStyle name="Notas 7 3 15 2" xfId="15922" xr:uid="{00000000-0005-0000-0000-00008B890000}"/>
    <cellStyle name="Notas 7 3 15 2 2" xfId="30973" xr:uid="{00000000-0005-0000-0000-00008C890000}"/>
    <cellStyle name="Notas 7 3 15 2 3" xfId="45322" xr:uid="{00000000-0005-0000-0000-00008D890000}"/>
    <cellStyle name="Notas 7 3 15 3" xfId="19210" xr:uid="{00000000-0005-0000-0000-00008E890000}"/>
    <cellStyle name="Notas 7 3 15 3 2" xfId="34261" xr:uid="{00000000-0005-0000-0000-00008F890000}"/>
    <cellStyle name="Notas 7 3 15 3 3" xfId="48610" xr:uid="{00000000-0005-0000-0000-000090890000}"/>
    <cellStyle name="Notas 7 3 16" xfId="5071" xr:uid="{00000000-0005-0000-0000-000091890000}"/>
    <cellStyle name="Notas 7 3 16 2" xfId="13291" xr:uid="{00000000-0005-0000-0000-000092890000}"/>
    <cellStyle name="Notas 7 3 16 2 2" xfId="28342" xr:uid="{00000000-0005-0000-0000-000093890000}"/>
    <cellStyle name="Notas 7 3 16 2 3" xfId="42691" xr:uid="{00000000-0005-0000-0000-000094890000}"/>
    <cellStyle name="Notas 7 3 16 3" xfId="19420" xr:uid="{00000000-0005-0000-0000-000095890000}"/>
    <cellStyle name="Notas 7 3 16 3 2" xfId="34471" xr:uid="{00000000-0005-0000-0000-000096890000}"/>
    <cellStyle name="Notas 7 3 16 3 3" xfId="48820" xr:uid="{00000000-0005-0000-0000-000097890000}"/>
    <cellStyle name="Notas 7 3 17" xfId="5281" xr:uid="{00000000-0005-0000-0000-000098890000}"/>
    <cellStyle name="Notas 7 3 17 2" xfId="12432" xr:uid="{00000000-0005-0000-0000-000099890000}"/>
    <cellStyle name="Notas 7 3 17 2 2" xfId="27483" xr:uid="{00000000-0005-0000-0000-00009A890000}"/>
    <cellStyle name="Notas 7 3 17 2 3" xfId="41832" xr:uid="{00000000-0005-0000-0000-00009B890000}"/>
    <cellStyle name="Notas 7 3 17 3" xfId="19630" xr:uid="{00000000-0005-0000-0000-00009C890000}"/>
    <cellStyle name="Notas 7 3 17 3 2" xfId="34681" xr:uid="{00000000-0005-0000-0000-00009D890000}"/>
    <cellStyle name="Notas 7 3 17 3 3" xfId="49030" xr:uid="{00000000-0005-0000-0000-00009E890000}"/>
    <cellStyle name="Notas 7 3 18" xfId="5491" xr:uid="{00000000-0005-0000-0000-00009F890000}"/>
    <cellStyle name="Notas 7 3 18 2" xfId="15903" xr:uid="{00000000-0005-0000-0000-0000A0890000}"/>
    <cellStyle name="Notas 7 3 18 2 2" xfId="30954" xr:uid="{00000000-0005-0000-0000-0000A1890000}"/>
    <cellStyle name="Notas 7 3 18 2 3" xfId="45303" xr:uid="{00000000-0005-0000-0000-0000A2890000}"/>
    <cellStyle name="Notas 7 3 18 3" xfId="19840" xr:uid="{00000000-0005-0000-0000-0000A3890000}"/>
    <cellStyle name="Notas 7 3 18 3 2" xfId="34891" xr:uid="{00000000-0005-0000-0000-0000A4890000}"/>
    <cellStyle name="Notas 7 3 18 3 3" xfId="49240" xr:uid="{00000000-0005-0000-0000-0000A5890000}"/>
    <cellStyle name="Notas 7 3 19" xfId="5701" xr:uid="{00000000-0005-0000-0000-0000A6890000}"/>
    <cellStyle name="Notas 7 3 19 2" xfId="9092" xr:uid="{00000000-0005-0000-0000-0000A7890000}"/>
    <cellStyle name="Notas 7 3 19 2 2" xfId="24143" xr:uid="{00000000-0005-0000-0000-0000A8890000}"/>
    <cellStyle name="Notas 7 3 19 2 3" xfId="38492" xr:uid="{00000000-0005-0000-0000-0000A9890000}"/>
    <cellStyle name="Notas 7 3 19 3" xfId="20050" xr:uid="{00000000-0005-0000-0000-0000AA890000}"/>
    <cellStyle name="Notas 7 3 19 3 2" xfId="35101" xr:uid="{00000000-0005-0000-0000-0000AB890000}"/>
    <cellStyle name="Notas 7 3 19 3 3" xfId="49450" xr:uid="{00000000-0005-0000-0000-0000AC890000}"/>
    <cellStyle name="Notas 7 3 2" xfId="2033" xr:uid="{00000000-0005-0000-0000-0000AD890000}"/>
    <cellStyle name="Notas 7 3 2 2" xfId="12744" xr:uid="{00000000-0005-0000-0000-0000AE890000}"/>
    <cellStyle name="Notas 7 3 2 2 2" xfId="27795" xr:uid="{00000000-0005-0000-0000-0000AF890000}"/>
    <cellStyle name="Notas 7 3 2 2 3" xfId="42144" xr:uid="{00000000-0005-0000-0000-0000B0890000}"/>
    <cellStyle name="Notas 7 3 2 3" xfId="16380" xr:uid="{00000000-0005-0000-0000-0000B1890000}"/>
    <cellStyle name="Notas 7 3 2 3 2" xfId="31431" xr:uid="{00000000-0005-0000-0000-0000B2890000}"/>
    <cellStyle name="Notas 7 3 2 3 3" xfId="45780" xr:uid="{00000000-0005-0000-0000-0000B3890000}"/>
    <cellStyle name="Notas 7 3 20" xfId="5911" xr:uid="{00000000-0005-0000-0000-0000B4890000}"/>
    <cellStyle name="Notas 7 3 20 2" xfId="12318" xr:uid="{00000000-0005-0000-0000-0000B5890000}"/>
    <cellStyle name="Notas 7 3 20 2 2" xfId="27369" xr:uid="{00000000-0005-0000-0000-0000B6890000}"/>
    <cellStyle name="Notas 7 3 20 2 3" xfId="41718" xr:uid="{00000000-0005-0000-0000-0000B7890000}"/>
    <cellStyle name="Notas 7 3 20 3" xfId="20260" xr:uid="{00000000-0005-0000-0000-0000B8890000}"/>
    <cellStyle name="Notas 7 3 20 3 2" xfId="35311" xr:uid="{00000000-0005-0000-0000-0000B9890000}"/>
    <cellStyle name="Notas 7 3 20 3 3" xfId="49660" xr:uid="{00000000-0005-0000-0000-0000BA890000}"/>
    <cellStyle name="Notas 7 3 21" xfId="6121" xr:uid="{00000000-0005-0000-0000-0000BB890000}"/>
    <cellStyle name="Notas 7 3 21 2" xfId="10698" xr:uid="{00000000-0005-0000-0000-0000BC890000}"/>
    <cellStyle name="Notas 7 3 21 2 2" xfId="25749" xr:uid="{00000000-0005-0000-0000-0000BD890000}"/>
    <cellStyle name="Notas 7 3 21 2 3" xfId="40098" xr:uid="{00000000-0005-0000-0000-0000BE890000}"/>
    <cellStyle name="Notas 7 3 21 3" xfId="20470" xr:uid="{00000000-0005-0000-0000-0000BF890000}"/>
    <cellStyle name="Notas 7 3 21 3 2" xfId="35521" xr:uid="{00000000-0005-0000-0000-0000C0890000}"/>
    <cellStyle name="Notas 7 3 21 3 3" xfId="49870" xr:uid="{00000000-0005-0000-0000-0000C1890000}"/>
    <cellStyle name="Notas 7 3 22" xfId="6331" xr:uid="{00000000-0005-0000-0000-0000C2890000}"/>
    <cellStyle name="Notas 7 3 22 2" xfId="14689" xr:uid="{00000000-0005-0000-0000-0000C3890000}"/>
    <cellStyle name="Notas 7 3 22 2 2" xfId="29740" xr:uid="{00000000-0005-0000-0000-0000C4890000}"/>
    <cellStyle name="Notas 7 3 22 2 3" xfId="44089" xr:uid="{00000000-0005-0000-0000-0000C5890000}"/>
    <cellStyle name="Notas 7 3 22 3" xfId="20680" xr:uid="{00000000-0005-0000-0000-0000C6890000}"/>
    <cellStyle name="Notas 7 3 22 3 2" xfId="35731" xr:uid="{00000000-0005-0000-0000-0000C7890000}"/>
    <cellStyle name="Notas 7 3 22 3 3" xfId="50080" xr:uid="{00000000-0005-0000-0000-0000C8890000}"/>
    <cellStyle name="Notas 7 3 23" xfId="6541" xr:uid="{00000000-0005-0000-0000-0000C9890000}"/>
    <cellStyle name="Notas 7 3 23 2" xfId="14225" xr:uid="{00000000-0005-0000-0000-0000CA890000}"/>
    <cellStyle name="Notas 7 3 23 2 2" xfId="29276" xr:uid="{00000000-0005-0000-0000-0000CB890000}"/>
    <cellStyle name="Notas 7 3 23 2 3" xfId="43625" xr:uid="{00000000-0005-0000-0000-0000CC890000}"/>
    <cellStyle name="Notas 7 3 23 3" xfId="20890" xr:uid="{00000000-0005-0000-0000-0000CD890000}"/>
    <cellStyle name="Notas 7 3 23 3 2" xfId="35941" xr:uid="{00000000-0005-0000-0000-0000CE890000}"/>
    <cellStyle name="Notas 7 3 23 3 3" xfId="50290" xr:uid="{00000000-0005-0000-0000-0000CF890000}"/>
    <cellStyle name="Notas 7 3 24" xfId="6751" xr:uid="{00000000-0005-0000-0000-0000D0890000}"/>
    <cellStyle name="Notas 7 3 24 2" xfId="14322" xr:uid="{00000000-0005-0000-0000-0000D1890000}"/>
    <cellStyle name="Notas 7 3 24 2 2" xfId="29373" xr:uid="{00000000-0005-0000-0000-0000D2890000}"/>
    <cellStyle name="Notas 7 3 24 2 3" xfId="43722" xr:uid="{00000000-0005-0000-0000-0000D3890000}"/>
    <cellStyle name="Notas 7 3 24 3" xfId="21100" xr:uid="{00000000-0005-0000-0000-0000D4890000}"/>
    <cellStyle name="Notas 7 3 24 3 2" xfId="36151" xr:uid="{00000000-0005-0000-0000-0000D5890000}"/>
    <cellStyle name="Notas 7 3 24 3 3" xfId="50500" xr:uid="{00000000-0005-0000-0000-0000D6890000}"/>
    <cellStyle name="Notas 7 3 25" xfId="6961" xr:uid="{00000000-0005-0000-0000-0000D7890000}"/>
    <cellStyle name="Notas 7 3 25 2" xfId="9145" xr:uid="{00000000-0005-0000-0000-0000D8890000}"/>
    <cellStyle name="Notas 7 3 25 2 2" xfId="24196" xr:uid="{00000000-0005-0000-0000-0000D9890000}"/>
    <cellStyle name="Notas 7 3 25 2 3" xfId="38545" xr:uid="{00000000-0005-0000-0000-0000DA890000}"/>
    <cellStyle name="Notas 7 3 25 3" xfId="21310" xr:uid="{00000000-0005-0000-0000-0000DB890000}"/>
    <cellStyle name="Notas 7 3 25 3 2" xfId="36361" xr:uid="{00000000-0005-0000-0000-0000DC890000}"/>
    <cellStyle name="Notas 7 3 25 3 3" xfId="50710" xr:uid="{00000000-0005-0000-0000-0000DD890000}"/>
    <cellStyle name="Notas 7 3 26" xfId="7171" xr:uid="{00000000-0005-0000-0000-0000DE890000}"/>
    <cellStyle name="Notas 7 3 26 2" xfId="10974" xr:uid="{00000000-0005-0000-0000-0000DF890000}"/>
    <cellStyle name="Notas 7 3 26 2 2" xfId="26025" xr:uid="{00000000-0005-0000-0000-0000E0890000}"/>
    <cellStyle name="Notas 7 3 26 2 3" xfId="40374" xr:uid="{00000000-0005-0000-0000-0000E1890000}"/>
    <cellStyle name="Notas 7 3 26 3" xfId="21520" xr:uid="{00000000-0005-0000-0000-0000E2890000}"/>
    <cellStyle name="Notas 7 3 26 3 2" xfId="36571" xr:uid="{00000000-0005-0000-0000-0000E3890000}"/>
    <cellStyle name="Notas 7 3 26 3 3" xfId="50920" xr:uid="{00000000-0005-0000-0000-0000E4890000}"/>
    <cellStyle name="Notas 7 3 27" xfId="7381" xr:uid="{00000000-0005-0000-0000-0000E5890000}"/>
    <cellStyle name="Notas 7 3 27 2" xfId="11779" xr:uid="{00000000-0005-0000-0000-0000E6890000}"/>
    <cellStyle name="Notas 7 3 27 2 2" xfId="26830" xr:uid="{00000000-0005-0000-0000-0000E7890000}"/>
    <cellStyle name="Notas 7 3 27 2 3" xfId="41179" xr:uid="{00000000-0005-0000-0000-0000E8890000}"/>
    <cellStyle name="Notas 7 3 27 3" xfId="21730" xr:uid="{00000000-0005-0000-0000-0000E9890000}"/>
    <cellStyle name="Notas 7 3 27 3 2" xfId="36781" xr:uid="{00000000-0005-0000-0000-0000EA890000}"/>
    <cellStyle name="Notas 7 3 27 3 3" xfId="51130" xr:uid="{00000000-0005-0000-0000-0000EB890000}"/>
    <cellStyle name="Notas 7 3 28" xfId="7591" xr:uid="{00000000-0005-0000-0000-0000EC890000}"/>
    <cellStyle name="Notas 7 3 28 2" xfId="14696" xr:uid="{00000000-0005-0000-0000-0000ED890000}"/>
    <cellStyle name="Notas 7 3 28 2 2" xfId="29747" xr:uid="{00000000-0005-0000-0000-0000EE890000}"/>
    <cellStyle name="Notas 7 3 28 2 3" xfId="44096" xr:uid="{00000000-0005-0000-0000-0000EF890000}"/>
    <cellStyle name="Notas 7 3 28 3" xfId="21940" xr:uid="{00000000-0005-0000-0000-0000F0890000}"/>
    <cellStyle name="Notas 7 3 28 3 2" xfId="36991" xr:uid="{00000000-0005-0000-0000-0000F1890000}"/>
    <cellStyle name="Notas 7 3 28 3 3" xfId="51340" xr:uid="{00000000-0005-0000-0000-0000F2890000}"/>
    <cellStyle name="Notas 7 3 29" xfId="7801" xr:uid="{00000000-0005-0000-0000-0000F3890000}"/>
    <cellStyle name="Notas 7 3 29 2" xfId="14681" xr:uid="{00000000-0005-0000-0000-0000F4890000}"/>
    <cellStyle name="Notas 7 3 29 2 2" xfId="29732" xr:uid="{00000000-0005-0000-0000-0000F5890000}"/>
    <cellStyle name="Notas 7 3 29 2 3" xfId="44081" xr:uid="{00000000-0005-0000-0000-0000F6890000}"/>
    <cellStyle name="Notas 7 3 29 3" xfId="22150" xr:uid="{00000000-0005-0000-0000-0000F7890000}"/>
    <cellStyle name="Notas 7 3 29 3 2" xfId="37201" xr:uid="{00000000-0005-0000-0000-0000F8890000}"/>
    <cellStyle name="Notas 7 3 29 3 3" xfId="51550" xr:uid="{00000000-0005-0000-0000-0000F9890000}"/>
    <cellStyle name="Notas 7 3 3" xfId="2341" xr:uid="{00000000-0005-0000-0000-0000FA890000}"/>
    <cellStyle name="Notas 7 3 3 2" xfId="11291" xr:uid="{00000000-0005-0000-0000-0000FB890000}"/>
    <cellStyle name="Notas 7 3 3 2 2" xfId="26342" xr:uid="{00000000-0005-0000-0000-0000FC890000}"/>
    <cellStyle name="Notas 7 3 3 2 3" xfId="40691" xr:uid="{00000000-0005-0000-0000-0000FD890000}"/>
    <cellStyle name="Notas 7 3 3 3" xfId="16690" xr:uid="{00000000-0005-0000-0000-0000FE890000}"/>
    <cellStyle name="Notas 7 3 3 3 2" xfId="31741" xr:uid="{00000000-0005-0000-0000-0000FF890000}"/>
    <cellStyle name="Notas 7 3 3 3 3" xfId="46090" xr:uid="{00000000-0005-0000-0000-0000008A0000}"/>
    <cellStyle name="Notas 7 3 30" xfId="8009" xr:uid="{00000000-0005-0000-0000-0000018A0000}"/>
    <cellStyle name="Notas 7 3 30 2" xfId="14241" xr:uid="{00000000-0005-0000-0000-0000028A0000}"/>
    <cellStyle name="Notas 7 3 30 2 2" xfId="29292" xr:uid="{00000000-0005-0000-0000-0000038A0000}"/>
    <cellStyle name="Notas 7 3 30 2 3" xfId="43641" xr:uid="{00000000-0005-0000-0000-0000048A0000}"/>
    <cellStyle name="Notas 7 3 30 3" xfId="22358" xr:uid="{00000000-0005-0000-0000-0000058A0000}"/>
    <cellStyle name="Notas 7 3 30 3 2" xfId="37409" xr:uid="{00000000-0005-0000-0000-0000068A0000}"/>
    <cellStyle name="Notas 7 3 30 3 3" xfId="51758" xr:uid="{00000000-0005-0000-0000-0000078A0000}"/>
    <cellStyle name="Notas 7 3 31" xfId="8216" xr:uid="{00000000-0005-0000-0000-0000088A0000}"/>
    <cellStyle name="Notas 7 3 31 2" xfId="10800" xr:uid="{00000000-0005-0000-0000-0000098A0000}"/>
    <cellStyle name="Notas 7 3 31 2 2" xfId="25851" xr:uid="{00000000-0005-0000-0000-00000A8A0000}"/>
    <cellStyle name="Notas 7 3 31 2 3" xfId="40200" xr:uid="{00000000-0005-0000-0000-00000B8A0000}"/>
    <cellStyle name="Notas 7 3 31 3" xfId="22565" xr:uid="{00000000-0005-0000-0000-00000C8A0000}"/>
    <cellStyle name="Notas 7 3 31 3 2" xfId="37616" xr:uid="{00000000-0005-0000-0000-00000D8A0000}"/>
    <cellStyle name="Notas 7 3 31 3 3" xfId="51965" xr:uid="{00000000-0005-0000-0000-00000E8A0000}"/>
    <cellStyle name="Notas 7 3 32" xfId="8423" xr:uid="{00000000-0005-0000-0000-00000F8A0000}"/>
    <cellStyle name="Notas 7 3 32 2" xfId="14775" xr:uid="{00000000-0005-0000-0000-0000108A0000}"/>
    <cellStyle name="Notas 7 3 32 2 2" xfId="29826" xr:uid="{00000000-0005-0000-0000-0000118A0000}"/>
    <cellStyle name="Notas 7 3 32 2 3" xfId="44175" xr:uid="{00000000-0005-0000-0000-0000128A0000}"/>
    <cellStyle name="Notas 7 3 32 3" xfId="22772" xr:uid="{00000000-0005-0000-0000-0000138A0000}"/>
    <cellStyle name="Notas 7 3 32 3 2" xfId="37823" xr:uid="{00000000-0005-0000-0000-0000148A0000}"/>
    <cellStyle name="Notas 7 3 32 3 3" xfId="52172" xr:uid="{00000000-0005-0000-0000-0000158A0000}"/>
    <cellStyle name="Notas 7 3 33" xfId="8622" xr:uid="{00000000-0005-0000-0000-0000168A0000}"/>
    <cellStyle name="Notas 7 3 33 2" xfId="10722" xr:uid="{00000000-0005-0000-0000-0000178A0000}"/>
    <cellStyle name="Notas 7 3 33 2 2" xfId="25773" xr:uid="{00000000-0005-0000-0000-0000188A0000}"/>
    <cellStyle name="Notas 7 3 33 2 3" xfId="40122" xr:uid="{00000000-0005-0000-0000-0000198A0000}"/>
    <cellStyle name="Notas 7 3 33 3" xfId="22971" xr:uid="{00000000-0005-0000-0000-00001A8A0000}"/>
    <cellStyle name="Notas 7 3 33 3 2" xfId="38022" xr:uid="{00000000-0005-0000-0000-00001B8A0000}"/>
    <cellStyle name="Notas 7 3 33 3 3" xfId="52371" xr:uid="{00000000-0005-0000-0000-00001C8A0000}"/>
    <cellStyle name="Notas 7 3 34" xfId="8800" xr:uid="{00000000-0005-0000-0000-00001D8A0000}"/>
    <cellStyle name="Notas 7 3 34 2" xfId="15778" xr:uid="{00000000-0005-0000-0000-00001E8A0000}"/>
    <cellStyle name="Notas 7 3 34 2 2" xfId="30829" xr:uid="{00000000-0005-0000-0000-00001F8A0000}"/>
    <cellStyle name="Notas 7 3 34 2 3" xfId="45178" xr:uid="{00000000-0005-0000-0000-0000208A0000}"/>
    <cellStyle name="Notas 7 3 34 3" xfId="23149" xr:uid="{00000000-0005-0000-0000-0000218A0000}"/>
    <cellStyle name="Notas 7 3 34 3 2" xfId="38200" xr:uid="{00000000-0005-0000-0000-0000228A0000}"/>
    <cellStyle name="Notas 7 3 34 3 3" xfId="52549" xr:uid="{00000000-0005-0000-0000-0000238A0000}"/>
    <cellStyle name="Notas 7 3 35" xfId="8954" xr:uid="{00000000-0005-0000-0000-0000248A0000}"/>
    <cellStyle name="Notas 7 3 35 2" xfId="15472" xr:uid="{00000000-0005-0000-0000-0000258A0000}"/>
    <cellStyle name="Notas 7 3 35 2 2" xfId="30523" xr:uid="{00000000-0005-0000-0000-0000268A0000}"/>
    <cellStyle name="Notas 7 3 35 2 3" xfId="44872" xr:uid="{00000000-0005-0000-0000-0000278A0000}"/>
    <cellStyle name="Notas 7 3 35 3" xfId="23303" xr:uid="{00000000-0005-0000-0000-0000288A0000}"/>
    <cellStyle name="Notas 7 3 35 3 2" xfId="38354" xr:uid="{00000000-0005-0000-0000-0000298A0000}"/>
    <cellStyle name="Notas 7 3 35 3 3" xfId="52703" xr:uid="{00000000-0005-0000-0000-00002A8A0000}"/>
    <cellStyle name="Notas 7 3 36" xfId="15835" xr:uid="{00000000-0005-0000-0000-00002B8A0000}"/>
    <cellStyle name="Notas 7 3 36 2" xfId="30886" xr:uid="{00000000-0005-0000-0000-00002C8A0000}"/>
    <cellStyle name="Notas 7 3 36 3" xfId="45235" xr:uid="{00000000-0005-0000-0000-00002D8A0000}"/>
    <cellStyle name="Notas 7 3 37" xfId="16203" xr:uid="{00000000-0005-0000-0000-00002E8A0000}"/>
    <cellStyle name="Notas 7 3 37 2" xfId="31254" xr:uid="{00000000-0005-0000-0000-00002F8A0000}"/>
    <cellStyle name="Notas 7 3 37 3" xfId="45603" xr:uid="{00000000-0005-0000-0000-0000308A0000}"/>
    <cellStyle name="Notas 7 3 4" xfId="2551" xr:uid="{00000000-0005-0000-0000-0000318A0000}"/>
    <cellStyle name="Notas 7 3 4 2" xfId="10877" xr:uid="{00000000-0005-0000-0000-0000328A0000}"/>
    <cellStyle name="Notas 7 3 4 2 2" xfId="25928" xr:uid="{00000000-0005-0000-0000-0000338A0000}"/>
    <cellStyle name="Notas 7 3 4 2 3" xfId="40277" xr:uid="{00000000-0005-0000-0000-0000348A0000}"/>
    <cellStyle name="Notas 7 3 4 3" xfId="16900" xr:uid="{00000000-0005-0000-0000-0000358A0000}"/>
    <cellStyle name="Notas 7 3 4 3 2" xfId="31951" xr:uid="{00000000-0005-0000-0000-0000368A0000}"/>
    <cellStyle name="Notas 7 3 4 3 3" xfId="46300" xr:uid="{00000000-0005-0000-0000-0000378A0000}"/>
    <cellStyle name="Notas 7 3 5" xfId="2761" xr:uid="{00000000-0005-0000-0000-0000388A0000}"/>
    <cellStyle name="Notas 7 3 5 2" xfId="11047" xr:uid="{00000000-0005-0000-0000-0000398A0000}"/>
    <cellStyle name="Notas 7 3 5 2 2" xfId="26098" xr:uid="{00000000-0005-0000-0000-00003A8A0000}"/>
    <cellStyle name="Notas 7 3 5 2 3" xfId="40447" xr:uid="{00000000-0005-0000-0000-00003B8A0000}"/>
    <cellStyle name="Notas 7 3 5 3" xfId="17110" xr:uid="{00000000-0005-0000-0000-00003C8A0000}"/>
    <cellStyle name="Notas 7 3 5 3 2" xfId="32161" xr:uid="{00000000-0005-0000-0000-00003D8A0000}"/>
    <cellStyle name="Notas 7 3 5 3 3" xfId="46510" xr:uid="{00000000-0005-0000-0000-00003E8A0000}"/>
    <cellStyle name="Notas 7 3 6" xfId="2971" xr:uid="{00000000-0005-0000-0000-00003F8A0000}"/>
    <cellStyle name="Notas 7 3 6 2" xfId="10120" xr:uid="{00000000-0005-0000-0000-0000408A0000}"/>
    <cellStyle name="Notas 7 3 6 2 2" xfId="25171" xr:uid="{00000000-0005-0000-0000-0000418A0000}"/>
    <cellStyle name="Notas 7 3 6 2 3" xfId="39520" xr:uid="{00000000-0005-0000-0000-0000428A0000}"/>
    <cellStyle name="Notas 7 3 6 3" xfId="17320" xr:uid="{00000000-0005-0000-0000-0000438A0000}"/>
    <cellStyle name="Notas 7 3 6 3 2" xfId="32371" xr:uid="{00000000-0005-0000-0000-0000448A0000}"/>
    <cellStyle name="Notas 7 3 6 3 3" xfId="46720" xr:uid="{00000000-0005-0000-0000-0000458A0000}"/>
    <cellStyle name="Notas 7 3 7" xfId="3181" xr:uid="{00000000-0005-0000-0000-0000468A0000}"/>
    <cellStyle name="Notas 7 3 7 2" xfId="1876" xr:uid="{00000000-0005-0000-0000-0000478A0000}"/>
    <cellStyle name="Notas 7 3 7 2 2" xfId="23681" xr:uid="{00000000-0005-0000-0000-0000488A0000}"/>
    <cellStyle name="Notas 7 3 7 2 3" xfId="23821" xr:uid="{00000000-0005-0000-0000-0000498A0000}"/>
    <cellStyle name="Notas 7 3 7 3" xfId="17530" xr:uid="{00000000-0005-0000-0000-00004A8A0000}"/>
    <cellStyle name="Notas 7 3 7 3 2" xfId="32581" xr:uid="{00000000-0005-0000-0000-00004B8A0000}"/>
    <cellStyle name="Notas 7 3 7 3 3" xfId="46930" xr:uid="{00000000-0005-0000-0000-00004C8A0000}"/>
    <cellStyle name="Notas 7 3 8" xfId="3391" xr:uid="{00000000-0005-0000-0000-00004D8A0000}"/>
    <cellStyle name="Notas 7 3 8 2" xfId="1727" xr:uid="{00000000-0005-0000-0000-00004E8A0000}"/>
    <cellStyle name="Notas 7 3 8 2 2" xfId="23532" xr:uid="{00000000-0005-0000-0000-00004F8A0000}"/>
    <cellStyle name="Notas 7 3 8 2 3" xfId="23779" xr:uid="{00000000-0005-0000-0000-0000508A0000}"/>
    <cellStyle name="Notas 7 3 8 3" xfId="17740" xr:uid="{00000000-0005-0000-0000-0000518A0000}"/>
    <cellStyle name="Notas 7 3 8 3 2" xfId="32791" xr:uid="{00000000-0005-0000-0000-0000528A0000}"/>
    <cellStyle name="Notas 7 3 8 3 3" xfId="47140" xr:uid="{00000000-0005-0000-0000-0000538A0000}"/>
    <cellStyle name="Notas 7 3 9" xfId="3601" xr:uid="{00000000-0005-0000-0000-0000548A0000}"/>
    <cellStyle name="Notas 7 3 9 2" xfId="10620" xr:uid="{00000000-0005-0000-0000-0000558A0000}"/>
    <cellStyle name="Notas 7 3 9 2 2" xfId="25671" xr:uid="{00000000-0005-0000-0000-0000568A0000}"/>
    <cellStyle name="Notas 7 3 9 2 3" xfId="40020" xr:uid="{00000000-0005-0000-0000-0000578A0000}"/>
    <cellStyle name="Notas 7 3 9 3" xfId="17950" xr:uid="{00000000-0005-0000-0000-0000588A0000}"/>
    <cellStyle name="Notas 7 3 9 3 2" xfId="33001" xr:uid="{00000000-0005-0000-0000-0000598A0000}"/>
    <cellStyle name="Notas 7 3 9 3 3" xfId="47350" xr:uid="{00000000-0005-0000-0000-00005A8A0000}"/>
    <cellStyle name="Notas 7 30" xfId="7486" xr:uid="{00000000-0005-0000-0000-00005B8A0000}"/>
    <cellStyle name="Notas 7 30 2" xfId="10013" xr:uid="{00000000-0005-0000-0000-00005C8A0000}"/>
    <cellStyle name="Notas 7 30 2 2" xfId="25064" xr:uid="{00000000-0005-0000-0000-00005D8A0000}"/>
    <cellStyle name="Notas 7 30 2 3" xfId="39413" xr:uid="{00000000-0005-0000-0000-00005E8A0000}"/>
    <cellStyle name="Notas 7 30 3" xfId="21835" xr:uid="{00000000-0005-0000-0000-00005F8A0000}"/>
    <cellStyle name="Notas 7 30 3 2" xfId="36886" xr:uid="{00000000-0005-0000-0000-0000608A0000}"/>
    <cellStyle name="Notas 7 30 3 3" xfId="51235" xr:uid="{00000000-0005-0000-0000-0000618A0000}"/>
    <cellStyle name="Notas 7 31" xfId="7696" xr:uid="{00000000-0005-0000-0000-0000628A0000}"/>
    <cellStyle name="Notas 7 31 2" xfId="11928" xr:uid="{00000000-0005-0000-0000-0000638A0000}"/>
    <cellStyle name="Notas 7 31 2 2" xfId="26979" xr:uid="{00000000-0005-0000-0000-0000648A0000}"/>
    <cellStyle name="Notas 7 31 2 3" xfId="41328" xr:uid="{00000000-0005-0000-0000-0000658A0000}"/>
    <cellStyle name="Notas 7 31 3" xfId="22045" xr:uid="{00000000-0005-0000-0000-0000668A0000}"/>
    <cellStyle name="Notas 7 31 3 2" xfId="37096" xr:uid="{00000000-0005-0000-0000-0000678A0000}"/>
    <cellStyle name="Notas 7 31 3 3" xfId="51445" xr:uid="{00000000-0005-0000-0000-0000688A0000}"/>
    <cellStyle name="Notas 7 32" xfId="7906" xr:uid="{00000000-0005-0000-0000-0000698A0000}"/>
    <cellStyle name="Notas 7 32 2" xfId="13895" xr:uid="{00000000-0005-0000-0000-00006A8A0000}"/>
    <cellStyle name="Notas 7 32 2 2" xfId="28946" xr:uid="{00000000-0005-0000-0000-00006B8A0000}"/>
    <cellStyle name="Notas 7 32 2 3" xfId="43295" xr:uid="{00000000-0005-0000-0000-00006C8A0000}"/>
    <cellStyle name="Notas 7 32 3" xfId="22255" xr:uid="{00000000-0005-0000-0000-00006D8A0000}"/>
    <cellStyle name="Notas 7 32 3 2" xfId="37306" xr:uid="{00000000-0005-0000-0000-00006E8A0000}"/>
    <cellStyle name="Notas 7 32 3 3" xfId="51655" xr:uid="{00000000-0005-0000-0000-00006F8A0000}"/>
    <cellStyle name="Notas 7 33" xfId="8113" xr:uid="{00000000-0005-0000-0000-0000708A0000}"/>
    <cellStyle name="Notas 7 33 2" xfId="11209" xr:uid="{00000000-0005-0000-0000-0000718A0000}"/>
    <cellStyle name="Notas 7 33 2 2" xfId="26260" xr:uid="{00000000-0005-0000-0000-0000728A0000}"/>
    <cellStyle name="Notas 7 33 2 3" xfId="40609" xr:uid="{00000000-0005-0000-0000-0000738A0000}"/>
    <cellStyle name="Notas 7 33 3" xfId="22462" xr:uid="{00000000-0005-0000-0000-0000748A0000}"/>
    <cellStyle name="Notas 7 33 3 2" xfId="37513" xr:uid="{00000000-0005-0000-0000-0000758A0000}"/>
    <cellStyle name="Notas 7 33 3 3" xfId="51862" xr:uid="{00000000-0005-0000-0000-0000768A0000}"/>
    <cellStyle name="Notas 7 34" xfId="8320" xr:uid="{00000000-0005-0000-0000-0000778A0000}"/>
    <cellStyle name="Notas 7 34 2" xfId="12197" xr:uid="{00000000-0005-0000-0000-0000788A0000}"/>
    <cellStyle name="Notas 7 34 2 2" xfId="27248" xr:uid="{00000000-0005-0000-0000-0000798A0000}"/>
    <cellStyle name="Notas 7 34 2 3" xfId="41597" xr:uid="{00000000-0005-0000-0000-00007A8A0000}"/>
    <cellStyle name="Notas 7 34 3" xfId="22669" xr:uid="{00000000-0005-0000-0000-00007B8A0000}"/>
    <cellStyle name="Notas 7 34 3 2" xfId="37720" xr:uid="{00000000-0005-0000-0000-00007C8A0000}"/>
    <cellStyle name="Notas 7 34 3 3" xfId="52069" xr:uid="{00000000-0005-0000-0000-00007D8A0000}"/>
    <cellStyle name="Notas 7 35" xfId="8525" xr:uid="{00000000-0005-0000-0000-00007E8A0000}"/>
    <cellStyle name="Notas 7 35 2" xfId="14702" xr:uid="{00000000-0005-0000-0000-00007F8A0000}"/>
    <cellStyle name="Notas 7 35 2 2" xfId="29753" xr:uid="{00000000-0005-0000-0000-0000808A0000}"/>
    <cellStyle name="Notas 7 35 2 3" xfId="44102" xr:uid="{00000000-0005-0000-0000-0000818A0000}"/>
    <cellStyle name="Notas 7 35 3" xfId="22874" xr:uid="{00000000-0005-0000-0000-0000828A0000}"/>
    <cellStyle name="Notas 7 35 3 2" xfId="37925" xr:uid="{00000000-0005-0000-0000-0000838A0000}"/>
    <cellStyle name="Notas 7 35 3 3" xfId="52274" xr:uid="{00000000-0005-0000-0000-0000848A0000}"/>
    <cellStyle name="Notas 7 36" xfId="8720" xr:uid="{00000000-0005-0000-0000-0000858A0000}"/>
    <cellStyle name="Notas 7 36 2" xfId="15415" xr:uid="{00000000-0005-0000-0000-0000868A0000}"/>
    <cellStyle name="Notas 7 36 2 2" xfId="30466" xr:uid="{00000000-0005-0000-0000-0000878A0000}"/>
    <cellStyle name="Notas 7 36 2 3" xfId="44815" xr:uid="{00000000-0005-0000-0000-0000888A0000}"/>
    <cellStyle name="Notas 7 36 3" xfId="23069" xr:uid="{00000000-0005-0000-0000-0000898A0000}"/>
    <cellStyle name="Notas 7 36 3 2" xfId="38120" xr:uid="{00000000-0005-0000-0000-00008A8A0000}"/>
    <cellStyle name="Notas 7 36 3 3" xfId="52469" xr:uid="{00000000-0005-0000-0000-00008B8A0000}"/>
    <cellStyle name="Notas 7 37" xfId="8890" xr:uid="{00000000-0005-0000-0000-00008C8A0000}"/>
    <cellStyle name="Notas 7 37 2" xfId="13991" xr:uid="{00000000-0005-0000-0000-00008D8A0000}"/>
    <cellStyle name="Notas 7 37 2 2" xfId="29042" xr:uid="{00000000-0005-0000-0000-00008E8A0000}"/>
    <cellStyle name="Notas 7 37 2 3" xfId="43391" xr:uid="{00000000-0005-0000-0000-00008F8A0000}"/>
    <cellStyle name="Notas 7 37 3" xfId="23239" xr:uid="{00000000-0005-0000-0000-0000908A0000}"/>
    <cellStyle name="Notas 7 37 3 2" xfId="38290" xr:uid="{00000000-0005-0000-0000-0000918A0000}"/>
    <cellStyle name="Notas 7 37 3 3" xfId="52639" xr:uid="{00000000-0005-0000-0000-0000928A0000}"/>
    <cellStyle name="Notas 7 38" xfId="15235" xr:uid="{00000000-0005-0000-0000-0000938A0000}"/>
    <cellStyle name="Notas 7 38 2" xfId="30286" xr:uid="{00000000-0005-0000-0000-0000948A0000}"/>
    <cellStyle name="Notas 7 38 3" xfId="44635" xr:uid="{00000000-0005-0000-0000-0000958A0000}"/>
    <cellStyle name="Notas 7 39" xfId="16139" xr:uid="{00000000-0005-0000-0000-0000968A0000}"/>
    <cellStyle name="Notas 7 39 2" xfId="31190" xr:uid="{00000000-0005-0000-0000-0000978A0000}"/>
    <cellStyle name="Notas 7 39 3" xfId="45539" xr:uid="{00000000-0005-0000-0000-0000988A0000}"/>
    <cellStyle name="Notas 7 4" xfId="1600" xr:uid="{00000000-0005-0000-0000-0000998A0000}"/>
    <cellStyle name="Notas 7 4 2" xfId="14094" xr:uid="{00000000-0005-0000-0000-00009A8A0000}"/>
    <cellStyle name="Notas 7 4 2 2" xfId="29145" xr:uid="{00000000-0005-0000-0000-00009B8A0000}"/>
    <cellStyle name="Notas 7 4 2 3" xfId="43494" xr:uid="{00000000-0005-0000-0000-00009C8A0000}"/>
    <cellStyle name="Notas 7 4 3" xfId="14107" xr:uid="{00000000-0005-0000-0000-00009D8A0000}"/>
    <cellStyle name="Notas 7 4 3 2" xfId="29158" xr:uid="{00000000-0005-0000-0000-00009E8A0000}"/>
    <cellStyle name="Notas 7 4 3 3" xfId="43507" xr:uid="{00000000-0005-0000-0000-00009F8A0000}"/>
    <cellStyle name="Notas 7 40" xfId="1422" xr:uid="{00000000-0005-0000-0000-0000A08A0000}"/>
    <cellStyle name="Notas 7 5" xfId="2236" xr:uid="{00000000-0005-0000-0000-0000A18A0000}"/>
    <cellStyle name="Notas 7 5 2" xfId="9601" xr:uid="{00000000-0005-0000-0000-0000A28A0000}"/>
    <cellStyle name="Notas 7 5 2 2" xfId="24652" xr:uid="{00000000-0005-0000-0000-0000A38A0000}"/>
    <cellStyle name="Notas 7 5 2 3" xfId="39001" xr:uid="{00000000-0005-0000-0000-0000A48A0000}"/>
    <cellStyle name="Notas 7 5 3" xfId="16585" xr:uid="{00000000-0005-0000-0000-0000A58A0000}"/>
    <cellStyle name="Notas 7 5 3 2" xfId="31636" xr:uid="{00000000-0005-0000-0000-0000A68A0000}"/>
    <cellStyle name="Notas 7 5 3 3" xfId="45985" xr:uid="{00000000-0005-0000-0000-0000A78A0000}"/>
    <cellStyle name="Notas 7 6" xfId="2446" xr:uid="{00000000-0005-0000-0000-0000A88A0000}"/>
    <cellStyle name="Notas 7 6 2" xfId="13414" xr:uid="{00000000-0005-0000-0000-0000A98A0000}"/>
    <cellStyle name="Notas 7 6 2 2" xfId="28465" xr:uid="{00000000-0005-0000-0000-0000AA8A0000}"/>
    <cellStyle name="Notas 7 6 2 3" xfId="42814" xr:uid="{00000000-0005-0000-0000-0000AB8A0000}"/>
    <cellStyle name="Notas 7 6 3" xfId="16795" xr:uid="{00000000-0005-0000-0000-0000AC8A0000}"/>
    <cellStyle name="Notas 7 6 3 2" xfId="31846" xr:uid="{00000000-0005-0000-0000-0000AD8A0000}"/>
    <cellStyle name="Notas 7 6 3 3" xfId="46195" xr:uid="{00000000-0005-0000-0000-0000AE8A0000}"/>
    <cellStyle name="Notas 7 7" xfId="2656" xr:uid="{00000000-0005-0000-0000-0000AF8A0000}"/>
    <cellStyle name="Notas 7 7 2" xfId="15052" xr:uid="{00000000-0005-0000-0000-0000B08A0000}"/>
    <cellStyle name="Notas 7 7 2 2" xfId="30103" xr:uid="{00000000-0005-0000-0000-0000B18A0000}"/>
    <cellStyle name="Notas 7 7 2 3" xfId="44452" xr:uid="{00000000-0005-0000-0000-0000B28A0000}"/>
    <cellStyle name="Notas 7 7 3" xfId="17005" xr:uid="{00000000-0005-0000-0000-0000B38A0000}"/>
    <cellStyle name="Notas 7 7 3 2" xfId="32056" xr:uid="{00000000-0005-0000-0000-0000B48A0000}"/>
    <cellStyle name="Notas 7 7 3 3" xfId="46405" xr:uid="{00000000-0005-0000-0000-0000B58A0000}"/>
    <cellStyle name="Notas 7 8" xfId="2866" xr:uid="{00000000-0005-0000-0000-0000B68A0000}"/>
    <cellStyle name="Notas 7 8 2" xfId="9414" xr:uid="{00000000-0005-0000-0000-0000B78A0000}"/>
    <cellStyle name="Notas 7 8 2 2" xfId="24465" xr:uid="{00000000-0005-0000-0000-0000B88A0000}"/>
    <cellStyle name="Notas 7 8 2 3" xfId="38814" xr:uid="{00000000-0005-0000-0000-0000B98A0000}"/>
    <cellStyle name="Notas 7 8 3" xfId="17215" xr:uid="{00000000-0005-0000-0000-0000BA8A0000}"/>
    <cellStyle name="Notas 7 8 3 2" xfId="32266" xr:uid="{00000000-0005-0000-0000-0000BB8A0000}"/>
    <cellStyle name="Notas 7 8 3 3" xfId="46615" xr:uid="{00000000-0005-0000-0000-0000BC8A0000}"/>
    <cellStyle name="Notas 7 9" xfId="3076" xr:uid="{00000000-0005-0000-0000-0000BD8A0000}"/>
    <cellStyle name="Notas 7 9 2" xfId="14502" xr:uid="{00000000-0005-0000-0000-0000BE8A0000}"/>
    <cellStyle name="Notas 7 9 2 2" xfId="29553" xr:uid="{00000000-0005-0000-0000-0000BF8A0000}"/>
    <cellStyle name="Notas 7 9 2 3" xfId="43902" xr:uid="{00000000-0005-0000-0000-0000C08A0000}"/>
    <cellStyle name="Notas 7 9 3" xfId="17425" xr:uid="{00000000-0005-0000-0000-0000C18A0000}"/>
    <cellStyle name="Notas 7 9 3 2" xfId="32476" xr:uid="{00000000-0005-0000-0000-0000C28A0000}"/>
    <cellStyle name="Notas 7 9 3 3" xfId="46825" xr:uid="{00000000-0005-0000-0000-0000C38A0000}"/>
    <cellStyle name="Notas 8" xfId="1423" xr:uid="{00000000-0005-0000-0000-0000C48A0000}"/>
    <cellStyle name="Notas 8 10" xfId="3287" xr:uid="{00000000-0005-0000-0000-0000C58A0000}"/>
    <cellStyle name="Notas 8 10 2" xfId="14388" xr:uid="{00000000-0005-0000-0000-0000C68A0000}"/>
    <cellStyle name="Notas 8 10 2 2" xfId="29439" xr:uid="{00000000-0005-0000-0000-0000C78A0000}"/>
    <cellStyle name="Notas 8 10 2 3" xfId="43788" xr:uid="{00000000-0005-0000-0000-0000C88A0000}"/>
    <cellStyle name="Notas 8 10 3" xfId="17636" xr:uid="{00000000-0005-0000-0000-0000C98A0000}"/>
    <cellStyle name="Notas 8 10 3 2" xfId="32687" xr:uid="{00000000-0005-0000-0000-0000CA8A0000}"/>
    <cellStyle name="Notas 8 10 3 3" xfId="47036" xr:uid="{00000000-0005-0000-0000-0000CB8A0000}"/>
    <cellStyle name="Notas 8 11" xfId="3497" xr:uid="{00000000-0005-0000-0000-0000CC8A0000}"/>
    <cellStyle name="Notas 8 11 2" xfId="14004" xr:uid="{00000000-0005-0000-0000-0000CD8A0000}"/>
    <cellStyle name="Notas 8 11 2 2" xfId="29055" xr:uid="{00000000-0005-0000-0000-0000CE8A0000}"/>
    <cellStyle name="Notas 8 11 2 3" xfId="43404" xr:uid="{00000000-0005-0000-0000-0000CF8A0000}"/>
    <cellStyle name="Notas 8 11 3" xfId="17846" xr:uid="{00000000-0005-0000-0000-0000D08A0000}"/>
    <cellStyle name="Notas 8 11 3 2" xfId="32897" xr:uid="{00000000-0005-0000-0000-0000D18A0000}"/>
    <cellStyle name="Notas 8 11 3 3" xfId="47246" xr:uid="{00000000-0005-0000-0000-0000D28A0000}"/>
    <cellStyle name="Notas 8 12" xfId="3707" xr:uid="{00000000-0005-0000-0000-0000D38A0000}"/>
    <cellStyle name="Notas 8 12 2" xfId="14659" xr:uid="{00000000-0005-0000-0000-0000D48A0000}"/>
    <cellStyle name="Notas 8 12 2 2" xfId="29710" xr:uid="{00000000-0005-0000-0000-0000D58A0000}"/>
    <cellStyle name="Notas 8 12 2 3" xfId="44059" xr:uid="{00000000-0005-0000-0000-0000D68A0000}"/>
    <cellStyle name="Notas 8 12 3" xfId="18056" xr:uid="{00000000-0005-0000-0000-0000D78A0000}"/>
    <cellStyle name="Notas 8 12 3 2" xfId="33107" xr:uid="{00000000-0005-0000-0000-0000D88A0000}"/>
    <cellStyle name="Notas 8 12 3 3" xfId="47456" xr:uid="{00000000-0005-0000-0000-0000D98A0000}"/>
    <cellStyle name="Notas 8 13" xfId="3917" xr:uid="{00000000-0005-0000-0000-0000DA8A0000}"/>
    <cellStyle name="Notas 8 13 2" xfId="10746" xr:uid="{00000000-0005-0000-0000-0000DB8A0000}"/>
    <cellStyle name="Notas 8 13 2 2" xfId="25797" xr:uid="{00000000-0005-0000-0000-0000DC8A0000}"/>
    <cellStyle name="Notas 8 13 2 3" xfId="40146" xr:uid="{00000000-0005-0000-0000-0000DD8A0000}"/>
    <cellStyle name="Notas 8 13 3" xfId="18266" xr:uid="{00000000-0005-0000-0000-0000DE8A0000}"/>
    <cellStyle name="Notas 8 13 3 2" xfId="33317" xr:uid="{00000000-0005-0000-0000-0000DF8A0000}"/>
    <cellStyle name="Notas 8 13 3 3" xfId="47666" xr:uid="{00000000-0005-0000-0000-0000E08A0000}"/>
    <cellStyle name="Notas 8 14" xfId="4127" xr:uid="{00000000-0005-0000-0000-0000E18A0000}"/>
    <cellStyle name="Notas 8 14 2" xfId="11287" xr:uid="{00000000-0005-0000-0000-0000E28A0000}"/>
    <cellStyle name="Notas 8 14 2 2" xfId="26338" xr:uid="{00000000-0005-0000-0000-0000E38A0000}"/>
    <cellStyle name="Notas 8 14 2 3" xfId="40687" xr:uid="{00000000-0005-0000-0000-0000E48A0000}"/>
    <cellStyle name="Notas 8 14 3" xfId="18476" xr:uid="{00000000-0005-0000-0000-0000E58A0000}"/>
    <cellStyle name="Notas 8 14 3 2" xfId="33527" xr:uid="{00000000-0005-0000-0000-0000E68A0000}"/>
    <cellStyle name="Notas 8 14 3 3" xfId="47876" xr:uid="{00000000-0005-0000-0000-0000E78A0000}"/>
    <cellStyle name="Notas 8 15" xfId="4337" xr:uid="{00000000-0005-0000-0000-0000E88A0000}"/>
    <cellStyle name="Notas 8 15 2" xfId="1848" xr:uid="{00000000-0005-0000-0000-0000E98A0000}"/>
    <cellStyle name="Notas 8 15 2 2" xfId="23653" xr:uid="{00000000-0005-0000-0000-0000EA8A0000}"/>
    <cellStyle name="Notas 8 15 2 3" xfId="23766" xr:uid="{00000000-0005-0000-0000-0000EB8A0000}"/>
    <cellStyle name="Notas 8 15 3" xfId="18686" xr:uid="{00000000-0005-0000-0000-0000EC8A0000}"/>
    <cellStyle name="Notas 8 15 3 2" xfId="33737" xr:uid="{00000000-0005-0000-0000-0000ED8A0000}"/>
    <cellStyle name="Notas 8 15 3 3" xfId="48086" xr:uid="{00000000-0005-0000-0000-0000EE8A0000}"/>
    <cellStyle name="Notas 8 16" xfId="4547" xr:uid="{00000000-0005-0000-0000-0000EF8A0000}"/>
    <cellStyle name="Notas 8 16 2" xfId="13901" xr:uid="{00000000-0005-0000-0000-0000F08A0000}"/>
    <cellStyle name="Notas 8 16 2 2" xfId="28952" xr:uid="{00000000-0005-0000-0000-0000F18A0000}"/>
    <cellStyle name="Notas 8 16 2 3" xfId="43301" xr:uid="{00000000-0005-0000-0000-0000F28A0000}"/>
    <cellStyle name="Notas 8 16 3" xfId="18896" xr:uid="{00000000-0005-0000-0000-0000F38A0000}"/>
    <cellStyle name="Notas 8 16 3 2" xfId="33947" xr:uid="{00000000-0005-0000-0000-0000F48A0000}"/>
    <cellStyle name="Notas 8 16 3 3" xfId="48296" xr:uid="{00000000-0005-0000-0000-0000F58A0000}"/>
    <cellStyle name="Notas 8 17" xfId="4757" xr:uid="{00000000-0005-0000-0000-0000F68A0000}"/>
    <cellStyle name="Notas 8 17 2" xfId="10874" xr:uid="{00000000-0005-0000-0000-0000F78A0000}"/>
    <cellStyle name="Notas 8 17 2 2" xfId="25925" xr:uid="{00000000-0005-0000-0000-0000F88A0000}"/>
    <cellStyle name="Notas 8 17 2 3" xfId="40274" xr:uid="{00000000-0005-0000-0000-0000F98A0000}"/>
    <cellStyle name="Notas 8 17 3" xfId="19106" xr:uid="{00000000-0005-0000-0000-0000FA8A0000}"/>
    <cellStyle name="Notas 8 17 3 2" xfId="34157" xr:uid="{00000000-0005-0000-0000-0000FB8A0000}"/>
    <cellStyle name="Notas 8 17 3 3" xfId="48506" xr:uid="{00000000-0005-0000-0000-0000FC8A0000}"/>
    <cellStyle name="Notas 8 18" xfId="4967" xr:uid="{00000000-0005-0000-0000-0000FD8A0000}"/>
    <cellStyle name="Notas 8 18 2" xfId="9891" xr:uid="{00000000-0005-0000-0000-0000FE8A0000}"/>
    <cellStyle name="Notas 8 18 2 2" xfId="24942" xr:uid="{00000000-0005-0000-0000-0000FF8A0000}"/>
    <cellStyle name="Notas 8 18 2 3" xfId="39291" xr:uid="{00000000-0005-0000-0000-0000008B0000}"/>
    <cellStyle name="Notas 8 18 3" xfId="19316" xr:uid="{00000000-0005-0000-0000-0000018B0000}"/>
    <cellStyle name="Notas 8 18 3 2" xfId="34367" xr:uid="{00000000-0005-0000-0000-0000028B0000}"/>
    <cellStyle name="Notas 8 18 3 3" xfId="48716" xr:uid="{00000000-0005-0000-0000-0000038B0000}"/>
    <cellStyle name="Notas 8 19" xfId="5177" xr:uid="{00000000-0005-0000-0000-0000048B0000}"/>
    <cellStyle name="Notas 8 19 2" xfId="9241" xr:uid="{00000000-0005-0000-0000-0000058B0000}"/>
    <cellStyle name="Notas 8 19 2 2" xfId="24292" xr:uid="{00000000-0005-0000-0000-0000068B0000}"/>
    <cellStyle name="Notas 8 19 2 3" xfId="38641" xr:uid="{00000000-0005-0000-0000-0000078B0000}"/>
    <cellStyle name="Notas 8 19 3" xfId="19526" xr:uid="{00000000-0005-0000-0000-0000088B0000}"/>
    <cellStyle name="Notas 8 19 3 2" xfId="34577" xr:uid="{00000000-0005-0000-0000-0000098B0000}"/>
    <cellStyle name="Notas 8 19 3 3" xfId="48926" xr:uid="{00000000-0005-0000-0000-00000A8B0000}"/>
    <cellStyle name="Notas 8 2" xfId="1485" xr:uid="{00000000-0005-0000-0000-00000B8B0000}"/>
    <cellStyle name="Notas 8 2 10" xfId="3834" xr:uid="{00000000-0005-0000-0000-00000C8B0000}"/>
    <cellStyle name="Notas 8 2 10 2" xfId="14978" xr:uid="{00000000-0005-0000-0000-00000D8B0000}"/>
    <cellStyle name="Notas 8 2 10 2 2" xfId="30029" xr:uid="{00000000-0005-0000-0000-00000E8B0000}"/>
    <cellStyle name="Notas 8 2 10 2 3" xfId="44378" xr:uid="{00000000-0005-0000-0000-00000F8B0000}"/>
    <cellStyle name="Notas 8 2 10 3" xfId="18183" xr:uid="{00000000-0005-0000-0000-0000108B0000}"/>
    <cellStyle name="Notas 8 2 10 3 2" xfId="33234" xr:uid="{00000000-0005-0000-0000-0000118B0000}"/>
    <cellStyle name="Notas 8 2 10 3 3" xfId="47583" xr:uid="{00000000-0005-0000-0000-0000128B0000}"/>
    <cellStyle name="Notas 8 2 11" xfId="4044" xr:uid="{00000000-0005-0000-0000-0000138B0000}"/>
    <cellStyle name="Notas 8 2 11 2" xfId="11576" xr:uid="{00000000-0005-0000-0000-0000148B0000}"/>
    <cellStyle name="Notas 8 2 11 2 2" xfId="26627" xr:uid="{00000000-0005-0000-0000-0000158B0000}"/>
    <cellStyle name="Notas 8 2 11 2 3" xfId="40976" xr:uid="{00000000-0005-0000-0000-0000168B0000}"/>
    <cellStyle name="Notas 8 2 11 3" xfId="18393" xr:uid="{00000000-0005-0000-0000-0000178B0000}"/>
    <cellStyle name="Notas 8 2 11 3 2" xfId="33444" xr:uid="{00000000-0005-0000-0000-0000188B0000}"/>
    <cellStyle name="Notas 8 2 11 3 3" xfId="47793" xr:uid="{00000000-0005-0000-0000-0000198B0000}"/>
    <cellStyle name="Notas 8 2 12" xfId="4254" xr:uid="{00000000-0005-0000-0000-00001A8B0000}"/>
    <cellStyle name="Notas 8 2 12 2" xfId="14017" xr:uid="{00000000-0005-0000-0000-00001B8B0000}"/>
    <cellStyle name="Notas 8 2 12 2 2" xfId="29068" xr:uid="{00000000-0005-0000-0000-00001C8B0000}"/>
    <cellStyle name="Notas 8 2 12 2 3" xfId="43417" xr:uid="{00000000-0005-0000-0000-00001D8B0000}"/>
    <cellStyle name="Notas 8 2 12 3" xfId="18603" xr:uid="{00000000-0005-0000-0000-00001E8B0000}"/>
    <cellStyle name="Notas 8 2 12 3 2" xfId="33654" xr:uid="{00000000-0005-0000-0000-00001F8B0000}"/>
    <cellStyle name="Notas 8 2 12 3 3" xfId="48003" xr:uid="{00000000-0005-0000-0000-0000208B0000}"/>
    <cellStyle name="Notas 8 2 13" xfId="4464" xr:uid="{00000000-0005-0000-0000-0000218B0000}"/>
    <cellStyle name="Notas 8 2 13 2" xfId="1666" xr:uid="{00000000-0005-0000-0000-0000228B0000}"/>
    <cellStyle name="Notas 8 2 13 2 2" xfId="23471" xr:uid="{00000000-0005-0000-0000-0000238B0000}"/>
    <cellStyle name="Notas 8 2 13 2 3" xfId="24013" xr:uid="{00000000-0005-0000-0000-0000248B0000}"/>
    <cellStyle name="Notas 8 2 13 3" xfId="18813" xr:uid="{00000000-0005-0000-0000-0000258B0000}"/>
    <cellStyle name="Notas 8 2 13 3 2" xfId="33864" xr:uid="{00000000-0005-0000-0000-0000268B0000}"/>
    <cellStyle name="Notas 8 2 13 3 3" xfId="48213" xr:uid="{00000000-0005-0000-0000-0000278B0000}"/>
    <cellStyle name="Notas 8 2 14" xfId="4674" xr:uid="{00000000-0005-0000-0000-0000288B0000}"/>
    <cellStyle name="Notas 8 2 14 2" xfId="10633" xr:uid="{00000000-0005-0000-0000-0000298B0000}"/>
    <cellStyle name="Notas 8 2 14 2 2" xfId="25684" xr:uid="{00000000-0005-0000-0000-00002A8B0000}"/>
    <cellStyle name="Notas 8 2 14 2 3" xfId="40033" xr:uid="{00000000-0005-0000-0000-00002B8B0000}"/>
    <cellStyle name="Notas 8 2 14 3" xfId="19023" xr:uid="{00000000-0005-0000-0000-00002C8B0000}"/>
    <cellStyle name="Notas 8 2 14 3 2" xfId="34074" xr:uid="{00000000-0005-0000-0000-00002D8B0000}"/>
    <cellStyle name="Notas 8 2 14 3 3" xfId="48423" xr:uid="{00000000-0005-0000-0000-00002E8B0000}"/>
    <cellStyle name="Notas 8 2 15" xfId="4884" xr:uid="{00000000-0005-0000-0000-00002F8B0000}"/>
    <cellStyle name="Notas 8 2 15 2" xfId="14942" xr:uid="{00000000-0005-0000-0000-0000308B0000}"/>
    <cellStyle name="Notas 8 2 15 2 2" xfId="29993" xr:uid="{00000000-0005-0000-0000-0000318B0000}"/>
    <cellStyle name="Notas 8 2 15 2 3" xfId="44342" xr:uid="{00000000-0005-0000-0000-0000328B0000}"/>
    <cellStyle name="Notas 8 2 15 3" xfId="19233" xr:uid="{00000000-0005-0000-0000-0000338B0000}"/>
    <cellStyle name="Notas 8 2 15 3 2" xfId="34284" xr:uid="{00000000-0005-0000-0000-0000348B0000}"/>
    <cellStyle name="Notas 8 2 15 3 3" xfId="48633" xr:uid="{00000000-0005-0000-0000-0000358B0000}"/>
    <cellStyle name="Notas 8 2 16" xfId="5094" xr:uid="{00000000-0005-0000-0000-0000368B0000}"/>
    <cellStyle name="Notas 8 2 16 2" xfId="10528" xr:uid="{00000000-0005-0000-0000-0000378B0000}"/>
    <cellStyle name="Notas 8 2 16 2 2" xfId="25579" xr:uid="{00000000-0005-0000-0000-0000388B0000}"/>
    <cellStyle name="Notas 8 2 16 2 3" xfId="39928" xr:uid="{00000000-0005-0000-0000-0000398B0000}"/>
    <cellStyle name="Notas 8 2 16 3" xfId="19443" xr:uid="{00000000-0005-0000-0000-00003A8B0000}"/>
    <cellStyle name="Notas 8 2 16 3 2" xfId="34494" xr:uid="{00000000-0005-0000-0000-00003B8B0000}"/>
    <cellStyle name="Notas 8 2 16 3 3" xfId="48843" xr:uid="{00000000-0005-0000-0000-00003C8B0000}"/>
    <cellStyle name="Notas 8 2 17" xfId="5304" xr:uid="{00000000-0005-0000-0000-00003D8B0000}"/>
    <cellStyle name="Notas 8 2 17 2" xfId="15365" xr:uid="{00000000-0005-0000-0000-00003E8B0000}"/>
    <cellStyle name="Notas 8 2 17 2 2" xfId="30416" xr:uid="{00000000-0005-0000-0000-00003F8B0000}"/>
    <cellStyle name="Notas 8 2 17 2 3" xfId="44765" xr:uid="{00000000-0005-0000-0000-0000408B0000}"/>
    <cellStyle name="Notas 8 2 17 3" xfId="19653" xr:uid="{00000000-0005-0000-0000-0000418B0000}"/>
    <cellStyle name="Notas 8 2 17 3 2" xfId="34704" xr:uid="{00000000-0005-0000-0000-0000428B0000}"/>
    <cellStyle name="Notas 8 2 17 3 3" xfId="49053" xr:uid="{00000000-0005-0000-0000-0000438B0000}"/>
    <cellStyle name="Notas 8 2 18" xfId="5514" xr:uid="{00000000-0005-0000-0000-0000448B0000}"/>
    <cellStyle name="Notas 8 2 18 2" xfId="10302" xr:uid="{00000000-0005-0000-0000-0000458B0000}"/>
    <cellStyle name="Notas 8 2 18 2 2" xfId="25353" xr:uid="{00000000-0005-0000-0000-0000468B0000}"/>
    <cellStyle name="Notas 8 2 18 2 3" xfId="39702" xr:uid="{00000000-0005-0000-0000-0000478B0000}"/>
    <cellStyle name="Notas 8 2 18 3" xfId="19863" xr:uid="{00000000-0005-0000-0000-0000488B0000}"/>
    <cellStyle name="Notas 8 2 18 3 2" xfId="34914" xr:uid="{00000000-0005-0000-0000-0000498B0000}"/>
    <cellStyle name="Notas 8 2 18 3 3" xfId="49263" xr:uid="{00000000-0005-0000-0000-00004A8B0000}"/>
    <cellStyle name="Notas 8 2 19" xfId="5724" xr:uid="{00000000-0005-0000-0000-00004B8B0000}"/>
    <cellStyle name="Notas 8 2 19 2" xfId="15083" xr:uid="{00000000-0005-0000-0000-00004C8B0000}"/>
    <cellStyle name="Notas 8 2 19 2 2" xfId="30134" xr:uid="{00000000-0005-0000-0000-00004D8B0000}"/>
    <cellStyle name="Notas 8 2 19 2 3" xfId="44483" xr:uid="{00000000-0005-0000-0000-00004E8B0000}"/>
    <cellStyle name="Notas 8 2 19 3" xfId="20073" xr:uid="{00000000-0005-0000-0000-00004F8B0000}"/>
    <cellStyle name="Notas 8 2 19 3 2" xfId="35124" xr:uid="{00000000-0005-0000-0000-0000508B0000}"/>
    <cellStyle name="Notas 8 2 19 3 3" xfId="49473" xr:uid="{00000000-0005-0000-0000-0000518B0000}"/>
    <cellStyle name="Notas 8 2 2" xfId="2098" xr:uid="{00000000-0005-0000-0000-0000528B0000}"/>
    <cellStyle name="Notas 8 2 2 2" xfId="9085" xr:uid="{00000000-0005-0000-0000-0000538B0000}"/>
    <cellStyle name="Notas 8 2 2 2 2" xfId="24136" xr:uid="{00000000-0005-0000-0000-0000548B0000}"/>
    <cellStyle name="Notas 8 2 2 2 3" xfId="38485" xr:uid="{00000000-0005-0000-0000-0000558B0000}"/>
    <cellStyle name="Notas 8 2 2 3" xfId="16445" xr:uid="{00000000-0005-0000-0000-0000568B0000}"/>
    <cellStyle name="Notas 8 2 2 3 2" xfId="31496" xr:uid="{00000000-0005-0000-0000-0000578B0000}"/>
    <cellStyle name="Notas 8 2 2 3 3" xfId="45845" xr:uid="{00000000-0005-0000-0000-0000588B0000}"/>
    <cellStyle name="Notas 8 2 20" xfId="5934" xr:uid="{00000000-0005-0000-0000-0000598B0000}"/>
    <cellStyle name="Notas 8 2 20 2" xfId="13919" xr:uid="{00000000-0005-0000-0000-00005A8B0000}"/>
    <cellStyle name="Notas 8 2 20 2 2" xfId="28970" xr:uid="{00000000-0005-0000-0000-00005B8B0000}"/>
    <cellStyle name="Notas 8 2 20 2 3" xfId="43319" xr:uid="{00000000-0005-0000-0000-00005C8B0000}"/>
    <cellStyle name="Notas 8 2 20 3" xfId="20283" xr:uid="{00000000-0005-0000-0000-00005D8B0000}"/>
    <cellStyle name="Notas 8 2 20 3 2" xfId="35334" xr:uid="{00000000-0005-0000-0000-00005E8B0000}"/>
    <cellStyle name="Notas 8 2 20 3 3" xfId="49683" xr:uid="{00000000-0005-0000-0000-00005F8B0000}"/>
    <cellStyle name="Notas 8 2 21" xfId="6144" xr:uid="{00000000-0005-0000-0000-0000608B0000}"/>
    <cellStyle name="Notas 8 2 21 2" xfId="10662" xr:uid="{00000000-0005-0000-0000-0000618B0000}"/>
    <cellStyle name="Notas 8 2 21 2 2" xfId="25713" xr:uid="{00000000-0005-0000-0000-0000628B0000}"/>
    <cellStyle name="Notas 8 2 21 2 3" xfId="40062" xr:uid="{00000000-0005-0000-0000-0000638B0000}"/>
    <cellStyle name="Notas 8 2 21 3" xfId="20493" xr:uid="{00000000-0005-0000-0000-0000648B0000}"/>
    <cellStyle name="Notas 8 2 21 3 2" xfId="35544" xr:uid="{00000000-0005-0000-0000-0000658B0000}"/>
    <cellStyle name="Notas 8 2 21 3 3" xfId="49893" xr:uid="{00000000-0005-0000-0000-0000668B0000}"/>
    <cellStyle name="Notas 8 2 22" xfId="6354" xr:uid="{00000000-0005-0000-0000-0000678B0000}"/>
    <cellStyle name="Notas 8 2 22 2" xfId="10766" xr:uid="{00000000-0005-0000-0000-0000688B0000}"/>
    <cellStyle name="Notas 8 2 22 2 2" xfId="25817" xr:uid="{00000000-0005-0000-0000-0000698B0000}"/>
    <cellStyle name="Notas 8 2 22 2 3" xfId="40166" xr:uid="{00000000-0005-0000-0000-00006A8B0000}"/>
    <cellStyle name="Notas 8 2 22 3" xfId="20703" xr:uid="{00000000-0005-0000-0000-00006B8B0000}"/>
    <cellStyle name="Notas 8 2 22 3 2" xfId="35754" xr:uid="{00000000-0005-0000-0000-00006C8B0000}"/>
    <cellStyle name="Notas 8 2 22 3 3" xfId="50103" xr:uid="{00000000-0005-0000-0000-00006D8B0000}"/>
    <cellStyle name="Notas 8 2 23" xfId="6564" xr:uid="{00000000-0005-0000-0000-00006E8B0000}"/>
    <cellStyle name="Notas 8 2 23 2" xfId="15200" xr:uid="{00000000-0005-0000-0000-00006F8B0000}"/>
    <cellStyle name="Notas 8 2 23 2 2" xfId="30251" xr:uid="{00000000-0005-0000-0000-0000708B0000}"/>
    <cellStyle name="Notas 8 2 23 2 3" xfId="44600" xr:uid="{00000000-0005-0000-0000-0000718B0000}"/>
    <cellStyle name="Notas 8 2 23 3" xfId="20913" xr:uid="{00000000-0005-0000-0000-0000728B0000}"/>
    <cellStyle name="Notas 8 2 23 3 2" xfId="35964" xr:uid="{00000000-0005-0000-0000-0000738B0000}"/>
    <cellStyle name="Notas 8 2 23 3 3" xfId="50313" xr:uid="{00000000-0005-0000-0000-0000748B0000}"/>
    <cellStyle name="Notas 8 2 24" xfId="6774" xr:uid="{00000000-0005-0000-0000-0000758B0000}"/>
    <cellStyle name="Notas 8 2 24 2" xfId="9705" xr:uid="{00000000-0005-0000-0000-0000768B0000}"/>
    <cellStyle name="Notas 8 2 24 2 2" xfId="24756" xr:uid="{00000000-0005-0000-0000-0000778B0000}"/>
    <cellStyle name="Notas 8 2 24 2 3" xfId="39105" xr:uid="{00000000-0005-0000-0000-0000788B0000}"/>
    <cellStyle name="Notas 8 2 24 3" xfId="21123" xr:uid="{00000000-0005-0000-0000-0000798B0000}"/>
    <cellStyle name="Notas 8 2 24 3 2" xfId="36174" xr:uid="{00000000-0005-0000-0000-00007A8B0000}"/>
    <cellStyle name="Notas 8 2 24 3 3" xfId="50523" xr:uid="{00000000-0005-0000-0000-00007B8B0000}"/>
    <cellStyle name="Notas 8 2 25" xfId="6984" xr:uid="{00000000-0005-0000-0000-00007C8B0000}"/>
    <cellStyle name="Notas 8 2 25 2" xfId="11355" xr:uid="{00000000-0005-0000-0000-00007D8B0000}"/>
    <cellStyle name="Notas 8 2 25 2 2" xfId="26406" xr:uid="{00000000-0005-0000-0000-00007E8B0000}"/>
    <cellStyle name="Notas 8 2 25 2 3" xfId="40755" xr:uid="{00000000-0005-0000-0000-00007F8B0000}"/>
    <cellStyle name="Notas 8 2 25 3" xfId="21333" xr:uid="{00000000-0005-0000-0000-0000808B0000}"/>
    <cellStyle name="Notas 8 2 25 3 2" xfId="36384" xr:uid="{00000000-0005-0000-0000-0000818B0000}"/>
    <cellStyle name="Notas 8 2 25 3 3" xfId="50733" xr:uid="{00000000-0005-0000-0000-0000828B0000}"/>
    <cellStyle name="Notas 8 2 26" xfId="7194" xr:uid="{00000000-0005-0000-0000-0000838B0000}"/>
    <cellStyle name="Notas 8 2 26 2" xfId="14896" xr:uid="{00000000-0005-0000-0000-0000848B0000}"/>
    <cellStyle name="Notas 8 2 26 2 2" xfId="29947" xr:uid="{00000000-0005-0000-0000-0000858B0000}"/>
    <cellStyle name="Notas 8 2 26 2 3" xfId="44296" xr:uid="{00000000-0005-0000-0000-0000868B0000}"/>
    <cellStyle name="Notas 8 2 26 3" xfId="21543" xr:uid="{00000000-0005-0000-0000-0000878B0000}"/>
    <cellStyle name="Notas 8 2 26 3 2" xfId="36594" xr:uid="{00000000-0005-0000-0000-0000888B0000}"/>
    <cellStyle name="Notas 8 2 26 3 3" xfId="50943" xr:uid="{00000000-0005-0000-0000-0000898B0000}"/>
    <cellStyle name="Notas 8 2 27" xfId="7404" xr:uid="{00000000-0005-0000-0000-00008A8B0000}"/>
    <cellStyle name="Notas 8 2 27 2" xfId="13782" xr:uid="{00000000-0005-0000-0000-00008B8B0000}"/>
    <cellStyle name="Notas 8 2 27 2 2" xfId="28833" xr:uid="{00000000-0005-0000-0000-00008C8B0000}"/>
    <cellStyle name="Notas 8 2 27 2 3" xfId="43182" xr:uid="{00000000-0005-0000-0000-00008D8B0000}"/>
    <cellStyle name="Notas 8 2 27 3" xfId="21753" xr:uid="{00000000-0005-0000-0000-00008E8B0000}"/>
    <cellStyle name="Notas 8 2 27 3 2" xfId="36804" xr:uid="{00000000-0005-0000-0000-00008F8B0000}"/>
    <cellStyle name="Notas 8 2 27 3 3" xfId="51153" xr:uid="{00000000-0005-0000-0000-0000908B0000}"/>
    <cellStyle name="Notas 8 2 28" xfId="7614" xr:uid="{00000000-0005-0000-0000-0000918B0000}"/>
    <cellStyle name="Notas 8 2 28 2" xfId="12638" xr:uid="{00000000-0005-0000-0000-0000928B0000}"/>
    <cellStyle name="Notas 8 2 28 2 2" xfId="27689" xr:uid="{00000000-0005-0000-0000-0000938B0000}"/>
    <cellStyle name="Notas 8 2 28 2 3" xfId="42038" xr:uid="{00000000-0005-0000-0000-0000948B0000}"/>
    <cellStyle name="Notas 8 2 28 3" xfId="21963" xr:uid="{00000000-0005-0000-0000-0000958B0000}"/>
    <cellStyle name="Notas 8 2 28 3 2" xfId="37014" xr:uid="{00000000-0005-0000-0000-0000968B0000}"/>
    <cellStyle name="Notas 8 2 28 3 3" xfId="51363" xr:uid="{00000000-0005-0000-0000-0000978B0000}"/>
    <cellStyle name="Notas 8 2 29" xfId="7824" xr:uid="{00000000-0005-0000-0000-0000988B0000}"/>
    <cellStyle name="Notas 8 2 29 2" xfId="9879" xr:uid="{00000000-0005-0000-0000-0000998B0000}"/>
    <cellStyle name="Notas 8 2 29 2 2" xfId="24930" xr:uid="{00000000-0005-0000-0000-00009A8B0000}"/>
    <cellStyle name="Notas 8 2 29 2 3" xfId="39279" xr:uid="{00000000-0005-0000-0000-00009B8B0000}"/>
    <cellStyle name="Notas 8 2 29 3" xfId="22173" xr:uid="{00000000-0005-0000-0000-00009C8B0000}"/>
    <cellStyle name="Notas 8 2 29 3 2" xfId="37224" xr:uid="{00000000-0005-0000-0000-00009D8B0000}"/>
    <cellStyle name="Notas 8 2 29 3 3" xfId="51573" xr:uid="{00000000-0005-0000-0000-00009E8B0000}"/>
    <cellStyle name="Notas 8 2 3" xfId="2364" xr:uid="{00000000-0005-0000-0000-00009F8B0000}"/>
    <cellStyle name="Notas 8 2 3 2" xfId="11100" xr:uid="{00000000-0005-0000-0000-0000A08B0000}"/>
    <cellStyle name="Notas 8 2 3 2 2" xfId="26151" xr:uid="{00000000-0005-0000-0000-0000A18B0000}"/>
    <cellStyle name="Notas 8 2 3 2 3" xfId="40500" xr:uid="{00000000-0005-0000-0000-0000A28B0000}"/>
    <cellStyle name="Notas 8 2 3 3" xfId="16713" xr:uid="{00000000-0005-0000-0000-0000A38B0000}"/>
    <cellStyle name="Notas 8 2 3 3 2" xfId="31764" xr:uid="{00000000-0005-0000-0000-0000A48B0000}"/>
    <cellStyle name="Notas 8 2 3 3 3" xfId="46113" xr:uid="{00000000-0005-0000-0000-0000A58B0000}"/>
    <cellStyle name="Notas 8 2 30" xfId="8032" xr:uid="{00000000-0005-0000-0000-0000A68B0000}"/>
    <cellStyle name="Notas 8 2 30 2" xfId="11873" xr:uid="{00000000-0005-0000-0000-0000A78B0000}"/>
    <cellStyle name="Notas 8 2 30 2 2" xfId="26924" xr:uid="{00000000-0005-0000-0000-0000A88B0000}"/>
    <cellStyle name="Notas 8 2 30 2 3" xfId="41273" xr:uid="{00000000-0005-0000-0000-0000A98B0000}"/>
    <cellStyle name="Notas 8 2 30 3" xfId="22381" xr:uid="{00000000-0005-0000-0000-0000AA8B0000}"/>
    <cellStyle name="Notas 8 2 30 3 2" xfId="37432" xr:uid="{00000000-0005-0000-0000-0000AB8B0000}"/>
    <cellStyle name="Notas 8 2 30 3 3" xfId="51781" xr:uid="{00000000-0005-0000-0000-0000AC8B0000}"/>
    <cellStyle name="Notas 8 2 31" xfId="8239" xr:uid="{00000000-0005-0000-0000-0000AD8B0000}"/>
    <cellStyle name="Notas 8 2 31 2" xfId="15661" xr:uid="{00000000-0005-0000-0000-0000AE8B0000}"/>
    <cellStyle name="Notas 8 2 31 2 2" xfId="30712" xr:uid="{00000000-0005-0000-0000-0000AF8B0000}"/>
    <cellStyle name="Notas 8 2 31 2 3" xfId="45061" xr:uid="{00000000-0005-0000-0000-0000B08B0000}"/>
    <cellStyle name="Notas 8 2 31 3" xfId="22588" xr:uid="{00000000-0005-0000-0000-0000B18B0000}"/>
    <cellStyle name="Notas 8 2 31 3 2" xfId="37639" xr:uid="{00000000-0005-0000-0000-0000B28B0000}"/>
    <cellStyle name="Notas 8 2 31 3 3" xfId="51988" xr:uid="{00000000-0005-0000-0000-0000B38B0000}"/>
    <cellStyle name="Notas 8 2 32" xfId="8445" xr:uid="{00000000-0005-0000-0000-0000B48B0000}"/>
    <cellStyle name="Notas 8 2 32 2" xfId="9370" xr:uid="{00000000-0005-0000-0000-0000B58B0000}"/>
    <cellStyle name="Notas 8 2 32 2 2" xfId="24421" xr:uid="{00000000-0005-0000-0000-0000B68B0000}"/>
    <cellStyle name="Notas 8 2 32 2 3" xfId="38770" xr:uid="{00000000-0005-0000-0000-0000B78B0000}"/>
    <cellStyle name="Notas 8 2 32 3" xfId="22794" xr:uid="{00000000-0005-0000-0000-0000B88B0000}"/>
    <cellStyle name="Notas 8 2 32 3 2" xfId="37845" xr:uid="{00000000-0005-0000-0000-0000B98B0000}"/>
    <cellStyle name="Notas 8 2 32 3 3" xfId="52194" xr:uid="{00000000-0005-0000-0000-0000BA8B0000}"/>
    <cellStyle name="Notas 8 2 33" xfId="8644" xr:uid="{00000000-0005-0000-0000-0000BB8B0000}"/>
    <cellStyle name="Notas 8 2 33 2" xfId="11974" xr:uid="{00000000-0005-0000-0000-0000BC8B0000}"/>
    <cellStyle name="Notas 8 2 33 2 2" xfId="27025" xr:uid="{00000000-0005-0000-0000-0000BD8B0000}"/>
    <cellStyle name="Notas 8 2 33 2 3" xfId="41374" xr:uid="{00000000-0005-0000-0000-0000BE8B0000}"/>
    <cellStyle name="Notas 8 2 33 3" xfId="22993" xr:uid="{00000000-0005-0000-0000-0000BF8B0000}"/>
    <cellStyle name="Notas 8 2 33 3 2" xfId="38044" xr:uid="{00000000-0005-0000-0000-0000C08B0000}"/>
    <cellStyle name="Notas 8 2 33 3 3" xfId="52393" xr:uid="{00000000-0005-0000-0000-0000C18B0000}"/>
    <cellStyle name="Notas 8 2 34" xfId="8822" xr:uid="{00000000-0005-0000-0000-0000C28B0000}"/>
    <cellStyle name="Notas 8 2 34 2" xfId="11711" xr:uid="{00000000-0005-0000-0000-0000C38B0000}"/>
    <cellStyle name="Notas 8 2 34 2 2" xfId="26762" xr:uid="{00000000-0005-0000-0000-0000C48B0000}"/>
    <cellStyle name="Notas 8 2 34 2 3" xfId="41111" xr:uid="{00000000-0005-0000-0000-0000C58B0000}"/>
    <cellStyle name="Notas 8 2 34 3" xfId="23171" xr:uid="{00000000-0005-0000-0000-0000C68B0000}"/>
    <cellStyle name="Notas 8 2 34 3 2" xfId="38222" xr:uid="{00000000-0005-0000-0000-0000C78B0000}"/>
    <cellStyle name="Notas 8 2 34 3 3" xfId="52571" xr:uid="{00000000-0005-0000-0000-0000C88B0000}"/>
    <cellStyle name="Notas 8 2 35" xfId="8972" xr:uid="{00000000-0005-0000-0000-0000C98B0000}"/>
    <cellStyle name="Notas 8 2 35 2" xfId="10654" xr:uid="{00000000-0005-0000-0000-0000CA8B0000}"/>
    <cellStyle name="Notas 8 2 35 2 2" xfId="25705" xr:uid="{00000000-0005-0000-0000-0000CB8B0000}"/>
    <cellStyle name="Notas 8 2 35 2 3" xfId="40054" xr:uid="{00000000-0005-0000-0000-0000CC8B0000}"/>
    <cellStyle name="Notas 8 2 35 3" xfId="23321" xr:uid="{00000000-0005-0000-0000-0000CD8B0000}"/>
    <cellStyle name="Notas 8 2 35 3 2" xfId="38372" xr:uid="{00000000-0005-0000-0000-0000CE8B0000}"/>
    <cellStyle name="Notas 8 2 35 3 3" xfId="52721" xr:uid="{00000000-0005-0000-0000-0000CF8B0000}"/>
    <cellStyle name="Notas 8 2 36" xfId="15374" xr:uid="{00000000-0005-0000-0000-0000D08B0000}"/>
    <cellStyle name="Notas 8 2 36 2" xfId="30425" xr:uid="{00000000-0005-0000-0000-0000D18B0000}"/>
    <cellStyle name="Notas 8 2 36 3" xfId="44774" xr:uid="{00000000-0005-0000-0000-0000D28B0000}"/>
    <cellStyle name="Notas 8 2 37" xfId="16221" xr:uid="{00000000-0005-0000-0000-0000D38B0000}"/>
    <cellStyle name="Notas 8 2 37 2" xfId="31272" xr:uid="{00000000-0005-0000-0000-0000D48B0000}"/>
    <cellStyle name="Notas 8 2 37 3" xfId="45621" xr:uid="{00000000-0005-0000-0000-0000D58B0000}"/>
    <cellStyle name="Notas 8 2 4" xfId="2574" xr:uid="{00000000-0005-0000-0000-0000D68B0000}"/>
    <cellStyle name="Notas 8 2 4 2" xfId="10769" xr:uid="{00000000-0005-0000-0000-0000D78B0000}"/>
    <cellStyle name="Notas 8 2 4 2 2" xfId="25820" xr:uid="{00000000-0005-0000-0000-0000D88B0000}"/>
    <cellStyle name="Notas 8 2 4 2 3" xfId="40169" xr:uid="{00000000-0005-0000-0000-0000D98B0000}"/>
    <cellStyle name="Notas 8 2 4 3" xfId="16923" xr:uid="{00000000-0005-0000-0000-0000DA8B0000}"/>
    <cellStyle name="Notas 8 2 4 3 2" xfId="31974" xr:uid="{00000000-0005-0000-0000-0000DB8B0000}"/>
    <cellStyle name="Notas 8 2 4 3 3" xfId="46323" xr:uid="{00000000-0005-0000-0000-0000DC8B0000}"/>
    <cellStyle name="Notas 8 2 5" xfId="2784" xr:uid="{00000000-0005-0000-0000-0000DD8B0000}"/>
    <cellStyle name="Notas 8 2 5 2" xfId="11382" xr:uid="{00000000-0005-0000-0000-0000DE8B0000}"/>
    <cellStyle name="Notas 8 2 5 2 2" xfId="26433" xr:uid="{00000000-0005-0000-0000-0000DF8B0000}"/>
    <cellStyle name="Notas 8 2 5 2 3" xfId="40782" xr:uid="{00000000-0005-0000-0000-0000E08B0000}"/>
    <cellStyle name="Notas 8 2 5 3" xfId="17133" xr:uid="{00000000-0005-0000-0000-0000E18B0000}"/>
    <cellStyle name="Notas 8 2 5 3 2" xfId="32184" xr:uid="{00000000-0005-0000-0000-0000E28B0000}"/>
    <cellStyle name="Notas 8 2 5 3 3" xfId="46533" xr:uid="{00000000-0005-0000-0000-0000E38B0000}"/>
    <cellStyle name="Notas 8 2 6" xfId="2994" xr:uid="{00000000-0005-0000-0000-0000E48B0000}"/>
    <cellStyle name="Notas 8 2 6 2" xfId="13165" xr:uid="{00000000-0005-0000-0000-0000E58B0000}"/>
    <cellStyle name="Notas 8 2 6 2 2" xfId="28216" xr:uid="{00000000-0005-0000-0000-0000E68B0000}"/>
    <cellStyle name="Notas 8 2 6 2 3" xfId="42565" xr:uid="{00000000-0005-0000-0000-0000E78B0000}"/>
    <cellStyle name="Notas 8 2 6 3" xfId="17343" xr:uid="{00000000-0005-0000-0000-0000E88B0000}"/>
    <cellStyle name="Notas 8 2 6 3 2" xfId="32394" xr:uid="{00000000-0005-0000-0000-0000E98B0000}"/>
    <cellStyle name="Notas 8 2 6 3 3" xfId="46743" xr:uid="{00000000-0005-0000-0000-0000EA8B0000}"/>
    <cellStyle name="Notas 8 2 7" xfId="3204" xr:uid="{00000000-0005-0000-0000-0000EB8B0000}"/>
    <cellStyle name="Notas 8 2 7 2" xfId="11252" xr:uid="{00000000-0005-0000-0000-0000EC8B0000}"/>
    <cellStyle name="Notas 8 2 7 2 2" xfId="26303" xr:uid="{00000000-0005-0000-0000-0000ED8B0000}"/>
    <cellStyle name="Notas 8 2 7 2 3" xfId="40652" xr:uid="{00000000-0005-0000-0000-0000EE8B0000}"/>
    <cellStyle name="Notas 8 2 7 3" xfId="17553" xr:uid="{00000000-0005-0000-0000-0000EF8B0000}"/>
    <cellStyle name="Notas 8 2 7 3 2" xfId="32604" xr:uid="{00000000-0005-0000-0000-0000F08B0000}"/>
    <cellStyle name="Notas 8 2 7 3 3" xfId="46953" xr:uid="{00000000-0005-0000-0000-0000F18B0000}"/>
    <cellStyle name="Notas 8 2 8" xfId="3414" xr:uid="{00000000-0005-0000-0000-0000F28B0000}"/>
    <cellStyle name="Notas 8 2 8 2" xfId="1839" xr:uid="{00000000-0005-0000-0000-0000F38B0000}"/>
    <cellStyle name="Notas 8 2 8 2 2" xfId="23644" xr:uid="{00000000-0005-0000-0000-0000F48B0000}"/>
    <cellStyle name="Notas 8 2 8 2 3" xfId="24018" xr:uid="{00000000-0005-0000-0000-0000F58B0000}"/>
    <cellStyle name="Notas 8 2 8 3" xfId="17763" xr:uid="{00000000-0005-0000-0000-0000F68B0000}"/>
    <cellStyle name="Notas 8 2 8 3 2" xfId="32814" xr:uid="{00000000-0005-0000-0000-0000F78B0000}"/>
    <cellStyle name="Notas 8 2 8 3 3" xfId="47163" xr:uid="{00000000-0005-0000-0000-0000F88B0000}"/>
    <cellStyle name="Notas 8 2 9" xfId="3624" xr:uid="{00000000-0005-0000-0000-0000F98B0000}"/>
    <cellStyle name="Notas 8 2 9 2" xfId="14972" xr:uid="{00000000-0005-0000-0000-0000FA8B0000}"/>
    <cellStyle name="Notas 8 2 9 2 2" xfId="30023" xr:uid="{00000000-0005-0000-0000-0000FB8B0000}"/>
    <cellStyle name="Notas 8 2 9 2 3" xfId="44372" xr:uid="{00000000-0005-0000-0000-0000FC8B0000}"/>
    <cellStyle name="Notas 8 2 9 3" xfId="17973" xr:uid="{00000000-0005-0000-0000-0000FD8B0000}"/>
    <cellStyle name="Notas 8 2 9 3 2" xfId="33024" xr:uid="{00000000-0005-0000-0000-0000FE8B0000}"/>
    <cellStyle name="Notas 8 2 9 3 3" xfId="47373" xr:uid="{00000000-0005-0000-0000-0000FF8B0000}"/>
    <cellStyle name="Notas 8 20" xfId="5387" xr:uid="{00000000-0005-0000-0000-0000008C0000}"/>
    <cellStyle name="Notas 8 20 2" xfId="9375" xr:uid="{00000000-0005-0000-0000-0000018C0000}"/>
    <cellStyle name="Notas 8 20 2 2" xfId="24426" xr:uid="{00000000-0005-0000-0000-0000028C0000}"/>
    <cellStyle name="Notas 8 20 2 3" xfId="38775" xr:uid="{00000000-0005-0000-0000-0000038C0000}"/>
    <cellStyle name="Notas 8 20 3" xfId="19736" xr:uid="{00000000-0005-0000-0000-0000048C0000}"/>
    <cellStyle name="Notas 8 20 3 2" xfId="34787" xr:uid="{00000000-0005-0000-0000-0000058C0000}"/>
    <cellStyle name="Notas 8 20 3 3" xfId="49136" xr:uid="{00000000-0005-0000-0000-0000068C0000}"/>
    <cellStyle name="Notas 8 21" xfId="5597" xr:uid="{00000000-0005-0000-0000-0000078C0000}"/>
    <cellStyle name="Notas 8 21 2" xfId="12078" xr:uid="{00000000-0005-0000-0000-0000088C0000}"/>
    <cellStyle name="Notas 8 21 2 2" xfId="27129" xr:uid="{00000000-0005-0000-0000-0000098C0000}"/>
    <cellStyle name="Notas 8 21 2 3" xfId="41478" xr:uid="{00000000-0005-0000-0000-00000A8C0000}"/>
    <cellStyle name="Notas 8 21 3" xfId="19946" xr:uid="{00000000-0005-0000-0000-00000B8C0000}"/>
    <cellStyle name="Notas 8 21 3 2" xfId="34997" xr:uid="{00000000-0005-0000-0000-00000C8C0000}"/>
    <cellStyle name="Notas 8 21 3 3" xfId="49346" xr:uid="{00000000-0005-0000-0000-00000D8C0000}"/>
    <cellStyle name="Notas 8 22" xfId="5807" xr:uid="{00000000-0005-0000-0000-00000E8C0000}"/>
    <cellStyle name="Notas 8 22 2" xfId="13838" xr:uid="{00000000-0005-0000-0000-00000F8C0000}"/>
    <cellStyle name="Notas 8 22 2 2" xfId="28889" xr:uid="{00000000-0005-0000-0000-0000108C0000}"/>
    <cellStyle name="Notas 8 22 2 3" xfId="43238" xr:uid="{00000000-0005-0000-0000-0000118C0000}"/>
    <cellStyle name="Notas 8 22 3" xfId="20156" xr:uid="{00000000-0005-0000-0000-0000128C0000}"/>
    <cellStyle name="Notas 8 22 3 2" xfId="35207" xr:uid="{00000000-0005-0000-0000-0000138C0000}"/>
    <cellStyle name="Notas 8 22 3 3" xfId="49556" xr:uid="{00000000-0005-0000-0000-0000148C0000}"/>
    <cellStyle name="Notas 8 23" xfId="6017" xr:uid="{00000000-0005-0000-0000-0000158C0000}"/>
    <cellStyle name="Notas 8 23 2" xfId="15223" xr:uid="{00000000-0005-0000-0000-0000168C0000}"/>
    <cellStyle name="Notas 8 23 2 2" xfId="30274" xr:uid="{00000000-0005-0000-0000-0000178C0000}"/>
    <cellStyle name="Notas 8 23 2 3" xfId="44623" xr:uid="{00000000-0005-0000-0000-0000188C0000}"/>
    <cellStyle name="Notas 8 23 3" xfId="20366" xr:uid="{00000000-0005-0000-0000-0000198C0000}"/>
    <cellStyle name="Notas 8 23 3 2" xfId="35417" xr:uid="{00000000-0005-0000-0000-00001A8C0000}"/>
    <cellStyle name="Notas 8 23 3 3" xfId="49766" xr:uid="{00000000-0005-0000-0000-00001B8C0000}"/>
    <cellStyle name="Notas 8 24" xfId="6227" xr:uid="{00000000-0005-0000-0000-00001C8C0000}"/>
    <cellStyle name="Notas 8 24 2" xfId="11725" xr:uid="{00000000-0005-0000-0000-00001D8C0000}"/>
    <cellStyle name="Notas 8 24 2 2" xfId="26776" xr:uid="{00000000-0005-0000-0000-00001E8C0000}"/>
    <cellStyle name="Notas 8 24 2 3" xfId="41125" xr:uid="{00000000-0005-0000-0000-00001F8C0000}"/>
    <cellStyle name="Notas 8 24 3" xfId="20576" xr:uid="{00000000-0005-0000-0000-0000208C0000}"/>
    <cellStyle name="Notas 8 24 3 2" xfId="35627" xr:uid="{00000000-0005-0000-0000-0000218C0000}"/>
    <cellStyle name="Notas 8 24 3 3" xfId="49976" xr:uid="{00000000-0005-0000-0000-0000228C0000}"/>
    <cellStyle name="Notas 8 25" xfId="6437" xr:uid="{00000000-0005-0000-0000-0000238C0000}"/>
    <cellStyle name="Notas 8 25 2" xfId="15244" xr:uid="{00000000-0005-0000-0000-0000248C0000}"/>
    <cellStyle name="Notas 8 25 2 2" xfId="30295" xr:uid="{00000000-0005-0000-0000-0000258C0000}"/>
    <cellStyle name="Notas 8 25 2 3" xfId="44644" xr:uid="{00000000-0005-0000-0000-0000268C0000}"/>
    <cellStyle name="Notas 8 25 3" xfId="20786" xr:uid="{00000000-0005-0000-0000-0000278C0000}"/>
    <cellStyle name="Notas 8 25 3 2" xfId="35837" xr:uid="{00000000-0005-0000-0000-0000288C0000}"/>
    <cellStyle name="Notas 8 25 3 3" xfId="50186" xr:uid="{00000000-0005-0000-0000-0000298C0000}"/>
    <cellStyle name="Notas 8 26" xfId="6647" xr:uid="{00000000-0005-0000-0000-00002A8C0000}"/>
    <cellStyle name="Notas 8 26 2" xfId="14609" xr:uid="{00000000-0005-0000-0000-00002B8C0000}"/>
    <cellStyle name="Notas 8 26 2 2" xfId="29660" xr:uid="{00000000-0005-0000-0000-00002C8C0000}"/>
    <cellStyle name="Notas 8 26 2 3" xfId="44009" xr:uid="{00000000-0005-0000-0000-00002D8C0000}"/>
    <cellStyle name="Notas 8 26 3" xfId="20996" xr:uid="{00000000-0005-0000-0000-00002E8C0000}"/>
    <cellStyle name="Notas 8 26 3 2" xfId="36047" xr:uid="{00000000-0005-0000-0000-00002F8C0000}"/>
    <cellStyle name="Notas 8 26 3 3" xfId="50396" xr:uid="{00000000-0005-0000-0000-0000308C0000}"/>
    <cellStyle name="Notas 8 27" xfId="6857" xr:uid="{00000000-0005-0000-0000-0000318C0000}"/>
    <cellStyle name="Notas 8 27 2" xfId="14989" xr:uid="{00000000-0005-0000-0000-0000328C0000}"/>
    <cellStyle name="Notas 8 27 2 2" xfId="30040" xr:uid="{00000000-0005-0000-0000-0000338C0000}"/>
    <cellStyle name="Notas 8 27 2 3" xfId="44389" xr:uid="{00000000-0005-0000-0000-0000348C0000}"/>
    <cellStyle name="Notas 8 27 3" xfId="21206" xr:uid="{00000000-0005-0000-0000-0000358C0000}"/>
    <cellStyle name="Notas 8 27 3 2" xfId="36257" xr:uid="{00000000-0005-0000-0000-0000368C0000}"/>
    <cellStyle name="Notas 8 27 3 3" xfId="50606" xr:uid="{00000000-0005-0000-0000-0000378C0000}"/>
    <cellStyle name="Notas 8 28" xfId="7067" xr:uid="{00000000-0005-0000-0000-0000388C0000}"/>
    <cellStyle name="Notas 8 28 2" xfId="10153" xr:uid="{00000000-0005-0000-0000-0000398C0000}"/>
    <cellStyle name="Notas 8 28 2 2" xfId="25204" xr:uid="{00000000-0005-0000-0000-00003A8C0000}"/>
    <cellStyle name="Notas 8 28 2 3" xfId="39553" xr:uid="{00000000-0005-0000-0000-00003B8C0000}"/>
    <cellStyle name="Notas 8 28 3" xfId="21416" xr:uid="{00000000-0005-0000-0000-00003C8C0000}"/>
    <cellStyle name="Notas 8 28 3 2" xfId="36467" xr:uid="{00000000-0005-0000-0000-00003D8C0000}"/>
    <cellStyle name="Notas 8 28 3 3" xfId="50816" xr:uid="{00000000-0005-0000-0000-00003E8C0000}"/>
    <cellStyle name="Notas 8 29" xfId="7277" xr:uid="{00000000-0005-0000-0000-00003F8C0000}"/>
    <cellStyle name="Notas 8 29 2" xfId="14478" xr:uid="{00000000-0005-0000-0000-0000408C0000}"/>
    <cellStyle name="Notas 8 29 2 2" xfId="29529" xr:uid="{00000000-0005-0000-0000-0000418C0000}"/>
    <cellStyle name="Notas 8 29 2 3" xfId="43878" xr:uid="{00000000-0005-0000-0000-0000428C0000}"/>
    <cellStyle name="Notas 8 29 3" xfId="21626" xr:uid="{00000000-0005-0000-0000-0000438C0000}"/>
    <cellStyle name="Notas 8 29 3 2" xfId="36677" xr:uid="{00000000-0005-0000-0000-0000448C0000}"/>
    <cellStyle name="Notas 8 29 3 3" xfId="51026" xr:uid="{00000000-0005-0000-0000-0000458C0000}"/>
    <cellStyle name="Notas 8 3" xfId="1510" xr:uid="{00000000-0005-0000-0000-0000468C0000}"/>
    <cellStyle name="Notas 8 3 10" xfId="3889" xr:uid="{00000000-0005-0000-0000-0000478C0000}"/>
    <cellStyle name="Notas 8 3 10 2" xfId="12681" xr:uid="{00000000-0005-0000-0000-0000488C0000}"/>
    <cellStyle name="Notas 8 3 10 2 2" xfId="27732" xr:uid="{00000000-0005-0000-0000-0000498C0000}"/>
    <cellStyle name="Notas 8 3 10 2 3" xfId="42081" xr:uid="{00000000-0005-0000-0000-00004A8C0000}"/>
    <cellStyle name="Notas 8 3 10 3" xfId="18238" xr:uid="{00000000-0005-0000-0000-00004B8C0000}"/>
    <cellStyle name="Notas 8 3 10 3 2" xfId="33289" xr:uid="{00000000-0005-0000-0000-00004C8C0000}"/>
    <cellStyle name="Notas 8 3 10 3 3" xfId="47638" xr:uid="{00000000-0005-0000-0000-00004D8C0000}"/>
    <cellStyle name="Notas 8 3 11" xfId="4099" xr:uid="{00000000-0005-0000-0000-00004E8C0000}"/>
    <cellStyle name="Notas 8 3 11 2" xfId="13357" xr:uid="{00000000-0005-0000-0000-00004F8C0000}"/>
    <cellStyle name="Notas 8 3 11 2 2" xfId="28408" xr:uid="{00000000-0005-0000-0000-0000508C0000}"/>
    <cellStyle name="Notas 8 3 11 2 3" xfId="42757" xr:uid="{00000000-0005-0000-0000-0000518C0000}"/>
    <cellStyle name="Notas 8 3 11 3" xfId="18448" xr:uid="{00000000-0005-0000-0000-0000528C0000}"/>
    <cellStyle name="Notas 8 3 11 3 2" xfId="33499" xr:uid="{00000000-0005-0000-0000-0000538C0000}"/>
    <cellStyle name="Notas 8 3 11 3 3" xfId="47848" xr:uid="{00000000-0005-0000-0000-0000548C0000}"/>
    <cellStyle name="Notas 8 3 12" xfId="4309" xr:uid="{00000000-0005-0000-0000-0000558C0000}"/>
    <cellStyle name="Notas 8 3 12 2" xfId="11367" xr:uid="{00000000-0005-0000-0000-0000568C0000}"/>
    <cellStyle name="Notas 8 3 12 2 2" xfId="26418" xr:uid="{00000000-0005-0000-0000-0000578C0000}"/>
    <cellStyle name="Notas 8 3 12 2 3" xfId="40767" xr:uid="{00000000-0005-0000-0000-0000588C0000}"/>
    <cellStyle name="Notas 8 3 12 3" xfId="18658" xr:uid="{00000000-0005-0000-0000-0000598C0000}"/>
    <cellStyle name="Notas 8 3 12 3 2" xfId="33709" xr:uid="{00000000-0005-0000-0000-00005A8C0000}"/>
    <cellStyle name="Notas 8 3 12 3 3" xfId="48058" xr:uid="{00000000-0005-0000-0000-00005B8C0000}"/>
    <cellStyle name="Notas 8 3 13" xfId="4519" xr:uid="{00000000-0005-0000-0000-00005C8C0000}"/>
    <cellStyle name="Notas 8 3 13 2" xfId="11172" xr:uid="{00000000-0005-0000-0000-00005D8C0000}"/>
    <cellStyle name="Notas 8 3 13 2 2" xfId="26223" xr:uid="{00000000-0005-0000-0000-00005E8C0000}"/>
    <cellStyle name="Notas 8 3 13 2 3" xfId="40572" xr:uid="{00000000-0005-0000-0000-00005F8C0000}"/>
    <cellStyle name="Notas 8 3 13 3" xfId="18868" xr:uid="{00000000-0005-0000-0000-0000608C0000}"/>
    <cellStyle name="Notas 8 3 13 3 2" xfId="33919" xr:uid="{00000000-0005-0000-0000-0000618C0000}"/>
    <cellStyle name="Notas 8 3 13 3 3" xfId="48268" xr:uid="{00000000-0005-0000-0000-0000628C0000}"/>
    <cellStyle name="Notas 8 3 14" xfId="4729" xr:uid="{00000000-0005-0000-0000-0000638C0000}"/>
    <cellStyle name="Notas 8 3 14 2" xfId="13031" xr:uid="{00000000-0005-0000-0000-0000648C0000}"/>
    <cellStyle name="Notas 8 3 14 2 2" xfId="28082" xr:uid="{00000000-0005-0000-0000-0000658C0000}"/>
    <cellStyle name="Notas 8 3 14 2 3" xfId="42431" xr:uid="{00000000-0005-0000-0000-0000668C0000}"/>
    <cellStyle name="Notas 8 3 14 3" xfId="19078" xr:uid="{00000000-0005-0000-0000-0000678C0000}"/>
    <cellStyle name="Notas 8 3 14 3 2" xfId="34129" xr:uid="{00000000-0005-0000-0000-0000688C0000}"/>
    <cellStyle name="Notas 8 3 14 3 3" xfId="48478" xr:uid="{00000000-0005-0000-0000-0000698C0000}"/>
    <cellStyle name="Notas 8 3 15" xfId="4939" xr:uid="{00000000-0005-0000-0000-00006A8C0000}"/>
    <cellStyle name="Notas 8 3 15 2" xfId="11701" xr:uid="{00000000-0005-0000-0000-00006B8C0000}"/>
    <cellStyle name="Notas 8 3 15 2 2" xfId="26752" xr:uid="{00000000-0005-0000-0000-00006C8C0000}"/>
    <cellStyle name="Notas 8 3 15 2 3" xfId="41101" xr:uid="{00000000-0005-0000-0000-00006D8C0000}"/>
    <cellStyle name="Notas 8 3 15 3" xfId="19288" xr:uid="{00000000-0005-0000-0000-00006E8C0000}"/>
    <cellStyle name="Notas 8 3 15 3 2" xfId="34339" xr:uid="{00000000-0005-0000-0000-00006F8C0000}"/>
    <cellStyle name="Notas 8 3 15 3 3" xfId="48688" xr:uid="{00000000-0005-0000-0000-0000708C0000}"/>
    <cellStyle name="Notas 8 3 16" xfId="5149" xr:uid="{00000000-0005-0000-0000-0000718C0000}"/>
    <cellStyle name="Notas 8 3 16 2" xfId="15548" xr:uid="{00000000-0005-0000-0000-0000728C0000}"/>
    <cellStyle name="Notas 8 3 16 2 2" xfId="30599" xr:uid="{00000000-0005-0000-0000-0000738C0000}"/>
    <cellStyle name="Notas 8 3 16 2 3" xfId="44948" xr:uid="{00000000-0005-0000-0000-0000748C0000}"/>
    <cellStyle name="Notas 8 3 16 3" xfId="19498" xr:uid="{00000000-0005-0000-0000-0000758C0000}"/>
    <cellStyle name="Notas 8 3 16 3 2" xfId="34549" xr:uid="{00000000-0005-0000-0000-0000768C0000}"/>
    <cellStyle name="Notas 8 3 16 3 3" xfId="48898" xr:uid="{00000000-0005-0000-0000-0000778C0000}"/>
    <cellStyle name="Notas 8 3 17" xfId="5359" xr:uid="{00000000-0005-0000-0000-0000788C0000}"/>
    <cellStyle name="Notas 8 3 17 2" xfId="15067" xr:uid="{00000000-0005-0000-0000-0000798C0000}"/>
    <cellStyle name="Notas 8 3 17 2 2" xfId="30118" xr:uid="{00000000-0005-0000-0000-00007A8C0000}"/>
    <cellStyle name="Notas 8 3 17 2 3" xfId="44467" xr:uid="{00000000-0005-0000-0000-00007B8C0000}"/>
    <cellStyle name="Notas 8 3 17 3" xfId="19708" xr:uid="{00000000-0005-0000-0000-00007C8C0000}"/>
    <cellStyle name="Notas 8 3 17 3 2" xfId="34759" xr:uid="{00000000-0005-0000-0000-00007D8C0000}"/>
    <cellStyle name="Notas 8 3 17 3 3" xfId="49108" xr:uid="{00000000-0005-0000-0000-00007E8C0000}"/>
    <cellStyle name="Notas 8 3 18" xfId="5569" xr:uid="{00000000-0005-0000-0000-00007F8C0000}"/>
    <cellStyle name="Notas 8 3 18 2" xfId="15686" xr:uid="{00000000-0005-0000-0000-0000808C0000}"/>
    <cellStyle name="Notas 8 3 18 2 2" xfId="30737" xr:uid="{00000000-0005-0000-0000-0000818C0000}"/>
    <cellStyle name="Notas 8 3 18 2 3" xfId="45086" xr:uid="{00000000-0005-0000-0000-0000828C0000}"/>
    <cellStyle name="Notas 8 3 18 3" xfId="19918" xr:uid="{00000000-0005-0000-0000-0000838C0000}"/>
    <cellStyle name="Notas 8 3 18 3 2" xfId="34969" xr:uid="{00000000-0005-0000-0000-0000848C0000}"/>
    <cellStyle name="Notas 8 3 18 3 3" xfId="49318" xr:uid="{00000000-0005-0000-0000-0000858C0000}"/>
    <cellStyle name="Notas 8 3 19" xfId="5779" xr:uid="{00000000-0005-0000-0000-0000868C0000}"/>
    <cellStyle name="Notas 8 3 19 2" xfId="15779" xr:uid="{00000000-0005-0000-0000-0000878C0000}"/>
    <cellStyle name="Notas 8 3 19 2 2" xfId="30830" xr:uid="{00000000-0005-0000-0000-0000888C0000}"/>
    <cellStyle name="Notas 8 3 19 2 3" xfId="45179" xr:uid="{00000000-0005-0000-0000-0000898C0000}"/>
    <cellStyle name="Notas 8 3 19 3" xfId="20128" xr:uid="{00000000-0005-0000-0000-00008A8C0000}"/>
    <cellStyle name="Notas 8 3 19 3 2" xfId="35179" xr:uid="{00000000-0005-0000-0000-00008B8C0000}"/>
    <cellStyle name="Notas 8 3 19 3 3" xfId="49528" xr:uid="{00000000-0005-0000-0000-00008C8C0000}"/>
    <cellStyle name="Notas 8 3 2" xfId="2082" xr:uid="{00000000-0005-0000-0000-00008D8C0000}"/>
    <cellStyle name="Notas 8 3 2 2" xfId="13885" xr:uid="{00000000-0005-0000-0000-00008E8C0000}"/>
    <cellStyle name="Notas 8 3 2 2 2" xfId="28936" xr:uid="{00000000-0005-0000-0000-00008F8C0000}"/>
    <cellStyle name="Notas 8 3 2 2 3" xfId="43285" xr:uid="{00000000-0005-0000-0000-0000908C0000}"/>
    <cellStyle name="Notas 8 3 2 3" xfId="16429" xr:uid="{00000000-0005-0000-0000-0000918C0000}"/>
    <cellStyle name="Notas 8 3 2 3 2" xfId="31480" xr:uid="{00000000-0005-0000-0000-0000928C0000}"/>
    <cellStyle name="Notas 8 3 2 3 3" xfId="45829" xr:uid="{00000000-0005-0000-0000-0000938C0000}"/>
    <cellStyle name="Notas 8 3 20" xfId="5989" xr:uid="{00000000-0005-0000-0000-0000948C0000}"/>
    <cellStyle name="Notas 8 3 20 2" xfId="15975" xr:uid="{00000000-0005-0000-0000-0000958C0000}"/>
    <cellStyle name="Notas 8 3 20 2 2" xfId="31026" xr:uid="{00000000-0005-0000-0000-0000968C0000}"/>
    <cellStyle name="Notas 8 3 20 2 3" xfId="45375" xr:uid="{00000000-0005-0000-0000-0000978C0000}"/>
    <cellStyle name="Notas 8 3 20 3" xfId="20338" xr:uid="{00000000-0005-0000-0000-0000988C0000}"/>
    <cellStyle name="Notas 8 3 20 3 2" xfId="35389" xr:uid="{00000000-0005-0000-0000-0000998C0000}"/>
    <cellStyle name="Notas 8 3 20 3 3" xfId="49738" xr:uid="{00000000-0005-0000-0000-00009A8C0000}"/>
    <cellStyle name="Notas 8 3 21" xfId="6199" xr:uid="{00000000-0005-0000-0000-00009B8C0000}"/>
    <cellStyle name="Notas 8 3 21 2" xfId="11340" xr:uid="{00000000-0005-0000-0000-00009C8C0000}"/>
    <cellStyle name="Notas 8 3 21 2 2" xfId="26391" xr:uid="{00000000-0005-0000-0000-00009D8C0000}"/>
    <cellStyle name="Notas 8 3 21 2 3" xfId="40740" xr:uid="{00000000-0005-0000-0000-00009E8C0000}"/>
    <cellStyle name="Notas 8 3 21 3" xfId="20548" xr:uid="{00000000-0005-0000-0000-00009F8C0000}"/>
    <cellStyle name="Notas 8 3 21 3 2" xfId="35599" xr:uid="{00000000-0005-0000-0000-0000A08C0000}"/>
    <cellStyle name="Notas 8 3 21 3 3" xfId="49948" xr:uid="{00000000-0005-0000-0000-0000A18C0000}"/>
    <cellStyle name="Notas 8 3 22" xfId="6409" xr:uid="{00000000-0005-0000-0000-0000A28C0000}"/>
    <cellStyle name="Notas 8 3 22 2" xfId="13628" xr:uid="{00000000-0005-0000-0000-0000A38C0000}"/>
    <cellStyle name="Notas 8 3 22 2 2" xfId="28679" xr:uid="{00000000-0005-0000-0000-0000A48C0000}"/>
    <cellStyle name="Notas 8 3 22 2 3" xfId="43028" xr:uid="{00000000-0005-0000-0000-0000A58C0000}"/>
    <cellStyle name="Notas 8 3 22 3" xfId="20758" xr:uid="{00000000-0005-0000-0000-0000A68C0000}"/>
    <cellStyle name="Notas 8 3 22 3 2" xfId="35809" xr:uid="{00000000-0005-0000-0000-0000A78C0000}"/>
    <cellStyle name="Notas 8 3 22 3 3" xfId="50158" xr:uid="{00000000-0005-0000-0000-0000A88C0000}"/>
    <cellStyle name="Notas 8 3 23" xfId="6619" xr:uid="{00000000-0005-0000-0000-0000A98C0000}"/>
    <cellStyle name="Notas 8 3 23 2" xfId="11152" xr:uid="{00000000-0005-0000-0000-0000AA8C0000}"/>
    <cellStyle name="Notas 8 3 23 2 2" xfId="26203" xr:uid="{00000000-0005-0000-0000-0000AB8C0000}"/>
    <cellStyle name="Notas 8 3 23 2 3" xfId="40552" xr:uid="{00000000-0005-0000-0000-0000AC8C0000}"/>
    <cellStyle name="Notas 8 3 23 3" xfId="20968" xr:uid="{00000000-0005-0000-0000-0000AD8C0000}"/>
    <cellStyle name="Notas 8 3 23 3 2" xfId="36019" xr:uid="{00000000-0005-0000-0000-0000AE8C0000}"/>
    <cellStyle name="Notas 8 3 23 3 3" xfId="50368" xr:uid="{00000000-0005-0000-0000-0000AF8C0000}"/>
    <cellStyle name="Notas 8 3 24" xfId="6829" xr:uid="{00000000-0005-0000-0000-0000B08C0000}"/>
    <cellStyle name="Notas 8 3 24 2" xfId="9323" xr:uid="{00000000-0005-0000-0000-0000B18C0000}"/>
    <cellStyle name="Notas 8 3 24 2 2" xfId="24374" xr:uid="{00000000-0005-0000-0000-0000B28C0000}"/>
    <cellStyle name="Notas 8 3 24 2 3" xfId="38723" xr:uid="{00000000-0005-0000-0000-0000B38C0000}"/>
    <cellStyle name="Notas 8 3 24 3" xfId="21178" xr:uid="{00000000-0005-0000-0000-0000B48C0000}"/>
    <cellStyle name="Notas 8 3 24 3 2" xfId="36229" xr:uid="{00000000-0005-0000-0000-0000B58C0000}"/>
    <cellStyle name="Notas 8 3 24 3 3" xfId="50578" xr:uid="{00000000-0005-0000-0000-0000B68C0000}"/>
    <cellStyle name="Notas 8 3 25" xfId="7039" xr:uid="{00000000-0005-0000-0000-0000B78C0000}"/>
    <cellStyle name="Notas 8 3 25 2" xfId="12812" xr:uid="{00000000-0005-0000-0000-0000B88C0000}"/>
    <cellStyle name="Notas 8 3 25 2 2" xfId="27863" xr:uid="{00000000-0005-0000-0000-0000B98C0000}"/>
    <cellStyle name="Notas 8 3 25 2 3" xfId="42212" xr:uid="{00000000-0005-0000-0000-0000BA8C0000}"/>
    <cellStyle name="Notas 8 3 25 3" xfId="21388" xr:uid="{00000000-0005-0000-0000-0000BB8C0000}"/>
    <cellStyle name="Notas 8 3 25 3 2" xfId="36439" xr:uid="{00000000-0005-0000-0000-0000BC8C0000}"/>
    <cellStyle name="Notas 8 3 25 3 3" xfId="50788" xr:uid="{00000000-0005-0000-0000-0000BD8C0000}"/>
    <cellStyle name="Notas 8 3 26" xfId="7249" xr:uid="{00000000-0005-0000-0000-0000BE8C0000}"/>
    <cellStyle name="Notas 8 3 26 2" xfId="9396" xr:uid="{00000000-0005-0000-0000-0000BF8C0000}"/>
    <cellStyle name="Notas 8 3 26 2 2" xfId="24447" xr:uid="{00000000-0005-0000-0000-0000C08C0000}"/>
    <cellStyle name="Notas 8 3 26 2 3" xfId="38796" xr:uid="{00000000-0005-0000-0000-0000C18C0000}"/>
    <cellStyle name="Notas 8 3 26 3" xfId="21598" xr:uid="{00000000-0005-0000-0000-0000C28C0000}"/>
    <cellStyle name="Notas 8 3 26 3 2" xfId="36649" xr:uid="{00000000-0005-0000-0000-0000C38C0000}"/>
    <cellStyle name="Notas 8 3 26 3 3" xfId="50998" xr:uid="{00000000-0005-0000-0000-0000C48C0000}"/>
    <cellStyle name="Notas 8 3 27" xfId="7459" xr:uid="{00000000-0005-0000-0000-0000C58C0000}"/>
    <cellStyle name="Notas 8 3 27 2" xfId="10493" xr:uid="{00000000-0005-0000-0000-0000C68C0000}"/>
    <cellStyle name="Notas 8 3 27 2 2" xfId="25544" xr:uid="{00000000-0005-0000-0000-0000C78C0000}"/>
    <cellStyle name="Notas 8 3 27 2 3" xfId="39893" xr:uid="{00000000-0005-0000-0000-0000C88C0000}"/>
    <cellStyle name="Notas 8 3 27 3" xfId="21808" xr:uid="{00000000-0005-0000-0000-0000C98C0000}"/>
    <cellStyle name="Notas 8 3 27 3 2" xfId="36859" xr:uid="{00000000-0005-0000-0000-0000CA8C0000}"/>
    <cellStyle name="Notas 8 3 27 3 3" xfId="51208" xr:uid="{00000000-0005-0000-0000-0000CB8C0000}"/>
    <cellStyle name="Notas 8 3 28" xfId="7669" xr:uid="{00000000-0005-0000-0000-0000CC8C0000}"/>
    <cellStyle name="Notas 8 3 28 2" xfId="11957" xr:uid="{00000000-0005-0000-0000-0000CD8C0000}"/>
    <cellStyle name="Notas 8 3 28 2 2" xfId="27008" xr:uid="{00000000-0005-0000-0000-0000CE8C0000}"/>
    <cellStyle name="Notas 8 3 28 2 3" xfId="41357" xr:uid="{00000000-0005-0000-0000-0000CF8C0000}"/>
    <cellStyle name="Notas 8 3 28 3" xfId="22018" xr:uid="{00000000-0005-0000-0000-0000D08C0000}"/>
    <cellStyle name="Notas 8 3 28 3 2" xfId="37069" xr:uid="{00000000-0005-0000-0000-0000D18C0000}"/>
    <cellStyle name="Notas 8 3 28 3 3" xfId="51418" xr:uid="{00000000-0005-0000-0000-0000D28C0000}"/>
    <cellStyle name="Notas 8 3 29" xfId="7879" xr:uid="{00000000-0005-0000-0000-0000D38C0000}"/>
    <cellStyle name="Notas 8 3 29 2" xfId="1687" xr:uid="{00000000-0005-0000-0000-0000D48C0000}"/>
    <cellStyle name="Notas 8 3 29 2 2" xfId="23492" xr:uid="{00000000-0005-0000-0000-0000D58C0000}"/>
    <cellStyle name="Notas 8 3 29 2 3" xfId="23816" xr:uid="{00000000-0005-0000-0000-0000D68C0000}"/>
    <cellStyle name="Notas 8 3 29 3" xfId="22228" xr:uid="{00000000-0005-0000-0000-0000D78C0000}"/>
    <cellStyle name="Notas 8 3 29 3 2" xfId="37279" xr:uid="{00000000-0005-0000-0000-0000D88C0000}"/>
    <cellStyle name="Notas 8 3 29 3 3" xfId="51628" xr:uid="{00000000-0005-0000-0000-0000D98C0000}"/>
    <cellStyle name="Notas 8 3 3" xfId="2419" xr:uid="{00000000-0005-0000-0000-0000DA8C0000}"/>
    <cellStyle name="Notas 8 3 3 2" xfId="13792" xr:uid="{00000000-0005-0000-0000-0000DB8C0000}"/>
    <cellStyle name="Notas 8 3 3 2 2" xfId="28843" xr:uid="{00000000-0005-0000-0000-0000DC8C0000}"/>
    <cellStyle name="Notas 8 3 3 2 3" xfId="43192" xr:uid="{00000000-0005-0000-0000-0000DD8C0000}"/>
    <cellStyle name="Notas 8 3 3 3" xfId="16768" xr:uid="{00000000-0005-0000-0000-0000DE8C0000}"/>
    <cellStyle name="Notas 8 3 3 3 2" xfId="31819" xr:uid="{00000000-0005-0000-0000-0000DF8C0000}"/>
    <cellStyle name="Notas 8 3 3 3 3" xfId="46168" xr:uid="{00000000-0005-0000-0000-0000E08C0000}"/>
    <cellStyle name="Notas 8 3 30" xfId="8086" xr:uid="{00000000-0005-0000-0000-0000E18C0000}"/>
    <cellStyle name="Notas 8 3 30 2" xfId="13756" xr:uid="{00000000-0005-0000-0000-0000E28C0000}"/>
    <cellStyle name="Notas 8 3 30 2 2" xfId="28807" xr:uid="{00000000-0005-0000-0000-0000E38C0000}"/>
    <cellStyle name="Notas 8 3 30 2 3" xfId="43156" xr:uid="{00000000-0005-0000-0000-0000E48C0000}"/>
    <cellStyle name="Notas 8 3 30 3" xfId="22435" xr:uid="{00000000-0005-0000-0000-0000E58C0000}"/>
    <cellStyle name="Notas 8 3 30 3 2" xfId="37486" xr:uid="{00000000-0005-0000-0000-0000E68C0000}"/>
    <cellStyle name="Notas 8 3 30 3 3" xfId="51835" xr:uid="{00000000-0005-0000-0000-0000E78C0000}"/>
    <cellStyle name="Notas 8 3 31" xfId="8293" xr:uid="{00000000-0005-0000-0000-0000E88C0000}"/>
    <cellStyle name="Notas 8 3 31 2" xfId="13620" xr:uid="{00000000-0005-0000-0000-0000E98C0000}"/>
    <cellStyle name="Notas 8 3 31 2 2" xfId="28671" xr:uid="{00000000-0005-0000-0000-0000EA8C0000}"/>
    <cellStyle name="Notas 8 3 31 2 3" xfId="43020" xr:uid="{00000000-0005-0000-0000-0000EB8C0000}"/>
    <cellStyle name="Notas 8 3 31 3" xfId="22642" xr:uid="{00000000-0005-0000-0000-0000EC8C0000}"/>
    <cellStyle name="Notas 8 3 31 3 2" xfId="37693" xr:uid="{00000000-0005-0000-0000-0000ED8C0000}"/>
    <cellStyle name="Notas 8 3 31 3 3" xfId="52042" xr:uid="{00000000-0005-0000-0000-0000EE8C0000}"/>
    <cellStyle name="Notas 8 3 32" xfId="8498" xr:uid="{00000000-0005-0000-0000-0000EF8C0000}"/>
    <cellStyle name="Notas 8 3 32 2" xfId="11520" xr:uid="{00000000-0005-0000-0000-0000F08C0000}"/>
    <cellStyle name="Notas 8 3 32 2 2" xfId="26571" xr:uid="{00000000-0005-0000-0000-0000F18C0000}"/>
    <cellStyle name="Notas 8 3 32 2 3" xfId="40920" xr:uid="{00000000-0005-0000-0000-0000F28C0000}"/>
    <cellStyle name="Notas 8 3 32 3" xfId="22847" xr:uid="{00000000-0005-0000-0000-0000F38C0000}"/>
    <cellStyle name="Notas 8 3 32 3 2" xfId="37898" xr:uid="{00000000-0005-0000-0000-0000F48C0000}"/>
    <cellStyle name="Notas 8 3 32 3 3" xfId="52247" xr:uid="{00000000-0005-0000-0000-0000F58C0000}"/>
    <cellStyle name="Notas 8 3 33" xfId="8693" xr:uid="{00000000-0005-0000-0000-0000F68C0000}"/>
    <cellStyle name="Notas 8 3 33 2" xfId="14616" xr:uid="{00000000-0005-0000-0000-0000F78C0000}"/>
    <cellStyle name="Notas 8 3 33 2 2" xfId="29667" xr:uid="{00000000-0005-0000-0000-0000F88C0000}"/>
    <cellStyle name="Notas 8 3 33 2 3" xfId="44016" xr:uid="{00000000-0005-0000-0000-0000F98C0000}"/>
    <cellStyle name="Notas 8 3 33 3" xfId="23042" xr:uid="{00000000-0005-0000-0000-0000FA8C0000}"/>
    <cellStyle name="Notas 8 3 33 3 2" xfId="38093" xr:uid="{00000000-0005-0000-0000-0000FB8C0000}"/>
    <cellStyle name="Notas 8 3 33 3 3" xfId="52442" xr:uid="{00000000-0005-0000-0000-0000FC8C0000}"/>
    <cellStyle name="Notas 8 3 34" xfId="8863" xr:uid="{00000000-0005-0000-0000-0000FD8C0000}"/>
    <cellStyle name="Notas 8 3 34 2" xfId="9272" xr:uid="{00000000-0005-0000-0000-0000FE8C0000}"/>
    <cellStyle name="Notas 8 3 34 2 2" xfId="24323" xr:uid="{00000000-0005-0000-0000-0000FF8C0000}"/>
    <cellStyle name="Notas 8 3 34 2 3" xfId="38672" xr:uid="{00000000-0005-0000-0000-0000008D0000}"/>
    <cellStyle name="Notas 8 3 34 3" xfId="23212" xr:uid="{00000000-0005-0000-0000-0000018D0000}"/>
    <cellStyle name="Notas 8 3 34 3 2" xfId="38263" xr:uid="{00000000-0005-0000-0000-0000028D0000}"/>
    <cellStyle name="Notas 8 3 34 3 3" xfId="52612" xr:uid="{00000000-0005-0000-0000-0000038D0000}"/>
    <cellStyle name="Notas 8 3 35" xfId="8997" xr:uid="{00000000-0005-0000-0000-0000048D0000}"/>
    <cellStyle name="Notas 8 3 35 2" xfId="11297" xr:uid="{00000000-0005-0000-0000-0000058D0000}"/>
    <cellStyle name="Notas 8 3 35 2 2" xfId="26348" xr:uid="{00000000-0005-0000-0000-0000068D0000}"/>
    <cellStyle name="Notas 8 3 35 2 3" xfId="40697" xr:uid="{00000000-0005-0000-0000-0000078D0000}"/>
    <cellStyle name="Notas 8 3 35 3" xfId="23346" xr:uid="{00000000-0005-0000-0000-0000088D0000}"/>
    <cellStyle name="Notas 8 3 35 3 2" xfId="38397" xr:uid="{00000000-0005-0000-0000-0000098D0000}"/>
    <cellStyle name="Notas 8 3 35 3 3" xfId="52746" xr:uid="{00000000-0005-0000-0000-00000A8D0000}"/>
    <cellStyle name="Notas 8 3 36" xfId="10395" xr:uid="{00000000-0005-0000-0000-00000B8D0000}"/>
    <cellStyle name="Notas 8 3 36 2" xfId="25446" xr:uid="{00000000-0005-0000-0000-00000C8D0000}"/>
    <cellStyle name="Notas 8 3 36 3" xfId="39795" xr:uid="{00000000-0005-0000-0000-00000D8D0000}"/>
    <cellStyle name="Notas 8 3 37" xfId="16246" xr:uid="{00000000-0005-0000-0000-00000E8D0000}"/>
    <cellStyle name="Notas 8 3 37 2" xfId="31297" xr:uid="{00000000-0005-0000-0000-00000F8D0000}"/>
    <cellStyle name="Notas 8 3 37 3" xfId="45646" xr:uid="{00000000-0005-0000-0000-0000108D0000}"/>
    <cellStyle name="Notas 8 3 4" xfId="2629" xr:uid="{00000000-0005-0000-0000-0000118D0000}"/>
    <cellStyle name="Notas 8 3 4 2" xfId="11486" xr:uid="{00000000-0005-0000-0000-0000128D0000}"/>
    <cellStyle name="Notas 8 3 4 2 2" xfId="26537" xr:uid="{00000000-0005-0000-0000-0000138D0000}"/>
    <cellStyle name="Notas 8 3 4 2 3" xfId="40886" xr:uid="{00000000-0005-0000-0000-0000148D0000}"/>
    <cellStyle name="Notas 8 3 4 3" xfId="16978" xr:uid="{00000000-0005-0000-0000-0000158D0000}"/>
    <cellStyle name="Notas 8 3 4 3 2" xfId="32029" xr:uid="{00000000-0005-0000-0000-0000168D0000}"/>
    <cellStyle name="Notas 8 3 4 3 3" xfId="46378" xr:uid="{00000000-0005-0000-0000-0000178D0000}"/>
    <cellStyle name="Notas 8 3 5" xfId="2839" xr:uid="{00000000-0005-0000-0000-0000188D0000}"/>
    <cellStyle name="Notas 8 3 5 2" xfId="10614" xr:uid="{00000000-0005-0000-0000-0000198D0000}"/>
    <cellStyle name="Notas 8 3 5 2 2" xfId="25665" xr:uid="{00000000-0005-0000-0000-00001A8D0000}"/>
    <cellStyle name="Notas 8 3 5 2 3" xfId="40014" xr:uid="{00000000-0005-0000-0000-00001B8D0000}"/>
    <cellStyle name="Notas 8 3 5 3" xfId="17188" xr:uid="{00000000-0005-0000-0000-00001C8D0000}"/>
    <cellStyle name="Notas 8 3 5 3 2" xfId="32239" xr:uid="{00000000-0005-0000-0000-00001D8D0000}"/>
    <cellStyle name="Notas 8 3 5 3 3" xfId="46588" xr:uid="{00000000-0005-0000-0000-00001E8D0000}"/>
    <cellStyle name="Notas 8 3 6" xfId="3049" xr:uid="{00000000-0005-0000-0000-00001F8D0000}"/>
    <cellStyle name="Notas 8 3 6 2" xfId="14987" xr:uid="{00000000-0005-0000-0000-0000208D0000}"/>
    <cellStyle name="Notas 8 3 6 2 2" xfId="30038" xr:uid="{00000000-0005-0000-0000-0000218D0000}"/>
    <cellStyle name="Notas 8 3 6 2 3" xfId="44387" xr:uid="{00000000-0005-0000-0000-0000228D0000}"/>
    <cellStyle name="Notas 8 3 6 3" xfId="17398" xr:uid="{00000000-0005-0000-0000-0000238D0000}"/>
    <cellStyle name="Notas 8 3 6 3 2" xfId="32449" xr:uid="{00000000-0005-0000-0000-0000248D0000}"/>
    <cellStyle name="Notas 8 3 6 3 3" xfId="46798" xr:uid="{00000000-0005-0000-0000-0000258D0000}"/>
    <cellStyle name="Notas 8 3 7" xfId="3259" xr:uid="{00000000-0005-0000-0000-0000268D0000}"/>
    <cellStyle name="Notas 8 3 7 2" xfId="10936" xr:uid="{00000000-0005-0000-0000-0000278D0000}"/>
    <cellStyle name="Notas 8 3 7 2 2" xfId="25987" xr:uid="{00000000-0005-0000-0000-0000288D0000}"/>
    <cellStyle name="Notas 8 3 7 2 3" xfId="40336" xr:uid="{00000000-0005-0000-0000-0000298D0000}"/>
    <cellStyle name="Notas 8 3 7 3" xfId="17608" xr:uid="{00000000-0005-0000-0000-00002A8D0000}"/>
    <cellStyle name="Notas 8 3 7 3 2" xfId="32659" xr:uid="{00000000-0005-0000-0000-00002B8D0000}"/>
    <cellStyle name="Notas 8 3 7 3 3" xfId="47008" xr:uid="{00000000-0005-0000-0000-00002C8D0000}"/>
    <cellStyle name="Notas 8 3 8" xfId="3469" xr:uid="{00000000-0005-0000-0000-00002D8D0000}"/>
    <cellStyle name="Notas 8 3 8 2" xfId="12366" xr:uid="{00000000-0005-0000-0000-00002E8D0000}"/>
    <cellStyle name="Notas 8 3 8 2 2" xfId="27417" xr:uid="{00000000-0005-0000-0000-00002F8D0000}"/>
    <cellStyle name="Notas 8 3 8 2 3" xfId="41766" xr:uid="{00000000-0005-0000-0000-0000308D0000}"/>
    <cellStyle name="Notas 8 3 8 3" xfId="17818" xr:uid="{00000000-0005-0000-0000-0000318D0000}"/>
    <cellStyle name="Notas 8 3 8 3 2" xfId="32869" xr:uid="{00000000-0005-0000-0000-0000328D0000}"/>
    <cellStyle name="Notas 8 3 8 3 3" xfId="47218" xr:uid="{00000000-0005-0000-0000-0000338D0000}"/>
    <cellStyle name="Notas 8 3 9" xfId="3679" xr:uid="{00000000-0005-0000-0000-0000348D0000}"/>
    <cellStyle name="Notas 8 3 9 2" xfId="12994" xr:uid="{00000000-0005-0000-0000-0000358D0000}"/>
    <cellStyle name="Notas 8 3 9 2 2" xfId="28045" xr:uid="{00000000-0005-0000-0000-0000368D0000}"/>
    <cellStyle name="Notas 8 3 9 2 3" xfId="42394" xr:uid="{00000000-0005-0000-0000-0000378D0000}"/>
    <cellStyle name="Notas 8 3 9 3" xfId="18028" xr:uid="{00000000-0005-0000-0000-0000388D0000}"/>
    <cellStyle name="Notas 8 3 9 3 2" xfId="33079" xr:uid="{00000000-0005-0000-0000-0000398D0000}"/>
    <cellStyle name="Notas 8 3 9 3 3" xfId="47428" xr:uid="{00000000-0005-0000-0000-00003A8D0000}"/>
    <cellStyle name="Notas 8 30" xfId="7487" xr:uid="{00000000-0005-0000-0000-00003B8D0000}"/>
    <cellStyle name="Notas 8 30 2" xfId="15740" xr:uid="{00000000-0005-0000-0000-00003C8D0000}"/>
    <cellStyle name="Notas 8 30 2 2" xfId="30791" xr:uid="{00000000-0005-0000-0000-00003D8D0000}"/>
    <cellStyle name="Notas 8 30 2 3" xfId="45140" xr:uid="{00000000-0005-0000-0000-00003E8D0000}"/>
    <cellStyle name="Notas 8 30 3" xfId="21836" xr:uid="{00000000-0005-0000-0000-00003F8D0000}"/>
    <cellStyle name="Notas 8 30 3 2" xfId="36887" xr:uid="{00000000-0005-0000-0000-0000408D0000}"/>
    <cellStyle name="Notas 8 30 3 3" xfId="51236" xr:uid="{00000000-0005-0000-0000-0000418D0000}"/>
    <cellStyle name="Notas 8 31" xfId="7697" xr:uid="{00000000-0005-0000-0000-0000428D0000}"/>
    <cellStyle name="Notas 8 31 2" xfId="11042" xr:uid="{00000000-0005-0000-0000-0000438D0000}"/>
    <cellStyle name="Notas 8 31 2 2" xfId="26093" xr:uid="{00000000-0005-0000-0000-0000448D0000}"/>
    <cellStyle name="Notas 8 31 2 3" xfId="40442" xr:uid="{00000000-0005-0000-0000-0000458D0000}"/>
    <cellStyle name="Notas 8 31 3" xfId="22046" xr:uid="{00000000-0005-0000-0000-0000468D0000}"/>
    <cellStyle name="Notas 8 31 3 2" xfId="37097" xr:uid="{00000000-0005-0000-0000-0000478D0000}"/>
    <cellStyle name="Notas 8 31 3 3" xfId="51446" xr:uid="{00000000-0005-0000-0000-0000488D0000}"/>
    <cellStyle name="Notas 8 32" xfId="7907" xr:uid="{00000000-0005-0000-0000-0000498D0000}"/>
    <cellStyle name="Notas 8 32 2" xfId="15639" xr:uid="{00000000-0005-0000-0000-00004A8D0000}"/>
    <cellStyle name="Notas 8 32 2 2" xfId="30690" xr:uid="{00000000-0005-0000-0000-00004B8D0000}"/>
    <cellStyle name="Notas 8 32 2 3" xfId="45039" xr:uid="{00000000-0005-0000-0000-00004C8D0000}"/>
    <cellStyle name="Notas 8 32 3" xfId="22256" xr:uid="{00000000-0005-0000-0000-00004D8D0000}"/>
    <cellStyle name="Notas 8 32 3 2" xfId="37307" xr:uid="{00000000-0005-0000-0000-00004E8D0000}"/>
    <cellStyle name="Notas 8 32 3 3" xfId="51656" xr:uid="{00000000-0005-0000-0000-00004F8D0000}"/>
    <cellStyle name="Notas 8 33" xfId="8114" xr:uid="{00000000-0005-0000-0000-0000508D0000}"/>
    <cellStyle name="Notas 8 33 2" xfId="11844" xr:uid="{00000000-0005-0000-0000-0000518D0000}"/>
    <cellStyle name="Notas 8 33 2 2" xfId="26895" xr:uid="{00000000-0005-0000-0000-0000528D0000}"/>
    <cellStyle name="Notas 8 33 2 3" xfId="41244" xr:uid="{00000000-0005-0000-0000-0000538D0000}"/>
    <cellStyle name="Notas 8 33 3" xfId="22463" xr:uid="{00000000-0005-0000-0000-0000548D0000}"/>
    <cellStyle name="Notas 8 33 3 2" xfId="37514" xr:uid="{00000000-0005-0000-0000-0000558D0000}"/>
    <cellStyle name="Notas 8 33 3 3" xfId="51863" xr:uid="{00000000-0005-0000-0000-0000568D0000}"/>
    <cellStyle name="Notas 8 34" xfId="8321" xr:uid="{00000000-0005-0000-0000-0000578D0000}"/>
    <cellStyle name="Notas 8 34 2" xfId="12089" xr:uid="{00000000-0005-0000-0000-0000588D0000}"/>
    <cellStyle name="Notas 8 34 2 2" xfId="27140" xr:uid="{00000000-0005-0000-0000-0000598D0000}"/>
    <cellStyle name="Notas 8 34 2 3" xfId="41489" xr:uid="{00000000-0005-0000-0000-00005A8D0000}"/>
    <cellStyle name="Notas 8 34 3" xfId="22670" xr:uid="{00000000-0005-0000-0000-00005B8D0000}"/>
    <cellStyle name="Notas 8 34 3 2" xfId="37721" xr:uid="{00000000-0005-0000-0000-00005C8D0000}"/>
    <cellStyle name="Notas 8 34 3 3" xfId="52070" xr:uid="{00000000-0005-0000-0000-00005D8D0000}"/>
    <cellStyle name="Notas 8 35" xfId="8526" xr:uid="{00000000-0005-0000-0000-00005E8D0000}"/>
    <cellStyle name="Notas 8 35 2" xfId="11694" xr:uid="{00000000-0005-0000-0000-00005F8D0000}"/>
    <cellStyle name="Notas 8 35 2 2" xfId="26745" xr:uid="{00000000-0005-0000-0000-0000608D0000}"/>
    <cellStyle name="Notas 8 35 2 3" xfId="41094" xr:uid="{00000000-0005-0000-0000-0000618D0000}"/>
    <cellStyle name="Notas 8 35 3" xfId="22875" xr:uid="{00000000-0005-0000-0000-0000628D0000}"/>
    <cellStyle name="Notas 8 35 3 2" xfId="37926" xr:uid="{00000000-0005-0000-0000-0000638D0000}"/>
    <cellStyle name="Notas 8 35 3 3" xfId="52275" xr:uid="{00000000-0005-0000-0000-0000648D0000}"/>
    <cellStyle name="Notas 8 36" xfId="8721" xr:uid="{00000000-0005-0000-0000-0000658D0000}"/>
    <cellStyle name="Notas 8 36 2" xfId="9823" xr:uid="{00000000-0005-0000-0000-0000668D0000}"/>
    <cellStyle name="Notas 8 36 2 2" xfId="24874" xr:uid="{00000000-0005-0000-0000-0000678D0000}"/>
    <cellStyle name="Notas 8 36 2 3" xfId="39223" xr:uid="{00000000-0005-0000-0000-0000688D0000}"/>
    <cellStyle name="Notas 8 36 3" xfId="23070" xr:uid="{00000000-0005-0000-0000-0000698D0000}"/>
    <cellStyle name="Notas 8 36 3 2" xfId="38121" xr:uid="{00000000-0005-0000-0000-00006A8D0000}"/>
    <cellStyle name="Notas 8 36 3 3" xfId="52470" xr:uid="{00000000-0005-0000-0000-00006B8D0000}"/>
    <cellStyle name="Notas 8 37" xfId="8891" xr:uid="{00000000-0005-0000-0000-00006C8D0000}"/>
    <cellStyle name="Notas 8 37 2" xfId="12808" xr:uid="{00000000-0005-0000-0000-00006D8D0000}"/>
    <cellStyle name="Notas 8 37 2 2" xfId="27859" xr:uid="{00000000-0005-0000-0000-00006E8D0000}"/>
    <cellStyle name="Notas 8 37 2 3" xfId="42208" xr:uid="{00000000-0005-0000-0000-00006F8D0000}"/>
    <cellStyle name="Notas 8 37 3" xfId="23240" xr:uid="{00000000-0005-0000-0000-0000708D0000}"/>
    <cellStyle name="Notas 8 37 3 2" xfId="38291" xr:uid="{00000000-0005-0000-0000-0000718D0000}"/>
    <cellStyle name="Notas 8 37 3 3" xfId="52640" xr:uid="{00000000-0005-0000-0000-0000728D0000}"/>
    <cellStyle name="Notas 8 38" xfId="10219" xr:uid="{00000000-0005-0000-0000-0000738D0000}"/>
    <cellStyle name="Notas 8 38 2" xfId="25270" xr:uid="{00000000-0005-0000-0000-0000748D0000}"/>
    <cellStyle name="Notas 8 38 3" xfId="39619" xr:uid="{00000000-0005-0000-0000-0000758D0000}"/>
    <cellStyle name="Notas 8 39" xfId="16140" xr:uid="{00000000-0005-0000-0000-0000768D0000}"/>
    <cellStyle name="Notas 8 39 2" xfId="31191" xr:uid="{00000000-0005-0000-0000-0000778D0000}"/>
    <cellStyle name="Notas 8 39 3" xfId="45540" xr:uid="{00000000-0005-0000-0000-0000788D0000}"/>
    <cellStyle name="Notas 8 4" xfId="2132" xr:uid="{00000000-0005-0000-0000-0000798D0000}"/>
    <cellStyle name="Notas 8 4 2" xfId="14568" xr:uid="{00000000-0005-0000-0000-00007A8D0000}"/>
    <cellStyle name="Notas 8 4 2 2" xfId="29619" xr:uid="{00000000-0005-0000-0000-00007B8D0000}"/>
    <cellStyle name="Notas 8 4 2 3" xfId="43968" xr:uid="{00000000-0005-0000-0000-00007C8D0000}"/>
    <cellStyle name="Notas 8 4 3" xfId="16480" xr:uid="{00000000-0005-0000-0000-00007D8D0000}"/>
    <cellStyle name="Notas 8 4 3 2" xfId="31531" xr:uid="{00000000-0005-0000-0000-00007E8D0000}"/>
    <cellStyle name="Notas 8 4 3 3" xfId="45880" xr:uid="{00000000-0005-0000-0000-00007F8D0000}"/>
    <cellStyle name="Notas 8 5" xfId="2237" xr:uid="{00000000-0005-0000-0000-0000808D0000}"/>
    <cellStyle name="Notas 8 5 2" xfId="10749" xr:uid="{00000000-0005-0000-0000-0000818D0000}"/>
    <cellStyle name="Notas 8 5 2 2" xfId="25800" xr:uid="{00000000-0005-0000-0000-0000828D0000}"/>
    <cellStyle name="Notas 8 5 2 3" xfId="40149" xr:uid="{00000000-0005-0000-0000-0000838D0000}"/>
    <cellStyle name="Notas 8 5 3" xfId="16586" xr:uid="{00000000-0005-0000-0000-0000848D0000}"/>
    <cellStyle name="Notas 8 5 3 2" xfId="31637" xr:uid="{00000000-0005-0000-0000-0000858D0000}"/>
    <cellStyle name="Notas 8 5 3 3" xfId="45986" xr:uid="{00000000-0005-0000-0000-0000868D0000}"/>
    <cellStyle name="Notas 8 6" xfId="2447" xr:uid="{00000000-0005-0000-0000-0000878D0000}"/>
    <cellStyle name="Notas 8 6 2" xfId="10060" xr:uid="{00000000-0005-0000-0000-0000888D0000}"/>
    <cellStyle name="Notas 8 6 2 2" xfId="25111" xr:uid="{00000000-0005-0000-0000-0000898D0000}"/>
    <cellStyle name="Notas 8 6 2 3" xfId="39460" xr:uid="{00000000-0005-0000-0000-00008A8D0000}"/>
    <cellStyle name="Notas 8 6 3" xfId="16796" xr:uid="{00000000-0005-0000-0000-00008B8D0000}"/>
    <cellStyle name="Notas 8 6 3 2" xfId="31847" xr:uid="{00000000-0005-0000-0000-00008C8D0000}"/>
    <cellStyle name="Notas 8 6 3 3" xfId="46196" xr:uid="{00000000-0005-0000-0000-00008D8D0000}"/>
    <cellStyle name="Notas 8 7" xfId="2657" xr:uid="{00000000-0005-0000-0000-00008E8D0000}"/>
    <cellStyle name="Notas 8 7 2" xfId="10460" xr:uid="{00000000-0005-0000-0000-00008F8D0000}"/>
    <cellStyle name="Notas 8 7 2 2" xfId="25511" xr:uid="{00000000-0005-0000-0000-0000908D0000}"/>
    <cellStyle name="Notas 8 7 2 3" xfId="39860" xr:uid="{00000000-0005-0000-0000-0000918D0000}"/>
    <cellStyle name="Notas 8 7 3" xfId="17006" xr:uid="{00000000-0005-0000-0000-0000928D0000}"/>
    <cellStyle name="Notas 8 7 3 2" xfId="32057" xr:uid="{00000000-0005-0000-0000-0000938D0000}"/>
    <cellStyle name="Notas 8 7 3 3" xfId="46406" xr:uid="{00000000-0005-0000-0000-0000948D0000}"/>
    <cellStyle name="Notas 8 8" xfId="2867" xr:uid="{00000000-0005-0000-0000-0000958D0000}"/>
    <cellStyle name="Notas 8 8 2" xfId="13454" xr:uid="{00000000-0005-0000-0000-0000968D0000}"/>
    <cellStyle name="Notas 8 8 2 2" xfId="28505" xr:uid="{00000000-0005-0000-0000-0000978D0000}"/>
    <cellStyle name="Notas 8 8 2 3" xfId="42854" xr:uid="{00000000-0005-0000-0000-0000988D0000}"/>
    <cellStyle name="Notas 8 8 3" xfId="17216" xr:uid="{00000000-0005-0000-0000-0000998D0000}"/>
    <cellStyle name="Notas 8 8 3 2" xfId="32267" xr:uid="{00000000-0005-0000-0000-00009A8D0000}"/>
    <cellStyle name="Notas 8 8 3 3" xfId="46616" xr:uid="{00000000-0005-0000-0000-00009B8D0000}"/>
    <cellStyle name="Notas 8 9" xfId="3077" xr:uid="{00000000-0005-0000-0000-00009C8D0000}"/>
    <cellStyle name="Notas 8 9 2" xfId="13564" xr:uid="{00000000-0005-0000-0000-00009D8D0000}"/>
    <cellStyle name="Notas 8 9 2 2" xfId="28615" xr:uid="{00000000-0005-0000-0000-00009E8D0000}"/>
    <cellStyle name="Notas 8 9 2 3" xfId="42964" xr:uid="{00000000-0005-0000-0000-00009F8D0000}"/>
    <cellStyle name="Notas 8 9 3" xfId="17426" xr:uid="{00000000-0005-0000-0000-0000A08D0000}"/>
    <cellStyle name="Notas 8 9 3 2" xfId="32477" xr:uid="{00000000-0005-0000-0000-0000A18D0000}"/>
    <cellStyle name="Notas 8 9 3 3" xfId="46826" xr:uid="{00000000-0005-0000-0000-0000A28D0000}"/>
    <cellStyle name="Notas 9" xfId="1424" xr:uid="{00000000-0005-0000-0000-0000A38D0000}"/>
    <cellStyle name="Notas 9 10" xfId="3288" xr:uid="{00000000-0005-0000-0000-0000A48D0000}"/>
    <cellStyle name="Notas 9 10 2" xfId="10475" xr:uid="{00000000-0005-0000-0000-0000A58D0000}"/>
    <cellStyle name="Notas 9 10 2 2" xfId="25526" xr:uid="{00000000-0005-0000-0000-0000A68D0000}"/>
    <cellStyle name="Notas 9 10 2 3" xfId="39875" xr:uid="{00000000-0005-0000-0000-0000A78D0000}"/>
    <cellStyle name="Notas 9 10 3" xfId="17637" xr:uid="{00000000-0005-0000-0000-0000A88D0000}"/>
    <cellStyle name="Notas 9 10 3 2" xfId="32688" xr:uid="{00000000-0005-0000-0000-0000A98D0000}"/>
    <cellStyle name="Notas 9 10 3 3" xfId="47037" xr:uid="{00000000-0005-0000-0000-0000AA8D0000}"/>
    <cellStyle name="Notas 9 11" xfId="3498" xr:uid="{00000000-0005-0000-0000-0000AB8D0000}"/>
    <cellStyle name="Notas 9 11 2" xfId="14839" xr:uid="{00000000-0005-0000-0000-0000AC8D0000}"/>
    <cellStyle name="Notas 9 11 2 2" xfId="29890" xr:uid="{00000000-0005-0000-0000-0000AD8D0000}"/>
    <cellStyle name="Notas 9 11 2 3" xfId="44239" xr:uid="{00000000-0005-0000-0000-0000AE8D0000}"/>
    <cellStyle name="Notas 9 11 3" xfId="17847" xr:uid="{00000000-0005-0000-0000-0000AF8D0000}"/>
    <cellStyle name="Notas 9 11 3 2" xfId="32898" xr:uid="{00000000-0005-0000-0000-0000B08D0000}"/>
    <cellStyle name="Notas 9 11 3 3" xfId="47247" xr:uid="{00000000-0005-0000-0000-0000B18D0000}"/>
    <cellStyle name="Notas 9 12" xfId="3708" xr:uid="{00000000-0005-0000-0000-0000B28D0000}"/>
    <cellStyle name="Notas 9 12 2" xfId="15875" xr:uid="{00000000-0005-0000-0000-0000B38D0000}"/>
    <cellStyle name="Notas 9 12 2 2" xfId="30926" xr:uid="{00000000-0005-0000-0000-0000B48D0000}"/>
    <cellStyle name="Notas 9 12 2 3" xfId="45275" xr:uid="{00000000-0005-0000-0000-0000B58D0000}"/>
    <cellStyle name="Notas 9 12 3" xfId="18057" xr:uid="{00000000-0005-0000-0000-0000B68D0000}"/>
    <cellStyle name="Notas 9 12 3 2" xfId="33108" xr:uid="{00000000-0005-0000-0000-0000B78D0000}"/>
    <cellStyle name="Notas 9 12 3 3" xfId="47457" xr:uid="{00000000-0005-0000-0000-0000B88D0000}"/>
    <cellStyle name="Notas 9 13" xfId="3918" xr:uid="{00000000-0005-0000-0000-0000B98D0000}"/>
    <cellStyle name="Notas 9 13 2" xfId="11303" xr:uid="{00000000-0005-0000-0000-0000BA8D0000}"/>
    <cellStyle name="Notas 9 13 2 2" xfId="26354" xr:uid="{00000000-0005-0000-0000-0000BB8D0000}"/>
    <cellStyle name="Notas 9 13 2 3" xfId="40703" xr:uid="{00000000-0005-0000-0000-0000BC8D0000}"/>
    <cellStyle name="Notas 9 13 3" xfId="18267" xr:uid="{00000000-0005-0000-0000-0000BD8D0000}"/>
    <cellStyle name="Notas 9 13 3 2" xfId="33318" xr:uid="{00000000-0005-0000-0000-0000BE8D0000}"/>
    <cellStyle name="Notas 9 13 3 3" xfId="47667" xr:uid="{00000000-0005-0000-0000-0000BF8D0000}"/>
    <cellStyle name="Notas 9 14" xfId="4128" xr:uid="{00000000-0005-0000-0000-0000C08D0000}"/>
    <cellStyle name="Notas 9 14 2" xfId="15168" xr:uid="{00000000-0005-0000-0000-0000C18D0000}"/>
    <cellStyle name="Notas 9 14 2 2" xfId="30219" xr:uid="{00000000-0005-0000-0000-0000C28D0000}"/>
    <cellStyle name="Notas 9 14 2 3" xfId="44568" xr:uid="{00000000-0005-0000-0000-0000C38D0000}"/>
    <cellStyle name="Notas 9 14 3" xfId="18477" xr:uid="{00000000-0005-0000-0000-0000C48D0000}"/>
    <cellStyle name="Notas 9 14 3 2" xfId="33528" xr:uid="{00000000-0005-0000-0000-0000C58D0000}"/>
    <cellStyle name="Notas 9 14 3 3" xfId="47877" xr:uid="{00000000-0005-0000-0000-0000C68D0000}"/>
    <cellStyle name="Notas 9 15" xfId="4338" xr:uid="{00000000-0005-0000-0000-0000C78D0000}"/>
    <cellStyle name="Notas 9 15 2" xfId="10422" xr:uid="{00000000-0005-0000-0000-0000C88D0000}"/>
    <cellStyle name="Notas 9 15 2 2" xfId="25473" xr:uid="{00000000-0005-0000-0000-0000C98D0000}"/>
    <cellStyle name="Notas 9 15 2 3" xfId="39822" xr:uid="{00000000-0005-0000-0000-0000CA8D0000}"/>
    <cellStyle name="Notas 9 15 3" xfId="18687" xr:uid="{00000000-0005-0000-0000-0000CB8D0000}"/>
    <cellStyle name="Notas 9 15 3 2" xfId="33738" xr:uid="{00000000-0005-0000-0000-0000CC8D0000}"/>
    <cellStyle name="Notas 9 15 3 3" xfId="48087" xr:uid="{00000000-0005-0000-0000-0000CD8D0000}"/>
    <cellStyle name="Notas 9 16" xfId="4548" xr:uid="{00000000-0005-0000-0000-0000CE8D0000}"/>
    <cellStyle name="Notas 9 16 2" xfId="1808" xr:uid="{00000000-0005-0000-0000-0000CF8D0000}"/>
    <cellStyle name="Notas 9 16 2 2" xfId="23613" xr:uid="{00000000-0005-0000-0000-0000D08D0000}"/>
    <cellStyle name="Notas 9 16 2 3" xfId="24046" xr:uid="{00000000-0005-0000-0000-0000D18D0000}"/>
    <cellStyle name="Notas 9 16 3" xfId="18897" xr:uid="{00000000-0005-0000-0000-0000D28D0000}"/>
    <cellStyle name="Notas 9 16 3 2" xfId="33948" xr:uid="{00000000-0005-0000-0000-0000D38D0000}"/>
    <cellStyle name="Notas 9 16 3 3" xfId="48297" xr:uid="{00000000-0005-0000-0000-0000D48D0000}"/>
    <cellStyle name="Notas 9 17" xfId="4758" xr:uid="{00000000-0005-0000-0000-0000D58D0000}"/>
    <cellStyle name="Notas 9 17 2" xfId="12833" xr:uid="{00000000-0005-0000-0000-0000D68D0000}"/>
    <cellStyle name="Notas 9 17 2 2" xfId="27884" xr:uid="{00000000-0005-0000-0000-0000D78D0000}"/>
    <cellStyle name="Notas 9 17 2 3" xfId="42233" xr:uid="{00000000-0005-0000-0000-0000D88D0000}"/>
    <cellStyle name="Notas 9 17 3" xfId="19107" xr:uid="{00000000-0005-0000-0000-0000D98D0000}"/>
    <cellStyle name="Notas 9 17 3 2" xfId="34158" xr:uid="{00000000-0005-0000-0000-0000DA8D0000}"/>
    <cellStyle name="Notas 9 17 3 3" xfId="48507" xr:uid="{00000000-0005-0000-0000-0000DB8D0000}"/>
    <cellStyle name="Notas 9 18" xfId="4968" xr:uid="{00000000-0005-0000-0000-0000DC8D0000}"/>
    <cellStyle name="Notas 9 18 2" xfId="13706" xr:uid="{00000000-0005-0000-0000-0000DD8D0000}"/>
    <cellStyle name="Notas 9 18 2 2" xfId="28757" xr:uid="{00000000-0005-0000-0000-0000DE8D0000}"/>
    <cellStyle name="Notas 9 18 2 3" xfId="43106" xr:uid="{00000000-0005-0000-0000-0000DF8D0000}"/>
    <cellStyle name="Notas 9 18 3" xfId="19317" xr:uid="{00000000-0005-0000-0000-0000E08D0000}"/>
    <cellStyle name="Notas 9 18 3 2" xfId="34368" xr:uid="{00000000-0005-0000-0000-0000E18D0000}"/>
    <cellStyle name="Notas 9 18 3 3" xfId="48717" xr:uid="{00000000-0005-0000-0000-0000E28D0000}"/>
    <cellStyle name="Notas 9 19" xfId="5178" xr:uid="{00000000-0005-0000-0000-0000E38D0000}"/>
    <cellStyle name="Notas 9 19 2" xfId="15257" xr:uid="{00000000-0005-0000-0000-0000E48D0000}"/>
    <cellStyle name="Notas 9 19 2 2" xfId="30308" xr:uid="{00000000-0005-0000-0000-0000E58D0000}"/>
    <cellStyle name="Notas 9 19 2 3" xfId="44657" xr:uid="{00000000-0005-0000-0000-0000E68D0000}"/>
    <cellStyle name="Notas 9 19 3" xfId="19527" xr:uid="{00000000-0005-0000-0000-0000E78D0000}"/>
    <cellStyle name="Notas 9 19 3 2" xfId="34578" xr:uid="{00000000-0005-0000-0000-0000E88D0000}"/>
    <cellStyle name="Notas 9 19 3 3" xfId="48927" xr:uid="{00000000-0005-0000-0000-0000E98D0000}"/>
    <cellStyle name="Notas 9 2" xfId="1486" xr:uid="{00000000-0005-0000-0000-0000EA8D0000}"/>
    <cellStyle name="Notas 9 2 10" xfId="3837" xr:uid="{00000000-0005-0000-0000-0000EB8D0000}"/>
    <cellStyle name="Notas 9 2 10 2" xfId="13723" xr:uid="{00000000-0005-0000-0000-0000EC8D0000}"/>
    <cellStyle name="Notas 9 2 10 2 2" xfId="28774" xr:uid="{00000000-0005-0000-0000-0000ED8D0000}"/>
    <cellStyle name="Notas 9 2 10 2 3" xfId="43123" xr:uid="{00000000-0005-0000-0000-0000EE8D0000}"/>
    <cellStyle name="Notas 9 2 10 3" xfId="18186" xr:uid="{00000000-0005-0000-0000-0000EF8D0000}"/>
    <cellStyle name="Notas 9 2 10 3 2" xfId="33237" xr:uid="{00000000-0005-0000-0000-0000F08D0000}"/>
    <cellStyle name="Notas 9 2 10 3 3" xfId="47586" xr:uid="{00000000-0005-0000-0000-0000F18D0000}"/>
    <cellStyle name="Notas 9 2 11" xfId="4047" xr:uid="{00000000-0005-0000-0000-0000F28D0000}"/>
    <cellStyle name="Notas 9 2 11 2" xfId="13277" xr:uid="{00000000-0005-0000-0000-0000F38D0000}"/>
    <cellStyle name="Notas 9 2 11 2 2" xfId="28328" xr:uid="{00000000-0005-0000-0000-0000F48D0000}"/>
    <cellStyle name="Notas 9 2 11 2 3" xfId="42677" xr:uid="{00000000-0005-0000-0000-0000F58D0000}"/>
    <cellStyle name="Notas 9 2 11 3" xfId="18396" xr:uid="{00000000-0005-0000-0000-0000F68D0000}"/>
    <cellStyle name="Notas 9 2 11 3 2" xfId="33447" xr:uid="{00000000-0005-0000-0000-0000F78D0000}"/>
    <cellStyle name="Notas 9 2 11 3 3" xfId="47796" xr:uid="{00000000-0005-0000-0000-0000F88D0000}"/>
    <cellStyle name="Notas 9 2 12" xfId="4257" xr:uid="{00000000-0005-0000-0000-0000F98D0000}"/>
    <cellStyle name="Notas 9 2 12 2" xfId="11167" xr:uid="{00000000-0005-0000-0000-0000FA8D0000}"/>
    <cellStyle name="Notas 9 2 12 2 2" xfId="26218" xr:uid="{00000000-0005-0000-0000-0000FB8D0000}"/>
    <cellStyle name="Notas 9 2 12 2 3" xfId="40567" xr:uid="{00000000-0005-0000-0000-0000FC8D0000}"/>
    <cellStyle name="Notas 9 2 12 3" xfId="18606" xr:uid="{00000000-0005-0000-0000-0000FD8D0000}"/>
    <cellStyle name="Notas 9 2 12 3 2" xfId="33657" xr:uid="{00000000-0005-0000-0000-0000FE8D0000}"/>
    <cellStyle name="Notas 9 2 12 3 3" xfId="48006" xr:uid="{00000000-0005-0000-0000-0000FF8D0000}"/>
    <cellStyle name="Notas 9 2 13" xfId="4467" xr:uid="{00000000-0005-0000-0000-0000008E0000}"/>
    <cellStyle name="Notas 9 2 13 2" xfId="13108" xr:uid="{00000000-0005-0000-0000-0000018E0000}"/>
    <cellStyle name="Notas 9 2 13 2 2" xfId="28159" xr:uid="{00000000-0005-0000-0000-0000028E0000}"/>
    <cellStyle name="Notas 9 2 13 2 3" xfId="42508" xr:uid="{00000000-0005-0000-0000-0000038E0000}"/>
    <cellStyle name="Notas 9 2 13 3" xfId="18816" xr:uid="{00000000-0005-0000-0000-0000048E0000}"/>
    <cellStyle name="Notas 9 2 13 3 2" xfId="33867" xr:uid="{00000000-0005-0000-0000-0000058E0000}"/>
    <cellStyle name="Notas 9 2 13 3 3" xfId="48216" xr:uid="{00000000-0005-0000-0000-0000068E0000}"/>
    <cellStyle name="Notas 9 2 14" xfId="4677" xr:uid="{00000000-0005-0000-0000-0000078E0000}"/>
    <cellStyle name="Notas 9 2 14 2" xfId="16021" xr:uid="{00000000-0005-0000-0000-0000088E0000}"/>
    <cellStyle name="Notas 9 2 14 2 2" xfId="31072" xr:uid="{00000000-0005-0000-0000-0000098E0000}"/>
    <cellStyle name="Notas 9 2 14 2 3" xfId="45421" xr:uid="{00000000-0005-0000-0000-00000A8E0000}"/>
    <cellStyle name="Notas 9 2 14 3" xfId="19026" xr:uid="{00000000-0005-0000-0000-00000B8E0000}"/>
    <cellStyle name="Notas 9 2 14 3 2" xfId="34077" xr:uid="{00000000-0005-0000-0000-00000C8E0000}"/>
    <cellStyle name="Notas 9 2 14 3 3" xfId="48426" xr:uid="{00000000-0005-0000-0000-00000D8E0000}"/>
    <cellStyle name="Notas 9 2 15" xfId="4887" xr:uid="{00000000-0005-0000-0000-00000E8E0000}"/>
    <cellStyle name="Notas 9 2 15 2" xfId="14080" xr:uid="{00000000-0005-0000-0000-00000F8E0000}"/>
    <cellStyle name="Notas 9 2 15 2 2" xfId="29131" xr:uid="{00000000-0005-0000-0000-0000108E0000}"/>
    <cellStyle name="Notas 9 2 15 2 3" xfId="43480" xr:uid="{00000000-0005-0000-0000-0000118E0000}"/>
    <cellStyle name="Notas 9 2 15 3" xfId="19236" xr:uid="{00000000-0005-0000-0000-0000128E0000}"/>
    <cellStyle name="Notas 9 2 15 3 2" xfId="34287" xr:uid="{00000000-0005-0000-0000-0000138E0000}"/>
    <cellStyle name="Notas 9 2 15 3 3" xfId="48636" xr:uid="{00000000-0005-0000-0000-0000148E0000}"/>
    <cellStyle name="Notas 9 2 16" xfId="5097" xr:uid="{00000000-0005-0000-0000-0000158E0000}"/>
    <cellStyle name="Notas 9 2 16 2" xfId="12303" xr:uid="{00000000-0005-0000-0000-0000168E0000}"/>
    <cellStyle name="Notas 9 2 16 2 2" xfId="27354" xr:uid="{00000000-0005-0000-0000-0000178E0000}"/>
    <cellStyle name="Notas 9 2 16 2 3" xfId="41703" xr:uid="{00000000-0005-0000-0000-0000188E0000}"/>
    <cellStyle name="Notas 9 2 16 3" xfId="19446" xr:uid="{00000000-0005-0000-0000-0000198E0000}"/>
    <cellStyle name="Notas 9 2 16 3 2" xfId="34497" xr:uid="{00000000-0005-0000-0000-00001A8E0000}"/>
    <cellStyle name="Notas 9 2 16 3 3" xfId="48846" xr:uid="{00000000-0005-0000-0000-00001B8E0000}"/>
    <cellStyle name="Notas 9 2 17" xfId="5307" xr:uid="{00000000-0005-0000-0000-00001C8E0000}"/>
    <cellStyle name="Notas 9 2 17 2" xfId="15482" xr:uid="{00000000-0005-0000-0000-00001D8E0000}"/>
    <cellStyle name="Notas 9 2 17 2 2" xfId="30533" xr:uid="{00000000-0005-0000-0000-00001E8E0000}"/>
    <cellStyle name="Notas 9 2 17 2 3" xfId="44882" xr:uid="{00000000-0005-0000-0000-00001F8E0000}"/>
    <cellStyle name="Notas 9 2 17 3" xfId="19656" xr:uid="{00000000-0005-0000-0000-0000208E0000}"/>
    <cellStyle name="Notas 9 2 17 3 2" xfId="34707" xr:uid="{00000000-0005-0000-0000-0000218E0000}"/>
    <cellStyle name="Notas 9 2 17 3 3" xfId="49056" xr:uid="{00000000-0005-0000-0000-0000228E0000}"/>
    <cellStyle name="Notas 9 2 18" xfId="5517" xr:uid="{00000000-0005-0000-0000-0000238E0000}"/>
    <cellStyle name="Notas 9 2 18 2" xfId="10652" xr:uid="{00000000-0005-0000-0000-0000248E0000}"/>
    <cellStyle name="Notas 9 2 18 2 2" xfId="25703" xr:uid="{00000000-0005-0000-0000-0000258E0000}"/>
    <cellStyle name="Notas 9 2 18 2 3" xfId="40052" xr:uid="{00000000-0005-0000-0000-0000268E0000}"/>
    <cellStyle name="Notas 9 2 18 3" xfId="19866" xr:uid="{00000000-0005-0000-0000-0000278E0000}"/>
    <cellStyle name="Notas 9 2 18 3 2" xfId="34917" xr:uid="{00000000-0005-0000-0000-0000288E0000}"/>
    <cellStyle name="Notas 9 2 18 3 3" xfId="49266" xr:uid="{00000000-0005-0000-0000-0000298E0000}"/>
    <cellStyle name="Notas 9 2 19" xfId="5727" xr:uid="{00000000-0005-0000-0000-00002A8E0000}"/>
    <cellStyle name="Notas 9 2 19 2" xfId="13325" xr:uid="{00000000-0005-0000-0000-00002B8E0000}"/>
    <cellStyle name="Notas 9 2 19 2 2" xfId="28376" xr:uid="{00000000-0005-0000-0000-00002C8E0000}"/>
    <cellStyle name="Notas 9 2 19 2 3" xfId="42725" xr:uid="{00000000-0005-0000-0000-00002D8E0000}"/>
    <cellStyle name="Notas 9 2 19 3" xfId="20076" xr:uid="{00000000-0005-0000-0000-00002E8E0000}"/>
    <cellStyle name="Notas 9 2 19 3 2" xfId="35127" xr:uid="{00000000-0005-0000-0000-00002F8E0000}"/>
    <cellStyle name="Notas 9 2 19 3 3" xfId="49476" xr:uid="{00000000-0005-0000-0000-0000308E0000}"/>
    <cellStyle name="Notas 9 2 2" xfId="2139" xr:uid="{00000000-0005-0000-0000-0000318E0000}"/>
    <cellStyle name="Notas 9 2 2 2" xfId="1621" xr:uid="{00000000-0005-0000-0000-0000328E0000}"/>
    <cellStyle name="Notas 9 2 2 2 2" xfId="23426" xr:uid="{00000000-0005-0000-0000-0000338E0000}"/>
    <cellStyle name="Notas 9 2 2 2 3" xfId="23791" xr:uid="{00000000-0005-0000-0000-0000348E0000}"/>
    <cellStyle name="Notas 9 2 2 3" xfId="16488" xr:uid="{00000000-0005-0000-0000-0000358E0000}"/>
    <cellStyle name="Notas 9 2 2 3 2" xfId="31539" xr:uid="{00000000-0005-0000-0000-0000368E0000}"/>
    <cellStyle name="Notas 9 2 2 3 3" xfId="45888" xr:uid="{00000000-0005-0000-0000-0000378E0000}"/>
    <cellStyle name="Notas 9 2 20" xfId="5937" xr:uid="{00000000-0005-0000-0000-0000388E0000}"/>
    <cellStyle name="Notas 9 2 20 2" xfId="15230" xr:uid="{00000000-0005-0000-0000-0000398E0000}"/>
    <cellStyle name="Notas 9 2 20 2 2" xfId="30281" xr:uid="{00000000-0005-0000-0000-00003A8E0000}"/>
    <cellStyle name="Notas 9 2 20 2 3" xfId="44630" xr:uid="{00000000-0005-0000-0000-00003B8E0000}"/>
    <cellStyle name="Notas 9 2 20 3" xfId="20286" xr:uid="{00000000-0005-0000-0000-00003C8E0000}"/>
    <cellStyle name="Notas 9 2 20 3 2" xfId="35337" xr:uid="{00000000-0005-0000-0000-00003D8E0000}"/>
    <cellStyle name="Notas 9 2 20 3 3" xfId="49686" xr:uid="{00000000-0005-0000-0000-00003E8E0000}"/>
    <cellStyle name="Notas 9 2 21" xfId="6147" xr:uid="{00000000-0005-0000-0000-00003F8E0000}"/>
    <cellStyle name="Notas 9 2 21 2" xfId="13605" xr:uid="{00000000-0005-0000-0000-0000408E0000}"/>
    <cellStyle name="Notas 9 2 21 2 2" xfId="28656" xr:uid="{00000000-0005-0000-0000-0000418E0000}"/>
    <cellStyle name="Notas 9 2 21 2 3" xfId="43005" xr:uid="{00000000-0005-0000-0000-0000428E0000}"/>
    <cellStyle name="Notas 9 2 21 3" xfId="20496" xr:uid="{00000000-0005-0000-0000-0000438E0000}"/>
    <cellStyle name="Notas 9 2 21 3 2" xfId="35547" xr:uid="{00000000-0005-0000-0000-0000448E0000}"/>
    <cellStyle name="Notas 9 2 21 3 3" xfId="49896" xr:uid="{00000000-0005-0000-0000-0000458E0000}"/>
    <cellStyle name="Notas 9 2 22" xfId="6357" xr:uid="{00000000-0005-0000-0000-0000468E0000}"/>
    <cellStyle name="Notas 9 2 22 2" xfId="15428" xr:uid="{00000000-0005-0000-0000-0000478E0000}"/>
    <cellStyle name="Notas 9 2 22 2 2" xfId="30479" xr:uid="{00000000-0005-0000-0000-0000488E0000}"/>
    <cellStyle name="Notas 9 2 22 2 3" xfId="44828" xr:uid="{00000000-0005-0000-0000-0000498E0000}"/>
    <cellStyle name="Notas 9 2 22 3" xfId="20706" xr:uid="{00000000-0005-0000-0000-00004A8E0000}"/>
    <cellStyle name="Notas 9 2 22 3 2" xfId="35757" xr:uid="{00000000-0005-0000-0000-00004B8E0000}"/>
    <cellStyle name="Notas 9 2 22 3 3" xfId="50106" xr:uid="{00000000-0005-0000-0000-00004C8E0000}"/>
    <cellStyle name="Notas 9 2 23" xfId="6567" xr:uid="{00000000-0005-0000-0000-00004D8E0000}"/>
    <cellStyle name="Notas 9 2 23 2" xfId="13306" xr:uid="{00000000-0005-0000-0000-00004E8E0000}"/>
    <cellStyle name="Notas 9 2 23 2 2" xfId="28357" xr:uid="{00000000-0005-0000-0000-00004F8E0000}"/>
    <cellStyle name="Notas 9 2 23 2 3" xfId="42706" xr:uid="{00000000-0005-0000-0000-0000508E0000}"/>
    <cellStyle name="Notas 9 2 23 3" xfId="20916" xr:uid="{00000000-0005-0000-0000-0000518E0000}"/>
    <cellStyle name="Notas 9 2 23 3 2" xfId="35967" xr:uid="{00000000-0005-0000-0000-0000528E0000}"/>
    <cellStyle name="Notas 9 2 23 3 3" xfId="50316" xr:uid="{00000000-0005-0000-0000-0000538E0000}"/>
    <cellStyle name="Notas 9 2 24" xfId="6777" xr:uid="{00000000-0005-0000-0000-0000548E0000}"/>
    <cellStyle name="Notas 9 2 24 2" xfId="12370" xr:uid="{00000000-0005-0000-0000-0000558E0000}"/>
    <cellStyle name="Notas 9 2 24 2 2" xfId="27421" xr:uid="{00000000-0005-0000-0000-0000568E0000}"/>
    <cellStyle name="Notas 9 2 24 2 3" xfId="41770" xr:uid="{00000000-0005-0000-0000-0000578E0000}"/>
    <cellStyle name="Notas 9 2 24 3" xfId="21126" xr:uid="{00000000-0005-0000-0000-0000588E0000}"/>
    <cellStyle name="Notas 9 2 24 3 2" xfId="36177" xr:uid="{00000000-0005-0000-0000-0000598E0000}"/>
    <cellStyle name="Notas 9 2 24 3 3" xfId="50526" xr:uid="{00000000-0005-0000-0000-00005A8E0000}"/>
    <cellStyle name="Notas 9 2 25" xfId="6987" xr:uid="{00000000-0005-0000-0000-00005B8E0000}"/>
    <cellStyle name="Notas 9 2 25 2" xfId="11479" xr:uid="{00000000-0005-0000-0000-00005C8E0000}"/>
    <cellStyle name="Notas 9 2 25 2 2" xfId="26530" xr:uid="{00000000-0005-0000-0000-00005D8E0000}"/>
    <cellStyle name="Notas 9 2 25 2 3" xfId="40879" xr:uid="{00000000-0005-0000-0000-00005E8E0000}"/>
    <cellStyle name="Notas 9 2 25 3" xfId="21336" xr:uid="{00000000-0005-0000-0000-00005F8E0000}"/>
    <cellStyle name="Notas 9 2 25 3 2" xfId="36387" xr:uid="{00000000-0005-0000-0000-0000608E0000}"/>
    <cellStyle name="Notas 9 2 25 3 3" xfId="50736" xr:uid="{00000000-0005-0000-0000-0000618E0000}"/>
    <cellStyle name="Notas 9 2 26" xfId="7197" xr:uid="{00000000-0005-0000-0000-0000628E0000}"/>
    <cellStyle name="Notas 9 2 26 2" xfId="13443" xr:uid="{00000000-0005-0000-0000-0000638E0000}"/>
    <cellStyle name="Notas 9 2 26 2 2" xfId="28494" xr:uid="{00000000-0005-0000-0000-0000648E0000}"/>
    <cellStyle name="Notas 9 2 26 2 3" xfId="42843" xr:uid="{00000000-0005-0000-0000-0000658E0000}"/>
    <cellStyle name="Notas 9 2 26 3" xfId="21546" xr:uid="{00000000-0005-0000-0000-0000668E0000}"/>
    <cellStyle name="Notas 9 2 26 3 2" xfId="36597" xr:uid="{00000000-0005-0000-0000-0000678E0000}"/>
    <cellStyle name="Notas 9 2 26 3 3" xfId="50946" xr:uid="{00000000-0005-0000-0000-0000688E0000}"/>
    <cellStyle name="Notas 9 2 27" xfId="7407" xr:uid="{00000000-0005-0000-0000-0000698E0000}"/>
    <cellStyle name="Notas 9 2 27 2" xfId="10547" xr:uid="{00000000-0005-0000-0000-00006A8E0000}"/>
    <cellStyle name="Notas 9 2 27 2 2" xfId="25598" xr:uid="{00000000-0005-0000-0000-00006B8E0000}"/>
    <cellStyle name="Notas 9 2 27 2 3" xfId="39947" xr:uid="{00000000-0005-0000-0000-00006C8E0000}"/>
    <cellStyle name="Notas 9 2 27 3" xfId="21756" xr:uid="{00000000-0005-0000-0000-00006D8E0000}"/>
    <cellStyle name="Notas 9 2 27 3 2" xfId="36807" xr:uid="{00000000-0005-0000-0000-00006E8E0000}"/>
    <cellStyle name="Notas 9 2 27 3 3" xfId="51156" xr:uid="{00000000-0005-0000-0000-00006F8E0000}"/>
    <cellStyle name="Notas 9 2 28" xfId="7617" xr:uid="{00000000-0005-0000-0000-0000708E0000}"/>
    <cellStyle name="Notas 9 2 28 2" xfId="12058" xr:uid="{00000000-0005-0000-0000-0000718E0000}"/>
    <cellStyle name="Notas 9 2 28 2 2" xfId="27109" xr:uid="{00000000-0005-0000-0000-0000728E0000}"/>
    <cellStyle name="Notas 9 2 28 2 3" xfId="41458" xr:uid="{00000000-0005-0000-0000-0000738E0000}"/>
    <cellStyle name="Notas 9 2 28 3" xfId="21966" xr:uid="{00000000-0005-0000-0000-0000748E0000}"/>
    <cellStyle name="Notas 9 2 28 3 2" xfId="37017" xr:uid="{00000000-0005-0000-0000-0000758E0000}"/>
    <cellStyle name="Notas 9 2 28 3 3" xfId="51366" xr:uid="{00000000-0005-0000-0000-0000768E0000}"/>
    <cellStyle name="Notas 9 2 29" xfId="7827" xr:uid="{00000000-0005-0000-0000-0000778E0000}"/>
    <cellStyle name="Notas 9 2 29 2" xfId="13946" xr:uid="{00000000-0005-0000-0000-0000788E0000}"/>
    <cellStyle name="Notas 9 2 29 2 2" xfId="28997" xr:uid="{00000000-0005-0000-0000-0000798E0000}"/>
    <cellStyle name="Notas 9 2 29 2 3" xfId="43346" xr:uid="{00000000-0005-0000-0000-00007A8E0000}"/>
    <cellStyle name="Notas 9 2 29 3" xfId="22176" xr:uid="{00000000-0005-0000-0000-00007B8E0000}"/>
    <cellStyle name="Notas 9 2 29 3 2" xfId="37227" xr:uid="{00000000-0005-0000-0000-00007C8E0000}"/>
    <cellStyle name="Notas 9 2 29 3 3" xfId="51576" xr:uid="{00000000-0005-0000-0000-00007D8E0000}"/>
    <cellStyle name="Notas 9 2 3" xfId="2367" xr:uid="{00000000-0005-0000-0000-00007E8E0000}"/>
    <cellStyle name="Notas 9 2 3 2" xfId="14547" xr:uid="{00000000-0005-0000-0000-00007F8E0000}"/>
    <cellStyle name="Notas 9 2 3 2 2" xfId="29598" xr:uid="{00000000-0005-0000-0000-0000808E0000}"/>
    <cellStyle name="Notas 9 2 3 2 3" xfId="43947" xr:uid="{00000000-0005-0000-0000-0000818E0000}"/>
    <cellStyle name="Notas 9 2 3 3" xfId="16716" xr:uid="{00000000-0005-0000-0000-0000828E0000}"/>
    <cellStyle name="Notas 9 2 3 3 2" xfId="31767" xr:uid="{00000000-0005-0000-0000-0000838E0000}"/>
    <cellStyle name="Notas 9 2 3 3 3" xfId="46116" xr:uid="{00000000-0005-0000-0000-0000848E0000}"/>
    <cellStyle name="Notas 9 2 30" xfId="8035" xr:uid="{00000000-0005-0000-0000-0000858E0000}"/>
    <cellStyle name="Notas 9 2 30 2" xfId="14729" xr:uid="{00000000-0005-0000-0000-0000868E0000}"/>
    <cellStyle name="Notas 9 2 30 2 2" xfId="29780" xr:uid="{00000000-0005-0000-0000-0000878E0000}"/>
    <cellStyle name="Notas 9 2 30 2 3" xfId="44129" xr:uid="{00000000-0005-0000-0000-0000888E0000}"/>
    <cellStyle name="Notas 9 2 30 3" xfId="22384" xr:uid="{00000000-0005-0000-0000-0000898E0000}"/>
    <cellStyle name="Notas 9 2 30 3 2" xfId="37435" xr:uid="{00000000-0005-0000-0000-00008A8E0000}"/>
    <cellStyle name="Notas 9 2 30 3 3" xfId="51784" xr:uid="{00000000-0005-0000-0000-00008B8E0000}"/>
    <cellStyle name="Notas 9 2 31" xfId="8242" xr:uid="{00000000-0005-0000-0000-00008C8E0000}"/>
    <cellStyle name="Notas 9 2 31 2" xfId="13290" xr:uid="{00000000-0005-0000-0000-00008D8E0000}"/>
    <cellStyle name="Notas 9 2 31 2 2" xfId="28341" xr:uid="{00000000-0005-0000-0000-00008E8E0000}"/>
    <cellStyle name="Notas 9 2 31 2 3" xfId="42690" xr:uid="{00000000-0005-0000-0000-00008F8E0000}"/>
    <cellStyle name="Notas 9 2 31 3" xfId="22591" xr:uid="{00000000-0005-0000-0000-0000908E0000}"/>
    <cellStyle name="Notas 9 2 31 3 2" xfId="37642" xr:uid="{00000000-0005-0000-0000-0000918E0000}"/>
    <cellStyle name="Notas 9 2 31 3 3" xfId="51991" xr:uid="{00000000-0005-0000-0000-0000928E0000}"/>
    <cellStyle name="Notas 9 2 32" xfId="8448" xr:uid="{00000000-0005-0000-0000-0000938E0000}"/>
    <cellStyle name="Notas 9 2 32 2" xfId="11179" xr:uid="{00000000-0005-0000-0000-0000948E0000}"/>
    <cellStyle name="Notas 9 2 32 2 2" xfId="26230" xr:uid="{00000000-0005-0000-0000-0000958E0000}"/>
    <cellStyle name="Notas 9 2 32 2 3" xfId="40579" xr:uid="{00000000-0005-0000-0000-0000968E0000}"/>
    <cellStyle name="Notas 9 2 32 3" xfId="22797" xr:uid="{00000000-0005-0000-0000-0000978E0000}"/>
    <cellStyle name="Notas 9 2 32 3 2" xfId="37848" xr:uid="{00000000-0005-0000-0000-0000988E0000}"/>
    <cellStyle name="Notas 9 2 32 3 3" xfId="52197" xr:uid="{00000000-0005-0000-0000-0000998E0000}"/>
    <cellStyle name="Notas 9 2 33" xfId="8646" xr:uid="{00000000-0005-0000-0000-00009A8E0000}"/>
    <cellStyle name="Notas 9 2 33 2" xfId="9857" xr:uid="{00000000-0005-0000-0000-00009B8E0000}"/>
    <cellStyle name="Notas 9 2 33 2 2" xfId="24908" xr:uid="{00000000-0005-0000-0000-00009C8E0000}"/>
    <cellStyle name="Notas 9 2 33 2 3" xfId="39257" xr:uid="{00000000-0005-0000-0000-00009D8E0000}"/>
    <cellStyle name="Notas 9 2 33 3" xfId="22995" xr:uid="{00000000-0005-0000-0000-00009E8E0000}"/>
    <cellStyle name="Notas 9 2 33 3 2" xfId="38046" xr:uid="{00000000-0005-0000-0000-00009F8E0000}"/>
    <cellStyle name="Notas 9 2 33 3 3" xfId="52395" xr:uid="{00000000-0005-0000-0000-0000A08E0000}"/>
    <cellStyle name="Notas 9 2 34" xfId="8824" xr:uid="{00000000-0005-0000-0000-0000A18E0000}"/>
    <cellStyle name="Notas 9 2 34 2" xfId="1615" xr:uid="{00000000-0005-0000-0000-0000A28E0000}"/>
    <cellStyle name="Notas 9 2 34 2 2" xfId="23420" xr:uid="{00000000-0005-0000-0000-0000A38E0000}"/>
    <cellStyle name="Notas 9 2 34 2 3" xfId="23838" xr:uid="{00000000-0005-0000-0000-0000A48E0000}"/>
    <cellStyle name="Notas 9 2 34 3" xfId="23173" xr:uid="{00000000-0005-0000-0000-0000A58E0000}"/>
    <cellStyle name="Notas 9 2 34 3 2" xfId="38224" xr:uid="{00000000-0005-0000-0000-0000A68E0000}"/>
    <cellStyle name="Notas 9 2 34 3 3" xfId="52573" xr:uid="{00000000-0005-0000-0000-0000A78E0000}"/>
    <cellStyle name="Notas 9 2 35" xfId="8973" xr:uid="{00000000-0005-0000-0000-0000A88E0000}"/>
    <cellStyle name="Notas 9 2 35 2" xfId="10088" xr:uid="{00000000-0005-0000-0000-0000A98E0000}"/>
    <cellStyle name="Notas 9 2 35 2 2" xfId="25139" xr:uid="{00000000-0005-0000-0000-0000AA8E0000}"/>
    <cellStyle name="Notas 9 2 35 2 3" xfId="39488" xr:uid="{00000000-0005-0000-0000-0000AB8E0000}"/>
    <cellStyle name="Notas 9 2 35 3" xfId="23322" xr:uid="{00000000-0005-0000-0000-0000AC8E0000}"/>
    <cellStyle name="Notas 9 2 35 3 2" xfId="38373" xr:uid="{00000000-0005-0000-0000-0000AD8E0000}"/>
    <cellStyle name="Notas 9 2 35 3 3" xfId="52722" xr:uid="{00000000-0005-0000-0000-0000AE8E0000}"/>
    <cellStyle name="Notas 9 2 36" xfId="12390" xr:uid="{00000000-0005-0000-0000-0000AF8E0000}"/>
    <cellStyle name="Notas 9 2 36 2" xfId="27441" xr:uid="{00000000-0005-0000-0000-0000B08E0000}"/>
    <cellStyle name="Notas 9 2 36 3" xfId="41790" xr:uid="{00000000-0005-0000-0000-0000B18E0000}"/>
    <cellStyle name="Notas 9 2 37" xfId="16222" xr:uid="{00000000-0005-0000-0000-0000B28E0000}"/>
    <cellStyle name="Notas 9 2 37 2" xfId="31273" xr:uid="{00000000-0005-0000-0000-0000B38E0000}"/>
    <cellStyle name="Notas 9 2 37 3" xfId="45622" xr:uid="{00000000-0005-0000-0000-0000B48E0000}"/>
    <cellStyle name="Notas 9 2 4" xfId="2577" xr:uid="{00000000-0005-0000-0000-0000B58E0000}"/>
    <cellStyle name="Notas 9 2 4 2" xfId="10585" xr:uid="{00000000-0005-0000-0000-0000B68E0000}"/>
    <cellStyle name="Notas 9 2 4 2 2" xfId="25636" xr:uid="{00000000-0005-0000-0000-0000B78E0000}"/>
    <cellStyle name="Notas 9 2 4 2 3" xfId="39985" xr:uid="{00000000-0005-0000-0000-0000B88E0000}"/>
    <cellStyle name="Notas 9 2 4 3" xfId="16926" xr:uid="{00000000-0005-0000-0000-0000B98E0000}"/>
    <cellStyle name="Notas 9 2 4 3 2" xfId="31977" xr:uid="{00000000-0005-0000-0000-0000BA8E0000}"/>
    <cellStyle name="Notas 9 2 4 3 3" xfId="46326" xr:uid="{00000000-0005-0000-0000-0000BB8E0000}"/>
    <cellStyle name="Notas 9 2 5" xfId="2787" xr:uid="{00000000-0005-0000-0000-0000BC8E0000}"/>
    <cellStyle name="Notas 9 2 5 2" xfId="12211" xr:uid="{00000000-0005-0000-0000-0000BD8E0000}"/>
    <cellStyle name="Notas 9 2 5 2 2" xfId="27262" xr:uid="{00000000-0005-0000-0000-0000BE8E0000}"/>
    <cellStyle name="Notas 9 2 5 2 3" xfId="41611" xr:uid="{00000000-0005-0000-0000-0000BF8E0000}"/>
    <cellStyle name="Notas 9 2 5 3" xfId="17136" xr:uid="{00000000-0005-0000-0000-0000C08E0000}"/>
    <cellStyle name="Notas 9 2 5 3 2" xfId="32187" xr:uid="{00000000-0005-0000-0000-0000C18E0000}"/>
    <cellStyle name="Notas 9 2 5 3 3" xfId="46536" xr:uid="{00000000-0005-0000-0000-0000C28E0000}"/>
    <cellStyle name="Notas 9 2 6" xfId="2997" xr:uid="{00000000-0005-0000-0000-0000C38E0000}"/>
    <cellStyle name="Notas 9 2 6 2" xfId="10159" xr:uid="{00000000-0005-0000-0000-0000C48E0000}"/>
    <cellStyle name="Notas 9 2 6 2 2" xfId="25210" xr:uid="{00000000-0005-0000-0000-0000C58E0000}"/>
    <cellStyle name="Notas 9 2 6 2 3" xfId="39559" xr:uid="{00000000-0005-0000-0000-0000C68E0000}"/>
    <cellStyle name="Notas 9 2 6 3" xfId="17346" xr:uid="{00000000-0005-0000-0000-0000C78E0000}"/>
    <cellStyle name="Notas 9 2 6 3 2" xfId="32397" xr:uid="{00000000-0005-0000-0000-0000C88E0000}"/>
    <cellStyle name="Notas 9 2 6 3 3" xfId="46746" xr:uid="{00000000-0005-0000-0000-0000C98E0000}"/>
    <cellStyle name="Notas 9 2 7" xfId="3207" xr:uid="{00000000-0005-0000-0000-0000CA8E0000}"/>
    <cellStyle name="Notas 9 2 7 2" xfId="9110" xr:uid="{00000000-0005-0000-0000-0000CB8E0000}"/>
    <cellStyle name="Notas 9 2 7 2 2" xfId="24161" xr:uid="{00000000-0005-0000-0000-0000CC8E0000}"/>
    <cellStyle name="Notas 9 2 7 2 3" xfId="38510" xr:uid="{00000000-0005-0000-0000-0000CD8E0000}"/>
    <cellStyle name="Notas 9 2 7 3" xfId="17556" xr:uid="{00000000-0005-0000-0000-0000CE8E0000}"/>
    <cellStyle name="Notas 9 2 7 3 2" xfId="32607" xr:uid="{00000000-0005-0000-0000-0000CF8E0000}"/>
    <cellStyle name="Notas 9 2 7 3 3" xfId="46956" xr:uid="{00000000-0005-0000-0000-0000D08E0000}"/>
    <cellStyle name="Notas 9 2 8" xfId="3417" xr:uid="{00000000-0005-0000-0000-0000D18E0000}"/>
    <cellStyle name="Notas 9 2 8 2" xfId="11689" xr:uid="{00000000-0005-0000-0000-0000D28E0000}"/>
    <cellStyle name="Notas 9 2 8 2 2" xfId="26740" xr:uid="{00000000-0005-0000-0000-0000D38E0000}"/>
    <cellStyle name="Notas 9 2 8 2 3" xfId="41089" xr:uid="{00000000-0005-0000-0000-0000D48E0000}"/>
    <cellStyle name="Notas 9 2 8 3" xfId="17766" xr:uid="{00000000-0005-0000-0000-0000D58E0000}"/>
    <cellStyle name="Notas 9 2 8 3 2" xfId="32817" xr:uid="{00000000-0005-0000-0000-0000D68E0000}"/>
    <cellStyle name="Notas 9 2 8 3 3" xfId="47166" xr:uid="{00000000-0005-0000-0000-0000D78E0000}"/>
    <cellStyle name="Notas 9 2 9" xfId="3627" xr:uid="{00000000-0005-0000-0000-0000D88E0000}"/>
    <cellStyle name="Notas 9 2 9 2" xfId="11467" xr:uid="{00000000-0005-0000-0000-0000D98E0000}"/>
    <cellStyle name="Notas 9 2 9 2 2" xfId="26518" xr:uid="{00000000-0005-0000-0000-0000DA8E0000}"/>
    <cellStyle name="Notas 9 2 9 2 3" xfId="40867" xr:uid="{00000000-0005-0000-0000-0000DB8E0000}"/>
    <cellStyle name="Notas 9 2 9 3" xfId="17976" xr:uid="{00000000-0005-0000-0000-0000DC8E0000}"/>
    <cellStyle name="Notas 9 2 9 3 2" xfId="33027" xr:uid="{00000000-0005-0000-0000-0000DD8E0000}"/>
    <cellStyle name="Notas 9 2 9 3 3" xfId="47376" xr:uid="{00000000-0005-0000-0000-0000DE8E0000}"/>
    <cellStyle name="Notas 9 20" xfId="5388" xr:uid="{00000000-0005-0000-0000-0000DF8E0000}"/>
    <cellStyle name="Notas 9 20 2" xfId="10490" xr:uid="{00000000-0005-0000-0000-0000E08E0000}"/>
    <cellStyle name="Notas 9 20 2 2" xfId="25541" xr:uid="{00000000-0005-0000-0000-0000E18E0000}"/>
    <cellStyle name="Notas 9 20 2 3" xfId="39890" xr:uid="{00000000-0005-0000-0000-0000E28E0000}"/>
    <cellStyle name="Notas 9 20 3" xfId="19737" xr:uid="{00000000-0005-0000-0000-0000E38E0000}"/>
    <cellStyle name="Notas 9 20 3 2" xfId="34788" xr:uid="{00000000-0005-0000-0000-0000E48E0000}"/>
    <cellStyle name="Notas 9 20 3 3" xfId="49137" xr:uid="{00000000-0005-0000-0000-0000E58E0000}"/>
    <cellStyle name="Notas 9 21" xfId="5598" xr:uid="{00000000-0005-0000-0000-0000E68E0000}"/>
    <cellStyle name="Notas 9 21 2" xfId="10651" xr:uid="{00000000-0005-0000-0000-0000E78E0000}"/>
    <cellStyle name="Notas 9 21 2 2" xfId="25702" xr:uid="{00000000-0005-0000-0000-0000E88E0000}"/>
    <cellStyle name="Notas 9 21 2 3" xfId="40051" xr:uid="{00000000-0005-0000-0000-0000E98E0000}"/>
    <cellStyle name="Notas 9 21 3" xfId="19947" xr:uid="{00000000-0005-0000-0000-0000EA8E0000}"/>
    <cellStyle name="Notas 9 21 3 2" xfId="34998" xr:uid="{00000000-0005-0000-0000-0000EB8E0000}"/>
    <cellStyle name="Notas 9 21 3 3" xfId="49347" xr:uid="{00000000-0005-0000-0000-0000EC8E0000}"/>
    <cellStyle name="Notas 9 22" xfId="5808" xr:uid="{00000000-0005-0000-0000-0000ED8E0000}"/>
    <cellStyle name="Notas 9 22 2" xfId="14104" xr:uid="{00000000-0005-0000-0000-0000EE8E0000}"/>
    <cellStyle name="Notas 9 22 2 2" xfId="29155" xr:uid="{00000000-0005-0000-0000-0000EF8E0000}"/>
    <cellStyle name="Notas 9 22 2 3" xfId="43504" xr:uid="{00000000-0005-0000-0000-0000F08E0000}"/>
    <cellStyle name="Notas 9 22 3" xfId="20157" xr:uid="{00000000-0005-0000-0000-0000F18E0000}"/>
    <cellStyle name="Notas 9 22 3 2" xfId="35208" xr:uid="{00000000-0005-0000-0000-0000F28E0000}"/>
    <cellStyle name="Notas 9 22 3 3" xfId="49557" xr:uid="{00000000-0005-0000-0000-0000F38E0000}"/>
    <cellStyle name="Notas 9 23" xfId="6018" xr:uid="{00000000-0005-0000-0000-0000F48E0000}"/>
    <cellStyle name="Notas 9 23 2" xfId="13802" xr:uid="{00000000-0005-0000-0000-0000F58E0000}"/>
    <cellStyle name="Notas 9 23 2 2" xfId="28853" xr:uid="{00000000-0005-0000-0000-0000F68E0000}"/>
    <cellStyle name="Notas 9 23 2 3" xfId="43202" xr:uid="{00000000-0005-0000-0000-0000F78E0000}"/>
    <cellStyle name="Notas 9 23 3" xfId="20367" xr:uid="{00000000-0005-0000-0000-0000F88E0000}"/>
    <cellStyle name="Notas 9 23 3 2" xfId="35418" xr:uid="{00000000-0005-0000-0000-0000F98E0000}"/>
    <cellStyle name="Notas 9 23 3 3" xfId="49767" xr:uid="{00000000-0005-0000-0000-0000FA8E0000}"/>
    <cellStyle name="Notas 9 24" xfId="6228" xr:uid="{00000000-0005-0000-0000-0000FB8E0000}"/>
    <cellStyle name="Notas 9 24 2" xfId="13186" xr:uid="{00000000-0005-0000-0000-0000FC8E0000}"/>
    <cellStyle name="Notas 9 24 2 2" xfId="28237" xr:uid="{00000000-0005-0000-0000-0000FD8E0000}"/>
    <cellStyle name="Notas 9 24 2 3" xfId="42586" xr:uid="{00000000-0005-0000-0000-0000FE8E0000}"/>
    <cellStyle name="Notas 9 24 3" xfId="20577" xr:uid="{00000000-0005-0000-0000-0000FF8E0000}"/>
    <cellStyle name="Notas 9 24 3 2" xfId="35628" xr:uid="{00000000-0005-0000-0000-0000008F0000}"/>
    <cellStyle name="Notas 9 24 3 3" xfId="49977" xr:uid="{00000000-0005-0000-0000-0000018F0000}"/>
    <cellStyle name="Notas 9 25" xfId="6438" xr:uid="{00000000-0005-0000-0000-0000028F0000}"/>
    <cellStyle name="Notas 9 25 2" xfId="11911" xr:uid="{00000000-0005-0000-0000-0000038F0000}"/>
    <cellStyle name="Notas 9 25 2 2" xfId="26962" xr:uid="{00000000-0005-0000-0000-0000048F0000}"/>
    <cellStyle name="Notas 9 25 2 3" xfId="41311" xr:uid="{00000000-0005-0000-0000-0000058F0000}"/>
    <cellStyle name="Notas 9 25 3" xfId="20787" xr:uid="{00000000-0005-0000-0000-0000068F0000}"/>
    <cellStyle name="Notas 9 25 3 2" xfId="35838" xr:uid="{00000000-0005-0000-0000-0000078F0000}"/>
    <cellStyle name="Notas 9 25 3 3" xfId="50187" xr:uid="{00000000-0005-0000-0000-0000088F0000}"/>
    <cellStyle name="Notas 9 26" xfId="6648" xr:uid="{00000000-0005-0000-0000-0000098F0000}"/>
    <cellStyle name="Notas 9 26 2" xfId="15844" xr:uid="{00000000-0005-0000-0000-00000A8F0000}"/>
    <cellStyle name="Notas 9 26 2 2" xfId="30895" xr:uid="{00000000-0005-0000-0000-00000B8F0000}"/>
    <cellStyle name="Notas 9 26 2 3" xfId="45244" xr:uid="{00000000-0005-0000-0000-00000C8F0000}"/>
    <cellStyle name="Notas 9 26 3" xfId="20997" xr:uid="{00000000-0005-0000-0000-00000D8F0000}"/>
    <cellStyle name="Notas 9 26 3 2" xfId="36048" xr:uid="{00000000-0005-0000-0000-00000E8F0000}"/>
    <cellStyle name="Notas 9 26 3 3" xfId="50397" xr:uid="{00000000-0005-0000-0000-00000F8F0000}"/>
    <cellStyle name="Notas 9 27" xfId="6858" xr:uid="{00000000-0005-0000-0000-0000108F0000}"/>
    <cellStyle name="Notas 9 27 2" xfId="11793" xr:uid="{00000000-0005-0000-0000-0000118F0000}"/>
    <cellStyle name="Notas 9 27 2 2" xfId="26844" xr:uid="{00000000-0005-0000-0000-0000128F0000}"/>
    <cellStyle name="Notas 9 27 2 3" xfId="41193" xr:uid="{00000000-0005-0000-0000-0000138F0000}"/>
    <cellStyle name="Notas 9 27 3" xfId="21207" xr:uid="{00000000-0005-0000-0000-0000148F0000}"/>
    <cellStyle name="Notas 9 27 3 2" xfId="36258" xr:uid="{00000000-0005-0000-0000-0000158F0000}"/>
    <cellStyle name="Notas 9 27 3 3" xfId="50607" xr:uid="{00000000-0005-0000-0000-0000168F0000}"/>
    <cellStyle name="Notas 9 28" xfId="7068" xr:uid="{00000000-0005-0000-0000-0000178F0000}"/>
    <cellStyle name="Notas 9 28 2" xfId="15129" xr:uid="{00000000-0005-0000-0000-0000188F0000}"/>
    <cellStyle name="Notas 9 28 2 2" xfId="30180" xr:uid="{00000000-0005-0000-0000-0000198F0000}"/>
    <cellStyle name="Notas 9 28 2 3" xfId="44529" xr:uid="{00000000-0005-0000-0000-00001A8F0000}"/>
    <cellStyle name="Notas 9 28 3" xfId="21417" xr:uid="{00000000-0005-0000-0000-00001B8F0000}"/>
    <cellStyle name="Notas 9 28 3 2" xfId="36468" xr:uid="{00000000-0005-0000-0000-00001C8F0000}"/>
    <cellStyle name="Notas 9 28 3 3" xfId="50817" xr:uid="{00000000-0005-0000-0000-00001D8F0000}"/>
    <cellStyle name="Notas 9 29" xfId="7278" xr:uid="{00000000-0005-0000-0000-00001E8F0000}"/>
    <cellStyle name="Notas 9 29 2" xfId="11948" xr:uid="{00000000-0005-0000-0000-00001F8F0000}"/>
    <cellStyle name="Notas 9 29 2 2" xfId="26999" xr:uid="{00000000-0005-0000-0000-0000208F0000}"/>
    <cellStyle name="Notas 9 29 2 3" xfId="41348" xr:uid="{00000000-0005-0000-0000-0000218F0000}"/>
    <cellStyle name="Notas 9 29 3" xfId="21627" xr:uid="{00000000-0005-0000-0000-0000228F0000}"/>
    <cellStyle name="Notas 9 29 3 2" xfId="36678" xr:uid="{00000000-0005-0000-0000-0000238F0000}"/>
    <cellStyle name="Notas 9 29 3 3" xfId="51027" xr:uid="{00000000-0005-0000-0000-0000248F0000}"/>
    <cellStyle name="Notas 9 3" xfId="1511" xr:uid="{00000000-0005-0000-0000-0000258F0000}"/>
    <cellStyle name="Notas 9 3 10" xfId="3890" xr:uid="{00000000-0005-0000-0000-0000268F0000}"/>
    <cellStyle name="Notas 9 3 10 2" xfId="10737" xr:uid="{00000000-0005-0000-0000-0000278F0000}"/>
    <cellStyle name="Notas 9 3 10 2 2" xfId="25788" xr:uid="{00000000-0005-0000-0000-0000288F0000}"/>
    <cellStyle name="Notas 9 3 10 2 3" xfId="40137" xr:uid="{00000000-0005-0000-0000-0000298F0000}"/>
    <cellStyle name="Notas 9 3 10 3" xfId="18239" xr:uid="{00000000-0005-0000-0000-00002A8F0000}"/>
    <cellStyle name="Notas 9 3 10 3 2" xfId="33290" xr:uid="{00000000-0005-0000-0000-00002B8F0000}"/>
    <cellStyle name="Notas 9 3 10 3 3" xfId="47639" xr:uid="{00000000-0005-0000-0000-00002C8F0000}"/>
    <cellStyle name="Notas 9 3 11" xfId="4100" xr:uid="{00000000-0005-0000-0000-00002D8F0000}"/>
    <cellStyle name="Notas 9 3 11 2" xfId="13543" xr:uid="{00000000-0005-0000-0000-00002E8F0000}"/>
    <cellStyle name="Notas 9 3 11 2 2" xfId="28594" xr:uid="{00000000-0005-0000-0000-00002F8F0000}"/>
    <cellStyle name="Notas 9 3 11 2 3" xfId="42943" xr:uid="{00000000-0005-0000-0000-0000308F0000}"/>
    <cellStyle name="Notas 9 3 11 3" xfId="18449" xr:uid="{00000000-0005-0000-0000-0000318F0000}"/>
    <cellStyle name="Notas 9 3 11 3 2" xfId="33500" xr:uid="{00000000-0005-0000-0000-0000328F0000}"/>
    <cellStyle name="Notas 9 3 11 3 3" xfId="47849" xr:uid="{00000000-0005-0000-0000-0000338F0000}"/>
    <cellStyle name="Notas 9 3 12" xfId="4310" xr:uid="{00000000-0005-0000-0000-0000348F0000}"/>
    <cellStyle name="Notas 9 3 12 2" xfId="14102" xr:uid="{00000000-0005-0000-0000-0000358F0000}"/>
    <cellStyle name="Notas 9 3 12 2 2" xfId="29153" xr:uid="{00000000-0005-0000-0000-0000368F0000}"/>
    <cellStyle name="Notas 9 3 12 2 3" xfId="43502" xr:uid="{00000000-0005-0000-0000-0000378F0000}"/>
    <cellStyle name="Notas 9 3 12 3" xfId="18659" xr:uid="{00000000-0005-0000-0000-0000388F0000}"/>
    <cellStyle name="Notas 9 3 12 3 2" xfId="33710" xr:uid="{00000000-0005-0000-0000-0000398F0000}"/>
    <cellStyle name="Notas 9 3 12 3 3" xfId="48059" xr:uid="{00000000-0005-0000-0000-00003A8F0000}"/>
    <cellStyle name="Notas 9 3 13" xfId="4520" xr:uid="{00000000-0005-0000-0000-00003B8F0000}"/>
    <cellStyle name="Notas 9 3 13 2" xfId="10634" xr:uid="{00000000-0005-0000-0000-00003C8F0000}"/>
    <cellStyle name="Notas 9 3 13 2 2" xfId="25685" xr:uid="{00000000-0005-0000-0000-00003D8F0000}"/>
    <cellStyle name="Notas 9 3 13 2 3" xfId="40034" xr:uid="{00000000-0005-0000-0000-00003E8F0000}"/>
    <cellStyle name="Notas 9 3 13 3" xfId="18869" xr:uid="{00000000-0005-0000-0000-00003F8F0000}"/>
    <cellStyle name="Notas 9 3 13 3 2" xfId="33920" xr:uid="{00000000-0005-0000-0000-0000408F0000}"/>
    <cellStyle name="Notas 9 3 13 3 3" xfId="48269" xr:uid="{00000000-0005-0000-0000-0000418F0000}"/>
    <cellStyle name="Notas 9 3 14" xfId="4730" xr:uid="{00000000-0005-0000-0000-0000428F0000}"/>
    <cellStyle name="Notas 9 3 14 2" xfId="14456" xr:uid="{00000000-0005-0000-0000-0000438F0000}"/>
    <cellStyle name="Notas 9 3 14 2 2" xfId="29507" xr:uid="{00000000-0005-0000-0000-0000448F0000}"/>
    <cellStyle name="Notas 9 3 14 2 3" xfId="43856" xr:uid="{00000000-0005-0000-0000-0000458F0000}"/>
    <cellStyle name="Notas 9 3 14 3" xfId="19079" xr:uid="{00000000-0005-0000-0000-0000468F0000}"/>
    <cellStyle name="Notas 9 3 14 3 2" xfId="34130" xr:uid="{00000000-0005-0000-0000-0000478F0000}"/>
    <cellStyle name="Notas 9 3 14 3 3" xfId="48479" xr:uid="{00000000-0005-0000-0000-0000488F0000}"/>
    <cellStyle name="Notas 9 3 15" xfId="4940" xr:uid="{00000000-0005-0000-0000-0000498F0000}"/>
    <cellStyle name="Notas 9 3 15 2" xfId="13361" xr:uid="{00000000-0005-0000-0000-00004A8F0000}"/>
    <cellStyle name="Notas 9 3 15 2 2" xfId="28412" xr:uid="{00000000-0005-0000-0000-00004B8F0000}"/>
    <cellStyle name="Notas 9 3 15 2 3" xfId="42761" xr:uid="{00000000-0005-0000-0000-00004C8F0000}"/>
    <cellStyle name="Notas 9 3 15 3" xfId="19289" xr:uid="{00000000-0005-0000-0000-00004D8F0000}"/>
    <cellStyle name="Notas 9 3 15 3 2" xfId="34340" xr:uid="{00000000-0005-0000-0000-00004E8F0000}"/>
    <cellStyle name="Notas 9 3 15 3 3" xfId="48689" xr:uid="{00000000-0005-0000-0000-00004F8F0000}"/>
    <cellStyle name="Notas 9 3 16" xfId="5150" xr:uid="{00000000-0005-0000-0000-0000508F0000}"/>
    <cellStyle name="Notas 9 3 16 2" xfId="15896" xr:uid="{00000000-0005-0000-0000-0000518F0000}"/>
    <cellStyle name="Notas 9 3 16 2 2" xfId="30947" xr:uid="{00000000-0005-0000-0000-0000528F0000}"/>
    <cellStyle name="Notas 9 3 16 2 3" xfId="45296" xr:uid="{00000000-0005-0000-0000-0000538F0000}"/>
    <cellStyle name="Notas 9 3 16 3" xfId="19499" xr:uid="{00000000-0005-0000-0000-0000548F0000}"/>
    <cellStyle name="Notas 9 3 16 3 2" xfId="34550" xr:uid="{00000000-0005-0000-0000-0000558F0000}"/>
    <cellStyle name="Notas 9 3 16 3 3" xfId="48899" xr:uid="{00000000-0005-0000-0000-0000568F0000}"/>
    <cellStyle name="Notas 9 3 17" xfId="5360" xr:uid="{00000000-0005-0000-0000-0000578F0000}"/>
    <cellStyle name="Notas 9 3 17 2" xfId="1720" xr:uid="{00000000-0005-0000-0000-0000588F0000}"/>
    <cellStyle name="Notas 9 3 17 2 2" xfId="23525" xr:uid="{00000000-0005-0000-0000-0000598F0000}"/>
    <cellStyle name="Notas 9 3 17 2 3" xfId="23835" xr:uid="{00000000-0005-0000-0000-00005A8F0000}"/>
    <cellStyle name="Notas 9 3 17 3" xfId="19709" xr:uid="{00000000-0005-0000-0000-00005B8F0000}"/>
    <cellStyle name="Notas 9 3 17 3 2" xfId="34760" xr:uid="{00000000-0005-0000-0000-00005C8F0000}"/>
    <cellStyle name="Notas 9 3 17 3 3" xfId="49109" xr:uid="{00000000-0005-0000-0000-00005D8F0000}"/>
    <cellStyle name="Notas 9 3 18" xfId="5570" xr:uid="{00000000-0005-0000-0000-00005E8F0000}"/>
    <cellStyle name="Notas 9 3 18 2" xfId="12485" xr:uid="{00000000-0005-0000-0000-00005F8F0000}"/>
    <cellStyle name="Notas 9 3 18 2 2" xfId="27536" xr:uid="{00000000-0005-0000-0000-0000608F0000}"/>
    <cellStyle name="Notas 9 3 18 2 3" xfId="41885" xr:uid="{00000000-0005-0000-0000-0000618F0000}"/>
    <cellStyle name="Notas 9 3 18 3" xfId="19919" xr:uid="{00000000-0005-0000-0000-0000628F0000}"/>
    <cellStyle name="Notas 9 3 18 3 2" xfId="34970" xr:uid="{00000000-0005-0000-0000-0000638F0000}"/>
    <cellStyle name="Notas 9 3 18 3 3" xfId="49319" xr:uid="{00000000-0005-0000-0000-0000648F0000}"/>
    <cellStyle name="Notas 9 3 19" xfId="5780" xr:uid="{00000000-0005-0000-0000-0000658F0000}"/>
    <cellStyle name="Notas 9 3 19 2" xfId="14500" xr:uid="{00000000-0005-0000-0000-0000668F0000}"/>
    <cellStyle name="Notas 9 3 19 2 2" xfId="29551" xr:uid="{00000000-0005-0000-0000-0000678F0000}"/>
    <cellStyle name="Notas 9 3 19 2 3" xfId="43900" xr:uid="{00000000-0005-0000-0000-0000688F0000}"/>
    <cellStyle name="Notas 9 3 19 3" xfId="20129" xr:uid="{00000000-0005-0000-0000-0000698F0000}"/>
    <cellStyle name="Notas 9 3 19 3 2" xfId="35180" xr:uid="{00000000-0005-0000-0000-00006A8F0000}"/>
    <cellStyle name="Notas 9 3 19 3 3" xfId="49529" xr:uid="{00000000-0005-0000-0000-00006B8F0000}"/>
    <cellStyle name="Notas 9 3 2" xfId="2106" xr:uid="{00000000-0005-0000-0000-00006C8F0000}"/>
    <cellStyle name="Notas 9 3 2 2" xfId="11544" xr:uid="{00000000-0005-0000-0000-00006D8F0000}"/>
    <cellStyle name="Notas 9 3 2 2 2" xfId="26595" xr:uid="{00000000-0005-0000-0000-00006E8F0000}"/>
    <cellStyle name="Notas 9 3 2 2 3" xfId="40944" xr:uid="{00000000-0005-0000-0000-00006F8F0000}"/>
    <cellStyle name="Notas 9 3 2 3" xfId="16453" xr:uid="{00000000-0005-0000-0000-0000708F0000}"/>
    <cellStyle name="Notas 9 3 2 3 2" xfId="31504" xr:uid="{00000000-0005-0000-0000-0000718F0000}"/>
    <cellStyle name="Notas 9 3 2 3 3" xfId="45853" xr:uid="{00000000-0005-0000-0000-0000728F0000}"/>
    <cellStyle name="Notas 9 3 20" xfId="5990" xr:uid="{00000000-0005-0000-0000-0000738F0000}"/>
    <cellStyle name="Notas 9 3 20 2" xfId="15469" xr:uid="{00000000-0005-0000-0000-0000748F0000}"/>
    <cellStyle name="Notas 9 3 20 2 2" xfId="30520" xr:uid="{00000000-0005-0000-0000-0000758F0000}"/>
    <cellStyle name="Notas 9 3 20 2 3" xfId="44869" xr:uid="{00000000-0005-0000-0000-0000768F0000}"/>
    <cellStyle name="Notas 9 3 20 3" xfId="20339" xr:uid="{00000000-0005-0000-0000-0000778F0000}"/>
    <cellStyle name="Notas 9 3 20 3 2" xfId="35390" xr:uid="{00000000-0005-0000-0000-0000788F0000}"/>
    <cellStyle name="Notas 9 3 20 3 3" xfId="49739" xr:uid="{00000000-0005-0000-0000-0000798F0000}"/>
    <cellStyle name="Notas 9 3 21" xfId="6200" xr:uid="{00000000-0005-0000-0000-00007A8F0000}"/>
    <cellStyle name="Notas 9 3 21 2" xfId="13061" xr:uid="{00000000-0005-0000-0000-00007B8F0000}"/>
    <cellStyle name="Notas 9 3 21 2 2" xfId="28112" xr:uid="{00000000-0005-0000-0000-00007C8F0000}"/>
    <cellStyle name="Notas 9 3 21 2 3" xfId="42461" xr:uid="{00000000-0005-0000-0000-00007D8F0000}"/>
    <cellStyle name="Notas 9 3 21 3" xfId="20549" xr:uid="{00000000-0005-0000-0000-00007E8F0000}"/>
    <cellStyle name="Notas 9 3 21 3 2" xfId="35600" xr:uid="{00000000-0005-0000-0000-00007F8F0000}"/>
    <cellStyle name="Notas 9 3 21 3 3" xfId="49949" xr:uid="{00000000-0005-0000-0000-0000808F0000}"/>
    <cellStyle name="Notas 9 3 22" xfId="6410" xr:uid="{00000000-0005-0000-0000-0000818F0000}"/>
    <cellStyle name="Notas 9 3 22 2" xfId="13765" xr:uid="{00000000-0005-0000-0000-0000828F0000}"/>
    <cellStyle name="Notas 9 3 22 2 2" xfId="28816" xr:uid="{00000000-0005-0000-0000-0000838F0000}"/>
    <cellStyle name="Notas 9 3 22 2 3" xfId="43165" xr:uid="{00000000-0005-0000-0000-0000848F0000}"/>
    <cellStyle name="Notas 9 3 22 3" xfId="20759" xr:uid="{00000000-0005-0000-0000-0000858F0000}"/>
    <cellStyle name="Notas 9 3 22 3 2" xfId="35810" xr:uid="{00000000-0005-0000-0000-0000868F0000}"/>
    <cellStyle name="Notas 9 3 22 3 3" xfId="50159" xr:uid="{00000000-0005-0000-0000-0000878F0000}"/>
    <cellStyle name="Notas 9 3 23" xfId="6620" xr:uid="{00000000-0005-0000-0000-0000888F0000}"/>
    <cellStyle name="Notas 9 3 23 2" xfId="15078" xr:uid="{00000000-0005-0000-0000-0000898F0000}"/>
    <cellStyle name="Notas 9 3 23 2 2" xfId="30129" xr:uid="{00000000-0005-0000-0000-00008A8F0000}"/>
    <cellStyle name="Notas 9 3 23 2 3" xfId="44478" xr:uid="{00000000-0005-0000-0000-00008B8F0000}"/>
    <cellStyle name="Notas 9 3 23 3" xfId="20969" xr:uid="{00000000-0005-0000-0000-00008C8F0000}"/>
    <cellStyle name="Notas 9 3 23 3 2" xfId="36020" xr:uid="{00000000-0005-0000-0000-00008D8F0000}"/>
    <cellStyle name="Notas 9 3 23 3 3" xfId="50369" xr:uid="{00000000-0005-0000-0000-00008E8F0000}"/>
    <cellStyle name="Notas 9 3 24" xfId="6830" xr:uid="{00000000-0005-0000-0000-00008F8F0000}"/>
    <cellStyle name="Notas 9 3 24 2" xfId="15171" xr:uid="{00000000-0005-0000-0000-0000908F0000}"/>
    <cellStyle name="Notas 9 3 24 2 2" xfId="30222" xr:uid="{00000000-0005-0000-0000-0000918F0000}"/>
    <cellStyle name="Notas 9 3 24 2 3" xfId="44571" xr:uid="{00000000-0005-0000-0000-0000928F0000}"/>
    <cellStyle name="Notas 9 3 24 3" xfId="21179" xr:uid="{00000000-0005-0000-0000-0000938F0000}"/>
    <cellStyle name="Notas 9 3 24 3 2" xfId="36230" xr:uid="{00000000-0005-0000-0000-0000948F0000}"/>
    <cellStyle name="Notas 9 3 24 3 3" xfId="50579" xr:uid="{00000000-0005-0000-0000-0000958F0000}"/>
    <cellStyle name="Notas 9 3 25" xfId="7040" xr:uid="{00000000-0005-0000-0000-0000968F0000}"/>
    <cellStyle name="Notas 9 3 25 2" xfId="13171" xr:uid="{00000000-0005-0000-0000-0000978F0000}"/>
    <cellStyle name="Notas 9 3 25 2 2" xfId="28222" xr:uid="{00000000-0005-0000-0000-0000988F0000}"/>
    <cellStyle name="Notas 9 3 25 2 3" xfId="42571" xr:uid="{00000000-0005-0000-0000-0000998F0000}"/>
    <cellStyle name="Notas 9 3 25 3" xfId="21389" xr:uid="{00000000-0005-0000-0000-00009A8F0000}"/>
    <cellStyle name="Notas 9 3 25 3 2" xfId="36440" xr:uid="{00000000-0005-0000-0000-00009B8F0000}"/>
    <cellStyle name="Notas 9 3 25 3 3" xfId="50789" xr:uid="{00000000-0005-0000-0000-00009C8F0000}"/>
    <cellStyle name="Notas 9 3 26" xfId="7250" xr:uid="{00000000-0005-0000-0000-00009D8F0000}"/>
    <cellStyle name="Notas 9 3 26 2" xfId="13482" xr:uid="{00000000-0005-0000-0000-00009E8F0000}"/>
    <cellStyle name="Notas 9 3 26 2 2" xfId="28533" xr:uid="{00000000-0005-0000-0000-00009F8F0000}"/>
    <cellStyle name="Notas 9 3 26 2 3" xfId="42882" xr:uid="{00000000-0005-0000-0000-0000A08F0000}"/>
    <cellStyle name="Notas 9 3 26 3" xfId="21599" xr:uid="{00000000-0005-0000-0000-0000A18F0000}"/>
    <cellStyle name="Notas 9 3 26 3 2" xfId="36650" xr:uid="{00000000-0005-0000-0000-0000A28F0000}"/>
    <cellStyle name="Notas 9 3 26 3 3" xfId="50999" xr:uid="{00000000-0005-0000-0000-0000A38F0000}"/>
    <cellStyle name="Notas 9 3 27" xfId="7460" xr:uid="{00000000-0005-0000-0000-0000A48F0000}"/>
    <cellStyle name="Notas 9 3 27 2" xfId="15933" xr:uid="{00000000-0005-0000-0000-0000A58F0000}"/>
    <cellStyle name="Notas 9 3 27 2 2" xfId="30984" xr:uid="{00000000-0005-0000-0000-0000A68F0000}"/>
    <cellStyle name="Notas 9 3 27 2 3" xfId="45333" xr:uid="{00000000-0005-0000-0000-0000A78F0000}"/>
    <cellStyle name="Notas 9 3 27 3" xfId="21809" xr:uid="{00000000-0005-0000-0000-0000A88F0000}"/>
    <cellStyle name="Notas 9 3 27 3 2" xfId="36860" xr:uid="{00000000-0005-0000-0000-0000A98F0000}"/>
    <cellStyle name="Notas 9 3 27 3 3" xfId="51209" xr:uid="{00000000-0005-0000-0000-0000AA8F0000}"/>
    <cellStyle name="Notas 9 3 28" xfId="7670" xr:uid="{00000000-0005-0000-0000-0000AB8F0000}"/>
    <cellStyle name="Notas 9 3 28 2" xfId="15605" xr:uid="{00000000-0005-0000-0000-0000AC8F0000}"/>
    <cellStyle name="Notas 9 3 28 2 2" xfId="30656" xr:uid="{00000000-0005-0000-0000-0000AD8F0000}"/>
    <cellStyle name="Notas 9 3 28 2 3" xfId="45005" xr:uid="{00000000-0005-0000-0000-0000AE8F0000}"/>
    <cellStyle name="Notas 9 3 28 3" xfId="22019" xr:uid="{00000000-0005-0000-0000-0000AF8F0000}"/>
    <cellStyle name="Notas 9 3 28 3 2" xfId="37070" xr:uid="{00000000-0005-0000-0000-0000B08F0000}"/>
    <cellStyle name="Notas 9 3 28 3 3" xfId="51419" xr:uid="{00000000-0005-0000-0000-0000B18F0000}"/>
    <cellStyle name="Notas 9 3 29" xfId="7880" xr:uid="{00000000-0005-0000-0000-0000B28F0000}"/>
    <cellStyle name="Notas 9 3 29 2" xfId="14443" xr:uid="{00000000-0005-0000-0000-0000B38F0000}"/>
    <cellStyle name="Notas 9 3 29 2 2" xfId="29494" xr:uid="{00000000-0005-0000-0000-0000B48F0000}"/>
    <cellStyle name="Notas 9 3 29 2 3" xfId="43843" xr:uid="{00000000-0005-0000-0000-0000B58F0000}"/>
    <cellStyle name="Notas 9 3 29 3" xfId="22229" xr:uid="{00000000-0005-0000-0000-0000B68F0000}"/>
    <cellStyle name="Notas 9 3 29 3 2" xfId="37280" xr:uid="{00000000-0005-0000-0000-0000B78F0000}"/>
    <cellStyle name="Notas 9 3 29 3 3" xfId="51629" xr:uid="{00000000-0005-0000-0000-0000B88F0000}"/>
    <cellStyle name="Notas 9 3 3" xfId="2420" xr:uid="{00000000-0005-0000-0000-0000B98F0000}"/>
    <cellStyle name="Notas 9 3 3 2" xfId="10833" xr:uid="{00000000-0005-0000-0000-0000BA8F0000}"/>
    <cellStyle name="Notas 9 3 3 2 2" xfId="25884" xr:uid="{00000000-0005-0000-0000-0000BB8F0000}"/>
    <cellStyle name="Notas 9 3 3 2 3" xfId="40233" xr:uid="{00000000-0005-0000-0000-0000BC8F0000}"/>
    <cellStyle name="Notas 9 3 3 3" xfId="16769" xr:uid="{00000000-0005-0000-0000-0000BD8F0000}"/>
    <cellStyle name="Notas 9 3 3 3 2" xfId="31820" xr:uid="{00000000-0005-0000-0000-0000BE8F0000}"/>
    <cellStyle name="Notas 9 3 3 3 3" xfId="46169" xr:uid="{00000000-0005-0000-0000-0000BF8F0000}"/>
    <cellStyle name="Notas 9 3 30" xfId="8087" xr:uid="{00000000-0005-0000-0000-0000C08F0000}"/>
    <cellStyle name="Notas 9 3 30 2" xfId="12697" xr:uid="{00000000-0005-0000-0000-0000C18F0000}"/>
    <cellStyle name="Notas 9 3 30 2 2" xfId="27748" xr:uid="{00000000-0005-0000-0000-0000C28F0000}"/>
    <cellStyle name="Notas 9 3 30 2 3" xfId="42097" xr:uid="{00000000-0005-0000-0000-0000C38F0000}"/>
    <cellStyle name="Notas 9 3 30 3" xfId="22436" xr:uid="{00000000-0005-0000-0000-0000C48F0000}"/>
    <cellStyle name="Notas 9 3 30 3 2" xfId="37487" xr:uid="{00000000-0005-0000-0000-0000C58F0000}"/>
    <cellStyle name="Notas 9 3 30 3 3" xfId="51836" xr:uid="{00000000-0005-0000-0000-0000C68F0000}"/>
    <cellStyle name="Notas 9 3 31" xfId="8294" xr:uid="{00000000-0005-0000-0000-0000C78F0000}"/>
    <cellStyle name="Notas 9 3 31 2" xfId="13006" xr:uid="{00000000-0005-0000-0000-0000C88F0000}"/>
    <cellStyle name="Notas 9 3 31 2 2" xfId="28057" xr:uid="{00000000-0005-0000-0000-0000C98F0000}"/>
    <cellStyle name="Notas 9 3 31 2 3" xfId="42406" xr:uid="{00000000-0005-0000-0000-0000CA8F0000}"/>
    <cellStyle name="Notas 9 3 31 3" xfId="22643" xr:uid="{00000000-0005-0000-0000-0000CB8F0000}"/>
    <cellStyle name="Notas 9 3 31 3 2" xfId="37694" xr:uid="{00000000-0005-0000-0000-0000CC8F0000}"/>
    <cellStyle name="Notas 9 3 31 3 3" xfId="52043" xr:uid="{00000000-0005-0000-0000-0000CD8F0000}"/>
    <cellStyle name="Notas 9 3 32" xfId="8499" xr:uid="{00000000-0005-0000-0000-0000CE8F0000}"/>
    <cellStyle name="Notas 9 3 32 2" xfId="9654" xr:uid="{00000000-0005-0000-0000-0000CF8F0000}"/>
    <cellStyle name="Notas 9 3 32 2 2" xfId="24705" xr:uid="{00000000-0005-0000-0000-0000D08F0000}"/>
    <cellStyle name="Notas 9 3 32 2 3" xfId="39054" xr:uid="{00000000-0005-0000-0000-0000D18F0000}"/>
    <cellStyle name="Notas 9 3 32 3" xfId="22848" xr:uid="{00000000-0005-0000-0000-0000D28F0000}"/>
    <cellStyle name="Notas 9 3 32 3 2" xfId="37899" xr:uid="{00000000-0005-0000-0000-0000D38F0000}"/>
    <cellStyle name="Notas 9 3 32 3 3" xfId="52248" xr:uid="{00000000-0005-0000-0000-0000D48F0000}"/>
    <cellStyle name="Notas 9 3 33" xfId="8694" xr:uid="{00000000-0005-0000-0000-0000D58F0000}"/>
    <cellStyle name="Notas 9 3 33 2" xfId="15506" xr:uid="{00000000-0005-0000-0000-0000D68F0000}"/>
    <cellStyle name="Notas 9 3 33 2 2" xfId="30557" xr:uid="{00000000-0005-0000-0000-0000D78F0000}"/>
    <cellStyle name="Notas 9 3 33 2 3" xfId="44906" xr:uid="{00000000-0005-0000-0000-0000D88F0000}"/>
    <cellStyle name="Notas 9 3 33 3" xfId="23043" xr:uid="{00000000-0005-0000-0000-0000D98F0000}"/>
    <cellStyle name="Notas 9 3 33 3 2" xfId="38094" xr:uid="{00000000-0005-0000-0000-0000DA8F0000}"/>
    <cellStyle name="Notas 9 3 33 3 3" xfId="52443" xr:uid="{00000000-0005-0000-0000-0000DB8F0000}"/>
    <cellStyle name="Notas 9 3 34" xfId="8864" xr:uid="{00000000-0005-0000-0000-0000DC8F0000}"/>
    <cellStyle name="Notas 9 3 34 2" xfId="11525" xr:uid="{00000000-0005-0000-0000-0000DD8F0000}"/>
    <cellStyle name="Notas 9 3 34 2 2" xfId="26576" xr:uid="{00000000-0005-0000-0000-0000DE8F0000}"/>
    <cellStyle name="Notas 9 3 34 2 3" xfId="40925" xr:uid="{00000000-0005-0000-0000-0000DF8F0000}"/>
    <cellStyle name="Notas 9 3 34 3" xfId="23213" xr:uid="{00000000-0005-0000-0000-0000E08F0000}"/>
    <cellStyle name="Notas 9 3 34 3 2" xfId="38264" xr:uid="{00000000-0005-0000-0000-0000E18F0000}"/>
    <cellStyle name="Notas 9 3 34 3 3" xfId="52613" xr:uid="{00000000-0005-0000-0000-0000E28F0000}"/>
    <cellStyle name="Notas 9 3 35" xfId="8998" xr:uid="{00000000-0005-0000-0000-0000E38F0000}"/>
    <cellStyle name="Notas 9 3 35 2" xfId="11107" xr:uid="{00000000-0005-0000-0000-0000E48F0000}"/>
    <cellStyle name="Notas 9 3 35 2 2" xfId="26158" xr:uid="{00000000-0005-0000-0000-0000E58F0000}"/>
    <cellStyle name="Notas 9 3 35 2 3" xfId="40507" xr:uid="{00000000-0005-0000-0000-0000E68F0000}"/>
    <cellStyle name="Notas 9 3 35 3" xfId="23347" xr:uid="{00000000-0005-0000-0000-0000E78F0000}"/>
    <cellStyle name="Notas 9 3 35 3 2" xfId="38398" xr:uid="{00000000-0005-0000-0000-0000E88F0000}"/>
    <cellStyle name="Notas 9 3 35 3 3" xfId="52747" xr:uid="{00000000-0005-0000-0000-0000E98F0000}"/>
    <cellStyle name="Notas 9 3 36" xfId="14158" xr:uid="{00000000-0005-0000-0000-0000EA8F0000}"/>
    <cellStyle name="Notas 9 3 36 2" xfId="29209" xr:uid="{00000000-0005-0000-0000-0000EB8F0000}"/>
    <cellStyle name="Notas 9 3 36 3" xfId="43558" xr:uid="{00000000-0005-0000-0000-0000EC8F0000}"/>
    <cellStyle name="Notas 9 3 37" xfId="16247" xr:uid="{00000000-0005-0000-0000-0000ED8F0000}"/>
    <cellStyle name="Notas 9 3 37 2" xfId="31298" xr:uid="{00000000-0005-0000-0000-0000EE8F0000}"/>
    <cellStyle name="Notas 9 3 37 3" xfId="45647" xr:uid="{00000000-0005-0000-0000-0000EF8F0000}"/>
    <cellStyle name="Notas 9 3 4" xfId="2630" xr:uid="{00000000-0005-0000-0000-0000F08F0000}"/>
    <cellStyle name="Notas 9 3 4 2" xfId="9264" xr:uid="{00000000-0005-0000-0000-0000F18F0000}"/>
    <cellStyle name="Notas 9 3 4 2 2" xfId="24315" xr:uid="{00000000-0005-0000-0000-0000F28F0000}"/>
    <cellStyle name="Notas 9 3 4 2 3" xfId="38664" xr:uid="{00000000-0005-0000-0000-0000F38F0000}"/>
    <cellStyle name="Notas 9 3 4 3" xfId="16979" xr:uid="{00000000-0005-0000-0000-0000F48F0000}"/>
    <cellStyle name="Notas 9 3 4 3 2" xfId="32030" xr:uid="{00000000-0005-0000-0000-0000F58F0000}"/>
    <cellStyle name="Notas 9 3 4 3 3" xfId="46379" xr:uid="{00000000-0005-0000-0000-0000F68F0000}"/>
    <cellStyle name="Notas 9 3 5" xfId="2840" xr:uid="{00000000-0005-0000-0000-0000F78F0000}"/>
    <cellStyle name="Notas 9 3 5 2" xfId="15149" xr:uid="{00000000-0005-0000-0000-0000F88F0000}"/>
    <cellStyle name="Notas 9 3 5 2 2" xfId="30200" xr:uid="{00000000-0005-0000-0000-0000F98F0000}"/>
    <cellStyle name="Notas 9 3 5 2 3" xfId="44549" xr:uid="{00000000-0005-0000-0000-0000FA8F0000}"/>
    <cellStyle name="Notas 9 3 5 3" xfId="17189" xr:uid="{00000000-0005-0000-0000-0000FB8F0000}"/>
    <cellStyle name="Notas 9 3 5 3 2" xfId="32240" xr:uid="{00000000-0005-0000-0000-0000FC8F0000}"/>
    <cellStyle name="Notas 9 3 5 3 3" xfId="46589" xr:uid="{00000000-0005-0000-0000-0000FD8F0000}"/>
    <cellStyle name="Notas 9 3 6" xfId="3050" xr:uid="{00000000-0005-0000-0000-0000FE8F0000}"/>
    <cellStyle name="Notas 9 3 6 2" xfId="12788" xr:uid="{00000000-0005-0000-0000-0000FF8F0000}"/>
    <cellStyle name="Notas 9 3 6 2 2" xfId="27839" xr:uid="{00000000-0005-0000-0000-000000900000}"/>
    <cellStyle name="Notas 9 3 6 2 3" xfId="42188" xr:uid="{00000000-0005-0000-0000-000001900000}"/>
    <cellStyle name="Notas 9 3 6 3" xfId="17399" xr:uid="{00000000-0005-0000-0000-000002900000}"/>
    <cellStyle name="Notas 9 3 6 3 2" xfId="32450" xr:uid="{00000000-0005-0000-0000-000003900000}"/>
    <cellStyle name="Notas 9 3 6 3 3" xfId="46799" xr:uid="{00000000-0005-0000-0000-000004900000}"/>
    <cellStyle name="Notas 9 3 7" xfId="3260" xr:uid="{00000000-0005-0000-0000-000005900000}"/>
    <cellStyle name="Notas 9 3 7 2" xfId="10908" xr:uid="{00000000-0005-0000-0000-000006900000}"/>
    <cellStyle name="Notas 9 3 7 2 2" xfId="25959" xr:uid="{00000000-0005-0000-0000-000007900000}"/>
    <cellStyle name="Notas 9 3 7 2 3" xfId="40308" xr:uid="{00000000-0005-0000-0000-000008900000}"/>
    <cellStyle name="Notas 9 3 7 3" xfId="17609" xr:uid="{00000000-0005-0000-0000-000009900000}"/>
    <cellStyle name="Notas 9 3 7 3 2" xfId="32660" xr:uid="{00000000-0005-0000-0000-00000A900000}"/>
    <cellStyle name="Notas 9 3 7 3 3" xfId="47009" xr:uid="{00000000-0005-0000-0000-00000B900000}"/>
    <cellStyle name="Notas 9 3 8" xfId="3470" xr:uid="{00000000-0005-0000-0000-00000C900000}"/>
    <cellStyle name="Notas 9 3 8 2" xfId="12769" xr:uid="{00000000-0005-0000-0000-00000D900000}"/>
    <cellStyle name="Notas 9 3 8 2 2" xfId="27820" xr:uid="{00000000-0005-0000-0000-00000E900000}"/>
    <cellStyle name="Notas 9 3 8 2 3" xfId="42169" xr:uid="{00000000-0005-0000-0000-00000F900000}"/>
    <cellStyle name="Notas 9 3 8 3" xfId="17819" xr:uid="{00000000-0005-0000-0000-000010900000}"/>
    <cellStyle name="Notas 9 3 8 3 2" xfId="32870" xr:uid="{00000000-0005-0000-0000-000011900000}"/>
    <cellStyle name="Notas 9 3 8 3 3" xfId="47219" xr:uid="{00000000-0005-0000-0000-000012900000}"/>
    <cellStyle name="Notas 9 3 9" xfId="3680" xr:uid="{00000000-0005-0000-0000-000013900000}"/>
    <cellStyle name="Notas 9 3 9 2" xfId="14726" xr:uid="{00000000-0005-0000-0000-000014900000}"/>
    <cellStyle name="Notas 9 3 9 2 2" xfId="29777" xr:uid="{00000000-0005-0000-0000-000015900000}"/>
    <cellStyle name="Notas 9 3 9 2 3" xfId="44126" xr:uid="{00000000-0005-0000-0000-000016900000}"/>
    <cellStyle name="Notas 9 3 9 3" xfId="18029" xr:uid="{00000000-0005-0000-0000-000017900000}"/>
    <cellStyle name="Notas 9 3 9 3 2" xfId="33080" xr:uid="{00000000-0005-0000-0000-000018900000}"/>
    <cellStyle name="Notas 9 3 9 3 3" xfId="47429" xr:uid="{00000000-0005-0000-0000-000019900000}"/>
    <cellStyle name="Notas 9 30" xfId="7488" xr:uid="{00000000-0005-0000-0000-00001A900000}"/>
    <cellStyle name="Notas 9 30 2" xfId="15970" xr:uid="{00000000-0005-0000-0000-00001B900000}"/>
    <cellStyle name="Notas 9 30 2 2" xfId="31021" xr:uid="{00000000-0005-0000-0000-00001C900000}"/>
    <cellStyle name="Notas 9 30 2 3" xfId="45370" xr:uid="{00000000-0005-0000-0000-00001D900000}"/>
    <cellStyle name="Notas 9 30 3" xfId="21837" xr:uid="{00000000-0005-0000-0000-00001E900000}"/>
    <cellStyle name="Notas 9 30 3 2" xfId="36888" xr:uid="{00000000-0005-0000-0000-00001F900000}"/>
    <cellStyle name="Notas 9 30 3 3" xfId="51237" xr:uid="{00000000-0005-0000-0000-000020900000}"/>
    <cellStyle name="Notas 9 31" xfId="7698" xr:uid="{00000000-0005-0000-0000-000021900000}"/>
    <cellStyle name="Notas 9 31 2" xfId="15827" xr:uid="{00000000-0005-0000-0000-000022900000}"/>
    <cellStyle name="Notas 9 31 2 2" xfId="30878" xr:uid="{00000000-0005-0000-0000-000023900000}"/>
    <cellStyle name="Notas 9 31 2 3" xfId="45227" xr:uid="{00000000-0005-0000-0000-000024900000}"/>
    <cellStyle name="Notas 9 31 3" xfId="22047" xr:uid="{00000000-0005-0000-0000-000025900000}"/>
    <cellStyle name="Notas 9 31 3 2" xfId="37098" xr:uid="{00000000-0005-0000-0000-000026900000}"/>
    <cellStyle name="Notas 9 31 3 3" xfId="51447" xr:uid="{00000000-0005-0000-0000-000027900000}"/>
    <cellStyle name="Notas 9 32" xfId="7908" xr:uid="{00000000-0005-0000-0000-000028900000}"/>
    <cellStyle name="Notas 9 32 2" xfId="10074" xr:uid="{00000000-0005-0000-0000-000029900000}"/>
    <cellStyle name="Notas 9 32 2 2" xfId="25125" xr:uid="{00000000-0005-0000-0000-00002A900000}"/>
    <cellStyle name="Notas 9 32 2 3" xfId="39474" xr:uid="{00000000-0005-0000-0000-00002B900000}"/>
    <cellStyle name="Notas 9 32 3" xfId="22257" xr:uid="{00000000-0005-0000-0000-00002C900000}"/>
    <cellStyle name="Notas 9 32 3 2" xfId="37308" xr:uid="{00000000-0005-0000-0000-00002D900000}"/>
    <cellStyle name="Notas 9 32 3 3" xfId="51657" xr:uid="{00000000-0005-0000-0000-00002E900000}"/>
    <cellStyle name="Notas 9 33" xfId="8115" xr:uid="{00000000-0005-0000-0000-00002F900000}"/>
    <cellStyle name="Notas 9 33 2" xfId="11589" xr:uid="{00000000-0005-0000-0000-000030900000}"/>
    <cellStyle name="Notas 9 33 2 2" xfId="26640" xr:uid="{00000000-0005-0000-0000-000031900000}"/>
    <cellStyle name="Notas 9 33 2 3" xfId="40989" xr:uid="{00000000-0005-0000-0000-000032900000}"/>
    <cellStyle name="Notas 9 33 3" xfId="22464" xr:uid="{00000000-0005-0000-0000-000033900000}"/>
    <cellStyle name="Notas 9 33 3 2" xfId="37515" xr:uid="{00000000-0005-0000-0000-000034900000}"/>
    <cellStyle name="Notas 9 33 3 3" xfId="51864" xr:uid="{00000000-0005-0000-0000-000035900000}"/>
    <cellStyle name="Notas 9 34" xfId="8322" xr:uid="{00000000-0005-0000-0000-000036900000}"/>
    <cellStyle name="Notas 9 34 2" xfId="14292" xr:uid="{00000000-0005-0000-0000-000037900000}"/>
    <cellStyle name="Notas 9 34 2 2" xfId="29343" xr:uid="{00000000-0005-0000-0000-000038900000}"/>
    <cellStyle name="Notas 9 34 2 3" xfId="43692" xr:uid="{00000000-0005-0000-0000-000039900000}"/>
    <cellStyle name="Notas 9 34 3" xfId="22671" xr:uid="{00000000-0005-0000-0000-00003A900000}"/>
    <cellStyle name="Notas 9 34 3 2" xfId="37722" xr:uid="{00000000-0005-0000-0000-00003B900000}"/>
    <cellStyle name="Notas 9 34 3 3" xfId="52071" xr:uid="{00000000-0005-0000-0000-00003C900000}"/>
    <cellStyle name="Notas 9 35" xfId="8527" xr:uid="{00000000-0005-0000-0000-00003D900000}"/>
    <cellStyle name="Notas 9 35 2" xfId="11597" xr:uid="{00000000-0005-0000-0000-00003E900000}"/>
    <cellStyle name="Notas 9 35 2 2" xfId="26648" xr:uid="{00000000-0005-0000-0000-00003F900000}"/>
    <cellStyle name="Notas 9 35 2 3" xfId="40997" xr:uid="{00000000-0005-0000-0000-000040900000}"/>
    <cellStyle name="Notas 9 35 3" xfId="22876" xr:uid="{00000000-0005-0000-0000-000041900000}"/>
    <cellStyle name="Notas 9 35 3 2" xfId="37927" xr:uid="{00000000-0005-0000-0000-000042900000}"/>
    <cellStyle name="Notas 9 35 3 3" xfId="52276" xr:uid="{00000000-0005-0000-0000-000043900000}"/>
    <cellStyle name="Notas 9 36" xfId="8722" xr:uid="{00000000-0005-0000-0000-000044900000}"/>
    <cellStyle name="Notas 9 36 2" xfId="11235" xr:uid="{00000000-0005-0000-0000-000045900000}"/>
    <cellStyle name="Notas 9 36 2 2" xfId="26286" xr:uid="{00000000-0005-0000-0000-000046900000}"/>
    <cellStyle name="Notas 9 36 2 3" xfId="40635" xr:uid="{00000000-0005-0000-0000-000047900000}"/>
    <cellStyle name="Notas 9 36 3" xfId="23071" xr:uid="{00000000-0005-0000-0000-000048900000}"/>
    <cellStyle name="Notas 9 36 3 2" xfId="38122" xr:uid="{00000000-0005-0000-0000-000049900000}"/>
    <cellStyle name="Notas 9 36 3 3" xfId="52471" xr:uid="{00000000-0005-0000-0000-00004A900000}"/>
    <cellStyle name="Notas 9 37" xfId="8892" xr:uid="{00000000-0005-0000-0000-00004B900000}"/>
    <cellStyle name="Notas 9 37 2" xfId="15266" xr:uid="{00000000-0005-0000-0000-00004C900000}"/>
    <cellStyle name="Notas 9 37 2 2" xfId="30317" xr:uid="{00000000-0005-0000-0000-00004D900000}"/>
    <cellStyle name="Notas 9 37 2 3" xfId="44666" xr:uid="{00000000-0005-0000-0000-00004E900000}"/>
    <cellStyle name="Notas 9 37 3" xfId="23241" xr:uid="{00000000-0005-0000-0000-00004F900000}"/>
    <cellStyle name="Notas 9 37 3 2" xfId="38292" xr:uid="{00000000-0005-0000-0000-000050900000}"/>
    <cellStyle name="Notas 9 37 3 3" xfId="52641" xr:uid="{00000000-0005-0000-0000-000051900000}"/>
    <cellStyle name="Notas 9 38" xfId="10782" xr:uid="{00000000-0005-0000-0000-000052900000}"/>
    <cellStyle name="Notas 9 38 2" xfId="25833" xr:uid="{00000000-0005-0000-0000-000053900000}"/>
    <cellStyle name="Notas 9 38 3" xfId="40182" xr:uid="{00000000-0005-0000-0000-000054900000}"/>
    <cellStyle name="Notas 9 39" xfId="16141" xr:uid="{00000000-0005-0000-0000-000055900000}"/>
    <cellStyle name="Notas 9 39 2" xfId="31192" xr:uid="{00000000-0005-0000-0000-000056900000}"/>
    <cellStyle name="Notas 9 39 3" xfId="45541" xr:uid="{00000000-0005-0000-0000-000057900000}"/>
    <cellStyle name="Notas 9 4" xfId="2152" xr:uid="{00000000-0005-0000-0000-000058900000}"/>
    <cellStyle name="Notas 9 4 2" xfId="9993" xr:uid="{00000000-0005-0000-0000-000059900000}"/>
    <cellStyle name="Notas 9 4 2 2" xfId="25044" xr:uid="{00000000-0005-0000-0000-00005A900000}"/>
    <cellStyle name="Notas 9 4 2 3" xfId="39393" xr:uid="{00000000-0005-0000-0000-00005B900000}"/>
    <cellStyle name="Notas 9 4 3" xfId="16501" xr:uid="{00000000-0005-0000-0000-00005C900000}"/>
    <cellStyle name="Notas 9 4 3 2" xfId="31552" xr:uid="{00000000-0005-0000-0000-00005D900000}"/>
    <cellStyle name="Notas 9 4 3 3" xfId="45901" xr:uid="{00000000-0005-0000-0000-00005E900000}"/>
    <cellStyle name="Notas 9 5" xfId="2238" xr:uid="{00000000-0005-0000-0000-00005F900000}"/>
    <cellStyle name="Notas 9 5 2" xfId="10978" xr:uid="{00000000-0005-0000-0000-000060900000}"/>
    <cellStyle name="Notas 9 5 2 2" xfId="26029" xr:uid="{00000000-0005-0000-0000-000061900000}"/>
    <cellStyle name="Notas 9 5 2 3" xfId="40378" xr:uid="{00000000-0005-0000-0000-000062900000}"/>
    <cellStyle name="Notas 9 5 3" xfId="16587" xr:uid="{00000000-0005-0000-0000-000063900000}"/>
    <cellStyle name="Notas 9 5 3 2" xfId="31638" xr:uid="{00000000-0005-0000-0000-000064900000}"/>
    <cellStyle name="Notas 9 5 3 3" xfId="45987" xr:uid="{00000000-0005-0000-0000-000065900000}"/>
    <cellStyle name="Notas 9 6" xfId="2448" xr:uid="{00000000-0005-0000-0000-000066900000}"/>
    <cellStyle name="Notas 9 6 2" xfId="14577" xr:uid="{00000000-0005-0000-0000-000067900000}"/>
    <cellStyle name="Notas 9 6 2 2" xfId="29628" xr:uid="{00000000-0005-0000-0000-000068900000}"/>
    <cellStyle name="Notas 9 6 2 3" xfId="43977" xr:uid="{00000000-0005-0000-0000-000069900000}"/>
    <cellStyle name="Notas 9 6 3" xfId="16797" xr:uid="{00000000-0005-0000-0000-00006A900000}"/>
    <cellStyle name="Notas 9 6 3 2" xfId="31848" xr:uid="{00000000-0005-0000-0000-00006B900000}"/>
    <cellStyle name="Notas 9 6 3 3" xfId="46197" xr:uid="{00000000-0005-0000-0000-00006C900000}"/>
    <cellStyle name="Notas 9 7" xfId="2658" xr:uid="{00000000-0005-0000-0000-00006D900000}"/>
    <cellStyle name="Notas 9 7 2" xfId="12799" xr:uid="{00000000-0005-0000-0000-00006E900000}"/>
    <cellStyle name="Notas 9 7 2 2" xfId="27850" xr:uid="{00000000-0005-0000-0000-00006F900000}"/>
    <cellStyle name="Notas 9 7 2 3" xfId="42199" xr:uid="{00000000-0005-0000-0000-000070900000}"/>
    <cellStyle name="Notas 9 7 3" xfId="17007" xr:uid="{00000000-0005-0000-0000-000071900000}"/>
    <cellStyle name="Notas 9 7 3 2" xfId="32058" xr:uid="{00000000-0005-0000-0000-000072900000}"/>
    <cellStyle name="Notas 9 7 3 3" xfId="46407" xr:uid="{00000000-0005-0000-0000-000073900000}"/>
    <cellStyle name="Notas 9 8" xfId="2868" xr:uid="{00000000-0005-0000-0000-000074900000}"/>
    <cellStyle name="Notas 9 8 2" xfId="14876" xr:uid="{00000000-0005-0000-0000-000075900000}"/>
    <cellStyle name="Notas 9 8 2 2" xfId="29927" xr:uid="{00000000-0005-0000-0000-000076900000}"/>
    <cellStyle name="Notas 9 8 2 3" xfId="44276" xr:uid="{00000000-0005-0000-0000-000077900000}"/>
    <cellStyle name="Notas 9 8 3" xfId="17217" xr:uid="{00000000-0005-0000-0000-000078900000}"/>
    <cellStyle name="Notas 9 8 3 2" xfId="32268" xr:uid="{00000000-0005-0000-0000-000079900000}"/>
    <cellStyle name="Notas 9 8 3 3" xfId="46617" xr:uid="{00000000-0005-0000-0000-00007A900000}"/>
    <cellStyle name="Notas 9 9" xfId="3078" xr:uid="{00000000-0005-0000-0000-00007B900000}"/>
    <cellStyle name="Notas 9 9 2" xfId="15750" xr:uid="{00000000-0005-0000-0000-00007C900000}"/>
    <cellStyle name="Notas 9 9 2 2" xfId="30801" xr:uid="{00000000-0005-0000-0000-00007D900000}"/>
    <cellStyle name="Notas 9 9 2 3" xfId="45150" xr:uid="{00000000-0005-0000-0000-00007E900000}"/>
    <cellStyle name="Notas 9 9 3" xfId="17427" xr:uid="{00000000-0005-0000-0000-00007F900000}"/>
    <cellStyle name="Notas 9 9 3 2" xfId="32478" xr:uid="{00000000-0005-0000-0000-000080900000}"/>
    <cellStyle name="Notas 9 9 3 3" xfId="46827" xr:uid="{00000000-0005-0000-0000-000081900000}"/>
    <cellStyle name="Porcentaje" xfId="6" builtinId="5"/>
    <cellStyle name="Porcentaje 2" xfId="45" xr:uid="{00000000-0005-0000-0000-000083900000}"/>
    <cellStyle name="Porcentaje 2 2" xfId="1323" xr:uid="{00000000-0005-0000-0000-000084900000}"/>
    <cellStyle name="Porcentaje 2 3" xfId="1337" xr:uid="{00000000-0005-0000-0000-000085900000}"/>
    <cellStyle name="Porcentaje 2 4" xfId="1322" xr:uid="{00000000-0005-0000-0000-000086900000}"/>
    <cellStyle name="Porcentaje 3" xfId="1324" xr:uid="{00000000-0005-0000-0000-000087900000}"/>
    <cellStyle name="Porcentaje 3 2" xfId="1325" xr:uid="{00000000-0005-0000-0000-000088900000}"/>
    <cellStyle name="Porcentaje 3 2 2" xfId="1352" xr:uid="{00000000-0005-0000-0000-000089900000}"/>
    <cellStyle name="Porcentaje 3 3" xfId="1351" xr:uid="{00000000-0005-0000-0000-00008A900000}"/>
    <cellStyle name="Porcentaje 4" xfId="1326" xr:uid="{00000000-0005-0000-0000-00008B900000}"/>
    <cellStyle name="Porcentaje 5" xfId="1289" xr:uid="{00000000-0005-0000-0000-00008C900000}"/>
    <cellStyle name="Porcentual 2" xfId="1327" xr:uid="{00000000-0005-0000-0000-00008D900000}"/>
    <cellStyle name="Porcentual 2 10" xfId="1271" xr:uid="{00000000-0005-0000-0000-00008E900000}"/>
    <cellStyle name="Porcentual 2 11" xfId="1272" xr:uid="{00000000-0005-0000-0000-00008F900000}"/>
    <cellStyle name="Porcentual 2 12" xfId="1273" xr:uid="{00000000-0005-0000-0000-000090900000}"/>
    <cellStyle name="Porcentual 2 13" xfId="1274" xr:uid="{00000000-0005-0000-0000-000091900000}"/>
    <cellStyle name="Porcentual 2 14" xfId="1275" xr:uid="{00000000-0005-0000-0000-000092900000}"/>
    <cellStyle name="Porcentual 2 15" xfId="1276" xr:uid="{00000000-0005-0000-0000-000093900000}"/>
    <cellStyle name="Porcentual 2 16" xfId="1277" xr:uid="{00000000-0005-0000-0000-000094900000}"/>
    <cellStyle name="Porcentual 2 17" xfId="1278" xr:uid="{00000000-0005-0000-0000-000095900000}"/>
    <cellStyle name="Porcentual 2 2" xfId="1270" xr:uid="{00000000-0005-0000-0000-000096900000}"/>
    <cellStyle name="Porcentual 2 2 2" xfId="1328" xr:uid="{00000000-0005-0000-0000-000097900000}"/>
    <cellStyle name="Porcentual 2 3" xfId="1279" xr:uid="{00000000-0005-0000-0000-000098900000}"/>
    <cellStyle name="Porcentual 2 4" xfId="1280" xr:uid="{00000000-0005-0000-0000-000099900000}"/>
    <cellStyle name="Porcentual 2 5" xfId="1281" xr:uid="{00000000-0005-0000-0000-00009A900000}"/>
    <cellStyle name="Porcentual 2 6" xfId="1282" xr:uid="{00000000-0005-0000-0000-00009B900000}"/>
    <cellStyle name="Porcentual 2 7" xfId="1283" xr:uid="{00000000-0005-0000-0000-00009C900000}"/>
    <cellStyle name="Porcentual 2 8" xfId="1284" xr:uid="{00000000-0005-0000-0000-00009D900000}"/>
    <cellStyle name="Porcentual 2 9" xfId="1285" xr:uid="{00000000-0005-0000-0000-00009E900000}"/>
    <cellStyle name="Porcentual 3" xfId="1286" xr:uid="{00000000-0005-0000-0000-00009F900000}"/>
    <cellStyle name="Porcentual 3 2" xfId="1329" xr:uid="{00000000-0005-0000-0000-0000A0900000}"/>
    <cellStyle name="Porcentual 3 2 2" xfId="1353" xr:uid="{00000000-0005-0000-0000-0000A1900000}"/>
    <cellStyle name="Porcentual 4" xfId="1330" xr:uid="{00000000-0005-0000-0000-0000A2900000}"/>
    <cellStyle name="Porcentual 4 2" xfId="1331" xr:uid="{00000000-0005-0000-0000-0000A3900000}"/>
    <cellStyle name="Porcentual 5" xfId="1332" xr:uid="{00000000-0005-0000-0000-0000A4900000}"/>
    <cellStyle name="Porcentual_03 12 Diciembre 2008 Copiapó" xfId="1333" xr:uid="{00000000-0005-0000-0000-0000A5900000}"/>
    <cellStyle name="Salida 10" xfId="1425" xr:uid="{00000000-0005-0000-0000-0000A6900000}"/>
    <cellStyle name="Salida 10 10" xfId="3709" xr:uid="{00000000-0005-0000-0000-0000A7900000}"/>
    <cellStyle name="Salida 10 10 2" xfId="13249" xr:uid="{00000000-0005-0000-0000-0000A8900000}"/>
    <cellStyle name="Salida 10 10 2 2" xfId="28300" xr:uid="{00000000-0005-0000-0000-0000A9900000}"/>
    <cellStyle name="Salida 10 10 2 3" xfId="42649" xr:uid="{00000000-0005-0000-0000-0000AA900000}"/>
    <cellStyle name="Salida 10 10 3" xfId="18058" xr:uid="{00000000-0005-0000-0000-0000AB900000}"/>
    <cellStyle name="Salida 10 10 3 2" xfId="33109" xr:uid="{00000000-0005-0000-0000-0000AC900000}"/>
    <cellStyle name="Salida 10 10 3 3" xfId="47458" xr:uid="{00000000-0005-0000-0000-0000AD900000}"/>
    <cellStyle name="Salida 10 11" xfId="3919" xr:uid="{00000000-0005-0000-0000-0000AE900000}"/>
    <cellStyle name="Salida 10 11 2" xfId="10478" xr:uid="{00000000-0005-0000-0000-0000AF900000}"/>
    <cellStyle name="Salida 10 11 2 2" xfId="25529" xr:uid="{00000000-0005-0000-0000-0000B0900000}"/>
    <cellStyle name="Salida 10 11 2 3" xfId="39878" xr:uid="{00000000-0005-0000-0000-0000B1900000}"/>
    <cellStyle name="Salida 10 11 3" xfId="18268" xr:uid="{00000000-0005-0000-0000-0000B2900000}"/>
    <cellStyle name="Salida 10 11 3 2" xfId="33319" xr:uid="{00000000-0005-0000-0000-0000B3900000}"/>
    <cellStyle name="Salida 10 11 3 3" xfId="47668" xr:uid="{00000000-0005-0000-0000-0000B4900000}"/>
    <cellStyle name="Salida 10 12" xfId="4129" xr:uid="{00000000-0005-0000-0000-0000B5900000}"/>
    <cellStyle name="Salida 10 12 2" xfId="12795" xr:uid="{00000000-0005-0000-0000-0000B6900000}"/>
    <cellStyle name="Salida 10 12 2 2" xfId="27846" xr:uid="{00000000-0005-0000-0000-0000B7900000}"/>
    <cellStyle name="Salida 10 12 2 3" xfId="42195" xr:uid="{00000000-0005-0000-0000-0000B8900000}"/>
    <cellStyle name="Salida 10 12 3" xfId="18478" xr:uid="{00000000-0005-0000-0000-0000B9900000}"/>
    <cellStyle name="Salida 10 12 3 2" xfId="33529" xr:uid="{00000000-0005-0000-0000-0000BA900000}"/>
    <cellStyle name="Salida 10 12 3 3" xfId="47878" xr:uid="{00000000-0005-0000-0000-0000BB900000}"/>
    <cellStyle name="Salida 10 13" xfId="4339" xr:uid="{00000000-0005-0000-0000-0000BC900000}"/>
    <cellStyle name="Salida 10 13 2" xfId="15466" xr:uid="{00000000-0005-0000-0000-0000BD900000}"/>
    <cellStyle name="Salida 10 13 2 2" xfId="30517" xr:uid="{00000000-0005-0000-0000-0000BE900000}"/>
    <cellStyle name="Salida 10 13 2 3" xfId="44866" xr:uid="{00000000-0005-0000-0000-0000BF900000}"/>
    <cellStyle name="Salida 10 13 3" xfId="18688" xr:uid="{00000000-0005-0000-0000-0000C0900000}"/>
    <cellStyle name="Salida 10 13 3 2" xfId="33739" xr:uid="{00000000-0005-0000-0000-0000C1900000}"/>
    <cellStyle name="Salida 10 13 3 3" xfId="48088" xr:uid="{00000000-0005-0000-0000-0000C2900000}"/>
    <cellStyle name="Salida 10 14" xfId="4549" xr:uid="{00000000-0005-0000-0000-0000C3900000}"/>
    <cellStyle name="Salida 10 14 2" xfId="9920" xr:uid="{00000000-0005-0000-0000-0000C4900000}"/>
    <cellStyle name="Salida 10 14 2 2" xfId="24971" xr:uid="{00000000-0005-0000-0000-0000C5900000}"/>
    <cellStyle name="Salida 10 14 2 3" xfId="39320" xr:uid="{00000000-0005-0000-0000-0000C6900000}"/>
    <cellStyle name="Salida 10 14 3" xfId="18898" xr:uid="{00000000-0005-0000-0000-0000C7900000}"/>
    <cellStyle name="Salida 10 14 3 2" xfId="33949" xr:uid="{00000000-0005-0000-0000-0000C8900000}"/>
    <cellStyle name="Salida 10 14 3 3" xfId="48298" xr:uid="{00000000-0005-0000-0000-0000C9900000}"/>
    <cellStyle name="Salida 10 15" xfId="4759" xr:uid="{00000000-0005-0000-0000-0000CA900000}"/>
    <cellStyle name="Salida 10 15 2" xfId="12986" xr:uid="{00000000-0005-0000-0000-0000CB900000}"/>
    <cellStyle name="Salida 10 15 2 2" xfId="28037" xr:uid="{00000000-0005-0000-0000-0000CC900000}"/>
    <cellStyle name="Salida 10 15 2 3" xfId="42386" xr:uid="{00000000-0005-0000-0000-0000CD900000}"/>
    <cellStyle name="Salida 10 15 3" xfId="19108" xr:uid="{00000000-0005-0000-0000-0000CE900000}"/>
    <cellStyle name="Salida 10 15 3 2" xfId="34159" xr:uid="{00000000-0005-0000-0000-0000CF900000}"/>
    <cellStyle name="Salida 10 15 3 3" xfId="48508" xr:uid="{00000000-0005-0000-0000-0000D0900000}"/>
    <cellStyle name="Salida 10 16" xfId="4969" xr:uid="{00000000-0005-0000-0000-0000D1900000}"/>
    <cellStyle name="Salida 10 16 2" xfId="9500" xr:uid="{00000000-0005-0000-0000-0000D2900000}"/>
    <cellStyle name="Salida 10 16 2 2" xfId="24551" xr:uid="{00000000-0005-0000-0000-0000D3900000}"/>
    <cellStyle name="Salida 10 16 2 3" xfId="38900" xr:uid="{00000000-0005-0000-0000-0000D4900000}"/>
    <cellStyle name="Salida 10 16 3" xfId="19318" xr:uid="{00000000-0005-0000-0000-0000D5900000}"/>
    <cellStyle name="Salida 10 16 3 2" xfId="34369" xr:uid="{00000000-0005-0000-0000-0000D6900000}"/>
    <cellStyle name="Salida 10 16 3 3" xfId="48718" xr:uid="{00000000-0005-0000-0000-0000D7900000}"/>
    <cellStyle name="Salida 10 17" xfId="5179" xr:uid="{00000000-0005-0000-0000-0000D8900000}"/>
    <cellStyle name="Salida 10 17 2" xfId="10806" xr:uid="{00000000-0005-0000-0000-0000D9900000}"/>
    <cellStyle name="Salida 10 17 2 2" xfId="25857" xr:uid="{00000000-0005-0000-0000-0000DA900000}"/>
    <cellStyle name="Salida 10 17 2 3" xfId="40206" xr:uid="{00000000-0005-0000-0000-0000DB900000}"/>
    <cellStyle name="Salida 10 17 3" xfId="19528" xr:uid="{00000000-0005-0000-0000-0000DC900000}"/>
    <cellStyle name="Salida 10 17 3 2" xfId="34579" xr:uid="{00000000-0005-0000-0000-0000DD900000}"/>
    <cellStyle name="Salida 10 17 3 3" xfId="48928" xr:uid="{00000000-0005-0000-0000-0000DE900000}"/>
    <cellStyle name="Salida 10 18" xfId="5389" xr:uid="{00000000-0005-0000-0000-0000DF900000}"/>
    <cellStyle name="Salida 10 18 2" xfId="12796" xr:uid="{00000000-0005-0000-0000-0000E0900000}"/>
    <cellStyle name="Salida 10 18 2 2" xfId="27847" xr:uid="{00000000-0005-0000-0000-0000E1900000}"/>
    <cellStyle name="Salida 10 18 2 3" xfId="42196" xr:uid="{00000000-0005-0000-0000-0000E2900000}"/>
    <cellStyle name="Salida 10 18 3" xfId="19738" xr:uid="{00000000-0005-0000-0000-0000E3900000}"/>
    <cellStyle name="Salida 10 18 3 2" xfId="34789" xr:uid="{00000000-0005-0000-0000-0000E4900000}"/>
    <cellStyle name="Salida 10 18 3 3" xfId="49138" xr:uid="{00000000-0005-0000-0000-0000E5900000}"/>
    <cellStyle name="Salida 10 19" xfId="5599" xr:uid="{00000000-0005-0000-0000-0000E6900000}"/>
    <cellStyle name="Salida 10 19 2" xfId="10844" xr:uid="{00000000-0005-0000-0000-0000E7900000}"/>
    <cellStyle name="Salida 10 19 2 2" xfId="25895" xr:uid="{00000000-0005-0000-0000-0000E8900000}"/>
    <cellStyle name="Salida 10 19 2 3" xfId="40244" xr:uid="{00000000-0005-0000-0000-0000E9900000}"/>
    <cellStyle name="Salida 10 19 3" xfId="19948" xr:uid="{00000000-0005-0000-0000-0000EA900000}"/>
    <cellStyle name="Salida 10 19 3 2" xfId="34999" xr:uid="{00000000-0005-0000-0000-0000EB900000}"/>
    <cellStyle name="Salida 10 19 3 3" xfId="49348" xr:uid="{00000000-0005-0000-0000-0000EC900000}"/>
    <cellStyle name="Salida 10 2" xfId="2187" xr:uid="{00000000-0005-0000-0000-0000ED900000}"/>
    <cellStyle name="Salida 10 2 2" xfId="14357" xr:uid="{00000000-0005-0000-0000-0000EE900000}"/>
    <cellStyle name="Salida 10 2 2 2" xfId="29408" xr:uid="{00000000-0005-0000-0000-0000EF900000}"/>
    <cellStyle name="Salida 10 2 2 3" xfId="43757" xr:uid="{00000000-0005-0000-0000-0000F0900000}"/>
    <cellStyle name="Salida 10 2 3" xfId="16536" xr:uid="{00000000-0005-0000-0000-0000F1900000}"/>
    <cellStyle name="Salida 10 2 3 2" xfId="31587" xr:uid="{00000000-0005-0000-0000-0000F2900000}"/>
    <cellStyle name="Salida 10 2 3 3" xfId="45936" xr:uid="{00000000-0005-0000-0000-0000F3900000}"/>
    <cellStyle name="Salida 10 20" xfId="5809" xr:uid="{00000000-0005-0000-0000-0000F4900000}"/>
    <cellStyle name="Salida 10 20 2" xfId="10456" xr:uid="{00000000-0005-0000-0000-0000F5900000}"/>
    <cellStyle name="Salida 10 20 2 2" xfId="25507" xr:uid="{00000000-0005-0000-0000-0000F6900000}"/>
    <cellStyle name="Salida 10 20 2 3" xfId="39856" xr:uid="{00000000-0005-0000-0000-0000F7900000}"/>
    <cellStyle name="Salida 10 20 3" xfId="20158" xr:uid="{00000000-0005-0000-0000-0000F8900000}"/>
    <cellStyle name="Salida 10 20 3 2" xfId="35209" xr:uid="{00000000-0005-0000-0000-0000F9900000}"/>
    <cellStyle name="Salida 10 20 3 3" xfId="49558" xr:uid="{00000000-0005-0000-0000-0000FA900000}"/>
    <cellStyle name="Salida 10 21" xfId="6019" xr:uid="{00000000-0005-0000-0000-0000FB900000}"/>
    <cellStyle name="Salida 10 21 2" xfId="15602" xr:uid="{00000000-0005-0000-0000-0000FC900000}"/>
    <cellStyle name="Salida 10 21 2 2" xfId="30653" xr:uid="{00000000-0005-0000-0000-0000FD900000}"/>
    <cellStyle name="Salida 10 21 2 3" xfId="45002" xr:uid="{00000000-0005-0000-0000-0000FE900000}"/>
    <cellStyle name="Salida 10 21 3" xfId="20368" xr:uid="{00000000-0005-0000-0000-0000FF900000}"/>
    <cellStyle name="Salida 10 21 3 2" xfId="35419" xr:uid="{00000000-0005-0000-0000-000000910000}"/>
    <cellStyle name="Salida 10 21 3 3" xfId="49768" xr:uid="{00000000-0005-0000-0000-000001910000}"/>
    <cellStyle name="Salida 10 22" xfId="6229" xr:uid="{00000000-0005-0000-0000-000002910000}"/>
    <cellStyle name="Salida 10 22 2" xfId="15698" xr:uid="{00000000-0005-0000-0000-000003910000}"/>
    <cellStyle name="Salida 10 22 2 2" xfId="30749" xr:uid="{00000000-0005-0000-0000-000004910000}"/>
    <cellStyle name="Salida 10 22 2 3" xfId="45098" xr:uid="{00000000-0005-0000-0000-000005910000}"/>
    <cellStyle name="Salida 10 22 3" xfId="20578" xr:uid="{00000000-0005-0000-0000-000006910000}"/>
    <cellStyle name="Salida 10 22 3 2" xfId="35629" xr:uid="{00000000-0005-0000-0000-000007910000}"/>
    <cellStyle name="Salida 10 22 3 3" xfId="49978" xr:uid="{00000000-0005-0000-0000-000008910000}"/>
    <cellStyle name="Salida 10 23" xfId="6439" xr:uid="{00000000-0005-0000-0000-000009910000}"/>
    <cellStyle name="Salida 10 23 2" xfId="11090" xr:uid="{00000000-0005-0000-0000-00000A910000}"/>
    <cellStyle name="Salida 10 23 2 2" xfId="26141" xr:uid="{00000000-0005-0000-0000-00000B910000}"/>
    <cellStyle name="Salida 10 23 2 3" xfId="40490" xr:uid="{00000000-0005-0000-0000-00000C910000}"/>
    <cellStyle name="Salida 10 23 3" xfId="20788" xr:uid="{00000000-0005-0000-0000-00000D910000}"/>
    <cellStyle name="Salida 10 23 3 2" xfId="35839" xr:uid="{00000000-0005-0000-0000-00000E910000}"/>
    <cellStyle name="Salida 10 23 3 3" xfId="50188" xr:uid="{00000000-0005-0000-0000-00000F910000}"/>
    <cellStyle name="Salida 10 24" xfId="6649" xr:uid="{00000000-0005-0000-0000-000010910000}"/>
    <cellStyle name="Salida 10 24 2" xfId="14915" xr:uid="{00000000-0005-0000-0000-000011910000}"/>
    <cellStyle name="Salida 10 24 2 2" xfId="29966" xr:uid="{00000000-0005-0000-0000-000012910000}"/>
    <cellStyle name="Salida 10 24 2 3" xfId="44315" xr:uid="{00000000-0005-0000-0000-000013910000}"/>
    <cellStyle name="Salida 10 24 3" xfId="20998" xr:uid="{00000000-0005-0000-0000-000014910000}"/>
    <cellStyle name="Salida 10 24 3 2" xfId="36049" xr:uid="{00000000-0005-0000-0000-000015910000}"/>
    <cellStyle name="Salida 10 24 3 3" xfId="50398" xr:uid="{00000000-0005-0000-0000-000016910000}"/>
    <cellStyle name="Salida 10 25" xfId="6859" xr:uid="{00000000-0005-0000-0000-000017910000}"/>
    <cellStyle name="Salida 10 25 2" xfId="12067" xr:uid="{00000000-0005-0000-0000-000018910000}"/>
    <cellStyle name="Salida 10 25 2 2" xfId="27118" xr:uid="{00000000-0005-0000-0000-000019910000}"/>
    <cellStyle name="Salida 10 25 2 3" xfId="41467" xr:uid="{00000000-0005-0000-0000-00001A910000}"/>
    <cellStyle name="Salida 10 25 3" xfId="21208" xr:uid="{00000000-0005-0000-0000-00001B910000}"/>
    <cellStyle name="Salida 10 25 3 2" xfId="36259" xr:uid="{00000000-0005-0000-0000-00001C910000}"/>
    <cellStyle name="Salida 10 25 3 3" xfId="50608" xr:uid="{00000000-0005-0000-0000-00001D910000}"/>
    <cellStyle name="Salida 10 26" xfId="7069" xr:uid="{00000000-0005-0000-0000-00001E910000}"/>
    <cellStyle name="Salida 10 26 2" xfId="10497" xr:uid="{00000000-0005-0000-0000-00001F910000}"/>
    <cellStyle name="Salida 10 26 2 2" xfId="25548" xr:uid="{00000000-0005-0000-0000-000020910000}"/>
    <cellStyle name="Salida 10 26 2 3" xfId="39897" xr:uid="{00000000-0005-0000-0000-000021910000}"/>
    <cellStyle name="Salida 10 26 3" xfId="21418" xr:uid="{00000000-0005-0000-0000-000022910000}"/>
    <cellStyle name="Salida 10 26 3 2" xfId="36469" xr:uid="{00000000-0005-0000-0000-000023910000}"/>
    <cellStyle name="Salida 10 26 3 3" xfId="50818" xr:uid="{00000000-0005-0000-0000-000024910000}"/>
    <cellStyle name="Salida 10 27" xfId="7279" xr:uid="{00000000-0005-0000-0000-000025910000}"/>
    <cellStyle name="Salida 10 27 2" xfId="10525" xr:uid="{00000000-0005-0000-0000-000026910000}"/>
    <cellStyle name="Salida 10 27 2 2" xfId="25576" xr:uid="{00000000-0005-0000-0000-000027910000}"/>
    <cellStyle name="Salida 10 27 2 3" xfId="39925" xr:uid="{00000000-0005-0000-0000-000028910000}"/>
    <cellStyle name="Salida 10 27 3" xfId="21628" xr:uid="{00000000-0005-0000-0000-000029910000}"/>
    <cellStyle name="Salida 10 27 3 2" xfId="36679" xr:uid="{00000000-0005-0000-0000-00002A910000}"/>
    <cellStyle name="Salida 10 27 3 3" xfId="51028" xr:uid="{00000000-0005-0000-0000-00002B910000}"/>
    <cellStyle name="Salida 10 28" xfId="7489" xr:uid="{00000000-0005-0000-0000-00002C910000}"/>
    <cellStyle name="Salida 10 28 2" xfId="14189" xr:uid="{00000000-0005-0000-0000-00002D910000}"/>
    <cellStyle name="Salida 10 28 2 2" xfId="29240" xr:uid="{00000000-0005-0000-0000-00002E910000}"/>
    <cellStyle name="Salida 10 28 2 3" xfId="43589" xr:uid="{00000000-0005-0000-0000-00002F910000}"/>
    <cellStyle name="Salida 10 28 3" xfId="21838" xr:uid="{00000000-0005-0000-0000-000030910000}"/>
    <cellStyle name="Salida 10 28 3 2" xfId="36889" xr:uid="{00000000-0005-0000-0000-000031910000}"/>
    <cellStyle name="Salida 10 28 3 3" xfId="51238" xr:uid="{00000000-0005-0000-0000-000032910000}"/>
    <cellStyle name="Salida 10 29" xfId="7699" xr:uid="{00000000-0005-0000-0000-000033910000}"/>
    <cellStyle name="Salida 10 29 2" xfId="15221" xr:uid="{00000000-0005-0000-0000-000034910000}"/>
    <cellStyle name="Salida 10 29 2 2" xfId="30272" xr:uid="{00000000-0005-0000-0000-000035910000}"/>
    <cellStyle name="Salida 10 29 2 3" xfId="44621" xr:uid="{00000000-0005-0000-0000-000036910000}"/>
    <cellStyle name="Salida 10 29 3" xfId="22048" xr:uid="{00000000-0005-0000-0000-000037910000}"/>
    <cellStyle name="Salida 10 29 3 2" xfId="37099" xr:uid="{00000000-0005-0000-0000-000038910000}"/>
    <cellStyle name="Salida 10 29 3 3" xfId="51448" xr:uid="{00000000-0005-0000-0000-000039910000}"/>
    <cellStyle name="Salida 10 3" xfId="2239" xr:uid="{00000000-0005-0000-0000-00003A910000}"/>
    <cellStyle name="Salida 10 3 2" xfId="12345" xr:uid="{00000000-0005-0000-0000-00003B910000}"/>
    <cellStyle name="Salida 10 3 2 2" xfId="27396" xr:uid="{00000000-0005-0000-0000-00003C910000}"/>
    <cellStyle name="Salida 10 3 2 3" xfId="41745" xr:uid="{00000000-0005-0000-0000-00003D910000}"/>
    <cellStyle name="Salida 10 3 3" xfId="16588" xr:uid="{00000000-0005-0000-0000-00003E910000}"/>
    <cellStyle name="Salida 10 3 3 2" xfId="31639" xr:uid="{00000000-0005-0000-0000-00003F910000}"/>
    <cellStyle name="Salida 10 3 3 3" xfId="45988" xr:uid="{00000000-0005-0000-0000-000040910000}"/>
    <cellStyle name="Salida 10 30" xfId="7909" xr:uid="{00000000-0005-0000-0000-000041910000}"/>
    <cellStyle name="Salida 10 30 2" xfId="14862" xr:uid="{00000000-0005-0000-0000-000042910000}"/>
    <cellStyle name="Salida 10 30 2 2" xfId="29913" xr:uid="{00000000-0005-0000-0000-000043910000}"/>
    <cellStyle name="Salida 10 30 2 3" xfId="44262" xr:uid="{00000000-0005-0000-0000-000044910000}"/>
    <cellStyle name="Salida 10 30 3" xfId="22258" xr:uid="{00000000-0005-0000-0000-000045910000}"/>
    <cellStyle name="Salida 10 30 3 2" xfId="37309" xr:uid="{00000000-0005-0000-0000-000046910000}"/>
    <cellStyle name="Salida 10 30 3 3" xfId="51658" xr:uid="{00000000-0005-0000-0000-000047910000}"/>
    <cellStyle name="Salida 10 31" xfId="8116" xr:uid="{00000000-0005-0000-0000-000048910000}"/>
    <cellStyle name="Salida 10 31 2" xfId="15339" xr:uid="{00000000-0005-0000-0000-000049910000}"/>
    <cellStyle name="Salida 10 31 2 2" xfId="30390" xr:uid="{00000000-0005-0000-0000-00004A910000}"/>
    <cellStyle name="Salida 10 31 2 3" xfId="44739" xr:uid="{00000000-0005-0000-0000-00004B910000}"/>
    <cellStyle name="Salida 10 31 3" xfId="22465" xr:uid="{00000000-0005-0000-0000-00004C910000}"/>
    <cellStyle name="Salida 10 31 3 2" xfId="37516" xr:uid="{00000000-0005-0000-0000-00004D910000}"/>
    <cellStyle name="Salida 10 31 3 3" xfId="51865" xr:uid="{00000000-0005-0000-0000-00004E910000}"/>
    <cellStyle name="Salida 10 32" xfId="8323" xr:uid="{00000000-0005-0000-0000-00004F910000}"/>
    <cellStyle name="Salida 10 32 2" xfId="14756" xr:uid="{00000000-0005-0000-0000-000050910000}"/>
    <cellStyle name="Salida 10 32 2 2" xfId="29807" xr:uid="{00000000-0005-0000-0000-000051910000}"/>
    <cellStyle name="Salida 10 32 2 3" xfId="44156" xr:uid="{00000000-0005-0000-0000-000052910000}"/>
    <cellStyle name="Salida 10 32 3" xfId="22672" xr:uid="{00000000-0005-0000-0000-000053910000}"/>
    <cellStyle name="Salida 10 32 3 2" xfId="37723" xr:uid="{00000000-0005-0000-0000-000054910000}"/>
    <cellStyle name="Salida 10 32 3 3" xfId="52072" xr:uid="{00000000-0005-0000-0000-000055910000}"/>
    <cellStyle name="Salida 10 33" xfId="8528" xr:uid="{00000000-0005-0000-0000-000056910000}"/>
    <cellStyle name="Salida 10 33 2" xfId="9339" xr:uid="{00000000-0005-0000-0000-000057910000}"/>
    <cellStyle name="Salida 10 33 2 2" xfId="24390" xr:uid="{00000000-0005-0000-0000-000058910000}"/>
    <cellStyle name="Salida 10 33 2 3" xfId="38739" xr:uid="{00000000-0005-0000-0000-000059910000}"/>
    <cellStyle name="Salida 10 33 3" xfId="22877" xr:uid="{00000000-0005-0000-0000-00005A910000}"/>
    <cellStyle name="Salida 10 33 3 2" xfId="37928" xr:uid="{00000000-0005-0000-0000-00005B910000}"/>
    <cellStyle name="Salida 10 33 3 3" xfId="52277" xr:uid="{00000000-0005-0000-0000-00005C910000}"/>
    <cellStyle name="Salida 10 34" xfId="8723" xr:uid="{00000000-0005-0000-0000-00005D910000}"/>
    <cellStyle name="Salida 10 34 2" xfId="10112" xr:uid="{00000000-0005-0000-0000-00005E910000}"/>
    <cellStyle name="Salida 10 34 2 2" xfId="25163" xr:uid="{00000000-0005-0000-0000-00005F910000}"/>
    <cellStyle name="Salida 10 34 2 3" xfId="39512" xr:uid="{00000000-0005-0000-0000-000060910000}"/>
    <cellStyle name="Salida 10 34 3" xfId="23072" xr:uid="{00000000-0005-0000-0000-000061910000}"/>
    <cellStyle name="Salida 10 34 3 2" xfId="38123" xr:uid="{00000000-0005-0000-0000-000062910000}"/>
    <cellStyle name="Salida 10 34 3 3" xfId="52472" xr:uid="{00000000-0005-0000-0000-000063910000}"/>
    <cellStyle name="Salida 10 35" xfId="8893" xr:uid="{00000000-0005-0000-0000-000064910000}"/>
    <cellStyle name="Salida 10 35 2" xfId="12978" xr:uid="{00000000-0005-0000-0000-000065910000}"/>
    <cellStyle name="Salida 10 35 2 2" xfId="28029" xr:uid="{00000000-0005-0000-0000-000066910000}"/>
    <cellStyle name="Salida 10 35 2 3" xfId="42378" xr:uid="{00000000-0005-0000-0000-000067910000}"/>
    <cellStyle name="Salida 10 35 3" xfId="23242" xr:uid="{00000000-0005-0000-0000-000068910000}"/>
    <cellStyle name="Salida 10 35 3 2" xfId="38293" xr:uid="{00000000-0005-0000-0000-000069910000}"/>
    <cellStyle name="Salida 10 35 3 3" xfId="52642" xr:uid="{00000000-0005-0000-0000-00006A910000}"/>
    <cellStyle name="Salida 10 36" xfId="15225" xr:uid="{00000000-0005-0000-0000-00006B910000}"/>
    <cellStyle name="Salida 10 36 2" xfId="30276" xr:uid="{00000000-0005-0000-0000-00006C910000}"/>
    <cellStyle name="Salida 10 36 3" xfId="44625" xr:uid="{00000000-0005-0000-0000-00006D910000}"/>
    <cellStyle name="Salida 10 37" xfId="16142" xr:uid="{00000000-0005-0000-0000-00006E910000}"/>
    <cellStyle name="Salida 10 37 2" xfId="31193" xr:uid="{00000000-0005-0000-0000-00006F910000}"/>
    <cellStyle name="Salida 10 37 3" xfId="45542" xr:uid="{00000000-0005-0000-0000-000070910000}"/>
    <cellStyle name="Salida 10 4" xfId="2449" xr:uid="{00000000-0005-0000-0000-000071910000}"/>
    <cellStyle name="Salida 10 4 2" xfId="11718" xr:uid="{00000000-0005-0000-0000-000072910000}"/>
    <cellStyle name="Salida 10 4 2 2" xfId="26769" xr:uid="{00000000-0005-0000-0000-000073910000}"/>
    <cellStyle name="Salida 10 4 2 3" xfId="41118" xr:uid="{00000000-0005-0000-0000-000074910000}"/>
    <cellStyle name="Salida 10 4 3" xfId="16798" xr:uid="{00000000-0005-0000-0000-000075910000}"/>
    <cellStyle name="Salida 10 4 3 2" xfId="31849" xr:uid="{00000000-0005-0000-0000-000076910000}"/>
    <cellStyle name="Salida 10 4 3 3" xfId="46198" xr:uid="{00000000-0005-0000-0000-000077910000}"/>
    <cellStyle name="Salida 10 5" xfId="2659" xr:uid="{00000000-0005-0000-0000-000078910000}"/>
    <cellStyle name="Salida 10 5 2" xfId="10511" xr:uid="{00000000-0005-0000-0000-000079910000}"/>
    <cellStyle name="Salida 10 5 2 2" xfId="25562" xr:uid="{00000000-0005-0000-0000-00007A910000}"/>
    <cellStyle name="Salida 10 5 2 3" xfId="39911" xr:uid="{00000000-0005-0000-0000-00007B910000}"/>
    <cellStyle name="Salida 10 5 3" xfId="17008" xr:uid="{00000000-0005-0000-0000-00007C910000}"/>
    <cellStyle name="Salida 10 5 3 2" xfId="32059" xr:uid="{00000000-0005-0000-0000-00007D910000}"/>
    <cellStyle name="Salida 10 5 3 3" xfId="46408" xr:uid="{00000000-0005-0000-0000-00007E910000}"/>
    <cellStyle name="Salida 10 6" xfId="2869" xr:uid="{00000000-0005-0000-0000-00007F910000}"/>
    <cellStyle name="Salida 10 6 2" xfId="11142" xr:uid="{00000000-0005-0000-0000-000080910000}"/>
    <cellStyle name="Salida 10 6 2 2" xfId="26193" xr:uid="{00000000-0005-0000-0000-000081910000}"/>
    <cellStyle name="Salida 10 6 2 3" xfId="40542" xr:uid="{00000000-0005-0000-0000-000082910000}"/>
    <cellStyle name="Salida 10 6 3" xfId="17218" xr:uid="{00000000-0005-0000-0000-000083910000}"/>
    <cellStyle name="Salida 10 6 3 2" xfId="32269" xr:uid="{00000000-0005-0000-0000-000084910000}"/>
    <cellStyle name="Salida 10 6 3 3" xfId="46618" xr:uid="{00000000-0005-0000-0000-000085910000}"/>
    <cellStyle name="Salida 10 7" xfId="3079" xr:uid="{00000000-0005-0000-0000-000086910000}"/>
    <cellStyle name="Salida 10 7 2" xfId="11384" xr:uid="{00000000-0005-0000-0000-000087910000}"/>
    <cellStyle name="Salida 10 7 2 2" xfId="26435" xr:uid="{00000000-0005-0000-0000-000088910000}"/>
    <cellStyle name="Salida 10 7 2 3" xfId="40784" xr:uid="{00000000-0005-0000-0000-000089910000}"/>
    <cellStyle name="Salida 10 7 3" xfId="17428" xr:uid="{00000000-0005-0000-0000-00008A910000}"/>
    <cellStyle name="Salida 10 7 3 2" xfId="32479" xr:uid="{00000000-0005-0000-0000-00008B910000}"/>
    <cellStyle name="Salida 10 7 3 3" xfId="46828" xr:uid="{00000000-0005-0000-0000-00008C910000}"/>
    <cellStyle name="Salida 10 8" xfId="3289" xr:uid="{00000000-0005-0000-0000-00008D910000}"/>
    <cellStyle name="Salida 10 8 2" xfId="13981" xr:uid="{00000000-0005-0000-0000-00008E910000}"/>
    <cellStyle name="Salida 10 8 2 2" xfId="29032" xr:uid="{00000000-0005-0000-0000-00008F910000}"/>
    <cellStyle name="Salida 10 8 2 3" xfId="43381" xr:uid="{00000000-0005-0000-0000-000090910000}"/>
    <cellStyle name="Salida 10 8 3" xfId="17638" xr:uid="{00000000-0005-0000-0000-000091910000}"/>
    <cellStyle name="Salida 10 8 3 2" xfId="32689" xr:uid="{00000000-0005-0000-0000-000092910000}"/>
    <cellStyle name="Salida 10 8 3 3" xfId="47038" xr:uid="{00000000-0005-0000-0000-000093910000}"/>
    <cellStyle name="Salida 10 9" xfId="3499" xr:uid="{00000000-0005-0000-0000-000094910000}"/>
    <cellStyle name="Salida 10 9 2" xfId="12606" xr:uid="{00000000-0005-0000-0000-000095910000}"/>
    <cellStyle name="Salida 10 9 2 2" xfId="27657" xr:uid="{00000000-0005-0000-0000-000096910000}"/>
    <cellStyle name="Salida 10 9 2 3" xfId="42006" xr:uid="{00000000-0005-0000-0000-000097910000}"/>
    <cellStyle name="Salida 10 9 3" xfId="17848" xr:uid="{00000000-0005-0000-0000-000098910000}"/>
    <cellStyle name="Salida 10 9 3 2" xfId="32899" xr:uid="{00000000-0005-0000-0000-000099910000}"/>
    <cellStyle name="Salida 10 9 3 3" xfId="47248" xr:uid="{00000000-0005-0000-0000-00009A910000}"/>
    <cellStyle name="Salida 11" xfId="1426" xr:uid="{00000000-0005-0000-0000-00009B910000}"/>
    <cellStyle name="Salida 11 10" xfId="3710" xr:uid="{00000000-0005-0000-0000-00009C910000}"/>
    <cellStyle name="Salida 11 10 2" xfId="1557" xr:uid="{00000000-0005-0000-0000-00009D910000}"/>
    <cellStyle name="Salida 11 10 2 2" xfId="23402" xr:uid="{00000000-0005-0000-0000-00009E910000}"/>
    <cellStyle name="Salida 11 10 2 3" xfId="24065" xr:uid="{00000000-0005-0000-0000-00009F910000}"/>
    <cellStyle name="Salida 11 10 3" xfId="18059" xr:uid="{00000000-0005-0000-0000-0000A0910000}"/>
    <cellStyle name="Salida 11 10 3 2" xfId="33110" xr:uid="{00000000-0005-0000-0000-0000A1910000}"/>
    <cellStyle name="Salida 11 10 3 3" xfId="47459" xr:uid="{00000000-0005-0000-0000-0000A2910000}"/>
    <cellStyle name="Salida 11 11" xfId="3920" xr:uid="{00000000-0005-0000-0000-0000A3910000}"/>
    <cellStyle name="Salida 11 11 2" xfId="14361" xr:uid="{00000000-0005-0000-0000-0000A4910000}"/>
    <cellStyle name="Salida 11 11 2 2" xfId="29412" xr:uid="{00000000-0005-0000-0000-0000A5910000}"/>
    <cellStyle name="Salida 11 11 2 3" xfId="43761" xr:uid="{00000000-0005-0000-0000-0000A6910000}"/>
    <cellStyle name="Salida 11 11 3" xfId="18269" xr:uid="{00000000-0005-0000-0000-0000A7910000}"/>
    <cellStyle name="Salida 11 11 3 2" xfId="33320" xr:uid="{00000000-0005-0000-0000-0000A8910000}"/>
    <cellStyle name="Salida 11 11 3 3" xfId="47669" xr:uid="{00000000-0005-0000-0000-0000A9910000}"/>
    <cellStyle name="Salida 11 12" xfId="4130" xr:uid="{00000000-0005-0000-0000-0000AA910000}"/>
    <cellStyle name="Salida 11 12 2" xfId="11478" xr:uid="{00000000-0005-0000-0000-0000AB910000}"/>
    <cellStyle name="Salida 11 12 2 2" xfId="26529" xr:uid="{00000000-0005-0000-0000-0000AC910000}"/>
    <cellStyle name="Salida 11 12 2 3" xfId="40878" xr:uid="{00000000-0005-0000-0000-0000AD910000}"/>
    <cellStyle name="Salida 11 12 3" xfId="18479" xr:uid="{00000000-0005-0000-0000-0000AE910000}"/>
    <cellStyle name="Salida 11 12 3 2" xfId="33530" xr:uid="{00000000-0005-0000-0000-0000AF910000}"/>
    <cellStyle name="Salida 11 12 3 3" xfId="47879" xr:uid="{00000000-0005-0000-0000-0000B0910000}"/>
    <cellStyle name="Salida 11 13" xfId="4340" xr:uid="{00000000-0005-0000-0000-0000B1910000}"/>
    <cellStyle name="Salida 11 13 2" xfId="11695" xr:uid="{00000000-0005-0000-0000-0000B2910000}"/>
    <cellStyle name="Salida 11 13 2 2" xfId="26746" xr:uid="{00000000-0005-0000-0000-0000B3910000}"/>
    <cellStyle name="Salida 11 13 2 3" xfId="41095" xr:uid="{00000000-0005-0000-0000-0000B4910000}"/>
    <cellStyle name="Salida 11 13 3" xfId="18689" xr:uid="{00000000-0005-0000-0000-0000B5910000}"/>
    <cellStyle name="Salida 11 13 3 2" xfId="33740" xr:uid="{00000000-0005-0000-0000-0000B6910000}"/>
    <cellStyle name="Salida 11 13 3 3" xfId="48089" xr:uid="{00000000-0005-0000-0000-0000B7910000}"/>
    <cellStyle name="Salida 11 14" xfId="4550" xr:uid="{00000000-0005-0000-0000-0000B8910000}"/>
    <cellStyle name="Salida 11 14 2" xfId="12786" xr:uid="{00000000-0005-0000-0000-0000B9910000}"/>
    <cellStyle name="Salida 11 14 2 2" xfId="27837" xr:uid="{00000000-0005-0000-0000-0000BA910000}"/>
    <cellStyle name="Salida 11 14 2 3" xfId="42186" xr:uid="{00000000-0005-0000-0000-0000BB910000}"/>
    <cellStyle name="Salida 11 14 3" xfId="18899" xr:uid="{00000000-0005-0000-0000-0000BC910000}"/>
    <cellStyle name="Salida 11 14 3 2" xfId="33950" xr:uid="{00000000-0005-0000-0000-0000BD910000}"/>
    <cellStyle name="Salida 11 14 3 3" xfId="48299" xr:uid="{00000000-0005-0000-0000-0000BE910000}"/>
    <cellStyle name="Salida 11 15" xfId="4760" xr:uid="{00000000-0005-0000-0000-0000BF910000}"/>
    <cellStyle name="Salida 11 15 2" xfId="13032" xr:uid="{00000000-0005-0000-0000-0000C0910000}"/>
    <cellStyle name="Salida 11 15 2 2" xfId="28083" xr:uid="{00000000-0005-0000-0000-0000C1910000}"/>
    <cellStyle name="Salida 11 15 2 3" xfId="42432" xr:uid="{00000000-0005-0000-0000-0000C2910000}"/>
    <cellStyle name="Salida 11 15 3" xfId="19109" xr:uid="{00000000-0005-0000-0000-0000C3910000}"/>
    <cellStyle name="Salida 11 15 3 2" xfId="34160" xr:uid="{00000000-0005-0000-0000-0000C4910000}"/>
    <cellStyle name="Salida 11 15 3 3" xfId="48509" xr:uid="{00000000-0005-0000-0000-0000C5910000}"/>
    <cellStyle name="Salida 11 16" xfId="4970" xr:uid="{00000000-0005-0000-0000-0000C6910000}"/>
    <cellStyle name="Salida 11 16 2" xfId="15554" xr:uid="{00000000-0005-0000-0000-0000C7910000}"/>
    <cellStyle name="Salida 11 16 2 2" xfId="30605" xr:uid="{00000000-0005-0000-0000-0000C8910000}"/>
    <cellStyle name="Salida 11 16 2 3" xfId="44954" xr:uid="{00000000-0005-0000-0000-0000C9910000}"/>
    <cellStyle name="Salida 11 16 3" xfId="19319" xr:uid="{00000000-0005-0000-0000-0000CA910000}"/>
    <cellStyle name="Salida 11 16 3 2" xfId="34370" xr:uid="{00000000-0005-0000-0000-0000CB910000}"/>
    <cellStyle name="Salida 11 16 3 3" xfId="48719" xr:uid="{00000000-0005-0000-0000-0000CC910000}"/>
    <cellStyle name="Salida 11 17" xfId="5180" xr:uid="{00000000-0005-0000-0000-0000CD910000}"/>
    <cellStyle name="Salida 11 17 2" xfId="11144" xr:uid="{00000000-0005-0000-0000-0000CE910000}"/>
    <cellStyle name="Salida 11 17 2 2" xfId="26195" xr:uid="{00000000-0005-0000-0000-0000CF910000}"/>
    <cellStyle name="Salida 11 17 2 3" xfId="40544" xr:uid="{00000000-0005-0000-0000-0000D0910000}"/>
    <cellStyle name="Salida 11 17 3" xfId="19529" xr:uid="{00000000-0005-0000-0000-0000D1910000}"/>
    <cellStyle name="Salida 11 17 3 2" xfId="34580" xr:uid="{00000000-0005-0000-0000-0000D2910000}"/>
    <cellStyle name="Salida 11 17 3 3" xfId="48929" xr:uid="{00000000-0005-0000-0000-0000D3910000}"/>
    <cellStyle name="Salida 11 18" xfId="5390" xr:uid="{00000000-0005-0000-0000-0000D4910000}"/>
    <cellStyle name="Salida 11 18 2" xfId="10699" xr:uid="{00000000-0005-0000-0000-0000D5910000}"/>
    <cellStyle name="Salida 11 18 2 2" xfId="25750" xr:uid="{00000000-0005-0000-0000-0000D6910000}"/>
    <cellStyle name="Salida 11 18 2 3" xfId="40099" xr:uid="{00000000-0005-0000-0000-0000D7910000}"/>
    <cellStyle name="Salida 11 18 3" xfId="19739" xr:uid="{00000000-0005-0000-0000-0000D8910000}"/>
    <cellStyle name="Salida 11 18 3 2" xfId="34790" xr:uid="{00000000-0005-0000-0000-0000D9910000}"/>
    <cellStyle name="Salida 11 18 3 3" xfId="49139" xr:uid="{00000000-0005-0000-0000-0000DA910000}"/>
    <cellStyle name="Salida 11 19" xfId="5600" xr:uid="{00000000-0005-0000-0000-0000DB910000}"/>
    <cellStyle name="Salida 11 19 2" xfId="1553" xr:uid="{00000000-0005-0000-0000-0000DC910000}"/>
    <cellStyle name="Salida 11 19 2 2" xfId="23398" xr:uid="{00000000-0005-0000-0000-0000DD910000}"/>
    <cellStyle name="Salida 11 19 2 3" xfId="23783" xr:uid="{00000000-0005-0000-0000-0000DE910000}"/>
    <cellStyle name="Salida 11 19 3" xfId="19949" xr:uid="{00000000-0005-0000-0000-0000DF910000}"/>
    <cellStyle name="Salida 11 19 3 2" xfId="35000" xr:uid="{00000000-0005-0000-0000-0000E0910000}"/>
    <cellStyle name="Salida 11 19 3 3" xfId="49349" xr:uid="{00000000-0005-0000-0000-0000E1910000}"/>
    <cellStyle name="Salida 11 2" xfId="2016" xr:uid="{00000000-0005-0000-0000-0000E2910000}"/>
    <cellStyle name="Salida 11 2 2" xfId="9514" xr:uid="{00000000-0005-0000-0000-0000E3910000}"/>
    <cellStyle name="Salida 11 2 2 2" xfId="24565" xr:uid="{00000000-0005-0000-0000-0000E4910000}"/>
    <cellStyle name="Salida 11 2 2 3" xfId="38914" xr:uid="{00000000-0005-0000-0000-0000E5910000}"/>
    <cellStyle name="Salida 11 2 3" xfId="16363" xr:uid="{00000000-0005-0000-0000-0000E6910000}"/>
    <cellStyle name="Salida 11 2 3 2" xfId="31414" xr:uid="{00000000-0005-0000-0000-0000E7910000}"/>
    <cellStyle name="Salida 11 2 3 3" xfId="45763" xr:uid="{00000000-0005-0000-0000-0000E8910000}"/>
    <cellStyle name="Salida 11 20" xfId="5810" xr:uid="{00000000-0005-0000-0000-0000E9910000}"/>
    <cellStyle name="Salida 11 20 2" xfId="9778" xr:uid="{00000000-0005-0000-0000-0000EA910000}"/>
    <cellStyle name="Salida 11 20 2 2" xfId="24829" xr:uid="{00000000-0005-0000-0000-0000EB910000}"/>
    <cellStyle name="Salida 11 20 2 3" xfId="39178" xr:uid="{00000000-0005-0000-0000-0000EC910000}"/>
    <cellStyle name="Salida 11 20 3" xfId="20159" xr:uid="{00000000-0005-0000-0000-0000ED910000}"/>
    <cellStyle name="Salida 11 20 3 2" xfId="35210" xr:uid="{00000000-0005-0000-0000-0000EE910000}"/>
    <cellStyle name="Salida 11 20 3 3" xfId="49559" xr:uid="{00000000-0005-0000-0000-0000EF910000}"/>
    <cellStyle name="Salida 11 21" xfId="6020" xr:uid="{00000000-0005-0000-0000-0000F0910000}"/>
    <cellStyle name="Salida 11 21 2" xfId="13736" xr:uid="{00000000-0005-0000-0000-0000F1910000}"/>
    <cellStyle name="Salida 11 21 2 2" xfId="28787" xr:uid="{00000000-0005-0000-0000-0000F2910000}"/>
    <cellStyle name="Salida 11 21 2 3" xfId="43136" xr:uid="{00000000-0005-0000-0000-0000F3910000}"/>
    <cellStyle name="Salida 11 21 3" xfId="20369" xr:uid="{00000000-0005-0000-0000-0000F4910000}"/>
    <cellStyle name="Salida 11 21 3 2" xfId="35420" xr:uid="{00000000-0005-0000-0000-0000F5910000}"/>
    <cellStyle name="Salida 11 21 3 3" xfId="49769" xr:uid="{00000000-0005-0000-0000-0000F6910000}"/>
    <cellStyle name="Salida 11 22" xfId="6230" xr:uid="{00000000-0005-0000-0000-0000F7910000}"/>
    <cellStyle name="Salida 11 22 2" xfId="15434" xr:uid="{00000000-0005-0000-0000-0000F8910000}"/>
    <cellStyle name="Salida 11 22 2 2" xfId="30485" xr:uid="{00000000-0005-0000-0000-0000F9910000}"/>
    <cellStyle name="Salida 11 22 2 3" xfId="44834" xr:uid="{00000000-0005-0000-0000-0000FA910000}"/>
    <cellStyle name="Salida 11 22 3" xfId="20579" xr:uid="{00000000-0005-0000-0000-0000FB910000}"/>
    <cellStyle name="Salida 11 22 3 2" xfId="35630" xr:uid="{00000000-0005-0000-0000-0000FC910000}"/>
    <cellStyle name="Salida 11 22 3 3" xfId="49979" xr:uid="{00000000-0005-0000-0000-0000FD910000}"/>
    <cellStyle name="Salida 11 23" xfId="6440" xr:uid="{00000000-0005-0000-0000-0000FE910000}"/>
    <cellStyle name="Salida 11 23 2" xfId="10005" xr:uid="{00000000-0005-0000-0000-0000FF910000}"/>
    <cellStyle name="Salida 11 23 2 2" xfId="25056" xr:uid="{00000000-0005-0000-0000-000000920000}"/>
    <cellStyle name="Salida 11 23 2 3" xfId="39405" xr:uid="{00000000-0005-0000-0000-000001920000}"/>
    <cellStyle name="Salida 11 23 3" xfId="20789" xr:uid="{00000000-0005-0000-0000-000002920000}"/>
    <cellStyle name="Salida 11 23 3 2" xfId="35840" xr:uid="{00000000-0005-0000-0000-000003920000}"/>
    <cellStyle name="Salida 11 23 3 3" xfId="50189" xr:uid="{00000000-0005-0000-0000-000004920000}"/>
    <cellStyle name="Salida 11 24" xfId="6650" xr:uid="{00000000-0005-0000-0000-000005920000}"/>
    <cellStyle name="Salida 11 24 2" xfId="13353" xr:uid="{00000000-0005-0000-0000-000006920000}"/>
    <cellStyle name="Salida 11 24 2 2" xfId="28404" xr:uid="{00000000-0005-0000-0000-000007920000}"/>
    <cellStyle name="Salida 11 24 2 3" xfId="42753" xr:uid="{00000000-0005-0000-0000-000008920000}"/>
    <cellStyle name="Salida 11 24 3" xfId="20999" xr:uid="{00000000-0005-0000-0000-000009920000}"/>
    <cellStyle name="Salida 11 24 3 2" xfId="36050" xr:uid="{00000000-0005-0000-0000-00000A920000}"/>
    <cellStyle name="Salida 11 24 3 3" xfId="50399" xr:uid="{00000000-0005-0000-0000-00000B920000}"/>
    <cellStyle name="Salida 11 25" xfId="6860" xr:uid="{00000000-0005-0000-0000-00000C920000}"/>
    <cellStyle name="Salida 11 25 2" xfId="15097" xr:uid="{00000000-0005-0000-0000-00000D920000}"/>
    <cellStyle name="Salida 11 25 2 2" xfId="30148" xr:uid="{00000000-0005-0000-0000-00000E920000}"/>
    <cellStyle name="Salida 11 25 2 3" xfId="44497" xr:uid="{00000000-0005-0000-0000-00000F920000}"/>
    <cellStyle name="Salida 11 25 3" xfId="21209" xr:uid="{00000000-0005-0000-0000-000010920000}"/>
    <cellStyle name="Salida 11 25 3 2" xfId="36260" xr:uid="{00000000-0005-0000-0000-000011920000}"/>
    <cellStyle name="Salida 11 25 3 3" xfId="50609" xr:uid="{00000000-0005-0000-0000-000012920000}"/>
    <cellStyle name="Salida 11 26" xfId="7070" xr:uid="{00000000-0005-0000-0000-000013920000}"/>
    <cellStyle name="Salida 11 26 2" xfId="1896" xr:uid="{00000000-0005-0000-0000-000014920000}"/>
    <cellStyle name="Salida 11 26 2 2" xfId="23701" xr:uid="{00000000-0005-0000-0000-000015920000}"/>
    <cellStyle name="Salida 11 26 2 3" xfId="24049" xr:uid="{00000000-0005-0000-0000-000016920000}"/>
    <cellStyle name="Salida 11 26 3" xfId="21419" xr:uid="{00000000-0005-0000-0000-000017920000}"/>
    <cellStyle name="Salida 11 26 3 2" xfId="36470" xr:uid="{00000000-0005-0000-0000-000018920000}"/>
    <cellStyle name="Salida 11 26 3 3" xfId="50819" xr:uid="{00000000-0005-0000-0000-000019920000}"/>
    <cellStyle name="Salida 11 27" xfId="7280" xr:uid="{00000000-0005-0000-0000-00001A920000}"/>
    <cellStyle name="Salida 11 27 2" xfId="12999" xr:uid="{00000000-0005-0000-0000-00001B920000}"/>
    <cellStyle name="Salida 11 27 2 2" xfId="28050" xr:uid="{00000000-0005-0000-0000-00001C920000}"/>
    <cellStyle name="Salida 11 27 2 3" xfId="42399" xr:uid="{00000000-0005-0000-0000-00001D920000}"/>
    <cellStyle name="Salida 11 27 3" xfId="21629" xr:uid="{00000000-0005-0000-0000-00001E920000}"/>
    <cellStyle name="Salida 11 27 3 2" xfId="36680" xr:uid="{00000000-0005-0000-0000-00001F920000}"/>
    <cellStyle name="Salida 11 27 3 3" xfId="51029" xr:uid="{00000000-0005-0000-0000-000020920000}"/>
    <cellStyle name="Salida 11 28" xfId="7490" xr:uid="{00000000-0005-0000-0000-000021920000}"/>
    <cellStyle name="Salida 11 28 2" xfId="10770" xr:uid="{00000000-0005-0000-0000-000022920000}"/>
    <cellStyle name="Salida 11 28 2 2" xfId="25821" xr:uid="{00000000-0005-0000-0000-000023920000}"/>
    <cellStyle name="Salida 11 28 2 3" xfId="40170" xr:uid="{00000000-0005-0000-0000-000024920000}"/>
    <cellStyle name="Salida 11 28 3" xfId="21839" xr:uid="{00000000-0005-0000-0000-000025920000}"/>
    <cellStyle name="Salida 11 28 3 2" xfId="36890" xr:uid="{00000000-0005-0000-0000-000026920000}"/>
    <cellStyle name="Salida 11 28 3 3" xfId="51239" xr:uid="{00000000-0005-0000-0000-000027920000}"/>
    <cellStyle name="Salida 11 29" xfId="7700" xr:uid="{00000000-0005-0000-0000-000028920000}"/>
    <cellStyle name="Salida 11 29 2" xfId="12693" xr:uid="{00000000-0005-0000-0000-000029920000}"/>
    <cellStyle name="Salida 11 29 2 2" xfId="27744" xr:uid="{00000000-0005-0000-0000-00002A920000}"/>
    <cellStyle name="Salida 11 29 2 3" xfId="42093" xr:uid="{00000000-0005-0000-0000-00002B920000}"/>
    <cellStyle name="Salida 11 29 3" xfId="22049" xr:uid="{00000000-0005-0000-0000-00002C920000}"/>
    <cellStyle name="Salida 11 29 3 2" xfId="37100" xr:uid="{00000000-0005-0000-0000-00002D920000}"/>
    <cellStyle name="Salida 11 29 3 3" xfId="51449" xr:uid="{00000000-0005-0000-0000-00002E920000}"/>
    <cellStyle name="Salida 11 3" xfId="2240" xr:uid="{00000000-0005-0000-0000-00002F920000}"/>
    <cellStyle name="Salida 11 3 2" xfId="14295" xr:uid="{00000000-0005-0000-0000-000030920000}"/>
    <cellStyle name="Salida 11 3 2 2" xfId="29346" xr:uid="{00000000-0005-0000-0000-000031920000}"/>
    <cellStyle name="Salida 11 3 2 3" xfId="43695" xr:uid="{00000000-0005-0000-0000-000032920000}"/>
    <cellStyle name="Salida 11 3 3" xfId="16589" xr:uid="{00000000-0005-0000-0000-000033920000}"/>
    <cellStyle name="Salida 11 3 3 2" xfId="31640" xr:uid="{00000000-0005-0000-0000-000034920000}"/>
    <cellStyle name="Salida 11 3 3 3" xfId="45989" xr:uid="{00000000-0005-0000-0000-000035920000}"/>
    <cellStyle name="Salida 11 30" xfId="7910" xr:uid="{00000000-0005-0000-0000-000036920000}"/>
    <cellStyle name="Salida 11 30 2" xfId="13773" xr:uid="{00000000-0005-0000-0000-000037920000}"/>
    <cellStyle name="Salida 11 30 2 2" xfId="28824" xr:uid="{00000000-0005-0000-0000-000038920000}"/>
    <cellStyle name="Salida 11 30 2 3" xfId="43173" xr:uid="{00000000-0005-0000-0000-000039920000}"/>
    <cellStyle name="Salida 11 30 3" xfId="22259" xr:uid="{00000000-0005-0000-0000-00003A920000}"/>
    <cellStyle name="Salida 11 30 3 2" xfId="37310" xr:uid="{00000000-0005-0000-0000-00003B920000}"/>
    <cellStyle name="Salida 11 30 3 3" xfId="51659" xr:uid="{00000000-0005-0000-0000-00003C920000}"/>
    <cellStyle name="Salida 11 31" xfId="8117" xr:uid="{00000000-0005-0000-0000-00003D920000}"/>
    <cellStyle name="Salida 11 31 2" xfId="14753" xr:uid="{00000000-0005-0000-0000-00003E920000}"/>
    <cellStyle name="Salida 11 31 2 2" xfId="29804" xr:uid="{00000000-0005-0000-0000-00003F920000}"/>
    <cellStyle name="Salida 11 31 2 3" xfId="44153" xr:uid="{00000000-0005-0000-0000-000040920000}"/>
    <cellStyle name="Salida 11 31 3" xfId="22466" xr:uid="{00000000-0005-0000-0000-000041920000}"/>
    <cellStyle name="Salida 11 31 3 2" xfId="37517" xr:uid="{00000000-0005-0000-0000-000042920000}"/>
    <cellStyle name="Salida 11 31 3 3" xfId="51866" xr:uid="{00000000-0005-0000-0000-000043920000}"/>
    <cellStyle name="Salida 11 32" xfId="8324" xr:uid="{00000000-0005-0000-0000-000044920000}"/>
    <cellStyle name="Salida 11 32 2" xfId="12021" xr:uid="{00000000-0005-0000-0000-000045920000}"/>
    <cellStyle name="Salida 11 32 2 2" xfId="27072" xr:uid="{00000000-0005-0000-0000-000046920000}"/>
    <cellStyle name="Salida 11 32 2 3" xfId="41421" xr:uid="{00000000-0005-0000-0000-000047920000}"/>
    <cellStyle name="Salida 11 32 3" xfId="22673" xr:uid="{00000000-0005-0000-0000-000048920000}"/>
    <cellStyle name="Salida 11 32 3 2" xfId="37724" xr:uid="{00000000-0005-0000-0000-000049920000}"/>
    <cellStyle name="Salida 11 32 3 3" xfId="52073" xr:uid="{00000000-0005-0000-0000-00004A920000}"/>
    <cellStyle name="Salida 11 33" xfId="8529" xr:uid="{00000000-0005-0000-0000-00004B920000}"/>
    <cellStyle name="Salida 11 33 2" xfId="15462" xr:uid="{00000000-0005-0000-0000-00004C920000}"/>
    <cellStyle name="Salida 11 33 2 2" xfId="30513" xr:uid="{00000000-0005-0000-0000-00004D920000}"/>
    <cellStyle name="Salida 11 33 2 3" xfId="44862" xr:uid="{00000000-0005-0000-0000-00004E920000}"/>
    <cellStyle name="Salida 11 33 3" xfId="22878" xr:uid="{00000000-0005-0000-0000-00004F920000}"/>
    <cellStyle name="Salida 11 33 3 2" xfId="37929" xr:uid="{00000000-0005-0000-0000-000050920000}"/>
    <cellStyle name="Salida 11 33 3 3" xfId="52278" xr:uid="{00000000-0005-0000-0000-000051920000}"/>
    <cellStyle name="Salida 11 34" xfId="8724" xr:uid="{00000000-0005-0000-0000-000052920000}"/>
    <cellStyle name="Salida 11 34 2" xfId="10883" xr:uid="{00000000-0005-0000-0000-000053920000}"/>
    <cellStyle name="Salida 11 34 2 2" xfId="25934" xr:uid="{00000000-0005-0000-0000-000054920000}"/>
    <cellStyle name="Salida 11 34 2 3" xfId="40283" xr:uid="{00000000-0005-0000-0000-000055920000}"/>
    <cellStyle name="Salida 11 34 3" xfId="23073" xr:uid="{00000000-0005-0000-0000-000056920000}"/>
    <cellStyle name="Salida 11 34 3 2" xfId="38124" xr:uid="{00000000-0005-0000-0000-000057920000}"/>
    <cellStyle name="Salida 11 34 3 3" xfId="52473" xr:uid="{00000000-0005-0000-0000-000058920000}"/>
    <cellStyle name="Salida 11 35" xfId="8894" xr:uid="{00000000-0005-0000-0000-000059920000}"/>
    <cellStyle name="Salida 11 35 2" xfId="15597" xr:uid="{00000000-0005-0000-0000-00005A920000}"/>
    <cellStyle name="Salida 11 35 2 2" xfId="30648" xr:uid="{00000000-0005-0000-0000-00005B920000}"/>
    <cellStyle name="Salida 11 35 2 3" xfId="44997" xr:uid="{00000000-0005-0000-0000-00005C920000}"/>
    <cellStyle name="Salida 11 35 3" xfId="23243" xr:uid="{00000000-0005-0000-0000-00005D920000}"/>
    <cellStyle name="Salida 11 35 3 2" xfId="38294" xr:uid="{00000000-0005-0000-0000-00005E920000}"/>
    <cellStyle name="Salida 11 35 3 3" xfId="52643" xr:uid="{00000000-0005-0000-0000-00005F920000}"/>
    <cellStyle name="Salida 11 36" xfId="10934" xr:uid="{00000000-0005-0000-0000-000060920000}"/>
    <cellStyle name="Salida 11 36 2" xfId="25985" xr:uid="{00000000-0005-0000-0000-000061920000}"/>
    <cellStyle name="Salida 11 36 3" xfId="40334" xr:uid="{00000000-0005-0000-0000-000062920000}"/>
    <cellStyle name="Salida 11 37" xfId="16143" xr:uid="{00000000-0005-0000-0000-000063920000}"/>
    <cellStyle name="Salida 11 37 2" xfId="31194" xr:uid="{00000000-0005-0000-0000-000064920000}"/>
    <cellStyle name="Salida 11 37 3" xfId="45543" xr:uid="{00000000-0005-0000-0000-000065920000}"/>
    <cellStyle name="Salida 11 4" xfId="2450" xr:uid="{00000000-0005-0000-0000-000066920000}"/>
    <cellStyle name="Salida 11 4 2" xfId="10361" xr:uid="{00000000-0005-0000-0000-000067920000}"/>
    <cellStyle name="Salida 11 4 2 2" xfId="25412" xr:uid="{00000000-0005-0000-0000-000068920000}"/>
    <cellStyle name="Salida 11 4 2 3" xfId="39761" xr:uid="{00000000-0005-0000-0000-000069920000}"/>
    <cellStyle name="Salida 11 4 3" xfId="16799" xr:uid="{00000000-0005-0000-0000-00006A920000}"/>
    <cellStyle name="Salida 11 4 3 2" xfId="31850" xr:uid="{00000000-0005-0000-0000-00006B920000}"/>
    <cellStyle name="Salida 11 4 3 3" xfId="46199" xr:uid="{00000000-0005-0000-0000-00006C920000}"/>
    <cellStyle name="Salida 11 5" xfId="2660" xr:uid="{00000000-0005-0000-0000-00006D920000}"/>
    <cellStyle name="Salida 11 5 2" xfId="11721" xr:uid="{00000000-0005-0000-0000-00006E920000}"/>
    <cellStyle name="Salida 11 5 2 2" xfId="26772" xr:uid="{00000000-0005-0000-0000-00006F920000}"/>
    <cellStyle name="Salida 11 5 2 3" xfId="41121" xr:uid="{00000000-0005-0000-0000-000070920000}"/>
    <cellStyle name="Salida 11 5 3" xfId="17009" xr:uid="{00000000-0005-0000-0000-000071920000}"/>
    <cellStyle name="Salida 11 5 3 2" xfId="32060" xr:uid="{00000000-0005-0000-0000-000072920000}"/>
    <cellStyle name="Salida 11 5 3 3" xfId="46409" xr:uid="{00000000-0005-0000-0000-000073920000}"/>
    <cellStyle name="Salida 11 6" xfId="2870" xr:uid="{00000000-0005-0000-0000-000074920000}"/>
    <cellStyle name="Salida 11 6 2" xfId="9876" xr:uid="{00000000-0005-0000-0000-000075920000}"/>
    <cellStyle name="Salida 11 6 2 2" xfId="24927" xr:uid="{00000000-0005-0000-0000-000076920000}"/>
    <cellStyle name="Salida 11 6 2 3" xfId="39276" xr:uid="{00000000-0005-0000-0000-000077920000}"/>
    <cellStyle name="Salida 11 6 3" xfId="17219" xr:uid="{00000000-0005-0000-0000-000078920000}"/>
    <cellStyle name="Salida 11 6 3 2" xfId="32270" xr:uid="{00000000-0005-0000-0000-000079920000}"/>
    <cellStyle name="Salida 11 6 3 3" xfId="46619" xr:uid="{00000000-0005-0000-0000-00007A920000}"/>
    <cellStyle name="Salida 11 7" xfId="3080" xr:uid="{00000000-0005-0000-0000-00007B920000}"/>
    <cellStyle name="Salida 11 7 2" xfId="12129" xr:uid="{00000000-0005-0000-0000-00007C920000}"/>
    <cellStyle name="Salida 11 7 2 2" xfId="27180" xr:uid="{00000000-0005-0000-0000-00007D920000}"/>
    <cellStyle name="Salida 11 7 2 3" xfId="41529" xr:uid="{00000000-0005-0000-0000-00007E920000}"/>
    <cellStyle name="Salida 11 7 3" xfId="17429" xr:uid="{00000000-0005-0000-0000-00007F920000}"/>
    <cellStyle name="Salida 11 7 3 2" xfId="32480" xr:uid="{00000000-0005-0000-0000-000080920000}"/>
    <cellStyle name="Salida 11 7 3 3" xfId="46829" xr:uid="{00000000-0005-0000-0000-000081920000}"/>
    <cellStyle name="Salida 11 8" xfId="3290" xr:uid="{00000000-0005-0000-0000-000082920000}"/>
    <cellStyle name="Salida 11 8 2" xfId="12464" xr:uid="{00000000-0005-0000-0000-000083920000}"/>
    <cellStyle name="Salida 11 8 2 2" xfId="27515" xr:uid="{00000000-0005-0000-0000-000084920000}"/>
    <cellStyle name="Salida 11 8 2 3" xfId="41864" xr:uid="{00000000-0005-0000-0000-000085920000}"/>
    <cellStyle name="Salida 11 8 3" xfId="17639" xr:uid="{00000000-0005-0000-0000-000086920000}"/>
    <cellStyle name="Salida 11 8 3 2" xfId="32690" xr:uid="{00000000-0005-0000-0000-000087920000}"/>
    <cellStyle name="Salida 11 8 3 3" xfId="47039" xr:uid="{00000000-0005-0000-0000-000088920000}"/>
    <cellStyle name="Salida 11 9" xfId="3500" xr:uid="{00000000-0005-0000-0000-000089920000}"/>
    <cellStyle name="Salida 11 9 2" xfId="13390" xr:uid="{00000000-0005-0000-0000-00008A920000}"/>
    <cellStyle name="Salida 11 9 2 2" xfId="28441" xr:uid="{00000000-0005-0000-0000-00008B920000}"/>
    <cellStyle name="Salida 11 9 2 3" xfId="42790" xr:uid="{00000000-0005-0000-0000-00008C920000}"/>
    <cellStyle name="Salida 11 9 3" xfId="17849" xr:uid="{00000000-0005-0000-0000-00008D920000}"/>
    <cellStyle name="Salida 11 9 3 2" xfId="32900" xr:uid="{00000000-0005-0000-0000-00008E920000}"/>
    <cellStyle name="Salida 11 9 3 3" xfId="47249" xr:uid="{00000000-0005-0000-0000-00008F920000}"/>
    <cellStyle name="Salida 12" xfId="1427" xr:uid="{00000000-0005-0000-0000-000090920000}"/>
    <cellStyle name="Salida 12 10" xfId="3711" xr:uid="{00000000-0005-0000-0000-000091920000}"/>
    <cellStyle name="Salida 12 10 2" xfId="15648" xr:uid="{00000000-0005-0000-0000-000092920000}"/>
    <cellStyle name="Salida 12 10 2 2" xfId="30699" xr:uid="{00000000-0005-0000-0000-000093920000}"/>
    <cellStyle name="Salida 12 10 2 3" xfId="45048" xr:uid="{00000000-0005-0000-0000-000094920000}"/>
    <cellStyle name="Salida 12 10 3" xfId="18060" xr:uid="{00000000-0005-0000-0000-000095920000}"/>
    <cellStyle name="Salida 12 10 3 2" xfId="33111" xr:uid="{00000000-0005-0000-0000-000096920000}"/>
    <cellStyle name="Salida 12 10 3 3" xfId="47460" xr:uid="{00000000-0005-0000-0000-000097920000}"/>
    <cellStyle name="Salida 12 11" xfId="3921" xr:uid="{00000000-0005-0000-0000-000098920000}"/>
    <cellStyle name="Salida 12 11 2" xfId="9904" xr:uid="{00000000-0005-0000-0000-000099920000}"/>
    <cellStyle name="Salida 12 11 2 2" xfId="24955" xr:uid="{00000000-0005-0000-0000-00009A920000}"/>
    <cellStyle name="Salida 12 11 2 3" xfId="39304" xr:uid="{00000000-0005-0000-0000-00009B920000}"/>
    <cellStyle name="Salida 12 11 3" xfId="18270" xr:uid="{00000000-0005-0000-0000-00009C920000}"/>
    <cellStyle name="Salida 12 11 3 2" xfId="33321" xr:uid="{00000000-0005-0000-0000-00009D920000}"/>
    <cellStyle name="Salida 12 11 3 3" xfId="47670" xr:uid="{00000000-0005-0000-0000-00009E920000}"/>
    <cellStyle name="Salida 12 12" xfId="4131" xr:uid="{00000000-0005-0000-0000-00009F920000}"/>
    <cellStyle name="Salida 12 12 2" xfId="10055" xr:uid="{00000000-0005-0000-0000-0000A0920000}"/>
    <cellStyle name="Salida 12 12 2 2" xfId="25106" xr:uid="{00000000-0005-0000-0000-0000A1920000}"/>
    <cellStyle name="Salida 12 12 2 3" xfId="39455" xr:uid="{00000000-0005-0000-0000-0000A2920000}"/>
    <cellStyle name="Salida 12 12 3" xfId="18480" xr:uid="{00000000-0005-0000-0000-0000A3920000}"/>
    <cellStyle name="Salida 12 12 3 2" xfId="33531" xr:uid="{00000000-0005-0000-0000-0000A4920000}"/>
    <cellStyle name="Salida 12 12 3 3" xfId="47880" xr:uid="{00000000-0005-0000-0000-0000A5920000}"/>
    <cellStyle name="Salida 12 13" xfId="4341" xr:uid="{00000000-0005-0000-0000-0000A6920000}"/>
    <cellStyle name="Salida 12 13 2" xfId="15673" xr:uid="{00000000-0005-0000-0000-0000A7920000}"/>
    <cellStyle name="Salida 12 13 2 2" xfId="30724" xr:uid="{00000000-0005-0000-0000-0000A8920000}"/>
    <cellStyle name="Salida 12 13 2 3" xfId="45073" xr:uid="{00000000-0005-0000-0000-0000A9920000}"/>
    <cellStyle name="Salida 12 13 3" xfId="18690" xr:uid="{00000000-0005-0000-0000-0000AA920000}"/>
    <cellStyle name="Salida 12 13 3 2" xfId="33741" xr:uid="{00000000-0005-0000-0000-0000AB920000}"/>
    <cellStyle name="Salida 12 13 3 3" xfId="48090" xr:uid="{00000000-0005-0000-0000-0000AC920000}"/>
    <cellStyle name="Salida 12 14" xfId="4551" xr:uid="{00000000-0005-0000-0000-0000AD920000}"/>
    <cellStyle name="Salida 12 14 2" xfId="15806" xr:uid="{00000000-0005-0000-0000-0000AE920000}"/>
    <cellStyle name="Salida 12 14 2 2" xfId="30857" xr:uid="{00000000-0005-0000-0000-0000AF920000}"/>
    <cellStyle name="Salida 12 14 2 3" xfId="45206" xr:uid="{00000000-0005-0000-0000-0000B0920000}"/>
    <cellStyle name="Salida 12 14 3" xfId="18900" xr:uid="{00000000-0005-0000-0000-0000B1920000}"/>
    <cellStyle name="Salida 12 14 3 2" xfId="33951" xr:uid="{00000000-0005-0000-0000-0000B2920000}"/>
    <cellStyle name="Salida 12 14 3 3" xfId="48300" xr:uid="{00000000-0005-0000-0000-0000B3920000}"/>
    <cellStyle name="Salida 12 15" xfId="4761" xr:uid="{00000000-0005-0000-0000-0000B4920000}"/>
    <cellStyle name="Salida 12 15 2" xfId="10930" xr:uid="{00000000-0005-0000-0000-0000B5920000}"/>
    <cellStyle name="Salida 12 15 2 2" xfId="25981" xr:uid="{00000000-0005-0000-0000-0000B6920000}"/>
    <cellStyle name="Salida 12 15 2 3" xfId="40330" xr:uid="{00000000-0005-0000-0000-0000B7920000}"/>
    <cellStyle name="Salida 12 15 3" xfId="19110" xr:uid="{00000000-0005-0000-0000-0000B8920000}"/>
    <cellStyle name="Salida 12 15 3 2" xfId="34161" xr:uid="{00000000-0005-0000-0000-0000B9920000}"/>
    <cellStyle name="Salida 12 15 3 3" xfId="48510" xr:uid="{00000000-0005-0000-0000-0000BA920000}"/>
    <cellStyle name="Salida 12 16" xfId="4971" xr:uid="{00000000-0005-0000-0000-0000BB920000}"/>
    <cellStyle name="Salida 12 16 2" xfId="15371" xr:uid="{00000000-0005-0000-0000-0000BC920000}"/>
    <cellStyle name="Salida 12 16 2 2" xfId="30422" xr:uid="{00000000-0005-0000-0000-0000BD920000}"/>
    <cellStyle name="Salida 12 16 2 3" xfId="44771" xr:uid="{00000000-0005-0000-0000-0000BE920000}"/>
    <cellStyle name="Salida 12 16 3" xfId="19320" xr:uid="{00000000-0005-0000-0000-0000BF920000}"/>
    <cellStyle name="Salida 12 16 3 2" xfId="34371" xr:uid="{00000000-0005-0000-0000-0000C0920000}"/>
    <cellStyle name="Salida 12 16 3 3" xfId="48720" xr:uid="{00000000-0005-0000-0000-0000C1920000}"/>
    <cellStyle name="Salida 12 17" xfId="5181" xr:uid="{00000000-0005-0000-0000-0000C2920000}"/>
    <cellStyle name="Salida 12 17 2" xfId="12904" xr:uid="{00000000-0005-0000-0000-0000C3920000}"/>
    <cellStyle name="Salida 12 17 2 2" xfId="27955" xr:uid="{00000000-0005-0000-0000-0000C4920000}"/>
    <cellStyle name="Salida 12 17 2 3" xfId="42304" xr:uid="{00000000-0005-0000-0000-0000C5920000}"/>
    <cellStyle name="Salida 12 17 3" xfId="19530" xr:uid="{00000000-0005-0000-0000-0000C6920000}"/>
    <cellStyle name="Salida 12 17 3 2" xfId="34581" xr:uid="{00000000-0005-0000-0000-0000C7920000}"/>
    <cellStyle name="Salida 12 17 3 3" xfId="48930" xr:uid="{00000000-0005-0000-0000-0000C8920000}"/>
    <cellStyle name="Salida 12 18" xfId="5391" xr:uid="{00000000-0005-0000-0000-0000C9920000}"/>
    <cellStyle name="Salida 12 18 2" xfId="12283" xr:uid="{00000000-0005-0000-0000-0000CA920000}"/>
    <cellStyle name="Salida 12 18 2 2" xfId="27334" xr:uid="{00000000-0005-0000-0000-0000CB920000}"/>
    <cellStyle name="Salida 12 18 2 3" xfId="41683" xr:uid="{00000000-0005-0000-0000-0000CC920000}"/>
    <cellStyle name="Salida 12 18 3" xfId="19740" xr:uid="{00000000-0005-0000-0000-0000CD920000}"/>
    <cellStyle name="Salida 12 18 3 2" xfId="34791" xr:uid="{00000000-0005-0000-0000-0000CE920000}"/>
    <cellStyle name="Salida 12 18 3 3" xfId="49140" xr:uid="{00000000-0005-0000-0000-0000CF920000}"/>
    <cellStyle name="Salida 12 19" xfId="5601" xr:uid="{00000000-0005-0000-0000-0000D0920000}"/>
    <cellStyle name="Salida 12 19 2" xfId="12700" xr:uid="{00000000-0005-0000-0000-0000D1920000}"/>
    <cellStyle name="Salida 12 19 2 2" xfId="27751" xr:uid="{00000000-0005-0000-0000-0000D2920000}"/>
    <cellStyle name="Salida 12 19 2 3" xfId="42100" xr:uid="{00000000-0005-0000-0000-0000D3920000}"/>
    <cellStyle name="Salida 12 19 3" xfId="19950" xr:uid="{00000000-0005-0000-0000-0000D4920000}"/>
    <cellStyle name="Salida 12 19 3 2" xfId="35001" xr:uid="{00000000-0005-0000-0000-0000D5920000}"/>
    <cellStyle name="Salida 12 19 3 3" xfId="49350" xr:uid="{00000000-0005-0000-0000-0000D6920000}"/>
    <cellStyle name="Salida 12 2" xfId="1610" xr:uid="{00000000-0005-0000-0000-0000D7920000}"/>
    <cellStyle name="Salida 12 2 2" xfId="10923" xr:uid="{00000000-0005-0000-0000-0000D8920000}"/>
    <cellStyle name="Salida 12 2 2 2" xfId="25974" xr:uid="{00000000-0005-0000-0000-0000D9920000}"/>
    <cellStyle name="Salida 12 2 2 3" xfId="40323" xr:uid="{00000000-0005-0000-0000-0000DA920000}"/>
    <cellStyle name="Salida 12 2 3" xfId="14871" xr:uid="{00000000-0005-0000-0000-0000DB920000}"/>
    <cellStyle name="Salida 12 2 3 2" xfId="29922" xr:uid="{00000000-0005-0000-0000-0000DC920000}"/>
    <cellStyle name="Salida 12 2 3 3" xfId="44271" xr:uid="{00000000-0005-0000-0000-0000DD920000}"/>
    <cellStyle name="Salida 12 20" xfId="5811" xr:uid="{00000000-0005-0000-0000-0000DE920000}"/>
    <cellStyle name="Salida 12 20 2" xfId="13859" xr:uid="{00000000-0005-0000-0000-0000DF920000}"/>
    <cellStyle name="Salida 12 20 2 2" xfId="28910" xr:uid="{00000000-0005-0000-0000-0000E0920000}"/>
    <cellStyle name="Salida 12 20 2 3" xfId="43259" xr:uid="{00000000-0005-0000-0000-0000E1920000}"/>
    <cellStyle name="Salida 12 20 3" xfId="20160" xr:uid="{00000000-0005-0000-0000-0000E2920000}"/>
    <cellStyle name="Salida 12 20 3 2" xfId="35211" xr:uid="{00000000-0005-0000-0000-0000E3920000}"/>
    <cellStyle name="Salida 12 20 3 3" xfId="49560" xr:uid="{00000000-0005-0000-0000-0000E4920000}"/>
    <cellStyle name="Salida 12 21" xfId="6021" xr:uid="{00000000-0005-0000-0000-0000E5920000}"/>
    <cellStyle name="Salida 12 21 2" xfId="14490" xr:uid="{00000000-0005-0000-0000-0000E6920000}"/>
    <cellStyle name="Salida 12 21 2 2" xfId="29541" xr:uid="{00000000-0005-0000-0000-0000E7920000}"/>
    <cellStyle name="Salida 12 21 2 3" xfId="43890" xr:uid="{00000000-0005-0000-0000-0000E8920000}"/>
    <cellStyle name="Salida 12 21 3" xfId="20370" xr:uid="{00000000-0005-0000-0000-0000E9920000}"/>
    <cellStyle name="Salida 12 21 3 2" xfId="35421" xr:uid="{00000000-0005-0000-0000-0000EA920000}"/>
    <cellStyle name="Salida 12 21 3 3" xfId="49770" xr:uid="{00000000-0005-0000-0000-0000EB920000}"/>
    <cellStyle name="Salida 12 22" xfId="6231" xr:uid="{00000000-0005-0000-0000-0000EC920000}"/>
    <cellStyle name="Salida 12 22 2" xfId="10011" xr:uid="{00000000-0005-0000-0000-0000ED920000}"/>
    <cellStyle name="Salida 12 22 2 2" xfId="25062" xr:uid="{00000000-0005-0000-0000-0000EE920000}"/>
    <cellStyle name="Salida 12 22 2 3" xfId="39411" xr:uid="{00000000-0005-0000-0000-0000EF920000}"/>
    <cellStyle name="Salida 12 22 3" xfId="20580" xr:uid="{00000000-0005-0000-0000-0000F0920000}"/>
    <cellStyle name="Salida 12 22 3 2" xfId="35631" xr:uid="{00000000-0005-0000-0000-0000F1920000}"/>
    <cellStyle name="Salida 12 22 3 3" xfId="49980" xr:uid="{00000000-0005-0000-0000-0000F2920000}"/>
    <cellStyle name="Salida 12 23" xfId="6441" xr:uid="{00000000-0005-0000-0000-0000F3920000}"/>
    <cellStyle name="Salida 12 23 2" xfId="10173" xr:uid="{00000000-0005-0000-0000-0000F4920000}"/>
    <cellStyle name="Salida 12 23 2 2" xfId="25224" xr:uid="{00000000-0005-0000-0000-0000F5920000}"/>
    <cellStyle name="Salida 12 23 2 3" xfId="39573" xr:uid="{00000000-0005-0000-0000-0000F6920000}"/>
    <cellStyle name="Salida 12 23 3" xfId="20790" xr:uid="{00000000-0005-0000-0000-0000F7920000}"/>
    <cellStyle name="Salida 12 23 3 2" xfId="35841" xr:uid="{00000000-0005-0000-0000-0000F8920000}"/>
    <cellStyle name="Salida 12 23 3 3" xfId="50190" xr:uid="{00000000-0005-0000-0000-0000F9920000}"/>
    <cellStyle name="Salida 12 24" xfId="6651" xr:uid="{00000000-0005-0000-0000-0000FA920000}"/>
    <cellStyle name="Salida 12 24 2" xfId="13331" xr:uid="{00000000-0005-0000-0000-0000FB920000}"/>
    <cellStyle name="Salida 12 24 2 2" xfId="28382" xr:uid="{00000000-0005-0000-0000-0000FC920000}"/>
    <cellStyle name="Salida 12 24 2 3" xfId="42731" xr:uid="{00000000-0005-0000-0000-0000FD920000}"/>
    <cellStyle name="Salida 12 24 3" xfId="21000" xr:uid="{00000000-0005-0000-0000-0000FE920000}"/>
    <cellStyle name="Salida 12 24 3 2" xfId="36051" xr:uid="{00000000-0005-0000-0000-0000FF920000}"/>
    <cellStyle name="Salida 12 24 3 3" xfId="50400" xr:uid="{00000000-0005-0000-0000-000000930000}"/>
    <cellStyle name="Salida 12 25" xfId="6861" xr:uid="{00000000-0005-0000-0000-000001930000}"/>
    <cellStyle name="Salida 12 25 2" xfId="1825" xr:uid="{00000000-0005-0000-0000-000002930000}"/>
    <cellStyle name="Salida 12 25 2 2" xfId="23630" xr:uid="{00000000-0005-0000-0000-000003930000}"/>
    <cellStyle name="Salida 12 25 2 3" xfId="23887" xr:uid="{00000000-0005-0000-0000-000004930000}"/>
    <cellStyle name="Salida 12 25 3" xfId="21210" xr:uid="{00000000-0005-0000-0000-000005930000}"/>
    <cellStyle name="Salida 12 25 3 2" xfId="36261" xr:uid="{00000000-0005-0000-0000-000006930000}"/>
    <cellStyle name="Salida 12 25 3 3" xfId="50610" xr:uid="{00000000-0005-0000-0000-000007930000}"/>
    <cellStyle name="Salida 12 26" xfId="7071" xr:uid="{00000000-0005-0000-0000-000008930000}"/>
    <cellStyle name="Salida 12 26 2" xfId="15800" xr:uid="{00000000-0005-0000-0000-000009930000}"/>
    <cellStyle name="Salida 12 26 2 2" xfId="30851" xr:uid="{00000000-0005-0000-0000-00000A930000}"/>
    <cellStyle name="Salida 12 26 2 3" xfId="45200" xr:uid="{00000000-0005-0000-0000-00000B930000}"/>
    <cellStyle name="Salida 12 26 3" xfId="21420" xr:uid="{00000000-0005-0000-0000-00000C930000}"/>
    <cellStyle name="Salida 12 26 3 2" xfId="36471" xr:uid="{00000000-0005-0000-0000-00000D930000}"/>
    <cellStyle name="Salida 12 26 3 3" xfId="50820" xr:uid="{00000000-0005-0000-0000-00000E930000}"/>
    <cellStyle name="Salida 12 27" xfId="7281" xr:uid="{00000000-0005-0000-0000-00000F930000}"/>
    <cellStyle name="Salida 12 27 2" xfId="9731" xr:uid="{00000000-0005-0000-0000-000010930000}"/>
    <cellStyle name="Salida 12 27 2 2" xfId="24782" xr:uid="{00000000-0005-0000-0000-000011930000}"/>
    <cellStyle name="Salida 12 27 2 3" xfId="39131" xr:uid="{00000000-0005-0000-0000-000012930000}"/>
    <cellStyle name="Salida 12 27 3" xfId="21630" xr:uid="{00000000-0005-0000-0000-000013930000}"/>
    <cellStyle name="Salida 12 27 3 2" xfId="36681" xr:uid="{00000000-0005-0000-0000-000014930000}"/>
    <cellStyle name="Salida 12 27 3 3" xfId="51030" xr:uid="{00000000-0005-0000-0000-000015930000}"/>
    <cellStyle name="Salida 12 28" xfId="7491" xr:uid="{00000000-0005-0000-0000-000016930000}"/>
    <cellStyle name="Salida 12 28 2" xfId="15085" xr:uid="{00000000-0005-0000-0000-000017930000}"/>
    <cellStyle name="Salida 12 28 2 2" xfId="30136" xr:uid="{00000000-0005-0000-0000-000018930000}"/>
    <cellStyle name="Salida 12 28 2 3" xfId="44485" xr:uid="{00000000-0005-0000-0000-000019930000}"/>
    <cellStyle name="Salida 12 28 3" xfId="21840" xr:uid="{00000000-0005-0000-0000-00001A930000}"/>
    <cellStyle name="Salida 12 28 3 2" xfId="36891" xr:uid="{00000000-0005-0000-0000-00001B930000}"/>
    <cellStyle name="Salida 12 28 3 3" xfId="51240" xr:uid="{00000000-0005-0000-0000-00001C930000}"/>
    <cellStyle name="Salida 12 29" xfId="7701" xr:uid="{00000000-0005-0000-0000-00001D930000}"/>
    <cellStyle name="Salida 12 29 2" xfId="15921" xr:uid="{00000000-0005-0000-0000-00001E930000}"/>
    <cellStyle name="Salida 12 29 2 2" xfId="30972" xr:uid="{00000000-0005-0000-0000-00001F930000}"/>
    <cellStyle name="Salida 12 29 2 3" xfId="45321" xr:uid="{00000000-0005-0000-0000-000020930000}"/>
    <cellStyle name="Salida 12 29 3" xfId="22050" xr:uid="{00000000-0005-0000-0000-000021930000}"/>
    <cellStyle name="Salida 12 29 3 2" xfId="37101" xr:uid="{00000000-0005-0000-0000-000022930000}"/>
    <cellStyle name="Salida 12 29 3 3" xfId="51450" xr:uid="{00000000-0005-0000-0000-000023930000}"/>
    <cellStyle name="Salida 12 3" xfId="2241" xr:uid="{00000000-0005-0000-0000-000024930000}"/>
    <cellStyle name="Salida 12 3 2" xfId="11200" xr:uid="{00000000-0005-0000-0000-000025930000}"/>
    <cellStyle name="Salida 12 3 2 2" xfId="26251" xr:uid="{00000000-0005-0000-0000-000026930000}"/>
    <cellStyle name="Salida 12 3 2 3" xfId="40600" xr:uid="{00000000-0005-0000-0000-000027930000}"/>
    <cellStyle name="Salida 12 3 3" xfId="16590" xr:uid="{00000000-0005-0000-0000-000028930000}"/>
    <cellStyle name="Salida 12 3 3 2" xfId="31641" xr:uid="{00000000-0005-0000-0000-000029930000}"/>
    <cellStyle name="Salida 12 3 3 3" xfId="45990" xr:uid="{00000000-0005-0000-0000-00002A930000}"/>
    <cellStyle name="Salida 12 30" xfId="7911" xr:uid="{00000000-0005-0000-0000-00002B930000}"/>
    <cellStyle name="Salida 12 30 2" xfId="14487" xr:uid="{00000000-0005-0000-0000-00002C930000}"/>
    <cellStyle name="Salida 12 30 2 2" xfId="29538" xr:uid="{00000000-0005-0000-0000-00002D930000}"/>
    <cellStyle name="Salida 12 30 2 3" xfId="43887" xr:uid="{00000000-0005-0000-0000-00002E930000}"/>
    <cellStyle name="Salida 12 30 3" xfId="22260" xr:uid="{00000000-0005-0000-0000-00002F930000}"/>
    <cellStyle name="Salida 12 30 3 2" xfId="37311" xr:uid="{00000000-0005-0000-0000-000030930000}"/>
    <cellStyle name="Salida 12 30 3 3" xfId="51660" xr:uid="{00000000-0005-0000-0000-000031930000}"/>
    <cellStyle name="Salida 12 31" xfId="8118" xr:uid="{00000000-0005-0000-0000-000032930000}"/>
    <cellStyle name="Salida 12 31 2" xfId="12020" xr:uid="{00000000-0005-0000-0000-000033930000}"/>
    <cellStyle name="Salida 12 31 2 2" xfId="27071" xr:uid="{00000000-0005-0000-0000-000034930000}"/>
    <cellStyle name="Salida 12 31 2 3" xfId="41420" xr:uid="{00000000-0005-0000-0000-000035930000}"/>
    <cellStyle name="Salida 12 31 3" xfId="22467" xr:uid="{00000000-0005-0000-0000-000036930000}"/>
    <cellStyle name="Salida 12 31 3 2" xfId="37518" xr:uid="{00000000-0005-0000-0000-000037930000}"/>
    <cellStyle name="Salida 12 31 3 3" xfId="51867" xr:uid="{00000000-0005-0000-0000-000038930000}"/>
    <cellStyle name="Salida 12 32" xfId="8325" xr:uid="{00000000-0005-0000-0000-000039930000}"/>
    <cellStyle name="Salida 12 32 2" xfId="10550" xr:uid="{00000000-0005-0000-0000-00003A930000}"/>
    <cellStyle name="Salida 12 32 2 2" xfId="25601" xr:uid="{00000000-0005-0000-0000-00003B930000}"/>
    <cellStyle name="Salida 12 32 2 3" xfId="39950" xr:uid="{00000000-0005-0000-0000-00003C930000}"/>
    <cellStyle name="Salida 12 32 3" xfId="22674" xr:uid="{00000000-0005-0000-0000-00003D930000}"/>
    <cellStyle name="Salida 12 32 3 2" xfId="37725" xr:uid="{00000000-0005-0000-0000-00003E930000}"/>
    <cellStyle name="Salida 12 32 3 3" xfId="52074" xr:uid="{00000000-0005-0000-0000-00003F930000}"/>
    <cellStyle name="Salida 12 33" xfId="8530" xr:uid="{00000000-0005-0000-0000-000040930000}"/>
    <cellStyle name="Salida 12 33 2" xfId="10549" xr:uid="{00000000-0005-0000-0000-000041930000}"/>
    <cellStyle name="Salida 12 33 2 2" xfId="25600" xr:uid="{00000000-0005-0000-0000-000042930000}"/>
    <cellStyle name="Salida 12 33 2 3" xfId="39949" xr:uid="{00000000-0005-0000-0000-000043930000}"/>
    <cellStyle name="Salida 12 33 3" xfId="22879" xr:uid="{00000000-0005-0000-0000-000044930000}"/>
    <cellStyle name="Salida 12 33 3 2" xfId="37930" xr:uid="{00000000-0005-0000-0000-000045930000}"/>
    <cellStyle name="Salida 12 33 3 3" xfId="52279" xr:uid="{00000000-0005-0000-0000-000046930000}"/>
    <cellStyle name="Salida 12 34" xfId="8725" xr:uid="{00000000-0005-0000-0000-000047930000}"/>
    <cellStyle name="Salida 12 34 2" xfId="14632" xr:uid="{00000000-0005-0000-0000-000048930000}"/>
    <cellStyle name="Salida 12 34 2 2" xfId="29683" xr:uid="{00000000-0005-0000-0000-000049930000}"/>
    <cellStyle name="Salida 12 34 2 3" xfId="44032" xr:uid="{00000000-0005-0000-0000-00004A930000}"/>
    <cellStyle name="Salida 12 34 3" xfId="23074" xr:uid="{00000000-0005-0000-0000-00004B930000}"/>
    <cellStyle name="Salida 12 34 3 2" xfId="38125" xr:uid="{00000000-0005-0000-0000-00004C930000}"/>
    <cellStyle name="Salida 12 34 3 3" xfId="52474" xr:uid="{00000000-0005-0000-0000-00004D930000}"/>
    <cellStyle name="Salida 12 35" xfId="8895" xr:uid="{00000000-0005-0000-0000-00004E930000}"/>
    <cellStyle name="Salida 12 35 2" xfId="11325" xr:uid="{00000000-0005-0000-0000-00004F930000}"/>
    <cellStyle name="Salida 12 35 2 2" xfId="26376" xr:uid="{00000000-0005-0000-0000-000050930000}"/>
    <cellStyle name="Salida 12 35 2 3" xfId="40725" xr:uid="{00000000-0005-0000-0000-000051930000}"/>
    <cellStyle name="Salida 12 35 3" xfId="23244" xr:uid="{00000000-0005-0000-0000-000052930000}"/>
    <cellStyle name="Salida 12 35 3 2" xfId="38295" xr:uid="{00000000-0005-0000-0000-000053930000}"/>
    <cellStyle name="Salida 12 35 3 3" xfId="52644" xr:uid="{00000000-0005-0000-0000-000054930000}"/>
    <cellStyle name="Salida 12 36" xfId="13876" xr:uid="{00000000-0005-0000-0000-000055930000}"/>
    <cellStyle name="Salida 12 36 2" xfId="28927" xr:uid="{00000000-0005-0000-0000-000056930000}"/>
    <cellStyle name="Salida 12 36 3" xfId="43276" xr:uid="{00000000-0005-0000-0000-000057930000}"/>
    <cellStyle name="Salida 12 37" xfId="16144" xr:uid="{00000000-0005-0000-0000-000058930000}"/>
    <cellStyle name="Salida 12 37 2" xfId="31195" xr:uid="{00000000-0005-0000-0000-000059930000}"/>
    <cellStyle name="Salida 12 37 3" xfId="45544" xr:uid="{00000000-0005-0000-0000-00005A930000}"/>
    <cellStyle name="Salida 12 4" xfId="2451" xr:uid="{00000000-0005-0000-0000-00005B930000}"/>
    <cellStyle name="Salida 12 4 2" xfId="13528" xr:uid="{00000000-0005-0000-0000-00005C930000}"/>
    <cellStyle name="Salida 12 4 2 2" xfId="28579" xr:uid="{00000000-0005-0000-0000-00005D930000}"/>
    <cellStyle name="Salida 12 4 2 3" xfId="42928" xr:uid="{00000000-0005-0000-0000-00005E930000}"/>
    <cellStyle name="Salida 12 4 3" xfId="16800" xr:uid="{00000000-0005-0000-0000-00005F930000}"/>
    <cellStyle name="Salida 12 4 3 2" xfId="31851" xr:uid="{00000000-0005-0000-0000-000060930000}"/>
    <cellStyle name="Salida 12 4 3 3" xfId="46200" xr:uid="{00000000-0005-0000-0000-000061930000}"/>
    <cellStyle name="Salida 12 5" xfId="2661" xr:uid="{00000000-0005-0000-0000-000062930000}"/>
    <cellStyle name="Salida 12 5 2" xfId="10842" xr:uid="{00000000-0005-0000-0000-000063930000}"/>
    <cellStyle name="Salida 12 5 2 2" xfId="25893" xr:uid="{00000000-0005-0000-0000-000064930000}"/>
    <cellStyle name="Salida 12 5 2 3" xfId="40242" xr:uid="{00000000-0005-0000-0000-000065930000}"/>
    <cellStyle name="Salida 12 5 3" xfId="17010" xr:uid="{00000000-0005-0000-0000-000066930000}"/>
    <cellStyle name="Salida 12 5 3 2" xfId="32061" xr:uid="{00000000-0005-0000-0000-000067930000}"/>
    <cellStyle name="Salida 12 5 3 3" xfId="46410" xr:uid="{00000000-0005-0000-0000-000068930000}"/>
    <cellStyle name="Salida 12 6" xfId="2871" xr:uid="{00000000-0005-0000-0000-000069930000}"/>
    <cellStyle name="Salida 12 6 2" xfId="13199" xr:uid="{00000000-0005-0000-0000-00006A930000}"/>
    <cellStyle name="Salida 12 6 2 2" xfId="28250" xr:uid="{00000000-0005-0000-0000-00006B930000}"/>
    <cellStyle name="Salida 12 6 2 3" xfId="42599" xr:uid="{00000000-0005-0000-0000-00006C930000}"/>
    <cellStyle name="Salida 12 6 3" xfId="17220" xr:uid="{00000000-0005-0000-0000-00006D930000}"/>
    <cellStyle name="Salida 12 6 3 2" xfId="32271" xr:uid="{00000000-0005-0000-0000-00006E930000}"/>
    <cellStyle name="Salida 12 6 3 3" xfId="46620" xr:uid="{00000000-0005-0000-0000-00006F930000}"/>
    <cellStyle name="Salida 12 7" xfId="3081" xr:uid="{00000000-0005-0000-0000-000070930000}"/>
    <cellStyle name="Salida 12 7 2" xfId="11915" xr:uid="{00000000-0005-0000-0000-000071930000}"/>
    <cellStyle name="Salida 12 7 2 2" xfId="26966" xr:uid="{00000000-0005-0000-0000-000072930000}"/>
    <cellStyle name="Salida 12 7 2 3" xfId="41315" xr:uid="{00000000-0005-0000-0000-000073930000}"/>
    <cellStyle name="Salida 12 7 3" xfId="17430" xr:uid="{00000000-0005-0000-0000-000074930000}"/>
    <cellStyle name="Salida 12 7 3 2" xfId="32481" xr:uid="{00000000-0005-0000-0000-000075930000}"/>
    <cellStyle name="Salida 12 7 3 3" xfId="46830" xr:uid="{00000000-0005-0000-0000-000076930000}"/>
    <cellStyle name="Salida 12 8" xfId="3291" xr:uid="{00000000-0005-0000-0000-000077930000}"/>
    <cellStyle name="Salida 12 8 2" xfId="13192" xr:uid="{00000000-0005-0000-0000-000078930000}"/>
    <cellStyle name="Salida 12 8 2 2" xfId="28243" xr:uid="{00000000-0005-0000-0000-000079930000}"/>
    <cellStyle name="Salida 12 8 2 3" xfId="42592" xr:uid="{00000000-0005-0000-0000-00007A930000}"/>
    <cellStyle name="Salida 12 8 3" xfId="17640" xr:uid="{00000000-0005-0000-0000-00007B930000}"/>
    <cellStyle name="Salida 12 8 3 2" xfId="32691" xr:uid="{00000000-0005-0000-0000-00007C930000}"/>
    <cellStyle name="Salida 12 8 3 3" xfId="47040" xr:uid="{00000000-0005-0000-0000-00007D930000}"/>
    <cellStyle name="Salida 12 9" xfId="3501" xr:uid="{00000000-0005-0000-0000-00007E930000}"/>
    <cellStyle name="Salida 12 9 2" xfId="10081" xr:uid="{00000000-0005-0000-0000-00007F930000}"/>
    <cellStyle name="Salida 12 9 2 2" xfId="25132" xr:uid="{00000000-0005-0000-0000-000080930000}"/>
    <cellStyle name="Salida 12 9 2 3" xfId="39481" xr:uid="{00000000-0005-0000-0000-000081930000}"/>
    <cellStyle name="Salida 12 9 3" xfId="17850" xr:uid="{00000000-0005-0000-0000-000082930000}"/>
    <cellStyle name="Salida 12 9 3 2" xfId="32901" xr:uid="{00000000-0005-0000-0000-000083930000}"/>
    <cellStyle name="Salida 12 9 3 3" xfId="47250" xr:uid="{00000000-0005-0000-0000-000084930000}"/>
    <cellStyle name="Salida 13" xfId="1428" xr:uid="{00000000-0005-0000-0000-000085930000}"/>
    <cellStyle name="Salida 13 10" xfId="3712" xr:uid="{00000000-0005-0000-0000-000086930000}"/>
    <cellStyle name="Salida 13 10 2" xfId="13097" xr:uid="{00000000-0005-0000-0000-000087930000}"/>
    <cellStyle name="Salida 13 10 2 2" xfId="28148" xr:uid="{00000000-0005-0000-0000-000088930000}"/>
    <cellStyle name="Salida 13 10 2 3" xfId="42497" xr:uid="{00000000-0005-0000-0000-000089930000}"/>
    <cellStyle name="Salida 13 10 3" xfId="18061" xr:uid="{00000000-0005-0000-0000-00008A930000}"/>
    <cellStyle name="Salida 13 10 3 2" xfId="33112" xr:uid="{00000000-0005-0000-0000-00008B930000}"/>
    <cellStyle name="Salida 13 10 3 3" xfId="47461" xr:uid="{00000000-0005-0000-0000-00008C930000}"/>
    <cellStyle name="Salida 13 11" xfId="3922" xr:uid="{00000000-0005-0000-0000-00008D930000}"/>
    <cellStyle name="Salida 13 11 2" xfId="15421" xr:uid="{00000000-0005-0000-0000-00008E930000}"/>
    <cellStyle name="Salida 13 11 2 2" xfId="30472" xr:uid="{00000000-0005-0000-0000-00008F930000}"/>
    <cellStyle name="Salida 13 11 2 3" xfId="44821" xr:uid="{00000000-0005-0000-0000-000090930000}"/>
    <cellStyle name="Salida 13 11 3" xfId="18271" xr:uid="{00000000-0005-0000-0000-000091930000}"/>
    <cellStyle name="Salida 13 11 3 2" xfId="33322" xr:uid="{00000000-0005-0000-0000-000092930000}"/>
    <cellStyle name="Salida 13 11 3 3" xfId="47671" xr:uid="{00000000-0005-0000-0000-000093930000}"/>
    <cellStyle name="Salida 13 12" xfId="4132" xr:uid="{00000000-0005-0000-0000-000094930000}"/>
    <cellStyle name="Salida 13 12 2" xfId="12734" xr:uid="{00000000-0005-0000-0000-000095930000}"/>
    <cellStyle name="Salida 13 12 2 2" xfId="27785" xr:uid="{00000000-0005-0000-0000-000096930000}"/>
    <cellStyle name="Salida 13 12 2 3" xfId="42134" xr:uid="{00000000-0005-0000-0000-000097930000}"/>
    <cellStyle name="Salida 13 12 3" xfId="18481" xr:uid="{00000000-0005-0000-0000-000098930000}"/>
    <cellStyle name="Salida 13 12 3 2" xfId="33532" xr:uid="{00000000-0005-0000-0000-000099930000}"/>
    <cellStyle name="Salida 13 12 3 3" xfId="47881" xr:uid="{00000000-0005-0000-0000-00009A930000}"/>
    <cellStyle name="Salida 13 13" xfId="4342" xr:uid="{00000000-0005-0000-0000-00009B930000}"/>
    <cellStyle name="Salida 13 13 2" xfId="14135" xr:uid="{00000000-0005-0000-0000-00009C930000}"/>
    <cellStyle name="Salida 13 13 2 2" xfId="29186" xr:uid="{00000000-0005-0000-0000-00009D930000}"/>
    <cellStyle name="Salida 13 13 2 3" xfId="43535" xr:uid="{00000000-0005-0000-0000-00009E930000}"/>
    <cellStyle name="Salida 13 13 3" xfId="18691" xr:uid="{00000000-0005-0000-0000-00009F930000}"/>
    <cellStyle name="Salida 13 13 3 2" xfId="33742" xr:uid="{00000000-0005-0000-0000-0000A0930000}"/>
    <cellStyle name="Salida 13 13 3 3" xfId="48091" xr:uid="{00000000-0005-0000-0000-0000A1930000}"/>
    <cellStyle name="Salida 13 14" xfId="4552" xr:uid="{00000000-0005-0000-0000-0000A2930000}"/>
    <cellStyle name="Salida 13 14 2" xfId="15569" xr:uid="{00000000-0005-0000-0000-0000A3930000}"/>
    <cellStyle name="Salida 13 14 2 2" xfId="30620" xr:uid="{00000000-0005-0000-0000-0000A4930000}"/>
    <cellStyle name="Salida 13 14 2 3" xfId="44969" xr:uid="{00000000-0005-0000-0000-0000A5930000}"/>
    <cellStyle name="Salida 13 14 3" xfId="18901" xr:uid="{00000000-0005-0000-0000-0000A6930000}"/>
    <cellStyle name="Salida 13 14 3 2" xfId="33952" xr:uid="{00000000-0005-0000-0000-0000A7930000}"/>
    <cellStyle name="Salida 13 14 3 3" xfId="48301" xr:uid="{00000000-0005-0000-0000-0000A8930000}"/>
    <cellStyle name="Salida 13 15" xfId="4762" xr:uid="{00000000-0005-0000-0000-0000A9930000}"/>
    <cellStyle name="Salida 13 15 2" xfId="15438" xr:uid="{00000000-0005-0000-0000-0000AA930000}"/>
    <cellStyle name="Salida 13 15 2 2" xfId="30489" xr:uid="{00000000-0005-0000-0000-0000AB930000}"/>
    <cellStyle name="Salida 13 15 2 3" xfId="44838" xr:uid="{00000000-0005-0000-0000-0000AC930000}"/>
    <cellStyle name="Salida 13 15 3" xfId="19111" xr:uid="{00000000-0005-0000-0000-0000AD930000}"/>
    <cellStyle name="Salida 13 15 3 2" xfId="34162" xr:uid="{00000000-0005-0000-0000-0000AE930000}"/>
    <cellStyle name="Salida 13 15 3 3" xfId="48511" xr:uid="{00000000-0005-0000-0000-0000AF930000}"/>
    <cellStyle name="Salida 13 16" xfId="4972" xr:uid="{00000000-0005-0000-0000-0000B0930000}"/>
    <cellStyle name="Salida 13 16 2" xfId="11110" xr:uid="{00000000-0005-0000-0000-0000B1930000}"/>
    <cellStyle name="Salida 13 16 2 2" xfId="26161" xr:uid="{00000000-0005-0000-0000-0000B2930000}"/>
    <cellStyle name="Salida 13 16 2 3" xfId="40510" xr:uid="{00000000-0005-0000-0000-0000B3930000}"/>
    <cellStyle name="Salida 13 16 3" xfId="19321" xr:uid="{00000000-0005-0000-0000-0000B4930000}"/>
    <cellStyle name="Salida 13 16 3 2" xfId="34372" xr:uid="{00000000-0005-0000-0000-0000B5930000}"/>
    <cellStyle name="Salida 13 16 3 3" xfId="48721" xr:uid="{00000000-0005-0000-0000-0000B6930000}"/>
    <cellStyle name="Salida 13 17" xfId="5182" xr:uid="{00000000-0005-0000-0000-0000B7930000}"/>
    <cellStyle name="Salida 13 17 2" xfId="9438" xr:uid="{00000000-0005-0000-0000-0000B8930000}"/>
    <cellStyle name="Salida 13 17 2 2" xfId="24489" xr:uid="{00000000-0005-0000-0000-0000B9930000}"/>
    <cellStyle name="Salida 13 17 2 3" xfId="38838" xr:uid="{00000000-0005-0000-0000-0000BA930000}"/>
    <cellStyle name="Salida 13 17 3" xfId="19531" xr:uid="{00000000-0005-0000-0000-0000BB930000}"/>
    <cellStyle name="Salida 13 17 3 2" xfId="34582" xr:uid="{00000000-0005-0000-0000-0000BC930000}"/>
    <cellStyle name="Salida 13 17 3 3" xfId="48931" xr:uid="{00000000-0005-0000-0000-0000BD930000}"/>
    <cellStyle name="Salida 13 18" xfId="5392" xr:uid="{00000000-0005-0000-0000-0000BE930000}"/>
    <cellStyle name="Salida 13 18 2" xfId="9525" xr:uid="{00000000-0005-0000-0000-0000BF930000}"/>
    <cellStyle name="Salida 13 18 2 2" xfId="24576" xr:uid="{00000000-0005-0000-0000-0000C0930000}"/>
    <cellStyle name="Salida 13 18 2 3" xfId="38925" xr:uid="{00000000-0005-0000-0000-0000C1930000}"/>
    <cellStyle name="Salida 13 18 3" xfId="19741" xr:uid="{00000000-0005-0000-0000-0000C2930000}"/>
    <cellStyle name="Salida 13 18 3 2" xfId="34792" xr:uid="{00000000-0005-0000-0000-0000C3930000}"/>
    <cellStyle name="Salida 13 18 3 3" xfId="49141" xr:uid="{00000000-0005-0000-0000-0000C4930000}"/>
    <cellStyle name="Salida 13 19" xfId="5602" xr:uid="{00000000-0005-0000-0000-0000C5930000}"/>
    <cellStyle name="Salida 13 19 2" xfId="13269" xr:uid="{00000000-0005-0000-0000-0000C6930000}"/>
    <cellStyle name="Salida 13 19 2 2" xfId="28320" xr:uid="{00000000-0005-0000-0000-0000C7930000}"/>
    <cellStyle name="Salida 13 19 2 3" xfId="42669" xr:uid="{00000000-0005-0000-0000-0000C8930000}"/>
    <cellStyle name="Salida 13 19 3" xfId="19951" xr:uid="{00000000-0005-0000-0000-0000C9930000}"/>
    <cellStyle name="Salida 13 19 3 2" xfId="35002" xr:uid="{00000000-0005-0000-0000-0000CA930000}"/>
    <cellStyle name="Salida 13 19 3 3" xfId="49351" xr:uid="{00000000-0005-0000-0000-0000CB930000}"/>
    <cellStyle name="Salida 13 2" xfId="1939" xr:uid="{00000000-0005-0000-0000-0000CC930000}"/>
    <cellStyle name="Salida 13 2 2" xfId="12298" xr:uid="{00000000-0005-0000-0000-0000CD930000}"/>
    <cellStyle name="Salida 13 2 2 2" xfId="27349" xr:uid="{00000000-0005-0000-0000-0000CE930000}"/>
    <cellStyle name="Salida 13 2 2 3" xfId="41698" xr:uid="{00000000-0005-0000-0000-0000CF930000}"/>
    <cellStyle name="Salida 13 2 3" xfId="16284" xr:uid="{00000000-0005-0000-0000-0000D0930000}"/>
    <cellStyle name="Salida 13 2 3 2" xfId="31335" xr:uid="{00000000-0005-0000-0000-0000D1930000}"/>
    <cellStyle name="Salida 13 2 3 3" xfId="45684" xr:uid="{00000000-0005-0000-0000-0000D2930000}"/>
    <cellStyle name="Salida 13 20" xfId="5812" xr:uid="{00000000-0005-0000-0000-0000D3930000}"/>
    <cellStyle name="Salida 13 20 2" xfId="15397" xr:uid="{00000000-0005-0000-0000-0000D4930000}"/>
    <cellStyle name="Salida 13 20 2 2" xfId="30448" xr:uid="{00000000-0005-0000-0000-0000D5930000}"/>
    <cellStyle name="Salida 13 20 2 3" xfId="44797" xr:uid="{00000000-0005-0000-0000-0000D6930000}"/>
    <cellStyle name="Salida 13 20 3" xfId="20161" xr:uid="{00000000-0005-0000-0000-0000D7930000}"/>
    <cellStyle name="Salida 13 20 3 2" xfId="35212" xr:uid="{00000000-0005-0000-0000-0000D8930000}"/>
    <cellStyle name="Salida 13 20 3 3" xfId="49561" xr:uid="{00000000-0005-0000-0000-0000D9930000}"/>
    <cellStyle name="Salida 13 21" xfId="6022" xr:uid="{00000000-0005-0000-0000-0000DA930000}"/>
    <cellStyle name="Salida 13 21 2" xfId="12522" xr:uid="{00000000-0005-0000-0000-0000DB930000}"/>
    <cellStyle name="Salida 13 21 2 2" xfId="27573" xr:uid="{00000000-0005-0000-0000-0000DC930000}"/>
    <cellStyle name="Salida 13 21 2 3" xfId="41922" xr:uid="{00000000-0005-0000-0000-0000DD930000}"/>
    <cellStyle name="Salida 13 21 3" xfId="20371" xr:uid="{00000000-0005-0000-0000-0000DE930000}"/>
    <cellStyle name="Salida 13 21 3 2" xfId="35422" xr:uid="{00000000-0005-0000-0000-0000DF930000}"/>
    <cellStyle name="Salida 13 21 3 3" xfId="49771" xr:uid="{00000000-0005-0000-0000-0000E0930000}"/>
    <cellStyle name="Salida 13 22" xfId="6232" xr:uid="{00000000-0005-0000-0000-0000E1930000}"/>
    <cellStyle name="Salida 13 22 2" xfId="10831" xr:uid="{00000000-0005-0000-0000-0000E2930000}"/>
    <cellStyle name="Salida 13 22 2 2" xfId="25882" xr:uid="{00000000-0005-0000-0000-0000E3930000}"/>
    <cellStyle name="Salida 13 22 2 3" xfId="40231" xr:uid="{00000000-0005-0000-0000-0000E4930000}"/>
    <cellStyle name="Salida 13 22 3" xfId="20581" xr:uid="{00000000-0005-0000-0000-0000E5930000}"/>
    <cellStyle name="Salida 13 22 3 2" xfId="35632" xr:uid="{00000000-0005-0000-0000-0000E6930000}"/>
    <cellStyle name="Salida 13 22 3 3" xfId="49981" xr:uid="{00000000-0005-0000-0000-0000E7930000}"/>
    <cellStyle name="Salida 13 23" xfId="6442" xr:uid="{00000000-0005-0000-0000-0000E8930000}"/>
    <cellStyle name="Salida 13 23 2" xfId="15409" xr:uid="{00000000-0005-0000-0000-0000E9930000}"/>
    <cellStyle name="Salida 13 23 2 2" xfId="30460" xr:uid="{00000000-0005-0000-0000-0000EA930000}"/>
    <cellStyle name="Salida 13 23 2 3" xfId="44809" xr:uid="{00000000-0005-0000-0000-0000EB930000}"/>
    <cellStyle name="Salida 13 23 3" xfId="20791" xr:uid="{00000000-0005-0000-0000-0000EC930000}"/>
    <cellStyle name="Salida 13 23 3 2" xfId="35842" xr:uid="{00000000-0005-0000-0000-0000ED930000}"/>
    <cellStyle name="Salida 13 23 3 3" xfId="50191" xr:uid="{00000000-0005-0000-0000-0000EE930000}"/>
    <cellStyle name="Salida 13 24" xfId="6652" xr:uid="{00000000-0005-0000-0000-0000EF930000}"/>
    <cellStyle name="Salida 13 24 2" xfId="10144" xr:uid="{00000000-0005-0000-0000-0000F0930000}"/>
    <cellStyle name="Salida 13 24 2 2" xfId="25195" xr:uid="{00000000-0005-0000-0000-0000F1930000}"/>
    <cellStyle name="Salida 13 24 2 3" xfId="39544" xr:uid="{00000000-0005-0000-0000-0000F2930000}"/>
    <cellStyle name="Salida 13 24 3" xfId="21001" xr:uid="{00000000-0005-0000-0000-0000F3930000}"/>
    <cellStyle name="Salida 13 24 3 2" xfId="36052" xr:uid="{00000000-0005-0000-0000-0000F4930000}"/>
    <cellStyle name="Salida 13 24 3 3" xfId="50401" xr:uid="{00000000-0005-0000-0000-0000F5930000}"/>
    <cellStyle name="Salida 13 25" xfId="6862" xr:uid="{00000000-0005-0000-0000-0000F6930000}"/>
    <cellStyle name="Salida 13 25 2" xfId="10251" xr:uid="{00000000-0005-0000-0000-0000F7930000}"/>
    <cellStyle name="Salida 13 25 2 2" xfId="25302" xr:uid="{00000000-0005-0000-0000-0000F8930000}"/>
    <cellStyle name="Salida 13 25 2 3" xfId="39651" xr:uid="{00000000-0005-0000-0000-0000F9930000}"/>
    <cellStyle name="Salida 13 25 3" xfId="21211" xr:uid="{00000000-0005-0000-0000-0000FA930000}"/>
    <cellStyle name="Salida 13 25 3 2" xfId="36262" xr:uid="{00000000-0005-0000-0000-0000FB930000}"/>
    <cellStyle name="Salida 13 25 3 3" xfId="50611" xr:uid="{00000000-0005-0000-0000-0000FC930000}"/>
    <cellStyle name="Salida 13 26" xfId="7072" xr:uid="{00000000-0005-0000-0000-0000FD930000}"/>
    <cellStyle name="Salida 13 26 2" xfId="12774" xr:uid="{00000000-0005-0000-0000-0000FE930000}"/>
    <cellStyle name="Salida 13 26 2 2" xfId="27825" xr:uid="{00000000-0005-0000-0000-0000FF930000}"/>
    <cellStyle name="Salida 13 26 2 3" xfId="42174" xr:uid="{00000000-0005-0000-0000-000000940000}"/>
    <cellStyle name="Salida 13 26 3" xfId="21421" xr:uid="{00000000-0005-0000-0000-000001940000}"/>
    <cellStyle name="Salida 13 26 3 2" xfId="36472" xr:uid="{00000000-0005-0000-0000-000002940000}"/>
    <cellStyle name="Salida 13 26 3 3" xfId="50821" xr:uid="{00000000-0005-0000-0000-000003940000}"/>
    <cellStyle name="Salida 13 27" xfId="7282" xr:uid="{00000000-0005-0000-0000-000004940000}"/>
    <cellStyle name="Salida 13 27 2" xfId="15325" xr:uid="{00000000-0005-0000-0000-000005940000}"/>
    <cellStyle name="Salida 13 27 2 2" xfId="30376" xr:uid="{00000000-0005-0000-0000-000006940000}"/>
    <cellStyle name="Salida 13 27 2 3" xfId="44725" xr:uid="{00000000-0005-0000-0000-000007940000}"/>
    <cellStyle name="Salida 13 27 3" xfId="21631" xr:uid="{00000000-0005-0000-0000-000008940000}"/>
    <cellStyle name="Salida 13 27 3 2" xfId="36682" xr:uid="{00000000-0005-0000-0000-000009940000}"/>
    <cellStyle name="Salida 13 27 3 3" xfId="51031" xr:uid="{00000000-0005-0000-0000-00000A940000}"/>
    <cellStyle name="Salida 13 28" xfId="7492" xr:uid="{00000000-0005-0000-0000-00000B940000}"/>
    <cellStyle name="Salida 13 28 2" xfId="10012" xr:uid="{00000000-0005-0000-0000-00000C940000}"/>
    <cellStyle name="Salida 13 28 2 2" xfId="25063" xr:uid="{00000000-0005-0000-0000-00000D940000}"/>
    <cellStyle name="Salida 13 28 2 3" xfId="39412" xr:uid="{00000000-0005-0000-0000-00000E940000}"/>
    <cellStyle name="Salida 13 28 3" xfId="21841" xr:uid="{00000000-0005-0000-0000-00000F940000}"/>
    <cellStyle name="Salida 13 28 3 2" xfId="36892" xr:uid="{00000000-0005-0000-0000-000010940000}"/>
    <cellStyle name="Salida 13 28 3 3" xfId="51241" xr:uid="{00000000-0005-0000-0000-000011940000}"/>
    <cellStyle name="Salida 13 29" xfId="7702" xr:uid="{00000000-0005-0000-0000-000012940000}"/>
    <cellStyle name="Salida 13 29 2" xfId="10191" xr:uid="{00000000-0005-0000-0000-000013940000}"/>
    <cellStyle name="Salida 13 29 2 2" xfId="25242" xr:uid="{00000000-0005-0000-0000-000014940000}"/>
    <cellStyle name="Salida 13 29 2 3" xfId="39591" xr:uid="{00000000-0005-0000-0000-000015940000}"/>
    <cellStyle name="Salida 13 29 3" xfId="22051" xr:uid="{00000000-0005-0000-0000-000016940000}"/>
    <cellStyle name="Salida 13 29 3 2" xfId="37102" xr:uid="{00000000-0005-0000-0000-000017940000}"/>
    <cellStyle name="Salida 13 29 3 3" xfId="51451" xr:uid="{00000000-0005-0000-0000-000018940000}"/>
    <cellStyle name="Salida 13 3" xfId="2242" xr:uid="{00000000-0005-0000-0000-000019940000}"/>
    <cellStyle name="Salida 13 3 2" xfId="11999" xr:uid="{00000000-0005-0000-0000-00001A940000}"/>
    <cellStyle name="Salida 13 3 2 2" xfId="27050" xr:uid="{00000000-0005-0000-0000-00001B940000}"/>
    <cellStyle name="Salida 13 3 2 3" xfId="41399" xr:uid="{00000000-0005-0000-0000-00001C940000}"/>
    <cellStyle name="Salida 13 3 3" xfId="16591" xr:uid="{00000000-0005-0000-0000-00001D940000}"/>
    <cellStyle name="Salida 13 3 3 2" xfId="31642" xr:uid="{00000000-0005-0000-0000-00001E940000}"/>
    <cellStyle name="Salida 13 3 3 3" xfId="45991" xr:uid="{00000000-0005-0000-0000-00001F940000}"/>
    <cellStyle name="Salida 13 30" xfId="7912" xr:uid="{00000000-0005-0000-0000-000020940000}"/>
    <cellStyle name="Salida 13 30 2" xfId="14052" xr:uid="{00000000-0005-0000-0000-000021940000}"/>
    <cellStyle name="Salida 13 30 2 2" xfId="29103" xr:uid="{00000000-0005-0000-0000-000022940000}"/>
    <cellStyle name="Salida 13 30 2 3" xfId="43452" xr:uid="{00000000-0005-0000-0000-000023940000}"/>
    <cellStyle name="Salida 13 30 3" xfId="22261" xr:uid="{00000000-0005-0000-0000-000024940000}"/>
    <cellStyle name="Salida 13 30 3 2" xfId="37312" xr:uid="{00000000-0005-0000-0000-000025940000}"/>
    <cellStyle name="Salida 13 30 3 3" xfId="51661" xr:uid="{00000000-0005-0000-0000-000026940000}"/>
    <cellStyle name="Salida 13 31" xfId="8119" xr:uid="{00000000-0005-0000-0000-000027940000}"/>
    <cellStyle name="Salida 13 31 2" xfId="11015" xr:uid="{00000000-0005-0000-0000-000028940000}"/>
    <cellStyle name="Salida 13 31 2 2" xfId="26066" xr:uid="{00000000-0005-0000-0000-000029940000}"/>
    <cellStyle name="Salida 13 31 2 3" xfId="40415" xr:uid="{00000000-0005-0000-0000-00002A940000}"/>
    <cellStyle name="Salida 13 31 3" xfId="22468" xr:uid="{00000000-0005-0000-0000-00002B940000}"/>
    <cellStyle name="Salida 13 31 3 2" xfId="37519" xr:uid="{00000000-0005-0000-0000-00002C940000}"/>
    <cellStyle name="Salida 13 31 3 3" xfId="51868" xr:uid="{00000000-0005-0000-0000-00002D940000}"/>
    <cellStyle name="Salida 13 32" xfId="8326" xr:uid="{00000000-0005-0000-0000-00002E940000}"/>
    <cellStyle name="Salida 13 32 2" xfId="13570" xr:uid="{00000000-0005-0000-0000-00002F940000}"/>
    <cellStyle name="Salida 13 32 2 2" xfId="28621" xr:uid="{00000000-0005-0000-0000-000030940000}"/>
    <cellStyle name="Salida 13 32 2 3" xfId="42970" xr:uid="{00000000-0005-0000-0000-000031940000}"/>
    <cellStyle name="Salida 13 32 3" xfId="22675" xr:uid="{00000000-0005-0000-0000-000032940000}"/>
    <cellStyle name="Salida 13 32 3 2" xfId="37726" xr:uid="{00000000-0005-0000-0000-000033940000}"/>
    <cellStyle name="Salida 13 32 3 3" xfId="52075" xr:uid="{00000000-0005-0000-0000-000034940000}"/>
    <cellStyle name="Salida 13 33" xfId="8531" xr:uid="{00000000-0005-0000-0000-000035940000}"/>
    <cellStyle name="Salida 13 33 2" xfId="12027" xr:uid="{00000000-0005-0000-0000-000036940000}"/>
    <cellStyle name="Salida 13 33 2 2" xfId="27078" xr:uid="{00000000-0005-0000-0000-000037940000}"/>
    <cellStyle name="Salida 13 33 2 3" xfId="41427" xr:uid="{00000000-0005-0000-0000-000038940000}"/>
    <cellStyle name="Salida 13 33 3" xfId="22880" xr:uid="{00000000-0005-0000-0000-000039940000}"/>
    <cellStyle name="Salida 13 33 3 2" xfId="37931" xr:uid="{00000000-0005-0000-0000-00003A940000}"/>
    <cellStyle name="Salida 13 33 3 3" xfId="52280" xr:uid="{00000000-0005-0000-0000-00003B940000}"/>
    <cellStyle name="Salida 13 34" xfId="8726" xr:uid="{00000000-0005-0000-0000-00003C940000}"/>
    <cellStyle name="Salida 13 34 2" xfId="13601" xr:uid="{00000000-0005-0000-0000-00003D940000}"/>
    <cellStyle name="Salida 13 34 2 2" xfId="28652" xr:uid="{00000000-0005-0000-0000-00003E940000}"/>
    <cellStyle name="Salida 13 34 2 3" xfId="43001" xr:uid="{00000000-0005-0000-0000-00003F940000}"/>
    <cellStyle name="Salida 13 34 3" xfId="23075" xr:uid="{00000000-0005-0000-0000-000040940000}"/>
    <cellStyle name="Salida 13 34 3 2" xfId="38126" xr:uid="{00000000-0005-0000-0000-000041940000}"/>
    <cellStyle name="Salida 13 34 3 3" xfId="52475" xr:uid="{00000000-0005-0000-0000-000042940000}"/>
    <cellStyle name="Salida 13 35" xfId="8896" xr:uid="{00000000-0005-0000-0000-000043940000}"/>
    <cellStyle name="Salida 13 35 2" xfId="11923" xr:uid="{00000000-0005-0000-0000-000044940000}"/>
    <cellStyle name="Salida 13 35 2 2" xfId="26974" xr:uid="{00000000-0005-0000-0000-000045940000}"/>
    <cellStyle name="Salida 13 35 2 3" xfId="41323" xr:uid="{00000000-0005-0000-0000-000046940000}"/>
    <cellStyle name="Salida 13 35 3" xfId="23245" xr:uid="{00000000-0005-0000-0000-000047940000}"/>
    <cellStyle name="Salida 13 35 3 2" xfId="38296" xr:uid="{00000000-0005-0000-0000-000048940000}"/>
    <cellStyle name="Salida 13 35 3 3" xfId="52645" xr:uid="{00000000-0005-0000-0000-000049940000}"/>
    <cellStyle name="Salida 13 36" xfId="12097" xr:uid="{00000000-0005-0000-0000-00004A940000}"/>
    <cellStyle name="Salida 13 36 2" xfId="27148" xr:uid="{00000000-0005-0000-0000-00004B940000}"/>
    <cellStyle name="Salida 13 36 3" xfId="41497" xr:uid="{00000000-0005-0000-0000-00004C940000}"/>
    <cellStyle name="Salida 13 37" xfId="16145" xr:uid="{00000000-0005-0000-0000-00004D940000}"/>
    <cellStyle name="Salida 13 37 2" xfId="31196" xr:uid="{00000000-0005-0000-0000-00004E940000}"/>
    <cellStyle name="Salida 13 37 3" xfId="45545" xr:uid="{00000000-0005-0000-0000-00004F940000}"/>
    <cellStyle name="Salida 13 4" xfId="2452" xr:uid="{00000000-0005-0000-0000-000050940000}"/>
    <cellStyle name="Salida 13 4 2" xfId="15426" xr:uid="{00000000-0005-0000-0000-000051940000}"/>
    <cellStyle name="Salida 13 4 2 2" xfId="30477" xr:uid="{00000000-0005-0000-0000-000052940000}"/>
    <cellStyle name="Salida 13 4 2 3" xfId="44826" xr:uid="{00000000-0005-0000-0000-000053940000}"/>
    <cellStyle name="Salida 13 4 3" xfId="16801" xr:uid="{00000000-0005-0000-0000-000054940000}"/>
    <cellStyle name="Salida 13 4 3 2" xfId="31852" xr:uid="{00000000-0005-0000-0000-000055940000}"/>
    <cellStyle name="Salida 13 4 3 3" xfId="46201" xr:uid="{00000000-0005-0000-0000-000056940000}"/>
    <cellStyle name="Salida 13 5" xfId="2662" xr:uid="{00000000-0005-0000-0000-000057940000}"/>
    <cellStyle name="Salida 13 5 2" xfId="11682" xr:uid="{00000000-0005-0000-0000-000058940000}"/>
    <cellStyle name="Salida 13 5 2 2" xfId="26733" xr:uid="{00000000-0005-0000-0000-000059940000}"/>
    <cellStyle name="Salida 13 5 2 3" xfId="41082" xr:uid="{00000000-0005-0000-0000-00005A940000}"/>
    <cellStyle name="Salida 13 5 3" xfId="17011" xr:uid="{00000000-0005-0000-0000-00005B940000}"/>
    <cellStyle name="Salida 13 5 3 2" xfId="32062" xr:uid="{00000000-0005-0000-0000-00005C940000}"/>
    <cellStyle name="Salida 13 5 3 3" xfId="46411" xr:uid="{00000000-0005-0000-0000-00005D940000}"/>
    <cellStyle name="Salida 13 6" xfId="2872" xr:uid="{00000000-0005-0000-0000-00005E940000}"/>
    <cellStyle name="Salida 13 6 2" xfId="10915" xr:uid="{00000000-0005-0000-0000-00005F940000}"/>
    <cellStyle name="Salida 13 6 2 2" xfId="25966" xr:uid="{00000000-0005-0000-0000-000060940000}"/>
    <cellStyle name="Salida 13 6 2 3" xfId="40315" xr:uid="{00000000-0005-0000-0000-000061940000}"/>
    <cellStyle name="Salida 13 6 3" xfId="17221" xr:uid="{00000000-0005-0000-0000-000062940000}"/>
    <cellStyle name="Salida 13 6 3 2" xfId="32272" xr:uid="{00000000-0005-0000-0000-000063940000}"/>
    <cellStyle name="Salida 13 6 3 3" xfId="46621" xr:uid="{00000000-0005-0000-0000-000064940000}"/>
    <cellStyle name="Salida 13 7" xfId="3082" xr:uid="{00000000-0005-0000-0000-000065940000}"/>
    <cellStyle name="Salida 13 7 2" xfId="13406" xr:uid="{00000000-0005-0000-0000-000066940000}"/>
    <cellStyle name="Salida 13 7 2 2" xfId="28457" xr:uid="{00000000-0005-0000-0000-000067940000}"/>
    <cellStyle name="Salida 13 7 2 3" xfId="42806" xr:uid="{00000000-0005-0000-0000-000068940000}"/>
    <cellStyle name="Salida 13 7 3" xfId="17431" xr:uid="{00000000-0005-0000-0000-000069940000}"/>
    <cellStyle name="Salida 13 7 3 2" xfId="32482" xr:uid="{00000000-0005-0000-0000-00006A940000}"/>
    <cellStyle name="Salida 13 7 3 3" xfId="46831" xr:uid="{00000000-0005-0000-0000-00006B940000}"/>
    <cellStyle name="Salida 13 8" xfId="3292" xr:uid="{00000000-0005-0000-0000-00006C940000}"/>
    <cellStyle name="Salida 13 8 2" xfId="11213" xr:uid="{00000000-0005-0000-0000-00006D940000}"/>
    <cellStyle name="Salida 13 8 2 2" xfId="26264" xr:uid="{00000000-0005-0000-0000-00006E940000}"/>
    <cellStyle name="Salida 13 8 2 3" xfId="40613" xr:uid="{00000000-0005-0000-0000-00006F940000}"/>
    <cellStyle name="Salida 13 8 3" xfId="17641" xr:uid="{00000000-0005-0000-0000-000070940000}"/>
    <cellStyle name="Salida 13 8 3 2" xfId="32692" xr:uid="{00000000-0005-0000-0000-000071940000}"/>
    <cellStyle name="Salida 13 8 3 3" xfId="47041" xr:uid="{00000000-0005-0000-0000-000072940000}"/>
    <cellStyle name="Salida 13 9" xfId="3502" xr:uid="{00000000-0005-0000-0000-000073940000}"/>
    <cellStyle name="Salida 13 9 2" xfId="14496" xr:uid="{00000000-0005-0000-0000-000074940000}"/>
    <cellStyle name="Salida 13 9 2 2" xfId="29547" xr:uid="{00000000-0005-0000-0000-000075940000}"/>
    <cellStyle name="Salida 13 9 2 3" xfId="43896" xr:uid="{00000000-0005-0000-0000-000076940000}"/>
    <cellStyle name="Salida 13 9 3" xfId="17851" xr:uid="{00000000-0005-0000-0000-000077940000}"/>
    <cellStyle name="Salida 13 9 3 2" xfId="32902" xr:uid="{00000000-0005-0000-0000-000078940000}"/>
    <cellStyle name="Salida 13 9 3 3" xfId="47251" xr:uid="{00000000-0005-0000-0000-000079940000}"/>
    <cellStyle name="Salida 14" xfId="1429" xr:uid="{00000000-0005-0000-0000-00007A940000}"/>
    <cellStyle name="Salida 14 10" xfId="3713" xr:uid="{00000000-0005-0000-0000-00007B940000}"/>
    <cellStyle name="Salida 14 10 2" xfId="15405" xr:uid="{00000000-0005-0000-0000-00007C940000}"/>
    <cellStyle name="Salida 14 10 2 2" xfId="30456" xr:uid="{00000000-0005-0000-0000-00007D940000}"/>
    <cellStyle name="Salida 14 10 2 3" xfId="44805" xr:uid="{00000000-0005-0000-0000-00007E940000}"/>
    <cellStyle name="Salida 14 10 3" xfId="18062" xr:uid="{00000000-0005-0000-0000-00007F940000}"/>
    <cellStyle name="Salida 14 10 3 2" xfId="33113" xr:uid="{00000000-0005-0000-0000-000080940000}"/>
    <cellStyle name="Salida 14 10 3 3" xfId="47462" xr:uid="{00000000-0005-0000-0000-000081940000}"/>
    <cellStyle name="Salida 14 11" xfId="3923" xr:uid="{00000000-0005-0000-0000-000082940000}"/>
    <cellStyle name="Salida 14 11 2" xfId="11220" xr:uid="{00000000-0005-0000-0000-000083940000}"/>
    <cellStyle name="Salida 14 11 2 2" xfId="26271" xr:uid="{00000000-0005-0000-0000-000084940000}"/>
    <cellStyle name="Salida 14 11 2 3" xfId="40620" xr:uid="{00000000-0005-0000-0000-000085940000}"/>
    <cellStyle name="Salida 14 11 3" xfId="18272" xr:uid="{00000000-0005-0000-0000-000086940000}"/>
    <cellStyle name="Salida 14 11 3 2" xfId="33323" xr:uid="{00000000-0005-0000-0000-000087940000}"/>
    <cellStyle name="Salida 14 11 3 3" xfId="47672" xr:uid="{00000000-0005-0000-0000-000088940000}"/>
    <cellStyle name="Salida 14 12" xfId="4133" xr:uid="{00000000-0005-0000-0000-000089940000}"/>
    <cellStyle name="Salida 14 12 2" xfId="14088" xr:uid="{00000000-0005-0000-0000-00008A940000}"/>
    <cellStyle name="Salida 14 12 2 2" xfId="29139" xr:uid="{00000000-0005-0000-0000-00008B940000}"/>
    <cellStyle name="Salida 14 12 2 3" xfId="43488" xr:uid="{00000000-0005-0000-0000-00008C940000}"/>
    <cellStyle name="Salida 14 12 3" xfId="18482" xr:uid="{00000000-0005-0000-0000-00008D940000}"/>
    <cellStyle name="Salida 14 12 3 2" xfId="33533" xr:uid="{00000000-0005-0000-0000-00008E940000}"/>
    <cellStyle name="Salida 14 12 3 3" xfId="47882" xr:uid="{00000000-0005-0000-0000-00008F940000}"/>
    <cellStyle name="Salida 14 13" xfId="4343" xr:uid="{00000000-0005-0000-0000-000090940000}"/>
    <cellStyle name="Salida 14 13 2" xfId="9435" xr:uid="{00000000-0005-0000-0000-000091940000}"/>
    <cellStyle name="Salida 14 13 2 2" xfId="24486" xr:uid="{00000000-0005-0000-0000-000092940000}"/>
    <cellStyle name="Salida 14 13 2 3" xfId="38835" xr:uid="{00000000-0005-0000-0000-000093940000}"/>
    <cellStyle name="Salida 14 13 3" xfId="18692" xr:uid="{00000000-0005-0000-0000-000094940000}"/>
    <cellStyle name="Salida 14 13 3 2" xfId="33743" xr:uid="{00000000-0005-0000-0000-000095940000}"/>
    <cellStyle name="Salida 14 13 3 3" xfId="48092" xr:uid="{00000000-0005-0000-0000-000096940000}"/>
    <cellStyle name="Salida 14 14" xfId="4553" xr:uid="{00000000-0005-0000-0000-000097940000}"/>
    <cellStyle name="Salida 14 14 2" xfId="12759" xr:uid="{00000000-0005-0000-0000-000098940000}"/>
    <cellStyle name="Salida 14 14 2 2" xfId="27810" xr:uid="{00000000-0005-0000-0000-000099940000}"/>
    <cellStyle name="Salida 14 14 2 3" xfId="42159" xr:uid="{00000000-0005-0000-0000-00009A940000}"/>
    <cellStyle name="Salida 14 14 3" xfId="18902" xr:uid="{00000000-0005-0000-0000-00009B940000}"/>
    <cellStyle name="Salida 14 14 3 2" xfId="33953" xr:uid="{00000000-0005-0000-0000-00009C940000}"/>
    <cellStyle name="Salida 14 14 3 3" xfId="48302" xr:uid="{00000000-0005-0000-0000-00009D940000}"/>
    <cellStyle name="Salida 14 15" xfId="4763" xr:uid="{00000000-0005-0000-0000-00009E940000}"/>
    <cellStyle name="Salida 14 15 2" xfId="11299" xr:uid="{00000000-0005-0000-0000-00009F940000}"/>
    <cellStyle name="Salida 14 15 2 2" xfId="26350" xr:uid="{00000000-0005-0000-0000-0000A0940000}"/>
    <cellStyle name="Salida 14 15 2 3" xfId="40699" xr:uid="{00000000-0005-0000-0000-0000A1940000}"/>
    <cellStyle name="Salida 14 15 3" xfId="19112" xr:uid="{00000000-0005-0000-0000-0000A2940000}"/>
    <cellStyle name="Salida 14 15 3 2" xfId="34163" xr:uid="{00000000-0005-0000-0000-0000A3940000}"/>
    <cellStyle name="Salida 14 15 3 3" xfId="48512" xr:uid="{00000000-0005-0000-0000-0000A4940000}"/>
    <cellStyle name="Salida 14 16" xfId="4973" xr:uid="{00000000-0005-0000-0000-0000A5940000}"/>
    <cellStyle name="Salida 14 16 2" xfId="10740" xr:uid="{00000000-0005-0000-0000-0000A6940000}"/>
    <cellStyle name="Salida 14 16 2 2" xfId="25791" xr:uid="{00000000-0005-0000-0000-0000A7940000}"/>
    <cellStyle name="Salida 14 16 2 3" xfId="40140" xr:uid="{00000000-0005-0000-0000-0000A8940000}"/>
    <cellStyle name="Salida 14 16 3" xfId="19322" xr:uid="{00000000-0005-0000-0000-0000A9940000}"/>
    <cellStyle name="Salida 14 16 3 2" xfId="34373" xr:uid="{00000000-0005-0000-0000-0000AA940000}"/>
    <cellStyle name="Salida 14 16 3 3" xfId="48722" xr:uid="{00000000-0005-0000-0000-0000AB940000}"/>
    <cellStyle name="Salida 14 17" xfId="5183" xr:uid="{00000000-0005-0000-0000-0000AC940000}"/>
    <cellStyle name="Salida 14 17 2" xfId="13879" xr:uid="{00000000-0005-0000-0000-0000AD940000}"/>
    <cellStyle name="Salida 14 17 2 2" xfId="28930" xr:uid="{00000000-0005-0000-0000-0000AE940000}"/>
    <cellStyle name="Salida 14 17 2 3" xfId="43279" xr:uid="{00000000-0005-0000-0000-0000AF940000}"/>
    <cellStyle name="Salida 14 17 3" xfId="19532" xr:uid="{00000000-0005-0000-0000-0000B0940000}"/>
    <cellStyle name="Salida 14 17 3 2" xfId="34583" xr:uid="{00000000-0005-0000-0000-0000B1940000}"/>
    <cellStyle name="Salida 14 17 3 3" xfId="48932" xr:uid="{00000000-0005-0000-0000-0000B2940000}"/>
    <cellStyle name="Salida 14 18" xfId="5393" xr:uid="{00000000-0005-0000-0000-0000B3940000}"/>
    <cellStyle name="Salida 14 18 2" xfId="11000" xr:uid="{00000000-0005-0000-0000-0000B4940000}"/>
    <cellStyle name="Salida 14 18 2 2" xfId="26051" xr:uid="{00000000-0005-0000-0000-0000B5940000}"/>
    <cellStyle name="Salida 14 18 2 3" xfId="40400" xr:uid="{00000000-0005-0000-0000-0000B6940000}"/>
    <cellStyle name="Salida 14 18 3" xfId="19742" xr:uid="{00000000-0005-0000-0000-0000B7940000}"/>
    <cellStyle name="Salida 14 18 3 2" xfId="34793" xr:uid="{00000000-0005-0000-0000-0000B8940000}"/>
    <cellStyle name="Salida 14 18 3 3" xfId="49142" xr:uid="{00000000-0005-0000-0000-0000B9940000}"/>
    <cellStyle name="Salida 14 19" xfId="5603" xr:uid="{00000000-0005-0000-0000-0000BA940000}"/>
    <cellStyle name="Salida 14 19 2" xfId="14884" xr:uid="{00000000-0005-0000-0000-0000BB940000}"/>
    <cellStyle name="Salida 14 19 2 2" xfId="29935" xr:uid="{00000000-0005-0000-0000-0000BC940000}"/>
    <cellStyle name="Salida 14 19 2 3" xfId="44284" xr:uid="{00000000-0005-0000-0000-0000BD940000}"/>
    <cellStyle name="Salida 14 19 3" xfId="19952" xr:uid="{00000000-0005-0000-0000-0000BE940000}"/>
    <cellStyle name="Salida 14 19 3 2" xfId="35003" xr:uid="{00000000-0005-0000-0000-0000BF940000}"/>
    <cellStyle name="Salida 14 19 3 3" xfId="49352" xr:uid="{00000000-0005-0000-0000-0000C0940000}"/>
    <cellStyle name="Salida 14 2" xfId="2183" xr:uid="{00000000-0005-0000-0000-0000C1940000}"/>
    <cellStyle name="Salida 14 2 2" xfId="9473" xr:uid="{00000000-0005-0000-0000-0000C2940000}"/>
    <cellStyle name="Salida 14 2 2 2" xfId="24524" xr:uid="{00000000-0005-0000-0000-0000C3940000}"/>
    <cellStyle name="Salida 14 2 2 3" xfId="38873" xr:uid="{00000000-0005-0000-0000-0000C4940000}"/>
    <cellStyle name="Salida 14 2 3" xfId="16532" xr:uid="{00000000-0005-0000-0000-0000C5940000}"/>
    <cellStyle name="Salida 14 2 3 2" xfId="31583" xr:uid="{00000000-0005-0000-0000-0000C6940000}"/>
    <cellStyle name="Salida 14 2 3 3" xfId="45932" xr:uid="{00000000-0005-0000-0000-0000C7940000}"/>
    <cellStyle name="Salida 14 20" xfId="5813" xr:uid="{00000000-0005-0000-0000-0000C8940000}"/>
    <cellStyle name="Salida 14 20 2" xfId="14206" xr:uid="{00000000-0005-0000-0000-0000C9940000}"/>
    <cellStyle name="Salida 14 20 2 2" xfId="29257" xr:uid="{00000000-0005-0000-0000-0000CA940000}"/>
    <cellStyle name="Salida 14 20 2 3" xfId="43606" xr:uid="{00000000-0005-0000-0000-0000CB940000}"/>
    <cellStyle name="Salida 14 20 3" xfId="20162" xr:uid="{00000000-0005-0000-0000-0000CC940000}"/>
    <cellStyle name="Salida 14 20 3 2" xfId="35213" xr:uid="{00000000-0005-0000-0000-0000CD940000}"/>
    <cellStyle name="Salida 14 20 3 3" xfId="49562" xr:uid="{00000000-0005-0000-0000-0000CE940000}"/>
    <cellStyle name="Salida 14 21" xfId="6023" xr:uid="{00000000-0005-0000-0000-0000CF940000}"/>
    <cellStyle name="Salida 14 21 2" xfId="14436" xr:uid="{00000000-0005-0000-0000-0000D0940000}"/>
    <cellStyle name="Salida 14 21 2 2" xfId="29487" xr:uid="{00000000-0005-0000-0000-0000D1940000}"/>
    <cellStyle name="Salida 14 21 2 3" xfId="43836" xr:uid="{00000000-0005-0000-0000-0000D2940000}"/>
    <cellStyle name="Salida 14 21 3" xfId="20372" xr:uid="{00000000-0005-0000-0000-0000D3940000}"/>
    <cellStyle name="Salida 14 21 3 2" xfId="35423" xr:uid="{00000000-0005-0000-0000-0000D4940000}"/>
    <cellStyle name="Salida 14 21 3 3" xfId="49772" xr:uid="{00000000-0005-0000-0000-0000D5940000}"/>
    <cellStyle name="Salida 14 22" xfId="6233" xr:uid="{00000000-0005-0000-0000-0000D6940000}"/>
    <cellStyle name="Salida 14 22 2" xfId="12188" xr:uid="{00000000-0005-0000-0000-0000D7940000}"/>
    <cellStyle name="Salida 14 22 2 2" xfId="27239" xr:uid="{00000000-0005-0000-0000-0000D8940000}"/>
    <cellStyle name="Salida 14 22 2 3" xfId="41588" xr:uid="{00000000-0005-0000-0000-0000D9940000}"/>
    <cellStyle name="Salida 14 22 3" xfId="20582" xr:uid="{00000000-0005-0000-0000-0000DA940000}"/>
    <cellStyle name="Salida 14 22 3 2" xfId="35633" xr:uid="{00000000-0005-0000-0000-0000DB940000}"/>
    <cellStyle name="Salida 14 22 3 3" xfId="49982" xr:uid="{00000000-0005-0000-0000-0000DC940000}"/>
    <cellStyle name="Salida 14 23" xfId="6443" xr:uid="{00000000-0005-0000-0000-0000DD940000}"/>
    <cellStyle name="Salida 14 23 2" xfId="14854" xr:uid="{00000000-0005-0000-0000-0000DE940000}"/>
    <cellStyle name="Salida 14 23 2 2" xfId="29905" xr:uid="{00000000-0005-0000-0000-0000DF940000}"/>
    <cellStyle name="Salida 14 23 2 3" xfId="44254" xr:uid="{00000000-0005-0000-0000-0000E0940000}"/>
    <cellStyle name="Salida 14 23 3" xfId="20792" xr:uid="{00000000-0005-0000-0000-0000E1940000}"/>
    <cellStyle name="Salida 14 23 3 2" xfId="35843" xr:uid="{00000000-0005-0000-0000-0000E2940000}"/>
    <cellStyle name="Salida 14 23 3 3" xfId="50192" xr:uid="{00000000-0005-0000-0000-0000E3940000}"/>
    <cellStyle name="Salida 14 24" xfId="6653" xr:uid="{00000000-0005-0000-0000-0000E4940000}"/>
    <cellStyle name="Salida 14 24 2" xfId="13740" xr:uid="{00000000-0005-0000-0000-0000E5940000}"/>
    <cellStyle name="Salida 14 24 2 2" xfId="28791" xr:uid="{00000000-0005-0000-0000-0000E6940000}"/>
    <cellStyle name="Salida 14 24 2 3" xfId="43140" xr:uid="{00000000-0005-0000-0000-0000E7940000}"/>
    <cellStyle name="Salida 14 24 3" xfId="21002" xr:uid="{00000000-0005-0000-0000-0000E8940000}"/>
    <cellStyle name="Salida 14 24 3 2" xfId="36053" xr:uid="{00000000-0005-0000-0000-0000E9940000}"/>
    <cellStyle name="Salida 14 24 3 3" xfId="50402" xr:uid="{00000000-0005-0000-0000-0000EA940000}"/>
    <cellStyle name="Salida 14 25" xfId="6863" xr:uid="{00000000-0005-0000-0000-0000EB940000}"/>
    <cellStyle name="Salida 14 25 2" xfId="11655" xr:uid="{00000000-0005-0000-0000-0000EC940000}"/>
    <cellStyle name="Salida 14 25 2 2" xfId="26706" xr:uid="{00000000-0005-0000-0000-0000ED940000}"/>
    <cellStyle name="Salida 14 25 2 3" xfId="41055" xr:uid="{00000000-0005-0000-0000-0000EE940000}"/>
    <cellStyle name="Salida 14 25 3" xfId="21212" xr:uid="{00000000-0005-0000-0000-0000EF940000}"/>
    <cellStyle name="Salida 14 25 3 2" xfId="36263" xr:uid="{00000000-0005-0000-0000-0000F0940000}"/>
    <cellStyle name="Salida 14 25 3 3" xfId="50612" xr:uid="{00000000-0005-0000-0000-0000F1940000}"/>
    <cellStyle name="Salida 14 26" xfId="7073" xr:uid="{00000000-0005-0000-0000-0000F2940000}"/>
    <cellStyle name="Salida 14 26 2" xfId="13402" xr:uid="{00000000-0005-0000-0000-0000F3940000}"/>
    <cellStyle name="Salida 14 26 2 2" xfId="28453" xr:uid="{00000000-0005-0000-0000-0000F4940000}"/>
    <cellStyle name="Salida 14 26 2 3" xfId="42802" xr:uid="{00000000-0005-0000-0000-0000F5940000}"/>
    <cellStyle name="Salida 14 26 3" xfId="21422" xr:uid="{00000000-0005-0000-0000-0000F6940000}"/>
    <cellStyle name="Salida 14 26 3 2" xfId="36473" xr:uid="{00000000-0005-0000-0000-0000F7940000}"/>
    <cellStyle name="Salida 14 26 3 3" xfId="50822" xr:uid="{00000000-0005-0000-0000-0000F8940000}"/>
    <cellStyle name="Salida 14 27" xfId="7283" xr:uid="{00000000-0005-0000-0000-0000F9940000}"/>
    <cellStyle name="Salida 14 27 2" xfId="11741" xr:uid="{00000000-0005-0000-0000-0000FA940000}"/>
    <cellStyle name="Salida 14 27 2 2" xfId="26792" xr:uid="{00000000-0005-0000-0000-0000FB940000}"/>
    <cellStyle name="Salida 14 27 2 3" xfId="41141" xr:uid="{00000000-0005-0000-0000-0000FC940000}"/>
    <cellStyle name="Salida 14 27 3" xfId="21632" xr:uid="{00000000-0005-0000-0000-0000FD940000}"/>
    <cellStyle name="Salida 14 27 3 2" xfId="36683" xr:uid="{00000000-0005-0000-0000-0000FE940000}"/>
    <cellStyle name="Salida 14 27 3 3" xfId="51032" xr:uid="{00000000-0005-0000-0000-0000FF940000}"/>
    <cellStyle name="Salida 14 28" xfId="7493" xr:uid="{00000000-0005-0000-0000-000000950000}"/>
    <cellStyle name="Salida 14 28 2" xfId="15761" xr:uid="{00000000-0005-0000-0000-000001950000}"/>
    <cellStyle name="Salida 14 28 2 2" xfId="30812" xr:uid="{00000000-0005-0000-0000-000002950000}"/>
    <cellStyle name="Salida 14 28 2 3" xfId="45161" xr:uid="{00000000-0005-0000-0000-000003950000}"/>
    <cellStyle name="Salida 14 28 3" xfId="21842" xr:uid="{00000000-0005-0000-0000-000004950000}"/>
    <cellStyle name="Salida 14 28 3 2" xfId="36893" xr:uid="{00000000-0005-0000-0000-000005950000}"/>
    <cellStyle name="Salida 14 28 3 3" xfId="51242" xr:uid="{00000000-0005-0000-0000-000006950000}"/>
    <cellStyle name="Salida 14 29" xfId="7703" xr:uid="{00000000-0005-0000-0000-000007950000}"/>
    <cellStyle name="Salida 14 29 2" xfId="1630" xr:uid="{00000000-0005-0000-0000-000008950000}"/>
    <cellStyle name="Salida 14 29 2 2" xfId="23435" xr:uid="{00000000-0005-0000-0000-000009950000}"/>
    <cellStyle name="Salida 14 29 2 3" xfId="24024" xr:uid="{00000000-0005-0000-0000-00000A950000}"/>
    <cellStyle name="Salida 14 29 3" xfId="22052" xr:uid="{00000000-0005-0000-0000-00000B950000}"/>
    <cellStyle name="Salida 14 29 3 2" xfId="37103" xr:uid="{00000000-0005-0000-0000-00000C950000}"/>
    <cellStyle name="Salida 14 29 3 3" xfId="51452" xr:uid="{00000000-0005-0000-0000-00000D950000}"/>
    <cellStyle name="Salida 14 3" xfId="2243" xr:uid="{00000000-0005-0000-0000-00000E950000}"/>
    <cellStyle name="Salida 14 3 2" xfId="11373" xr:uid="{00000000-0005-0000-0000-00000F950000}"/>
    <cellStyle name="Salida 14 3 2 2" xfId="26424" xr:uid="{00000000-0005-0000-0000-000010950000}"/>
    <cellStyle name="Salida 14 3 2 3" xfId="40773" xr:uid="{00000000-0005-0000-0000-000011950000}"/>
    <cellStyle name="Salida 14 3 3" xfId="16592" xr:uid="{00000000-0005-0000-0000-000012950000}"/>
    <cellStyle name="Salida 14 3 3 2" xfId="31643" xr:uid="{00000000-0005-0000-0000-000013950000}"/>
    <cellStyle name="Salida 14 3 3 3" xfId="45992" xr:uid="{00000000-0005-0000-0000-000014950000}"/>
    <cellStyle name="Salida 14 30" xfId="7913" xr:uid="{00000000-0005-0000-0000-000015950000}"/>
    <cellStyle name="Salida 14 30 2" xfId="13191" xr:uid="{00000000-0005-0000-0000-000016950000}"/>
    <cellStyle name="Salida 14 30 2 2" xfId="28242" xr:uid="{00000000-0005-0000-0000-000017950000}"/>
    <cellStyle name="Salida 14 30 2 3" xfId="42591" xr:uid="{00000000-0005-0000-0000-000018950000}"/>
    <cellStyle name="Salida 14 30 3" xfId="22262" xr:uid="{00000000-0005-0000-0000-000019950000}"/>
    <cellStyle name="Salida 14 30 3 2" xfId="37313" xr:uid="{00000000-0005-0000-0000-00001A950000}"/>
    <cellStyle name="Salida 14 30 3 3" xfId="51662" xr:uid="{00000000-0005-0000-0000-00001B950000}"/>
    <cellStyle name="Salida 14 31" xfId="8120" xr:uid="{00000000-0005-0000-0000-00001C950000}"/>
    <cellStyle name="Salida 14 31 2" xfId="15864" xr:uid="{00000000-0005-0000-0000-00001D950000}"/>
    <cellStyle name="Salida 14 31 2 2" xfId="30915" xr:uid="{00000000-0005-0000-0000-00001E950000}"/>
    <cellStyle name="Salida 14 31 2 3" xfId="45264" xr:uid="{00000000-0005-0000-0000-00001F950000}"/>
    <cellStyle name="Salida 14 31 3" xfId="22469" xr:uid="{00000000-0005-0000-0000-000020950000}"/>
    <cellStyle name="Salida 14 31 3 2" xfId="37520" xr:uid="{00000000-0005-0000-0000-000021950000}"/>
    <cellStyle name="Salida 14 31 3 3" xfId="51869" xr:uid="{00000000-0005-0000-0000-000022950000}"/>
    <cellStyle name="Salida 14 32" xfId="8327" xr:uid="{00000000-0005-0000-0000-000023950000}"/>
    <cellStyle name="Salida 14 32 2" xfId="12610" xr:uid="{00000000-0005-0000-0000-000024950000}"/>
    <cellStyle name="Salida 14 32 2 2" xfId="27661" xr:uid="{00000000-0005-0000-0000-000025950000}"/>
    <cellStyle name="Salida 14 32 2 3" xfId="42010" xr:uid="{00000000-0005-0000-0000-000026950000}"/>
    <cellStyle name="Salida 14 32 3" xfId="22676" xr:uid="{00000000-0005-0000-0000-000027950000}"/>
    <cellStyle name="Salida 14 32 3 2" xfId="37727" xr:uid="{00000000-0005-0000-0000-000028950000}"/>
    <cellStyle name="Salida 14 32 3 3" xfId="52076" xr:uid="{00000000-0005-0000-0000-000029950000}"/>
    <cellStyle name="Salida 14 33" xfId="8532" xr:uid="{00000000-0005-0000-0000-00002A950000}"/>
    <cellStyle name="Salida 14 33 2" xfId="15715" xr:uid="{00000000-0005-0000-0000-00002B950000}"/>
    <cellStyle name="Salida 14 33 2 2" xfId="30766" xr:uid="{00000000-0005-0000-0000-00002C950000}"/>
    <cellStyle name="Salida 14 33 2 3" xfId="45115" xr:uid="{00000000-0005-0000-0000-00002D950000}"/>
    <cellStyle name="Salida 14 33 3" xfId="22881" xr:uid="{00000000-0005-0000-0000-00002E950000}"/>
    <cellStyle name="Salida 14 33 3 2" xfId="37932" xr:uid="{00000000-0005-0000-0000-00002F950000}"/>
    <cellStyle name="Salida 14 33 3 3" xfId="52281" xr:uid="{00000000-0005-0000-0000-000030950000}"/>
    <cellStyle name="Salida 14 34" xfId="8727" xr:uid="{00000000-0005-0000-0000-000031950000}"/>
    <cellStyle name="Salida 14 34 2" xfId="12577" xr:uid="{00000000-0005-0000-0000-000032950000}"/>
    <cellStyle name="Salida 14 34 2 2" xfId="27628" xr:uid="{00000000-0005-0000-0000-000033950000}"/>
    <cellStyle name="Salida 14 34 2 3" xfId="41977" xr:uid="{00000000-0005-0000-0000-000034950000}"/>
    <cellStyle name="Salida 14 34 3" xfId="23076" xr:uid="{00000000-0005-0000-0000-000035950000}"/>
    <cellStyle name="Salida 14 34 3 2" xfId="38127" xr:uid="{00000000-0005-0000-0000-000036950000}"/>
    <cellStyle name="Salida 14 34 3 3" xfId="52476" xr:uid="{00000000-0005-0000-0000-000037950000}"/>
    <cellStyle name="Salida 14 35" xfId="8897" xr:uid="{00000000-0005-0000-0000-000038950000}"/>
    <cellStyle name="Salida 14 35 2" xfId="12450" xr:uid="{00000000-0005-0000-0000-000039950000}"/>
    <cellStyle name="Salida 14 35 2 2" xfId="27501" xr:uid="{00000000-0005-0000-0000-00003A950000}"/>
    <cellStyle name="Salida 14 35 2 3" xfId="41850" xr:uid="{00000000-0005-0000-0000-00003B950000}"/>
    <cellStyle name="Salida 14 35 3" xfId="23246" xr:uid="{00000000-0005-0000-0000-00003C950000}"/>
    <cellStyle name="Salida 14 35 3 2" xfId="38297" xr:uid="{00000000-0005-0000-0000-00003D950000}"/>
    <cellStyle name="Salida 14 35 3 3" xfId="52646" xr:uid="{00000000-0005-0000-0000-00003E950000}"/>
    <cellStyle name="Salida 14 36" xfId="15499" xr:uid="{00000000-0005-0000-0000-00003F950000}"/>
    <cellStyle name="Salida 14 36 2" xfId="30550" xr:uid="{00000000-0005-0000-0000-000040950000}"/>
    <cellStyle name="Salida 14 36 3" xfId="44899" xr:uid="{00000000-0005-0000-0000-000041950000}"/>
    <cellStyle name="Salida 14 37" xfId="16146" xr:uid="{00000000-0005-0000-0000-000042950000}"/>
    <cellStyle name="Salida 14 37 2" xfId="31197" xr:uid="{00000000-0005-0000-0000-000043950000}"/>
    <cellStyle name="Salida 14 37 3" xfId="45546" xr:uid="{00000000-0005-0000-0000-000044950000}"/>
    <cellStyle name="Salida 14 4" xfId="2453" xr:uid="{00000000-0005-0000-0000-000045950000}"/>
    <cellStyle name="Salida 14 4 2" xfId="9852" xr:uid="{00000000-0005-0000-0000-000046950000}"/>
    <cellStyle name="Salida 14 4 2 2" xfId="24903" xr:uid="{00000000-0005-0000-0000-000047950000}"/>
    <cellStyle name="Salida 14 4 2 3" xfId="39252" xr:uid="{00000000-0005-0000-0000-000048950000}"/>
    <cellStyle name="Salida 14 4 3" xfId="16802" xr:uid="{00000000-0005-0000-0000-000049950000}"/>
    <cellStyle name="Salida 14 4 3 2" xfId="31853" xr:uid="{00000000-0005-0000-0000-00004A950000}"/>
    <cellStyle name="Salida 14 4 3 3" xfId="46202" xr:uid="{00000000-0005-0000-0000-00004B950000}"/>
    <cellStyle name="Salida 14 5" xfId="2663" xr:uid="{00000000-0005-0000-0000-00004C950000}"/>
    <cellStyle name="Salida 14 5 2" xfId="15231" xr:uid="{00000000-0005-0000-0000-00004D950000}"/>
    <cellStyle name="Salida 14 5 2 2" xfId="30282" xr:uid="{00000000-0005-0000-0000-00004E950000}"/>
    <cellStyle name="Salida 14 5 2 3" xfId="44631" xr:uid="{00000000-0005-0000-0000-00004F950000}"/>
    <cellStyle name="Salida 14 5 3" xfId="17012" xr:uid="{00000000-0005-0000-0000-000050950000}"/>
    <cellStyle name="Salida 14 5 3 2" xfId="32063" xr:uid="{00000000-0005-0000-0000-000051950000}"/>
    <cellStyle name="Salida 14 5 3 3" xfId="46412" xr:uid="{00000000-0005-0000-0000-000052950000}"/>
    <cellStyle name="Salida 14 6" xfId="2873" xr:uid="{00000000-0005-0000-0000-000053950000}"/>
    <cellStyle name="Salida 14 6 2" xfId="12333" xr:uid="{00000000-0005-0000-0000-000054950000}"/>
    <cellStyle name="Salida 14 6 2 2" xfId="27384" xr:uid="{00000000-0005-0000-0000-000055950000}"/>
    <cellStyle name="Salida 14 6 2 3" xfId="41733" xr:uid="{00000000-0005-0000-0000-000056950000}"/>
    <cellStyle name="Salida 14 6 3" xfId="17222" xr:uid="{00000000-0005-0000-0000-000057950000}"/>
    <cellStyle name="Salida 14 6 3 2" xfId="32273" xr:uid="{00000000-0005-0000-0000-000058950000}"/>
    <cellStyle name="Salida 14 6 3 3" xfId="46622" xr:uid="{00000000-0005-0000-0000-000059950000}"/>
    <cellStyle name="Salida 14 7" xfId="3083" xr:uid="{00000000-0005-0000-0000-00005A950000}"/>
    <cellStyle name="Salida 14 7 2" xfId="11426" xr:uid="{00000000-0005-0000-0000-00005B950000}"/>
    <cellStyle name="Salida 14 7 2 2" xfId="26477" xr:uid="{00000000-0005-0000-0000-00005C950000}"/>
    <cellStyle name="Salida 14 7 2 3" xfId="40826" xr:uid="{00000000-0005-0000-0000-00005D950000}"/>
    <cellStyle name="Salida 14 7 3" xfId="17432" xr:uid="{00000000-0005-0000-0000-00005E950000}"/>
    <cellStyle name="Salida 14 7 3 2" xfId="32483" xr:uid="{00000000-0005-0000-0000-00005F950000}"/>
    <cellStyle name="Salida 14 7 3 3" xfId="46832" xr:uid="{00000000-0005-0000-0000-000060950000}"/>
    <cellStyle name="Salida 14 8" xfId="3293" xr:uid="{00000000-0005-0000-0000-000061950000}"/>
    <cellStyle name="Salida 14 8 2" xfId="10418" xr:uid="{00000000-0005-0000-0000-000062950000}"/>
    <cellStyle name="Salida 14 8 2 2" xfId="25469" xr:uid="{00000000-0005-0000-0000-000063950000}"/>
    <cellStyle name="Salida 14 8 2 3" xfId="39818" xr:uid="{00000000-0005-0000-0000-000064950000}"/>
    <cellStyle name="Salida 14 8 3" xfId="17642" xr:uid="{00000000-0005-0000-0000-000065950000}"/>
    <cellStyle name="Salida 14 8 3 2" xfId="32693" xr:uid="{00000000-0005-0000-0000-000066950000}"/>
    <cellStyle name="Salida 14 8 3 3" xfId="47042" xr:uid="{00000000-0005-0000-0000-000067950000}"/>
    <cellStyle name="Salida 14 9" xfId="3503" xr:uid="{00000000-0005-0000-0000-000068950000}"/>
    <cellStyle name="Salida 14 9 2" xfId="12669" xr:uid="{00000000-0005-0000-0000-000069950000}"/>
    <cellStyle name="Salida 14 9 2 2" xfId="27720" xr:uid="{00000000-0005-0000-0000-00006A950000}"/>
    <cellStyle name="Salida 14 9 2 3" xfId="42069" xr:uid="{00000000-0005-0000-0000-00006B950000}"/>
    <cellStyle name="Salida 14 9 3" xfId="17852" xr:uid="{00000000-0005-0000-0000-00006C950000}"/>
    <cellStyle name="Salida 14 9 3 2" xfId="32903" xr:uid="{00000000-0005-0000-0000-00006D950000}"/>
    <cellStyle name="Salida 14 9 3 3" xfId="47252" xr:uid="{00000000-0005-0000-0000-00006E950000}"/>
    <cellStyle name="Salida 15" xfId="1430" xr:uid="{00000000-0005-0000-0000-00006F950000}"/>
    <cellStyle name="Salida 15 10" xfId="3714" xr:uid="{00000000-0005-0000-0000-000070950000}"/>
    <cellStyle name="Salida 15 10 2" xfId="10627" xr:uid="{00000000-0005-0000-0000-000071950000}"/>
    <cellStyle name="Salida 15 10 2 2" xfId="25678" xr:uid="{00000000-0005-0000-0000-000072950000}"/>
    <cellStyle name="Salida 15 10 2 3" xfId="40027" xr:uid="{00000000-0005-0000-0000-000073950000}"/>
    <cellStyle name="Salida 15 10 3" xfId="18063" xr:uid="{00000000-0005-0000-0000-000074950000}"/>
    <cellStyle name="Salida 15 10 3 2" xfId="33114" xr:uid="{00000000-0005-0000-0000-000075950000}"/>
    <cellStyle name="Salida 15 10 3 3" xfId="47463" xr:uid="{00000000-0005-0000-0000-000076950000}"/>
    <cellStyle name="Salida 15 11" xfId="3924" xr:uid="{00000000-0005-0000-0000-000077950000}"/>
    <cellStyle name="Salida 15 11 2" xfId="12569" xr:uid="{00000000-0005-0000-0000-000078950000}"/>
    <cellStyle name="Salida 15 11 2 2" xfId="27620" xr:uid="{00000000-0005-0000-0000-000079950000}"/>
    <cellStyle name="Salida 15 11 2 3" xfId="41969" xr:uid="{00000000-0005-0000-0000-00007A950000}"/>
    <cellStyle name="Salida 15 11 3" xfId="18273" xr:uid="{00000000-0005-0000-0000-00007B950000}"/>
    <cellStyle name="Salida 15 11 3 2" xfId="33324" xr:uid="{00000000-0005-0000-0000-00007C950000}"/>
    <cellStyle name="Salida 15 11 3 3" xfId="47673" xr:uid="{00000000-0005-0000-0000-00007D950000}"/>
    <cellStyle name="Salida 15 12" xfId="4134" xr:uid="{00000000-0005-0000-0000-00007E950000}"/>
    <cellStyle name="Salida 15 12 2" xfId="12649" xr:uid="{00000000-0005-0000-0000-00007F950000}"/>
    <cellStyle name="Salida 15 12 2 2" xfId="27700" xr:uid="{00000000-0005-0000-0000-000080950000}"/>
    <cellStyle name="Salida 15 12 2 3" xfId="42049" xr:uid="{00000000-0005-0000-0000-000081950000}"/>
    <cellStyle name="Salida 15 12 3" xfId="18483" xr:uid="{00000000-0005-0000-0000-000082950000}"/>
    <cellStyle name="Salida 15 12 3 2" xfId="33534" xr:uid="{00000000-0005-0000-0000-000083950000}"/>
    <cellStyle name="Salida 15 12 3 3" xfId="47883" xr:uid="{00000000-0005-0000-0000-000084950000}"/>
    <cellStyle name="Salida 15 13" xfId="4344" xr:uid="{00000000-0005-0000-0000-000085950000}"/>
    <cellStyle name="Salida 15 13 2" xfId="11986" xr:uid="{00000000-0005-0000-0000-000086950000}"/>
    <cellStyle name="Salida 15 13 2 2" xfId="27037" xr:uid="{00000000-0005-0000-0000-000087950000}"/>
    <cellStyle name="Salida 15 13 2 3" xfId="41386" xr:uid="{00000000-0005-0000-0000-000088950000}"/>
    <cellStyle name="Salida 15 13 3" xfId="18693" xr:uid="{00000000-0005-0000-0000-000089950000}"/>
    <cellStyle name="Salida 15 13 3 2" xfId="33744" xr:uid="{00000000-0005-0000-0000-00008A950000}"/>
    <cellStyle name="Salida 15 13 3 3" xfId="48093" xr:uid="{00000000-0005-0000-0000-00008B950000}"/>
    <cellStyle name="Salida 15 14" xfId="4554" xr:uid="{00000000-0005-0000-0000-00008C950000}"/>
    <cellStyle name="Salida 15 14 2" xfId="10041" xr:uid="{00000000-0005-0000-0000-00008D950000}"/>
    <cellStyle name="Salida 15 14 2 2" xfId="25092" xr:uid="{00000000-0005-0000-0000-00008E950000}"/>
    <cellStyle name="Salida 15 14 2 3" xfId="39441" xr:uid="{00000000-0005-0000-0000-00008F950000}"/>
    <cellStyle name="Salida 15 14 3" xfId="18903" xr:uid="{00000000-0005-0000-0000-000090950000}"/>
    <cellStyle name="Salida 15 14 3 2" xfId="33954" xr:uid="{00000000-0005-0000-0000-000091950000}"/>
    <cellStyle name="Salida 15 14 3 3" xfId="48303" xr:uid="{00000000-0005-0000-0000-000092950000}"/>
    <cellStyle name="Salida 15 15" xfId="4764" xr:uid="{00000000-0005-0000-0000-000093950000}"/>
    <cellStyle name="Salida 15 15 2" xfId="12889" xr:uid="{00000000-0005-0000-0000-000094950000}"/>
    <cellStyle name="Salida 15 15 2 2" xfId="27940" xr:uid="{00000000-0005-0000-0000-000095950000}"/>
    <cellStyle name="Salida 15 15 2 3" xfId="42289" xr:uid="{00000000-0005-0000-0000-000096950000}"/>
    <cellStyle name="Salida 15 15 3" xfId="19113" xr:uid="{00000000-0005-0000-0000-000097950000}"/>
    <cellStyle name="Salida 15 15 3 2" xfId="34164" xr:uid="{00000000-0005-0000-0000-000098950000}"/>
    <cellStyle name="Salida 15 15 3 3" xfId="48513" xr:uid="{00000000-0005-0000-0000-000099950000}"/>
    <cellStyle name="Salida 15 16" xfId="4974" xr:uid="{00000000-0005-0000-0000-00009A950000}"/>
    <cellStyle name="Salida 15 16 2" xfId="14594" xr:uid="{00000000-0005-0000-0000-00009B950000}"/>
    <cellStyle name="Salida 15 16 2 2" xfId="29645" xr:uid="{00000000-0005-0000-0000-00009C950000}"/>
    <cellStyle name="Salida 15 16 2 3" xfId="43994" xr:uid="{00000000-0005-0000-0000-00009D950000}"/>
    <cellStyle name="Salida 15 16 3" xfId="19323" xr:uid="{00000000-0005-0000-0000-00009E950000}"/>
    <cellStyle name="Salida 15 16 3 2" xfId="34374" xr:uid="{00000000-0005-0000-0000-00009F950000}"/>
    <cellStyle name="Salida 15 16 3 3" xfId="48723" xr:uid="{00000000-0005-0000-0000-0000A0950000}"/>
    <cellStyle name="Salida 15 17" xfId="5184" xr:uid="{00000000-0005-0000-0000-0000A1950000}"/>
    <cellStyle name="Salida 15 17 2" xfId="15841" xr:uid="{00000000-0005-0000-0000-0000A2950000}"/>
    <cellStyle name="Salida 15 17 2 2" xfId="30892" xr:uid="{00000000-0005-0000-0000-0000A3950000}"/>
    <cellStyle name="Salida 15 17 2 3" xfId="45241" xr:uid="{00000000-0005-0000-0000-0000A4950000}"/>
    <cellStyle name="Salida 15 17 3" xfId="19533" xr:uid="{00000000-0005-0000-0000-0000A5950000}"/>
    <cellStyle name="Salida 15 17 3 2" xfId="34584" xr:uid="{00000000-0005-0000-0000-0000A6950000}"/>
    <cellStyle name="Salida 15 17 3 3" xfId="48933" xr:uid="{00000000-0005-0000-0000-0000A7950000}"/>
    <cellStyle name="Salida 15 18" xfId="5394" xr:uid="{00000000-0005-0000-0000-0000A8950000}"/>
    <cellStyle name="Salida 15 18 2" xfId="9608" xr:uid="{00000000-0005-0000-0000-0000A9950000}"/>
    <cellStyle name="Salida 15 18 2 2" xfId="24659" xr:uid="{00000000-0005-0000-0000-0000AA950000}"/>
    <cellStyle name="Salida 15 18 2 3" xfId="39008" xr:uid="{00000000-0005-0000-0000-0000AB950000}"/>
    <cellStyle name="Salida 15 18 3" xfId="19743" xr:uid="{00000000-0005-0000-0000-0000AC950000}"/>
    <cellStyle name="Salida 15 18 3 2" xfId="34794" xr:uid="{00000000-0005-0000-0000-0000AD950000}"/>
    <cellStyle name="Salida 15 18 3 3" xfId="49143" xr:uid="{00000000-0005-0000-0000-0000AE950000}"/>
    <cellStyle name="Salida 15 19" xfId="5604" xr:uid="{00000000-0005-0000-0000-0000AF950000}"/>
    <cellStyle name="Salida 15 19 2" xfId="12108" xr:uid="{00000000-0005-0000-0000-0000B0950000}"/>
    <cellStyle name="Salida 15 19 2 2" xfId="27159" xr:uid="{00000000-0005-0000-0000-0000B1950000}"/>
    <cellStyle name="Salida 15 19 2 3" xfId="41508" xr:uid="{00000000-0005-0000-0000-0000B2950000}"/>
    <cellStyle name="Salida 15 19 3" xfId="19953" xr:uid="{00000000-0005-0000-0000-0000B3950000}"/>
    <cellStyle name="Salida 15 19 3 2" xfId="35004" xr:uid="{00000000-0005-0000-0000-0000B4950000}"/>
    <cellStyle name="Salida 15 19 3 3" xfId="49353" xr:uid="{00000000-0005-0000-0000-0000B5950000}"/>
    <cellStyle name="Salida 15 2" xfId="1928" xr:uid="{00000000-0005-0000-0000-0000B6950000}"/>
    <cellStyle name="Salida 15 2 2" xfId="14863" xr:uid="{00000000-0005-0000-0000-0000B7950000}"/>
    <cellStyle name="Salida 15 2 2 2" xfId="29914" xr:uid="{00000000-0005-0000-0000-0000B8950000}"/>
    <cellStyle name="Salida 15 2 2 3" xfId="44263" xr:uid="{00000000-0005-0000-0000-0000B9950000}"/>
    <cellStyle name="Salida 15 2 3" xfId="16273" xr:uid="{00000000-0005-0000-0000-0000BA950000}"/>
    <cellStyle name="Salida 15 2 3 2" xfId="31324" xr:uid="{00000000-0005-0000-0000-0000BB950000}"/>
    <cellStyle name="Salida 15 2 3 3" xfId="45673" xr:uid="{00000000-0005-0000-0000-0000BC950000}"/>
    <cellStyle name="Salida 15 20" xfId="5814" xr:uid="{00000000-0005-0000-0000-0000BD950000}"/>
    <cellStyle name="Salida 15 20 2" xfId="13559" xr:uid="{00000000-0005-0000-0000-0000BE950000}"/>
    <cellStyle name="Salida 15 20 2 2" xfId="28610" xr:uid="{00000000-0005-0000-0000-0000BF950000}"/>
    <cellStyle name="Salida 15 20 2 3" xfId="42959" xr:uid="{00000000-0005-0000-0000-0000C0950000}"/>
    <cellStyle name="Salida 15 20 3" xfId="20163" xr:uid="{00000000-0005-0000-0000-0000C1950000}"/>
    <cellStyle name="Salida 15 20 3 2" xfId="35214" xr:uid="{00000000-0005-0000-0000-0000C2950000}"/>
    <cellStyle name="Salida 15 20 3 3" xfId="49563" xr:uid="{00000000-0005-0000-0000-0000C3950000}"/>
    <cellStyle name="Salida 15 21" xfId="6024" xr:uid="{00000000-0005-0000-0000-0000C4950000}"/>
    <cellStyle name="Salida 15 21 2" xfId="11368" xr:uid="{00000000-0005-0000-0000-0000C5950000}"/>
    <cellStyle name="Salida 15 21 2 2" xfId="26419" xr:uid="{00000000-0005-0000-0000-0000C6950000}"/>
    <cellStyle name="Salida 15 21 2 3" xfId="40768" xr:uid="{00000000-0005-0000-0000-0000C7950000}"/>
    <cellStyle name="Salida 15 21 3" xfId="20373" xr:uid="{00000000-0005-0000-0000-0000C8950000}"/>
    <cellStyle name="Salida 15 21 3 2" xfId="35424" xr:uid="{00000000-0005-0000-0000-0000C9950000}"/>
    <cellStyle name="Salida 15 21 3 3" xfId="49773" xr:uid="{00000000-0005-0000-0000-0000CA950000}"/>
    <cellStyle name="Salida 15 22" xfId="6234" xr:uid="{00000000-0005-0000-0000-0000CB950000}"/>
    <cellStyle name="Salida 15 22 2" xfId="11839" xr:uid="{00000000-0005-0000-0000-0000CC950000}"/>
    <cellStyle name="Salida 15 22 2 2" xfId="26890" xr:uid="{00000000-0005-0000-0000-0000CD950000}"/>
    <cellStyle name="Salida 15 22 2 3" xfId="41239" xr:uid="{00000000-0005-0000-0000-0000CE950000}"/>
    <cellStyle name="Salida 15 22 3" xfId="20583" xr:uid="{00000000-0005-0000-0000-0000CF950000}"/>
    <cellStyle name="Salida 15 22 3 2" xfId="35634" xr:uid="{00000000-0005-0000-0000-0000D0950000}"/>
    <cellStyle name="Salida 15 22 3 3" xfId="49983" xr:uid="{00000000-0005-0000-0000-0000D1950000}"/>
    <cellStyle name="Salida 15 23" xfId="6444" xr:uid="{00000000-0005-0000-0000-0000D2950000}"/>
    <cellStyle name="Salida 15 23 2" xfId="14437" xr:uid="{00000000-0005-0000-0000-0000D3950000}"/>
    <cellStyle name="Salida 15 23 2 2" xfId="29488" xr:uid="{00000000-0005-0000-0000-0000D4950000}"/>
    <cellStyle name="Salida 15 23 2 3" xfId="43837" xr:uid="{00000000-0005-0000-0000-0000D5950000}"/>
    <cellStyle name="Salida 15 23 3" xfId="20793" xr:uid="{00000000-0005-0000-0000-0000D6950000}"/>
    <cellStyle name="Salida 15 23 3 2" xfId="35844" xr:uid="{00000000-0005-0000-0000-0000D7950000}"/>
    <cellStyle name="Salida 15 23 3 3" xfId="50193" xr:uid="{00000000-0005-0000-0000-0000D8950000}"/>
    <cellStyle name="Salida 15 24" xfId="6654" xr:uid="{00000000-0005-0000-0000-0000D9950000}"/>
    <cellStyle name="Salida 15 24 2" xfId="15065" xr:uid="{00000000-0005-0000-0000-0000DA950000}"/>
    <cellStyle name="Salida 15 24 2 2" xfId="30116" xr:uid="{00000000-0005-0000-0000-0000DB950000}"/>
    <cellStyle name="Salida 15 24 2 3" xfId="44465" xr:uid="{00000000-0005-0000-0000-0000DC950000}"/>
    <cellStyle name="Salida 15 24 3" xfId="21003" xr:uid="{00000000-0005-0000-0000-0000DD950000}"/>
    <cellStyle name="Salida 15 24 3 2" xfId="36054" xr:uid="{00000000-0005-0000-0000-0000DE950000}"/>
    <cellStyle name="Salida 15 24 3 3" xfId="50403" xr:uid="{00000000-0005-0000-0000-0000DF950000}"/>
    <cellStyle name="Salida 15 25" xfId="6864" xr:uid="{00000000-0005-0000-0000-0000E0950000}"/>
    <cellStyle name="Salida 15 25 2" xfId="11764" xr:uid="{00000000-0005-0000-0000-0000E1950000}"/>
    <cellStyle name="Salida 15 25 2 2" xfId="26815" xr:uid="{00000000-0005-0000-0000-0000E2950000}"/>
    <cellStyle name="Salida 15 25 2 3" xfId="41164" xr:uid="{00000000-0005-0000-0000-0000E3950000}"/>
    <cellStyle name="Salida 15 25 3" xfId="21213" xr:uid="{00000000-0005-0000-0000-0000E4950000}"/>
    <cellStyle name="Salida 15 25 3 2" xfId="36264" xr:uid="{00000000-0005-0000-0000-0000E5950000}"/>
    <cellStyle name="Salida 15 25 3 3" xfId="50613" xr:uid="{00000000-0005-0000-0000-0000E6950000}"/>
    <cellStyle name="Salida 15 26" xfId="7074" xr:uid="{00000000-0005-0000-0000-0000E7950000}"/>
    <cellStyle name="Salida 15 26 2" xfId="9072" xr:uid="{00000000-0005-0000-0000-0000E8950000}"/>
    <cellStyle name="Salida 15 26 2 2" xfId="24123" xr:uid="{00000000-0005-0000-0000-0000E9950000}"/>
    <cellStyle name="Salida 15 26 2 3" xfId="38472" xr:uid="{00000000-0005-0000-0000-0000EA950000}"/>
    <cellStyle name="Salida 15 26 3" xfId="21423" xr:uid="{00000000-0005-0000-0000-0000EB950000}"/>
    <cellStyle name="Salida 15 26 3 2" xfId="36474" xr:uid="{00000000-0005-0000-0000-0000EC950000}"/>
    <cellStyle name="Salida 15 26 3 3" xfId="50823" xr:uid="{00000000-0005-0000-0000-0000ED950000}"/>
    <cellStyle name="Salida 15 27" xfId="7284" xr:uid="{00000000-0005-0000-0000-0000EE950000}"/>
    <cellStyle name="Salida 15 27 2" xfId="13120" xr:uid="{00000000-0005-0000-0000-0000EF950000}"/>
    <cellStyle name="Salida 15 27 2 2" xfId="28171" xr:uid="{00000000-0005-0000-0000-0000F0950000}"/>
    <cellStyle name="Salida 15 27 2 3" xfId="42520" xr:uid="{00000000-0005-0000-0000-0000F1950000}"/>
    <cellStyle name="Salida 15 27 3" xfId="21633" xr:uid="{00000000-0005-0000-0000-0000F2950000}"/>
    <cellStyle name="Salida 15 27 3 2" xfId="36684" xr:uid="{00000000-0005-0000-0000-0000F3950000}"/>
    <cellStyle name="Salida 15 27 3 3" xfId="51033" xr:uid="{00000000-0005-0000-0000-0000F4950000}"/>
    <cellStyle name="Salida 15 28" xfId="7494" xr:uid="{00000000-0005-0000-0000-0000F5950000}"/>
    <cellStyle name="Salida 15 28 2" xfId="15093" xr:uid="{00000000-0005-0000-0000-0000F6950000}"/>
    <cellStyle name="Salida 15 28 2 2" xfId="30144" xr:uid="{00000000-0005-0000-0000-0000F7950000}"/>
    <cellStyle name="Salida 15 28 2 3" xfId="44493" xr:uid="{00000000-0005-0000-0000-0000F8950000}"/>
    <cellStyle name="Salida 15 28 3" xfId="21843" xr:uid="{00000000-0005-0000-0000-0000F9950000}"/>
    <cellStyle name="Salida 15 28 3 2" xfId="36894" xr:uid="{00000000-0005-0000-0000-0000FA950000}"/>
    <cellStyle name="Salida 15 28 3 3" xfId="51243" xr:uid="{00000000-0005-0000-0000-0000FB950000}"/>
    <cellStyle name="Salida 15 29" xfId="7704" xr:uid="{00000000-0005-0000-0000-0000FC950000}"/>
    <cellStyle name="Salida 15 29 2" xfId="13415" xr:uid="{00000000-0005-0000-0000-0000FD950000}"/>
    <cellStyle name="Salida 15 29 2 2" xfId="28466" xr:uid="{00000000-0005-0000-0000-0000FE950000}"/>
    <cellStyle name="Salida 15 29 2 3" xfId="42815" xr:uid="{00000000-0005-0000-0000-0000FF950000}"/>
    <cellStyle name="Salida 15 29 3" xfId="22053" xr:uid="{00000000-0005-0000-0000-000000960000}"/>
    <cellStyle name="Salida 15 29 3 2" xfId="37104" xr:uid="{00000000-0005-0000-0000-000001960000}"/>
    <cellStyle name="Salida 15 29 3 3" xfId="51453" xr:uid="{00000000-0005-0000-0000-000002960000}"/>
    <cellStyle name="Salida 15 3" xfId="2244" xr:uid="{00000000-0005-0000-0000-000003960000}"/>
    <cellStyle name="Salida 15 3 2" xfId="12877" xr:uid="{00000000-0005-0000-0000-000004960000}"/>
    <cellStyle name="Salida 15 3 2 2" xfId="27928" xr:uid="{00000000-0005-0000-0000-000005960000}"/>
    <cellStyle name="Salida 15 3 2 3" xfId="42277" xr:uid="{00000000-0005-0000-0000-000006960000}"/>
    <cellStyle name="Salida 15 3 3" xfId="16593" xr:uid="{00000000-0005-0000-0000-000007960000}"/>
    <cellStyle name="Salida 15 3 3 2" xfId="31644" xr:uid="{00000000-0005-0000-0000-000008960000}"/>
    <cellStyle name="Salida 15 3 3 3" xfId="45993" xr:uid="{00000000-0005-0000-0000-000009960000}"/>
    <cellStyle name="Salida 15 30" xfId="7914" xr:uid="{00000000-0005-0000-0000-00000A960000}"/>
    <cellStyle name="Salida 15 30 2" xfId="14539" xr:uid="{00000000-0005-0000-0000-00000B960000}"/>
    <cellStyle name="Salida 15 30 2 2" xfId="29590" xr:uid="{00000000-0005-0000-0000-00000C960000}"/>
    <cellStyle name="Salida 15 30 2 3" xfId="43939" xr:uid="{00000000-0005-0000-0000-00000D960000}"/>
    <cellStyle name="Salida 15 30 3" xfId="22263" xr:uid="{00000000-0005-0000-0000-00000E960000}"/>
    <cellStyle name="Salida 15 30 3 2" xfId="37314" xr:uid="{00000000-0005-0000-0000-00000F960000}"/>
    <cellStyle name="Salida 15 30 3 3" xfId="51663" xr:uid="{00000000-0005-0000-0000-000010960000}"/>
    <cellStyle name="Salida 15 31" xfId="8121" xr:uid="{00000000-0005-0000-0000-000011960000}"/>
    <cellStyle name="Salida 15 31 2" xfId="10694" xr:uid="{00000000-0005-0000-0000-000012960000}"/>
    <cellStyle name="Salida 15 31 2 2" xfId="25745" xr:uid="{00000000-0005-0000-0000-000013960000}"/>
    <cellStyle name="Salida 15 31 2 3" xfId="40094" xr:uid="{00000000-0005-0000-0000-000014960000}"/>
    <cellStyle name="Salida 15 31 3" xfId="22470" xr:uid="{00000000-0005-0000-0000-000015960000}"/>
    <cellStyle name="Salida 15 31 3 2" xfId="37521" xr:uid="{00000000-0005-0000-0000-000016960000}"/>
    <cellStyle name="Salida 15 31 3 3" xfId="51870" xr:uid="{00000000-0005-0000-0000-000017960000}"/>
    <cellStyle name="Salida 15 32" xfId="8328" xr:uid="{00000000-0005-0000-0000-000018960000}"/>
    <cellStyle name="Salida 15 32 2" xfId="11921" xr:uid="{00000000-0005-0000-0000-000019960000}"/>
    <cellStyle name="Salida 15 32 2 2" xfId="26972" xr:uid="{00000000-0005-0000-0000-00001A960000}"/>
    <cellStyle name="Salida 15 32 2 3" xfId="41321" xr:uid="{00000000-0005-0000-0000-00001B960000}"/>
    <cellStyle name="Salida 15 32 3" xfId="22677" xr:uid="{00000000-0005-0000-0000-00001C960000}"/>
    <cellStyle name="Salida 15 32 3 2" xfId="37728" xr:uid="{00000000-0005-0000-0000-00001D960000}"/>
    <cellStyle name="Salida 15 32 3 3" xfId="52077" xr:uid="{00000000-0005-0000-0000-00001E960000}"/>
    <cellStyle name="Salida 15 33" xfId="8533" xr:uid="{00000000-0005-0000-0000-00001F960000}"/>
    <cellStyle name="Salida 15 33 2" xfId="14645" xr:uid="{00000000-0005-0000-0000-000020960000}"/>
    <cellStyle name="Salida 15 33 2 2" xfId="29696" xr:uid="{00000000-0005-0000-0000-000021960000}"/>
    <cellStyle name="Salida 15 33 2 3" xfId="44045" xr:uid="{00000000-0005-0000-0000-000022960000}"/>
    <cellStyle name="Salida 15 33 3" xfId="22882" xr:uid="{00000000-0005-0000-0000-000023960000}"/>
    <cellStyle name="Salida 15 33 3 2" xfId="37933" xr:uid="{00000000-0005-0000-0000-000024960000}"/>
    <cellStyle name="Salida 15 33 3 3" xfId="52282" xr:uid="{00000000-0005-0000-0000-000025960000}"/>
    <cellStyle name="Salida 15 34" xfId="8728" xr:uid="{00000000-0005-0000-0000-000026960000}"/>
    <cellStyle name="Salida 15 34 2" xfId="11300" xr:uid="{00000000-0005-0000-0000-000027960000}"/>
    <cellStyle name="Salida 15 34 2 2" xfId="26351" xr:uid="{00000000-0005-0000-0000-000028960000}"/>
    <cellStyle name="Salida 15 34 2 3" xfId="40700" xr:uid="{00000000-0005-0000-0000-000029960000}"/>
    <cellStyle name="Salida 15 34 3" xfId="23077" xr:uid="{00000000-0005-0000-0000-00002A960000}"/>
    <cellStyle name="Salida 15 34 3 2" xfId="38128" xr:uid="{00000000-0005-0000-0000-00002B960000}"/>
    <cellStyle name="Salida 15 34 3 3" xfId="52477" xr:uid="{00000000-0005-0000-0000-00002C960000}"/>
    <cellStyle name="Salida 15 35" xfId="8898" xr:uid="{00000000-0005-0000-0000-00002D960000}"/>
    <cellStyle name="Salida 15 35 2" xfId="13243" xr:uid="{00000000-0005-0000-0000-00002E960000}"/>
    <cellStyle name="Salida 15 35 2 2" xfId="28294" xr:uid="{00000000-0005-0000-0000-00002F960000}"/>
    <cellStyle name="Salida 15 35 2 3" xfId="42643" xr:uid="{00000000-0005-0000-0000-000030960000}"/>
    <cellStyle name="Salida 15 35 3" xfId="23247" xr:uid="{00000000-0005-0000-0000-000031960000}"/>
    <cellStyle name="Salida 15 35 3 2" xfId="38298" xr:uid="{00000000-0005-0000-0000-000032960000}"/>
    <cellStyle name="Salida 15 35 3 3" xfId="52647" xr:uid="{00000000-0005-0000-0000-000033960000}"/>
    <cellStyle name="Salida 15 36" xfId="10732" xr:uid="{00000000-0005-0000-0000-000034960000}"/>
    <cellStyle name="Salida 15 36 2" xfId="25783" xr:uid="{00000000-0005-0000-0000-000035960000}"/>
    <cellStyle name="Salida 15 36 3" xfId="40132" xr:uid="{00000000-0005-0000-0000-000036960000}"/>
    <cellStyle name="Salida 15 37" xfId="16147" xr:uid="{00000000-0005-0000-0000-000037960000}"/>
    <cellStyle name="Salida 15 37 2" xfId="31198" xr:uid="{00000000-0005-0000-0000-000038960000}"/>
    <cellStyle name="Salida 15 37 3" xfId="45547" xr:uid="{00000000-0005-0000-0000-000039960000}"/>
    <cellStyle name="Salida 15 4" xfId="2454" xr:uid="{00000000-0005-0000-0000-00003A960000}"/>
    <cellStyle name="Salida 15 4 2" xfId="13761" xr:uid="{00000000-0005-0000-0000-00003B960000}"/>
    <cellStyle name="Salida 15 4 2 2" xfId="28812" xr:uid="{00000000-0005-0000-0000-00003C960000}"/>
    <cellStyle name="Salida 15 4 2 3" xfId="43161" xr:uid="{00000000-0005-0000-0000-00003D960000}"/>
    <cellStyle name="Salida 15 4 3" xfId="16803" xr:uid="{00000000-0005-0000-0000-00003E960000}"/>
    <cellStyle name="Salida 15 4 3 2" xfId="31854" xr:uid="{00000000-0005-0000-0000-00003F960000}"/>
    <cellStyle name="Salida 15 4 3 3" xfId="46203" xr:uid="{00000000-0005-0000-0000-000040960000}"/>
    <cellStyle name="Salida 15 5" xfId="2664" xr:uid="{00000000-0005-0000-0000-000041960000}"/>
    <cellStyle name="Salida 15 5 2" xfId="12976" xr:uid="{00000000-0005-0000-0000-000042960000}"/>
    <cellStyle name="Salida 15 5 2 2" xfId="28027" xr:uid="{00000000-0005-0000-0000-000043960000}"/>
    <cellStyle name="Salida 15 5 2 3" xfId="42376" xr:uid="{00000000-0005-0000-0000-000044960000}"/>
    <cellStyle name="Salida 15 5 3" xfId="17013" xr:uid="{00000000-0005-0000-0000-000045960000}"/>
    <cellStyle name="Salida 15 5 3 2" xfId="32064" xr:uid="{00000000-0005-0000-0000-000046960000}"/>
    <cellStyle name="Salida 15 5 3 3" xfId="46413" xr:uid="{00000000-0005-0000-0000-000047960000}"/>
    <cellStyle name="Salida 15 6" xfId="2874" xr:uid="{00000000-0005-0000-0000-000048960000}"/>
    <cellStyle name="Salida 15 6 2" xfId="12870" xr:uid="{00000000-0005-0000-0000-000049960000}"/>
    <cellStyle name="Salida 15 6 2 2" xfId="27921" xr:uid="{00000000-0005-0000-0000-00004A960000}"/>
    <cellStyle name="Salida 15 6 2 3" xfId="42270" xr:uid="{00000000-0005-0000-0000-00004B960000}"/>
    <cellStyle name="Salida 15 6 3" xfId="17223" xr:uid="{00000000-0005-0000-0000-00004C960000}"/>
    <cellStyle name="Salida 15 6 3 2" xfId="32274" xr:uid="{00000000-0005-0000-0000-00004D960000}"/>
    <cellStyle name="Salida 15 6 3 3" xfId="46623" xr:uid="{00000000-0005-0000-0000-00004E960000}"/>
    <cellStyle name="Salida 15 7" xfId="3084" xr:uid="{00000000-0005-0000-0000-00004F960000}"/>
    <cellStyle name="Salida 15 7 2" xfId="11933" xr:uid="{00000000-0005-0000-0000-000050960000}"/>
    <cellStyle name="Salida 15 7 2 2" xfId="26984" xr:uid="{00000000-0005-0000-0000-000051960000}"/>
    <cellStyle name="Salida 15 7 2 3" xfId="41333" xr:uid="{00000000-0005-0000-0000-000052960000}"/>
    <cellStyle name="Salida 15 7 3" xfId="17433" xr:uid="{00000000-0005-0000-0000-000053960000}"/>
    <cellStyle name="Salida 15 7 3 2" xfId="32484" xr:uid="{00000000-0005-0000-0000-000054960000}"/>
    <cellStyle name="Salida 15 7 3 3" xfId="46833" xr:uid="{00000000-0005-0000-0000-000055960000}"/>
    <cellStyle name="Salida 15 8" xfId="3294" xr:uid="{00000000-0005-0000-0000-000056960000}"/>
    <cellStyle name="Salida 15 8 2" xfId="9169" xr:uid="{00000000-0005-0000-0000-000057960000}"/>
    <cellStyle name="Salida 15 8 2 2" xfId="24220" xr:uid="{00000000-0005-0000-0000-000058960000}"/>
    <cellStyle name="Salida 15 8 2 3" xfId="38569" xr:uid="{00000000-0005-0000-0000-000059960000}"/>
    <cellStyle name="Salida 15 8 3" xfId="17643" xr:uid="{00000000-0005-0000-0000-00005A960000}"/>
    <cellStyle name="Salida 15 8 3 2" xfId="32694" xr:uid="{00000000-0005-0000-0000-00005B960000}"/>
    <cellStyle name="Salida 15 8 3 3" xfId="47043" xr:uid="{00000000-0005-0000-0000-00005C960000}"/>
    <cellStyle name="Salida 15 9" xfId="3504" xr:uid="{00000000-0005-0000-0000-00005D960000}"/>
    <cellStyle name="Salida 15 9 2" xfId="14546" xr:uid="{00000000-0005-0000-0000-00005E960000}"/>
    <cellStyle name="Salida 15 9 2 2" xfId="29597" xr:uid="{00000000-0005-0000-0000-00005F960000}"/>
    <cellStyle name="Salida 15 9 2 3" xfId="43946" xr:uid="{00000000-0005-0000-0000-000060960000}"/>
    <cellStyle name="Salida 15 9 3" xfId="17853" xr:uid="{00000000-0005-0000-0000-000061960000}"/>
    <cellStyle name="Salida 15 9 3 2" xfId="32904" xr:uid="{00000000-0005-0000-0000-000062960000}"/>
    <cellStyle name="Salida 15 9 3 3" xfId="47253" xr:uid="{00000000-0005-0000-0000-000063960000}"/>
    <cellStyle name="Salida 16" xfId="1431" xr:uid="{00000000-0005-0000-0000-000064960000}"/>
    <cellStyle name="Salida 16 10" xfId="3715" xr:uid="{00000000-0005-0000-0000-000065960000}"/>
    <cellStyle name="Salida 16 10 2" xfId="1719" xr:uid="{00000000-0005-0000-0000-000066960000}"/>
    <cellStyle name="Salida 16 10 2 2" xfId="23524" xr:uid="{00000000-0005-0000-0000-000067960000}"/>
    <cellStyle name="Salida 16 10 2 3" xfId="23845" xr:uid="{00000000-0005-0000-0000-000068960000}"/>
    <cellStyle name="Salida 16 10 3" xfId="18064" xr:uid="{00000000-0005-0000-0000-000069960000}"/>
    <cellStyle name="Salida 16 10 3 2" xfId="33115" xr:uid="{00000000-0005-0000-0000-00006A960000}"/>
    <cellStyle name="Salida 16 10 3 3" xfId="47464" xr:uid="{00000000-0005-0000-0000-00006B960000}"/>
    <cellStyle name="Salida 16 11" xfId="3925" xr:uid="{00000000-0005-0000-0000-00006C960000}"/>
    <cellStyle name="Salida 16 11 2" xfId="14066" xr:uid="{00000000-0005-0000-0000-00006D960000}"/>
    <cellStyle name="Salida 16 11 2 2" xfId="29117" xr:uid="{00000000-0005-0000-0000-00006E960000}"/>
    <cellStyle name="Salida 16 11 2 3" xfId="43466" xr:uid="{00000000-0005-0000-0000-00006F960000}"/>
    <cellStyle name="Salida 16 11 3" xfId="18274" xr:uid="{00000000-0005-0000-0000-000070960000}"/>
    <cellStyle name="Salida 16 11 3 2" xfId="33325" xr:uid="{00000000-0005-0000-0000-000071960000}"/>
    <cellStyle name="Salida 16 11 3 3" xfId="47674" xr:uid="{00000000-0005-0000-0000-000072960000}"/>
    <cellStyle name="Salida 16 12" xfId="4135" xr:uid="{00000000-0005-0000-0000-000073960000}"/>
    <cellStyle name="Salida 16 12 2" xfId="13834" xr:uid="{00000000-0005-0000-0000-000074960000}"/>
    <cellStyle name="Salida 16 12 2 2" xfId="28885" xr:uid="{00000000-0005-0000-0000-000075960000}"/>
    <cellStyle name="Salida 16 12 2 3" xfId="43234" xr:uid="{00000000-0005-0000-0000-000076960000}"/>
    <cellStyle name="Salida 16 12 3" xfId="18484" xr:uid="{00000000-0005-0000-0000-000077960000}"/>
    <cellStyle name="Salida 16 12 3 2" xfId="33535" xr:uid="{00000000-0005-0000-0000-000078960000}"/>
    <cellStyle name="Salida 16 12 3 3" xfId="47884" xr:uid="{00000000-0005-0000-0000-000079960000}"/>
    <cellStyle name="Salida 16 13" xfId="4345" xr:uid="{00000000-0005-0000-0000-00007A960000}"/>
    <cellStyle name="Salida 16 13 2" xfId="9752" xr:uid="{00000000-0005-0000-0000-00007B960000}"/>
    <cellStyle name="Salida 16 13 2 2" xfId="24803" xr:uid="{00000000-0005-0000-0000-00007C960000}"/>
    <cellStyle name="Salida 16 13 2 3" xfId="39152" xr:uid="{00000000-0005-0000-0000-00007D960000}"/>
    <cellStyle name="Salida 16 13 3" xfId="18694" xr:uid="{00000000-0005-0000-0000-00007E960000}"/>
    <cellStyle name="Salida 16 13 3 2" xfId="33745" xr:uid="{00000000-0005-0000-0000-00007F960000}"/>
    <cellStyle name="Salida 16 13 3 3" xfId="48094" xr:uid="{00000000-0005-0000-0000-000080960000}"/>
    <cellStyle name="Salida 16 14" xfId="4555" xr:uid="{00000000-0005-0000-0000-000081960000}"/>
    <cellStyle name="Salida 16 14 2" xfId="13264" xr:uid="{00000000-0005-0000-0000-000082960000}"/>
    <cellStyle name="Salida 16 14 2 2" xfId="28315" xr:uid="{00000000-0005-0000-0000-000083960000}"/>
    <cellStyle name="Salida 16 14 2 3" xfId="42664" xr:uid="{00000000-0005-0000-0000-000084960000}"/>
    <cellStyle name="Salida 16 14 3" xfId="18904" xr:uid="{00000000-0005-0000-0000-000085960000}"/>
    <cellStyle name="Salida 16 14 3 2" xfId="33955" xr:uid="{00000000-0005-0000-0000-000086960000}"/>
    <cellStyle name="Salida 16 14 3 3" xfId="48304" xr:uid="{00000000-0005-0000-0000-000087960000}"/>
    <cellStyle name="Salida 16 15" xfId="4765" xr:uid="{00000000-0005-0000-0000-000088960000}"/>
    <cellStyle name="Salida 16 15 2" xfId="14223" xr:uid="{00000000-0005-0000-0000-000089960000}"/>
    <cellStyle name="Salida 16 15 2 2" xfId="29274" xr:uid="{00000000-0005-0000-0000-00008A960000}"/>
    <cellStyle name="Salida 16 15 2 3" xfId="43623" xr:uid="{00000000-0005-0000-0000-00008B960000}"/>
    <cellStyle name="Salida 16 15 3" xfId="19114" xr:uid="{00000000-0005-0000-0000-00008C960000}"/>
    <cellStyle name="Salida 16 15 3 2" xfId="34165" xr:uid="{00000000-0005-0000-0000-00008D960000}"/>
    <cellStyle name="Salida 16 15 3 3" xfId="48514" xr:uid="{00000000-0005-0000-0000-00008E960000}"/>
    <cellStyle name="Salida 16 16" xfId="4975" xr:uid="{00000000-0005-0000-0000-00008F960000}"/>
    <cellStyle name="Salida 16 16 2" xfId="1709" xr:uid="{00000000-0005-0000-0000-000090960000}"/>
    <cellStyle name="Salida 16 16 2 2" xfId="23514" xr:uid="{00000000-0005-0000-0000-000091960000}"/>
    <cellStyle name="Salida 16 16 2 3" xfId="23937" xr:uid="{00000000-0005-0000-0000-000092960000}"/>
    <cellStyle name="Salida 16 16 3" xfId="19324" xr:uid="{00000000-0005-0000-0000-000093960000}"/>
    <cellStyle name="Salida 16 16 3 2" xfId="34375" xr:uid="{00000000-0005-0000-0000-000094960000}"/>
    <cellStyle name="Salida 16 16 3 3" xfId="48724" xr:uid="{00000000-0005-0000-0000-000095960000}"/>
    <cellStyle name="Salida 16 17" xfId="5185" xr:uid="{00000000-0005-0000-0000-000096960000}"/>
    <cellStyle name="Salida 16 17 2" xfId="13863" xr:uid="{00000000-0005-0000-0000-000097960000}"/>
    <cellStyle name="Salida 16 17 2 2" xfId="28914" xr:uid="{00000000-0005-0000-0000-000098960000}"/>
    <cellStyle name="Salida 16 17 2 3" xfId="43263" xr:uid="{00000000-0005-0000-0000-000099960000}"/>
    <cellStyle name="Salida 16 17 3" xfId="19534" xr:uid="{00000000-0005-0000-0000-00009A960000}"/>
    <cellStyle name="Salida 16 17 3 2" xfId="34585" xr:uid="{00000000-0005-0000-0000-00009B960000}"/>
    <cellStyle name="Salida 16 17 3 3" xfId="48934" xr:uid="{00000000-0005-0000-0000-00009C960000}"/>
    <cellStyle name="Salida 16 18" xfId="5395" xr:uid="{00000000-0005-0000-0000-00009D960000}"/>
    <cellStyle name="Salida 16 18 2" xfId="13724" xr:uid="{00000000-0005-0000-0000-00009E960000}"/>
    <cellStyle name="Salida 16 18 2 2" xfId="28775" xr:uid="{00000000-0005-0000-0000-00009F960000}"/>
    <cellStyle name="Salida 16 18 2 3" xfId="43124" xr:uid="{00000000-0005-0000-0000-0000A0960000}"/>
    <cellStyle name="Salida 16 18 3" xfId="19744" xr:uid="{00000000-0005-0000-0000-0000A1960000}"/>
    <cellStyle name="Salida 16 18 3 2" xfId="34795" xr:uid="{00000000-0005-0000-0000-0000A2960000}"/>
    <cellStyle name="Salida 16 18 3 3" xfId="49144" xr:uid="{00000000-0005-0000-0000-0000A3960000}"/>
    <cellStyle name="Salida 16 19" xfId="5605" xr:uid="{00000000-0005-0000-0000-0000A4960000}"/>
    <cellStyle name="Salida 16 19 2" xfId="14752" xr:uid="{00000000-0005-0000-0000-0000A5960000}"/>
    <cellStyle name="Salida 16 19 2 2" xfId="29803" xr:uid="{00000000-0005-0000-0000-0000A6960000}"/>
    <cellStyle name="Salida 16 19 2 3" xfId="44152" xr:uid="{00000000-0005-0000-0000-0000A7960000}"/>
    <cellStyle name="Salida 16 19 3" xfId="19954" xr:uid="{00000000-0005-0000-0000-0000A8960000}"/>
    <cellStyle name="Salida 16 19 3 2" xfId="35005" xr:uid="{00000000-0005-0000-0000-0000A9960000}"/>
    <cellStyle name="Salida 16 19 3 3" xfId="49354" xr:uid="{00000000-0005-0000-0000-0000AA960000}"/>
    <cellStyle name="Salida 16 2" xfId="2103" xr:uid="{00000000-0005-0000-0000-0000AB960000}"/>
    <cellStyle name="Salida 16 2 2" xfId="10031" xr:uid="{00000000-0005-0000-0000-0000AC960000}"/>
    <cellStyle name="Salida 16 2 2 2" xfId="25082" xr:uid="{00000000-0005-0000-0000-0000AD960000}"/>
    <cellStyle name="Salida 16 2 2 3" xfId="39431" xr:uid="{00000000-0005-0000-0000-0000AE960000}"/>
    <cellStyle name="Salida 16 2 3" xfId="16450" xr:uid="{00000000-0005-0000-0000-0000AF960000}"/>
    <cellStyle name="Salida 16 2 3 2" xfId="31501" xr:uid="{00000000-0005-0000-0000-0000B0960000}"/>
    <cellStyle name="Salida 16 2 3 3" xfId="45850" xr:uid="{00000000-0005-0000-0000-0000B1960000}"/>
    <cellStyle name="Salida 16 20" xfId="5815" xr:uid="{00000000-0005-0000-0000-0000B2960000}"/>
    <cellStyle name="Salida 16 20 2" xfId="9206" xr:uid="{00000000-0005-0000-0000-0000B3960000}"/>
    <cellStyle name="Salida 16 20 2 2" xfId="24257" xr:uid="{00000000-0005-0000-0000-0000B4960000}"/>
    <cellStyle name="Salida 16 20 2 3" xfId="38606" xr:uid="{00000000-0005-0000-0000-0000B5960000}"/>
    <cellStyle name="Salida 16 20 3" xfId="20164" xr:uid="{00000000-0005-0000-0000-0000B6960000}"/>
    <cellStyle name="Salida 16 20 3 2" xfId="35215" xr:uid="{00000000-0005-0000-0000-0000B7960000}"/>
    <cellStyle name="Salida 16 20 3 3" xfId="49564" xr:uid="{00000000-0005-0000-0000-0000B8960000}"/>
    <cellStyle name="Salida 16 21" xfId="6025" xr:uid="{00000000-0005-0000-0000-0000B9960000}"/>
    <cellStyle name="Salida 16 21 2" xfId="1821" xr:uid="{00000000-0005-0000-0000-0000BA960000}"/>
    <cellStyle name="Salida 16 21 2 2" xfId="23626" xr:uid="{00000000-0005-0000-0000-0000BB960000}"/>
    <cellStyle name="Salida 16 21 2 3" xfId="23920" xr:uid="{00000000-0005-0000-0000-0000BC960000}"/>
    <cellStyle name="Salida 16 21 3" xfId="20374" xr:uid="{00000000-0005-0000-0000-0000BD960000}"/>
    <cellStyle name="Salida 16 21 3 2" xfId="35425" xr:uid="{00000000-0005-0000-0000-0000BE960000}"/>
    <cellStyle name="Salida 16 21 3 3" xfId="49774" xr:uid="{00000000-0005-0000-0000-0000BF960000}"/>
    <cellStyle name="Salida 16 22" xfId="6235" xr:uid="{00000000-0005-0000-0000-0000C0960000}"/>
    <cellStyle name="Salida 16 22 2" xfId="9503" xr:uid="{00000000-0005-0000-0000-0000C1960000}"/>
    <cellStyle name="Salida 16 22 2 2" xfId="24554" xr:uid="{00000000-0005-0000-0000-0000C2960000}"/>
    <cellStyle name="Salida 16 22 2 3" xfId="38903" xr:uid="{00000000-0005-0000-0000-0000C3960000}"/>
    <cellStyle name="Salida 16 22 3" xfId="20584" xr:uid="{00000000-0005-0000-0000-0000C4960000}"/>
    <cellStyle name="Salida 16 22 3 2" xfId="35635" xr:uid="{00000000-0005-0000-0000-0000C5960000}"/>
    <cellStyle name="Salida 16 22 3 3" xfId="49984" xr:uid="{00000000-0005-0000-0000-0000C6960000}"/>
    <cellStyle name="Salida 16 23" xfId="6445" xr:uid="{00000000-0005-0000-0000-0000C7960000}"/>
    <cellStyle name="Salida 16 23 2" xfId="15974" xr:uid="{00000000-0005-0000-0000-0000C8960000}"/>
    <cellStyle name="Salida 16 23 2 2" xfId="31025" xr:uid="{00000000-0005-0000-0000-0000C9960000}"/>
    <cellStyle name="Salida 16 23 2 3" xfId="45374" xr:uid="{00000000-0005-0000-0000-0000CA960000}"/>
    <cellStyle name="Salida 16 23 3" xfId="20794" xr:uid="{00000000-0005-0000-0000-0000CB960000}"/>
    <cellStyle name="Salida 16 23 3 2" xfId="35845" xr:uid="{00000000-0005-0000-0000-0000CC960000}"/>
    <cellStyle name="Salida 16 23 3 3" xfId="50194" xr:uid="{00000000-0005-0000-0000-0000CD960000}"/>
    <cellStyle name="Salida 16 24" xfId="6655" xr:uid="{00000000-0005-0000-0000-0000CE960000}"/>
    <cellStyle name="Salida 16 24 2" xfId="15377" xr:uid="{00000000-0005-0000-0000-0000CF960000}"/>
    <cellStyle name="Salida 16 24 2 2" xfId="30428" xr:uid="{00000000-0005-0000-0000-0000D0960000}"/>
    <cellStyle name="Salida 16 24 2 3" xfId="44777" xr:uid="{00000000-0005-0000-0000-0000D1960000}"/>
    <cellStyle name="Salida 16 24 3" xfId="21004" xr:uid="{00000000-0005-0000-0000-0000D2960000}"/>
    <cellStyle name="Salida 16 24 3 2" xfId="36055" xr:uid="{00000000-0005-0000-0000-0000D3960000}"/>
    <cellStyle name="Salida 16 24 3 3" xfId="50404" xr:uid="{00000000-0005-0000-0000-0000D4960000}"/>
    <cellStyle name="Salida 16 25" xfId="6865" xr:uid="{00000000-0005-0000-0000-0000D5960000}"/>
    <cellStyle name="Salida 16 25 2" xfId="10252" xr:uid="{00000000-0005-0000-0000-0000D6960000}"/>
    <cellStyle name="Salida 16 25 2 2" xfId="25303" xr:uid="{00000000-0005-0000-0000-0000D7960000}"/>
    <cellStyle name="Salida 16 25 2 3" xfId="39652" xr:uid="{00000000-0005-0000-0000-0000D8960000}"/>
    <cellStyle name="Salida 16 25 3" xfId="21214" xr:uid="{00000000-0005-0000-0000-0000D9960000}"/>
    <cellStyle name="Salida 16 25 3 2" xfId="36265" xr:uid="{00000000-0005-0000-0000-0000DA960000}"/>
    <cellStyle name="Salida 16 25 3 3" xfId="50614" xr:uid="{00000000-0005-0000-0000-0000DB960000}"/>
    <cellStyle name="Salida 16 26" xfId="7075" xr:uid="{00000000-0005-0000-0000-0000DC960000}"/>
    <cellStyle name="Salida 16 26 2" xfId="14341" xr:uid="{00000000-0005-0000-0000-0000DD960000}"/>
    <cellStyle name="Salida 16 26 2 2" xfId="29392" xr:uid="{00000000-0005-0000-0000-0000DE960000}"/>
    <cellStyle name="Salida 16 26 2 3" xfId="43741" xr:uid="{00000000-0005-0000-0000-0000DF960000}"/>
    <cellStyle name="Salida 16 26 3" xfId="21424" xr:uid="{00000000-0005-0000-0000-0000E0960000}"/>
    <cellStyle name="Salida 16 26 3 2" xfId="36475" xr:uid="{00000000-0005-0000-0000-0000E1960000}"/>
    <cellStyle name="Salida 16 26 3 3" xfId="50824" xr:uid="{00000000-0005-0000-0000-0000E2960000}"/>
    <cellStyle name="Salida 16 27" xfId="7285" xr:uid="{00000000-0005-0000-0000-0000E3960000}"/>
    <cellStyle name="Salida 16 27 2" xfId="14282" xr:uid="{00000000-0005-0000-0000-0000E4960000}"/>
    <cellStyle name="Salida 16 27 2 2" xfId="29333" xr:uid="{00000000-0005-0000-0000-0000E5960000}"/>
    <cellStyle name="Salida 16 27 2 3" xfId="43682" xr:uid="{00000000-0005-0000-0000-0000E6960000}"/>
    <cellStyle name="Salida 16 27 3" xfId="21634" xr:uid="{00000000-0005-0000-0000-0000E7960000}"/>
    <cellStyle name="Salida 16 27 3 2" xfId="36685" xr:uid="{00000000-0005-0000-0000-0000E8960000}"/>
    <cellStyle name="Salida 16 27 3 3" xfId="51034" xr:uid="{00000000-0005-0000-0000-0000E9960000}"/>
    <cellStyle name="Salida 16 28" xfId="7495" xr:uid="{00000000-0005-0000-0000-0000EA960000}"/>
    <cellStyle name="Salida 16 28 2" xfId="10076" xr:uid="{00000000-0005-0000-0000-0000EB960000}"/>
    <cellStyle name="Salida 16 28 2 2" xfId="25127" xr:uid="{00000000-0005-0000-0000-0000EC960000}"/>
    <cellStyle name="Salida 16 28 2 3" xfId="39476" xr:uid="{00000000-0005-0000-0000-0000ED960000}"/>
    <cellStyle name="Salida 16 28 3" xfId="21844" xr:uid="{00000000-0005-0000-0000-0000EE960000}"/>
    <cellStyle name="Salida 16 28 3 2" xfId="36895" xr:uid="{00000000-0005-0000-0000-0000EF960000}"/>
    <cellStyle name="Salida 16 28 3 3" xfId="51244" xr:uid="{00000000-0005-0000-0000-0000F0960000}"/>
    <cellStyle name="Salida 16 29" xfId="7705" xr:uid="{00000000-0005-0000-0000-0000F1960000}"/>
    <cellStyle name="Salida 16 29 2" xfId="9719" xr:uid="{00000000-0005-0000-0000-0000F2960000}"/>
    <cellStyle name="Salida 16 29 2 2" xfId="24770" xr:uid="{00000000-0005-0000-0000-0000F3960000}"/>
    <cellStyle name="Salida 16 29 2 3" xfId="39119" xr:uid="{00000000-0005-0000-0000-0000F4960000}"/>
    <cellStyle name="Salida 16 29 3" xfId="22054" xr:uid="{00000000-0005-0000-0000-0000F5960000}"/>
    <cellStyle name="Salida 16 29 3 2" xfId="37105" xr:uid="{00000000-0005-0000-0000-0000F6960000}"/>
    <cellStyle name="Salida 16 29 3 3" xfId="51454" xr:uid="{00000000-0005-0000-0000-0000F7960000}"/>
    <cellStyle name="Salida 16 3" xfId="2245" xr:uid="{00000000-0005-0000-0000-0000F8960000}"/>
    <cellStyle name="Salida 16 3 2" xfId="10086" xr:uid="{00000000-0005-0000-0000-0000F9960000}"/>
    <cellStyle name="Salida 16 3 2 2" xfId="25137" xr:uid="{00000000-0005-0000-0000-0000FA960000}"/>
    <cellStyle name="Salida 16 3 2 3" xfId="39486" xr:uid="{00000000-0005-0000-0000-0000FB960000}"/>
    <cellStyle name="Salida 16 3 3" xfId="16594" xr:uid="{00000000-0005-0000-0000-0000FC960000}"/>
    <cellStyle name="Salida 16 3 3 2" xfId="31645" xr:uid="{00000000-0005-0000-0000-0000FD960000}"/>
    <cellStyle name="Salida 16 3 3 3" xfId="45994" xr:uid="{00000000-0005-0000-0000-0000FE960000}"/>
    <cellStyle name="Salida 16 30" xfId="7915" xr:uid="{00000000-0005-0000-0000-0000FF960000}"/>
    <cellStyle name="Salida 16 30 2" xfId="13764" xr:uid="{00000000-0005-0000-0000-000000970000}"/>
    <cellStyle name="Salida 16 30 2 2" xfId="28815" xr:uid="{00000000-0005-0000-0000-000001970000}"/>
    <cellStyle name="Salida 16 30 2 3" xfId="43164" xr:uid="{00000000-0005-0000-0000-000002970000}"/>
    <cellStyle name="Salida 16 30 3" xfId="22264" xr:uid="{00000000-0005-0000-0000-000003970000}"/>
    <cellStyle name="Salida 16 30 3 2" xfId="37315" xr:uid="{00000000-0005-0000-0000-000004970000}"/>
    <cellStyle name="Salida 16 30 3 3" xfId="51664" xr:uid="{00000000-0005-0000-0000-000005970000}"/>
    <cellStyle name="Salida 16 31" xfId="8122" xr:uid="{00000000-0005-0000-0000-000006970000}"/>
    <cellStyle name="Salida 16 31 2" xfId="11495" xr:uid="{00000000-0005-0000-0000-000007970000}"/>
    <cellStyle name="Salida 16 31 2 2" xfId="26546" xr:uid="{00000000-0005-0000-0000-000008970000}"/>
    <cellStyle name="Salida 16 31 2 3" xfId="40895" xr:uid="{00000000-0005-0000-0000-000009970000}"/>
    <cellStyle name="Salida 16 31 3" xfId="22471" xr:uid="{00000000-0005-0000-0000-00000A970000}"/>
    <cellStyle name="Salida 16 31 3 2" xfId="37522" xr:uid="{00000000-0005-0000-0000-00000B970000}"/>
    <cellStyle name="Salida 16 31 3 3" xfId="51871" xr:uid="{00000000-0005-0000-0000-00000C970000}"/>
    <cellStyle name="Salida 16 32" xfId="8329" xr:uid="{00000000-0005-0000-0000-00000D970000}"/>
    <cellStyle name="Salida 16 32 2" xfId="9242" xr:uid="{00000000-0005-0000-0000-00000E970000}"/>
    <cellStyle name="Salida 16 32 2 2" xfId="24293" xr:uid="{00000000-0005-0000-0000-00000F970000}"/>
    <cellStyle name="Salida 16 32 2 3" xfId="38642" xr:uid="{00000000-0005-0000-0000-000010970000}"/>
    <cellStyle name="Salida 16 32 3" xfId="22678" xr:uid="{00000000-0005-0000-0000-000011970000}"/>
    <cellStyle name="Salida 16 32 3 2" xfId="37729" xr:uid="{00000000-0005-0000-0000-000012970000}"/>
    <cellStyle name="Salida 16 32 3 3" xfId="52078" xr:uid="{00000000-0005-0000-0000-000013970000}"/>
    <cellStyle name="Salida 16 33" xfId="8534" xr:uid="{00000000-0005-0000-0000-000014970000}"/>
    <cellStyle name="Salida 16 33 2" xfId="12461" xr:uid="{00000000-0005-0000-0000-000015970000}"/>
    <cellStyle name="Salida 16 33 2 2" xfId="27512" xr:uid="{00000000-0005-0000-0000-000016970000}"/>
    <cellStyle name="Salida 16 33 2 3" xfId="41861" xr:uid="{00000000-0005-0000-0000-000017970000}"/>
    <cellStyle name="Salida 16 33 3" xfId="22883" xr:uid="{00000000-0005-0000-0000-000018970000}"/>
    <cellStyle name="Salida 16 33 3 2" xfId="37934" xr:uid="{00000000-0005-0000-0000-000019970000}"/>
    <cellStyle name="Salida 16 33 3 3" xfId="52283" xr:uid="{00000000-0005-0000-0000-00001A970000}"/>
    <cellStyle name="Salida 16 34" xfId="8729" xr:uid="{00000000-0005-0000-0000-00001B970000}"/>
    <cellStyle name="Salida 16 34 2" xfId="9109" xr:uid="{00000000-0005-0000-0000-00001C970000}"/>
    <cellStyle name="Salida 16 34 2 2" xfId="24160" xr:uid="{00000000-0005-0000-0000-00001D970000}"/>
    <cellStyle name="Salida 16 34 2 3" xfId="38509" xr:uid="{00000000-0005-0000-0000-00001E970000}"/>
    <cellStyle name="Salida 16 34 3" xfId="23078" xr:uid="{00000000-0005-0000-0000-00001F970000}"/>
    <cellStyle name="Salida 16 34 3 2" xfId="38129" xr:uid="{00000000-0005-0000-0000-000020970000}"/>
    <cellStyle name="Salida 16 34 3 3" xfId="52478" xr:uid="{00000000-0005-0000-0000-000021970000}"/>
    <cellStyle name="Salida 16 35" xfId="8899" xr:uid="{00000000-0005-0000-0000-000022970000}"/>
    <cellStyle name="Salida 16 35 2" xfId="12825" xr:uid="{00000000-0005-0000-0000-000023970000}"/>
    <cellStyle name="Salida 16 35 2 2" xfId="27876" xr:uid="{00000000-0005-0000-0000-000024970000}"/>
    <cellStyle name="Salida 16 35 2 3" xfId="42225" xr:uid="{00000000-0005-0000-0000-000025970000}"/>
    <cellStyle name="Salida 16 35 3" xfId="23248" xr:uid="{00000000-0005-0000-0000-000026970000}"/>
    <cellStyle name="Salida 16 35 3 2" xfId="38299" xr:uid="{00000000-0005-0000-0000-000027970000}"/>
    <cellStyle name="Salida 16 35 3 3" xfId="52648" xr:uid="{00000000-0005-0000-0000-000028970000}"/>
    <cellStyle name="Salida 16 36" xfId="14275" xr:uid="{00000000-0005-0000-0000-000029970000}"/>
    <cellStyle name="Salida 16 36 2" xfId="29326" xr:uid="{00000000-0005-0000-0000-00002A970000}"/>
    <cellStyle name="Salida 16 36 3" xfId="43675" xr:uid="{00000000-0005-0000-0000-00002B970000}"/>
    <cellStyle name="Salida 16 37" xfId="16148" xr:uid="{00000000-0005-0000-0000-00002C970000}"/>
    <cellStyle name="Salida 16 37 2" xfId="31199" xr:uid="{00000000-0005-0000-0000-00002D970000}"/>
    <cellStyle name="Salida 16 37 3" xfId="45548" xr:uid="{00000000-0005-0000-0000-00002E970000}"/>
    <cellStyle name="Salida 16 4" xfId="2455" xr:uid="{00000000-0005-0000-0000-00002F970000}"/>
    <cellStyle name="Salida 16 4 2" xfId="14518" xr:uid="{00000000-0005-0000-0000-000030970000}"/>
    <cellStyle name="Salida 16 4 2 2" xfId="29569" xr:uid="{00000000-0005-0000-0000-000031970000}"/>
    <cellStyle name="Salida 16 4 2 3" xfId="43918" xr:uid="{00000000-0005-0000-0000-000032970000}"/>
    <cellStyle name="Salida 16 4 3" xfId="16804" xr:uid="{00000000-0005-0000-0000-000033970000}"/>
    <cellStyle name="Salida 16 4 3 2" xfId="31855" xr:uid="{00000000-0005-0000-0000-000034970000}"/>
    <cellStyle name="Salida 16 4 3 3" xfId="46204" xr:uid="{00000000-0005-0000-0000-000035970000}"/>
    <cellStyle name="Salida 16 5" xfId="2665" xr:uid="{00000000-0005-0000-0000-000036970000}"/>
    <cellStyle name="Salida 16 5 2" xfId="1861" xr:uid="{00000000-0005-0000-0000-000037970000}"/>
    <cellStyle name="Salida 16 5 2 2" xfId="23666" xr:uid="{00000000-0005-0000-0000-000038970000}"/>
    <cellStyle name="Salida 16 5 2 3" xfId="23965" xr:uid="{00000000-0005-0000-0000-000039970000}"/>
    <cellStyle name="Salida 16 5 3" xfId="17014" xr:uid="{00000000-0005-0000-0000-00003A970000}"/>
    <cellStyle name="Salida 16 5 3 2" xfId="32065" xr:uid="{00000000-0005-0000-0000-00003B970000}"/>
    <cellStyle name="Salida 16 5 3 3" xfId="46414" xr:uid="{00000000-0005-0000-0000-00003C970000}"/>
    <cellStyle name="Salida 16 6" xfId="2875" xr:uid="{00000000-0005-0000-0000-00003D970000}"/>
    <cellStyle name="Salida 16 6 2" xfId="15320" xr:uid="{00000000-0005-0000-0000-00003E970000}"/>
    <cellStyle name="Salida 16 6 2 2" xfId="30371" xr:uid="{00000000-0005-0000-0000-00003F970000}"/>
    <cellStyle name="Salida 16 6 2 3" xfId="44720" xr:uid="{00000000-0005-0000-0000-000040970000}"/>
    <cellStyle name="Salida 16 6 3" xfId="17224" xr:uid="{00000000-0005-0000-0000-000041970000}"/>
    <cellStyle name="Salida 16 6 3 2" xfId="32275" xr:uid="{00000000-0005-0000-0000-000042970000}"/>
    <cellStyle name="Salida 16 6 3 3" xfId="46624" xr:uid="{00000000-0005-0000-0000-000043970000}"/>
    <cellStyle name="Salida 16 7" xfId="3085" xr:uid="{00000000-0005-0000-0000-000044970000}"/>
    <cellStyle name="Salida 16 7 2" xfId="11524" xr:uid="{00000000-0005-0000-0000-000045970000}"/>
    <cellStyle name="Salida 16 7 2 2" xfId="26575" xr:uid="{00000000-0005-0000-0000-000046970000}"/>
    <cellStyle name="Salida 16 7 2 3" xfId="40924" xr:uid="{00000000-0005-0000-0000-000047970000}"/>
    <cellStyle name="Salida 16 7 3" xfId="17434" xr:uid="{00000000-0005-0000-0000-000048970000}"/>
    <cellStyle name="Salida 16 7 3 2" xfId="32485" xr:uid="{00000000-0005-0000-0000-000049970000}"/>
    <cellStyle name="Salida 16 7 3 3" xfId="46834" xr:uid="{00000000-0005-0000-0000-00004A970000}"/>
    <cellStyle name="Salida 16 8" xfId="3295" xr:uid="{00000000-0005-0000-0000-00004B970000}"/>
    <cellStyle name="Salida 16 8 2" xfId="13602" xr:uid="{00000000-0005-0000-0000-00004C970000}"/>
    <cellStyle name="Salida 16 8 2 2" xfId="28653" xr:uid="{00000000-0005-0000-0000-00004D970000}"/>
    <cellStyle name="Salida 16 8 2 3" xfId="43002" xr:uid="{00000000-0005-0000-0000-00004E970000}"/>
    <cellStyle name="Salida 16 8 3" xfId="17644" xr:uid="{00000000-0005-0000-0000-00004F970000}"/>
    <cellStyle name="Salida 16 8 3 2" xfId="32695" xr:uid="{00000000-0005-0000-0000-000050970000}"/>
    <cellStyle name="Salida 16 8 3 3" xfId="47044" xr:uid="{00000000-0005-0000-0000-000051970000}"/>
    <cellStyle name="Salida 16 9" xfId="3505" xr:uid="{00000000-0005-0000-0000-000052970000}"/>
    <cellStyle name="Salida 16 9 2" xfId="15308" xr:uid="{00000000-0005-0000-0000-000053970000}"/>
    <cellStyle name="Salida 16 9 2 2" xfId="30359" xr:uid="{00000000-0005-0000-0000-000054970000}"/>
    <cellStyle name="Salida 16 9 2 3" xfId="44708" xr:uid="{00000000-0005-0000-0000-000055970000}"/>
    <cellStyle name="Salida 16 9 3" xfId="17854" xr:uid="{00000000-0005-0000-0000-000056970000}"/>
    <cellStyle name="Salida 16 9 3 2" xfId="32905" xr:uid="{00000000-0005-0000-0000-000057970000}"/>
    <cellStyle name="Salida 16 9 3 3" xfId="47254" xr:uid="{00000000-0005-0000-0000-000058970000}"/>
    <cellStyle name="Salida 17" xfId="1432" xr:uid="{00000000-0005-0000-0000-000059970000}"/>
    <cellStyle name="Salida 17 10" xfId="3716" xr:uid="{00000000-0005-0000-0000-00005A970000}"/>
    <cellStyle name="Salida 17 10 2" xfId="15725" xr:uid="{00000000-0005-0000-0000-00005B970000}"/>
    <cellStyle name="Salida 17 10 2 2" xfId="30776" xr:uid="{00000000-0005-0000-0000-00005C970000}"/>
    <cellStyle name="Salida 17 10 2 3" xfId="45125" xr:uid="{00000000-0005-0000-0000-00005D970000}"/>
    <cellStyle name="Salida 17 10 3" xfId="18065" xr:uid="{00000000-0005-0000-0000-00005E970000}"/>
    <cellStyle name="Salida 17 10 3 2" xfId="33116" xr:uid="{00000000-0005-0000-0000-00005F970000}"/>
    <cellStyle name="Salida 17 10 3 3" xfId="47465" xr:uid="{00000000-0005-0000-0000-000060970000}"/>
    <cellStyle name="Salida 17 11" xfId="3926" xr:uid="{00000000-0005-0000-0000-000061970000}"/>
    <cellStyle name="Salida 17 11 2" xfId="14824" xr:uid="{00000000-0005-0000-0000-000062970000}"/>
    <cellStyle name="Salida 17 11 2 2" xfId="29875" xr:uid="{00000000-0005-0000-0000-000063970000}"/>
    <cellStyle name="Salida 17 11 2 3" xfId="44224" xr:uid="{00000000-0005-0000-0000-000064970000}"/>
    <cellStyle name="Salida 17 11 3" xfId="18275" xr:uid="{00000000-0005-0000-0000-000065970000}"/>
    <cellStyle name="Salida 17 11 3 2" xfId="33326" xr:uid="{00000000-0005-0000-0000-000066970000}"/>
    <cellStyle name="Salida 17 11 3 3" xfId="47675" xr:uid="{00000000-0005-0000-0000-000067970000}"/>
    <cellStyle name="Salida 17 12" xfId="4136" xr:uid="{00000000-0005-0000-0000-000068970000}"/>
    <cellStyle name="Salida 17 12 2" xfId="12003" xr:uid="{00000000-0005-0000-0000-000069970000}"/>
    <cellStyle name="Salida 17 12 2 2" xfId="27054" xr:uid="{00000000-0005-0000-0000-00006A970000}"/>
    <cellStyle name="Salida 17 12 2 3" xfId="41403" xr:uid="{00000000-0005-0000-0000-00006B970000}"/>
    <cellStyle name="Salida 17 12 3" xfId="18485" xr:uid="{00000000-0005-0000-0000-00006C970000}"/>
    <cellStyle name="Salida 17 12 3 2" xfId="33536" xr:uid="{00000000-0005-0000-0000-00006D970000}"/>
    <cellStyle name="Salida 17 12 3 3" xfId="47885" xr:uid="{00000000-0005-0000-0000-00006E970000}"/>
    <cellStyle name="Salida 17 13" xfId="4346" xr:uid="{00000000-0005-0000-0000-00006F970000}"/>
    <cellStyle name="Salida 17 13 2" xfId="9444" xr:uid="{00000000-0005-0000-0000-000070970000}"/>
    <cellStyle name="Salida 17 13 2 2" xfId="24495" xr:uid="{00000000-0005-0000-0000-000071970000}"/>
    <cellStyle name="Salida 17 13 2 3" xfId="38844" xr:uid="{00000000-0005-0000-0000-000072970000}"/>
    <cellStyle name="Salida 17 13 3" xfId="18695" xr:uid="{00000000-0005-0000-0000-000073970000}"/>
    <cellStyle name="Salida 17 13 3 2" xfId="33746" xr:uid="{00000000-0005-0000-0000-000074970000}"/>
    <cellStyle name="Salida 17 13 3 3" xfId="48095" xr:uid="{00000000-0005-0000-0000-000075970000}"/>
    <cellStyle name="Salida 17 14" xfId="4556" xr:uid="{00000000-0005-0000-0000-000076970000}"/>
    <cellStyle name="Salida 17 14 2" xfId="9078" xr:uid="{00000000-0005-0000-0000-000077970000}"/>
    <cellStyle name="Salida 17 14 2 2" xfId="24129" xr:uid="{00000000-0005-0000-0000-000078970000}"/>
    <cellStyle name="Salida 17 14 2 3" xfId="38478" xr:uid="{00000000-0005-0000-0000-000079970000}"/>
    <cellStyle name="Salida 17 14 3" xfId="18905" xr:uid="{00000000-0005-0000-0000-00007A970000}"/>
    <cellStyle name="Salida 17 14 3 2" xfId="33956" xr:uid="{00000000-0005-0000-0000-00007B970000}"/>
    <cellStyle name="Salida 17 14 3 3" xfId="48305" xr:uid="{00000000-0005-0000-0000-00007C970000}"/>
    <cellStyle name="Salida 17 15" xfId="4766" xr:uid="{00000000-0005-0000-0000-00007D970000}"/>
    <cellStyle name="Salida 17 15 2" xfId="9960" xr:uid="{00000000-0005-0000-0000-00007E970000}"/>
    <cellStyle name="Salida 17 15 2 2" xfId="25011" xr:uid="{00000000-0005-0000-0000-00007F970000}"/>
    <cellStyle name="Salida 17 15 2 3" xfId="39360" xr:uid="{00000000-0005-0000-0000-000080970000}"/>
    <cellStyle name="Salida 17 15 3" xfId="19115" xr:uid="{00000000-0005-0000-0000-000081970000}"/>
    <cellStyle name="Salida 17 15 3 2" xfId="34166" xr:uid="{00000000-0005-0000-0000-000082970000}"/>
    <cellStyle name="Salida 17 15 3 3" xfId="48515" xr:uid="{00000000-0005-0000-0000-000083970000}"/>
    <cellStyle name="Salida 17 16" xfId="4976" xr:uid="{00000000-0005-0000-0000-000084970000}"/>
    <cellStyle name="Salida 17 16 2" xfId="15475" xr:uid="{00000000-0005-0000-0000-000085970000}"/>
    <cellStyle name="Salida 17 16 2 2" xfId="30526" xr:uid="{00000000-0005-0000-0000-000086970000}"/>
    <cellStyle name="Salida 17 16 2 3" xfId="44875" xr:uid="{00000000-0005-0000-0000-000087970000}"/>
    <cellStyle name="Salida 17 16 3" xfId="19325" xr:uid="{00000000-0005-0000-0000-000088970000}"/>
    <cellStyle name="Salida 17 16 3 2" xfId="34376" xr:uid="{00000000-0005-0000-0000-000089970000}"/>
    <cellStyle name="Salida 17 16 3 3" xfId="48725" xr:uid="{00000000-0005-0000-0000-00008A970000}"/>
    <cellStyle name="Salida 17 17" xfId="5186" xr:uid="{00000000-0005-0000-0000-00008B970000}"/>
    <cellStyle name="Salida 17 17 2" xfId="9125" xr:uid="{00000000-0005-0000-0000-00008C970000}"/>
    <cellStyle name="Salida 17 17 2 2" xfId="24176" xr:uid="{00000000-0005-0000-0000-00008D970000}"/>
    <cellStyle name="Salida 17 17 2 3" xfId="38525" xr:uid="{00000000-0005-0000-0000-00008E970000}"/>
    <cellStyle name="Salida 17 17 3" xfId="19535" xr:uid="{00000000-0005-0000-0000-00008F970000}"/>
    <cellStyle name="Salida 17 17 3 2" xfId="34586" xr:uid="{00000000-0005-0000-0000-000090970000}"/>
    <cellStyle name="Salida 17 17 3 3" xfId="48935" xr:uid="{00000000-0005-0000-0000-000091970000}"/>
    <cellStyle name="Salida 17 18" xfId="5396" xr:uid="{00000000-0005-0000-0000-000092970000}"/>
    <cellStyle name="Salida 17 18 2" xfId="13067" xr:uid="{00000000-0005-0000-0000-000093970000}"/>
    <cellStyle name="Salida 17 18 2 2" xfId="28118" xr:uid="{00000000-0005-0000-0000-000094970000}"/>
    <cellStyle name="Salida 17 18 2 3" xfId="42467" xr:uid="{00000000-0005-0000-0000-000095970000}"/>
    <cellStyle name="Salida 17 18 3" xfId="19745" xr:uid="{00000000-0005-0000-0000-000096970000}"/>
    <cellStyle name="Salida 17 18 3 2" xfId="34796" xr:uid="{00000000-0005-0000-0000-000097970000}"/>
    <cellStyle name="Salida 17 18 3 3" xfId="49145" xr:uid="{00000000-0005-0000-0000-000098970000}"/>
    <cellStyle name="Salida 17 19" xfId="5606" xr:uid="{00000000-0005-0000-0000-000099970000}"/>
    <cellStyle name="Salida 17 19 2" xfId="10154" xr:uid="{00000000-0005-0000-0000-00009A970000}"/>
    <cellStyle name="Salida 17 19 2 2" xfId="25205" xr:uid="{00000000-0005-0000-0000-00009B970000}"/>
    <cellStyle name="Salida 17 19 2 3" xfId="39554" xr:uid="{00000000-0005-0000-0000-00009C970000}"/>
    <cellStyle name="Salida 17 19 3" xfId="19955" xr:uid="{00000000-0005-0000-0000-00009D970000}"/>
    <cellStyle name="Salida 17 19 3 2" xfId="35006" xr:uid="{00000000-0005-0000-0000-00009E970000}"/>
    <cellStyle name="Salida 17 19 3 3" xfId="49355" xr:uid="{00000000-0005-0000-0000-00009F970000}"/>
    <cellStyle name="Salida 17 2" xfId="2215" xr:uid="{00000000-0005-0000-0000-0000A0970000}"/>
    <cellStyle name="Salida 17 2 2" xfId="15855" xr:uid="{00000000-0005-0000-0000-0000A1970000}"/>
    <cellStyle name="Salida 17 2 2 2" xfId="30906" xr:uid="{00000000-0005-0000-0000-0000A2970000}"/>
    <cellStyle name="Salida 17 2 2 3" xfId="45255" xr:uid="{00000000-0005-0000-0000-0000A3970000}"/>
    <cellStyle name="Salida 17 2 3" xfId="16564" xr:uid="{00000000-0005-0000-0000-0000A4970000}"/>
    <cellStyle name="Salida 17 2 3 2" xfId="31615" xr:uid="{00000000-0005-0000-0000-0000A5970000}"/>
    <cellStyle name="Salida 17 2 3 3" xfId="45964" xr:uid="{00000000-0005-0000-0000-0000A6970000}"/>
    <cellStyle name="Salida 17 20" xfId="5816" xr:uid="{00000000-0005-0000-0000-0000A7970000}"/>
    <cellStyle name="Salida 17 20 2" xfId="14892" xr:uid="{00000000-0005-0000-0000-0000A8970000}"/>
    <cellStyle name="Salida 17 20 2 2" xfId="29943" xr:uid="{00000000-0005-0000-0000-0000A9970000}"/>
    <cellStyle name="Salida 17 20 2 3" xfId="44292" xr:uid="{00000000-0005-0000-0000-0000AA970000}"/>
    <cellStyle name="Salida 17 20 3" xfId="20165" xr:uid="{00000000-0005-0000-0000-0000AB970000}"/>
    <cellStyle name="Salida 17 20 3 2" xfId="35216" xr:uid="{00000000-0005-0000-0000-0000AC970000}"/>
    <cellStyle name="Salida 17 20 3 3" xfId="49565" xr:uid="{00000000-0005-0000-0000-0000AD970000}"/>
    <cellStyle name="Salida 17 21" xfId="6026" xr:uid="{00000000-0005-0000-0000-0000AE970000}"/>
    <cellStyle name="Salida 17 21 2" xfId="14952" xr:uid="{00000000-0005-0000-0000-0000AF970000}"/>
    <cellStyle name="Salida 17 21 2 2" xfId="30003" xr:uid="{00000000-0005-0000-0000-0000B0970000}"/>
    <cellStyle name="Salida 17 21 2 3" xfId="44352" xr:uid="{00000000-0005-0000-0000-0000B1970000}"/>
    <cellStyle name="Salida 17 21 3" xfId="20375" xr:uid="{00000000-0005-0000-0000-0000B2970000}"/>
    <cellStyle name="Salida 17 21 3 2" xfId="35426" xr:uid="{00000000-0005-0000-0000-0000B3970000}"/>
    <cellStyle name="Salida 17 21 3 3" xfId="49775" xr:uid="{00000000-0005-0000-0000-0000B4970000}"/>
    <cellStyle name="Salida 17 22" xfId="6236" xr:uid="{00000000-0005-0000-0000-0000B5970000}"/>
    <cellStyle name="Salida 17 22 2" xfId="1898" xr:uid="{00000000-0005-0000-0000-0000B6970000}"/>
    <cellStyle name="Salida 17 22 2 2" xfId="23703" xr:uid="{00000000-0005-0000-0000-0000B7970000}"/>
    <cellStyle name="Salida 17 22 2 3" xfId="24029" xr:uid="{00000000-0005-0000-0000-0000B8970000}"/>
    <cellStyle name="Salida 17 22 3" xfId="20585" xr:uid="{00000000-0005-0000-0000-0000B9970000}"/>
    <cellStyle name="Salida 17 22 3 2" xfId="35636" xr:uid="{00000000-0005-0000-0000-0000BA970000}"/>
    <cellStyle name="Salida 17 22 3 3" xfId="49985" xr:uid="{00000000-0005-0000-0000-0000BB970000}"/>
    <cellStyle name="Salida 17 23" xfId="6446" xr:uid="{00000000-0005-0000-0000-0000BC970000}"/>
    <cellStyle name="Salida 17 23 2" xfId="15838" xr:uid="{00000000-0005-0000-0000-0000BD970000}"/>
    <cellStyle name="Salida 17 23 2 2" xfId="30889" xr:uid="{00000000-0005-0000-0000-0000BE970000}"/>
    <cellStyle name="Salida 17 23 2 3" xfId="45238" xr:uid="{00000000-0005-0000-0000-0000BF970000}"/>
    <cellStyle name="Salida 17 23 3" xfId="20795" xr:uid="{00000000-0005-0000-0000-0000C0970000}"/>
    <cellStyle name="Salida 17 23 3 2" xfId="35846" xr:uid="{00000000-0005-0000-0000-0000C1970000}"/>
    <cellStyle name="Salida 17 23 3 3" xfId="50195" xr:uid="{00000000-0005-0000-0000-0000C2970000}"/>
    <cellStyle name="Salida 17 24" xfId="6656" xr:uid="{00000000-0005-0000-0000-0000C3970000}"/>
    <cellStyle name="Salida 17 24 2" xfId="15595" xr:uid="{00000000-0005-0000-0000-0000C4970000}"/>
    <cellStyle name="Salida 17 24 2 2" xfId="30646" xr:uid="{00000000-0005-0000-0000-0000C5970000}"/>
    <cellStyle name="Salida 17 24 2 3" xfId="44995" xr:uid="{00000000-0005-0000-0000-0000C6970000}"/>
    <cellStyle name="Salida 17 24 3" xfId="21005" xr:uid="{00000000-0005-0000-0000-0000C7970000}"/>
    <cellStyle name="Salida 17 24 3 2" xfId="36056" xr:uid="{00000000-0005-0000-0000-0000C8970000}"/>
    <cellStyle name="Salida 17 24 3 3" xfId="50405" xr:uid="{00000000-0005-0000-0000-0000C9970000}"/>
    <cellStyle name="Salida 17 25" xfId="6866" xr:uid="{00000000-0005-0000-0000-0000CA970000}"/>
    <cellStyle name="Salida 17 25 2" xfId="15101" xr:uid="{00000000-0005-0000-0000-0000CB970000}"/>
    <cellStyle name="Salida 17 25 2 2" xfId="30152" xr:uid="{00000000-0005-0000-0000-0000CC970000}"/>
    <cellStyle name="Salida 17 25 2 3" xfId="44501" xr:uid="{00000000-0005-0000-0000-0000CD970000}"/>
    <cellStyle name="Salida 17 25 3" xfId="21215" xr:uid="{00000000-0005-0000-0000-0000CE970000}"/>
    <cellStyle name="Salida 17 25 3 2" xfId="36266" xr:uid="{00000000-0005-0000-0000-0000CF970000}"/>
    <cellStyle name="Salida 17 25 3 3" xfId="50615" xr:uid="{00000000-0005-0000-0000-0000D0970000}"/>
    <cellStyle name="Salida 17 26" xfId="7076" xr:uid="{00000000-0005-0000-0000-0000D1970000}"/>
    <cellStyle name="Salida 17 26 2" xfId="15345" xr:uid="{00000000-0005-0000-0000-0000D2970000}"/>
    <cellStyle name="Salida 17 26 2 2" xfId="30396" xr:uid="{00000000-0005-0000-0000-0000D3970000}"/>
    <cellStyle name="Salida 17 26 2 3" xfId="44745" xr:uid="{00000000-0005-0000-0000-0000D4970000}"/>
    <cellStyle name="Salida 17 26 3" xfId="21425" xr:uid="{00000000-0005-0000-0000-0000D5970000}"/>
    <cellStyle name="Salida 17 26 3 2" xfId="36476" xr:uid="{00000000-0005-0000-0000-0000D6970000}"/>
    <cellStyle name="Salida 17 26 3 3" xfId="50825" xr:uid="{00000000-0005-0000-0000-0000D7970000}"/>
    <cellStyle name="Salida 17 27" xfId="7286" xr:uid="{00000000-0005-0000-0000-0000D8970000}"/>
    <cellStyle name="Salida 17 27 2" xfId="15718" xr:uid="{00000000-0005-0000-0000-0000D9970000}"/>
    <cellStyle name="Salida 17 27 2 2" xfId="30769" xr:uid="{00000000-0005-0000-0000-0000DA970000}"/>
    <cellStyle name="Salida 17 27 2 3" xfId="45118" xr:uid="{00000000-0005-0000-0000-0000DB970000}"/>
    <cellStyle name="Salida 17 27 3" xfId="21635" xr:uid="{00000000-0005-0000-0000-0000DC970000}"/>
    <cellStyle name="Salida 17 27 3 2" xfId="36686" xr:uid="{00000000-0005-0000-0000-0000DD970000}"/>
    <cellStyle name="Salida 17 27 3 3" xfId="51035" xr:uid="{00000000-0005-0000-0000-0000DE970000}"/>
    <cellStyle name="Salida 17 28" xfId="7496" xr:uid="{00000000-0005-0000-0000-0000DF970000}"/>
    <cellStyle name="Salida 17 28 2" xfId="11620" xr:uid="{00000000-0005-0000-0000-0000E0970000}"/>
    <cellStyle name="Salida 17 28 2 2" xfId="26671" xr:uid="{00000000-0005-0000-0000-0000E1970000}"/>
    <cellStyle name="Salida 17 28 2 3" xfId="41020" xr:uid="{00000000-0005-0000-0000-0000E2970000}"/>
    <cellStyle name="Salida 17 28 3" xfId="21845" xr:uid="{00000000-0005-0000-0000-0000E3970000}"/>
    <cellStyle name="Salida 17 28 3 2" xfId="36896" xr:uid="{00000000-0005-0000-0000-0000E4970000}"/>
    <cellStyle name="Salida 17 28 3 3" xfId="51245" xr:uid="{00000000-0005-0000-0000-0000E5970000}"/>
    <cellStyle name="Salida 17 29" xfId="7706" xr:uid="{00000000-0005-0000-0000-0000E6970000}"/>
    <cellStyle name="Salida 17 29 2" xfId="15193" xr:uid="{00000000-0005-0000-0000-0000E7970000}"/>
    <cellStyle name="Salida 17 29 2 2" xfId="30244" xr:uid="{00000000-0005-0000-0000-0000E8970000}"/>
    <cellStyle name="Salida 17 29 2 3" xfId="44593" xr:uid="{00000000-0005-0000-0000-0000E9970000}"/>
    <cellStyle name="Salida 17 29 3" xfId="22055" xr:uid="{00000000-0005-0000-0000-0000EA970000}"/>
    <cellStyle name="Salida 17 29 3 2" xfId="37106" xr:uid="{00000000-0005-0000-0000-0000EB970000}"/>
    <cellStyle name="Salida 17 29 3 3" xfId="51455" xr:uid="{00000000-0005-0000-0000-0000EC970000}"/>
    <cellStyle name="Salida 17 3" xfId="2246" xr:uid="{00000000-0005-0000-0000-0000ED970000}"/>
    <cellStyle name="Salida 17 3 2" xfId="9054" xr:uid="{00000000-0005-0000-0000-0000EE970000}"/>
    <cellStyle name="Salida 17 3 2 2" xfId="24105" xr:uid="{00000000-0005-0000-0000-0000EF970000}"/>
    <cellStyle name="Salida 17 3 2 3" xfId="38454" xr:uid="{00000000-0005-0000-0000-0000F0970000}"/>
    <cellStyle name="Salida 17 3 3" xfId="16595" xr:uid="{00000000-0005-0000-0000-0000F1970000}"/>
    <cellStyle name="Salida 17 3 3 2" xfId="31646" xr:uid="{00000000-0005-0000-0000-0000F2970000}"/>
    <cellStyle name="Salida 17 3 3 3" xfId="45995" xr:uid="{00000000-0005-0000-0000-0000F3970000}"/>
    <cellStyle name="Salida 17 30" xfId="7916" xr:uid="{00000000-0005-0000-0000-0000F4970000}"/>
    <cellStyle name="Salida 17 30 2" xfId="11232" xr:uid="{00000000-0005-0000-0000-0000F5970000}"/>
    <cellStyle name="Salida 17 30 2 2" xfId="26283" xr:uid="{00000000-0005-0000-0000-0000F6970000}"/>
    <cellStyle name="Salida 17 30 2 3" xfId="40632" xr:uid="{00000000-0005-0000-0000-0000F7970000}"/>
    <cellStyle name="Salida 17 30 3" xfId="22265" xr:uid="{00000000-0005-0000-0000-0000F8970000}"/>
    <cellStyle name="Salida 17 30 3 2" xfId="37316" xr:uid="{00000000-0005-0000-0000-0000F9970000}"/>
    <cellStyle name="Salida 17 30 3 3" xfId="51665" xr:uid="{00000000-0005-0000-0000-0000FA970000}"/>
    <cellStyle name="Salida 17 31" xfId="8123" xr:uid="{00000000-0005-0000-0000-0000FB970000}"/>
    <cellStyle name="Salida 17 31 2" xfId="13493" xr:uid="{00000000-0005-0000-0000-0000FC970000}"/>
    <cellStyle name="Salida 17 31 2 2" xfId="28544" xr:uid="{00000000-0005-0000-0000-0000FD970000}"/>
    <cellStyle name="Salida 17 31 2 3" xfId="42893" xr:uid="{00000000-0005-0000-0000-0000FE970000}"/>
    <cellStyle name="Salida 17 31 3" xfId="22472" xr:uid="{00000000-0005-0000-0000-0000FF970000}"/>
    <cellStyle name="Salida 17 31 3 2" xfId="37523" xr:uid="{00000000-0005-0000-0000-000000980000}"/>
    <cellStyle name="Salida 17 31 3 3" xfId="51872" xr:uid="{00000000-0005-0000-0000-000001980000}"/>
    <cellStyle name="Salida 17 32" xfId="8330" xr:uid="{00000000-0005-0000-0000-000002980000}"/>
    <cellStyle name="Salida 17 32 2" xfId="11931" xr:uid="{00000000-0005-0000-0000-000003980000}"/>
    <cellStyle name="Salida 17 32 2 2" xfId="26982" xr:uid="{00000000-0005-0000-0000-000004980000}"/>
    <cellStyle name="Salida 17 32 2 3" xfId="41331" xr:uid="{00000000-0005-0000-0000-000005980000}"/>
    <cellStyle name="Salida 17 32 3" xfId="22679" xr:uid="{00000000-0005-0000-0000-000006980000}"/>
    <cellStyle name="Salida 17 32 3 2" xfId="37730" xr:uid="{00000000-0005-0000-0000-000007980000}"/>
    <cellStyle name="Salida 17 32 3 3" xfId="52079" xr:uid="{00000000-0005-0000-0000-000008980000}"/>
    <cellStyle name="Salida 17 33" xfId="8535" xr:uid="{00000000-0005-0000-0000-000009980000}"/>
    <cellStyle name="Salida 17 33 2" xfId="9712" xr:uid="{00000000-0005-0000-0000-00000A980000}"/>
    <cellStyle name="Salida 17 33 2 2" xfId="24763" xr:uid="{00000000-0005-0000-0000-00000B980000}"/>
    <cellStyle name="Salida 17 33 2 3" xfId="39112" xr:uid="{00000000-0005-0000-0000-00000C980000}"/>
    <cellStyle name="Salida 17 33 3" xfId="22884" xr:uid="{00000000-0005-0000-0000-00000D980000}"/>
    <cellStyle name="Salida 17 33 3 2" xfId="37935" xr:uid="{00000000-0005-0000-0000-00000E980000}"/>
    <cellStyle name="Salida 17 33 3 3" xfId="52284" xr:uid="{00000000-0005-0000-0000-00000F980000}"/>
    <cellStyle name="Salida 17 34" xfId="8730" xr:uid="{00000000-0005-0000-0000-000010980000}"/>
    <cellStyle name="Salida 17 34 2" xfId="15271" xr:uid="{00000000-0005-0000-0000-000011980000}"/>
    <cellStyle name="Salida 17 34 2 2" xfId="30322" xr:uid="{00000000-0005-0000-0000-000012980000}"/>
    <cellStyle name="Salida 17 34 2 3" xfId="44671" xr:uid="{00000000-0005-0000-0000-000013980000}"/>
    <cellStyle name="Salida 17 34 3" xfId="23079" xr:uid="{00000000-0005-0000-0000-000014980000}"/>
    <cellStyle name="Salida 17 34 3 2" xfId="38130" xr:uid="{00000000-0005-0000-0000-000015980000}"/>
    <cellStyle name="Salida 17 34 3 3" xfId="52479" xr:uid="{00000000-0005-0000-0000-000016980000}"/>
    <cellStyle name="Salida 17 35" xfId="8900" xr:uid="{00000000-0005-0000-0000-000017980000}"/>
    <cellStyle name="Salida 17 35 2" xfId="9211" xr:uid="{00000000-0005-0000-0000-000018980000}"/>
    <cellStyle name="Salida 17 35 2 2" xfId="24262" xr:uid="{00000000-0005-0000-0000-000019980000}"/>
    <cellStyle name="Salida 17 35 2 3" xfId="38611" xr:uid="{00000000-0005-0000-0000-00001A980000}"/>
    <cellStyle name="Salida 17 35 3" xfId="23249" xr:uid="{00000000-0005-0000-0000-00001B980000}"/>
    <cellStyle name="Salida 17 35 3 2" xfId="38300" xr:uid="{00000000-0005-0000-0000-00001C980000}"/>
    <cellStyle name="Salida 17 35 3 3" xfId="52649" xr:uid="{00000000-0005-0000-0000-00001D980000}"/>
    <cellStyle name="Salida 17 36" xfId="12735" xr:uid="{00000000-0005-0000-0000-00001E980000}"/>
    <cellStyle name="Salida 17 36 2" xfId="27786" xr:uid="{00000000-0005-0000-0000-00001F980000}"/>
    <cellStyle name="Salida 17 36 3" xfId="42135" xr:uid="{00000000-0005-0000-0000-000020980000}"/>
    <cellStyle name="Salida 17 37" xfId="16149" xr:uid="{00000000-0005-0000-0000-000021980000}"/>
    <cellStyle name="Salida 17 37 2" xfId="31200" xr:uid="{00000000-0005-0000-0000-000022980000}"/>
    <cellStyle name="Salida 17 37 3" xfId="45549" xr:uid="{00000000-0005-0000-0000-000023980000}"/>
    <cellStyle name="Salida 17 4" xfId="2456" xr:uid="{00000000-0005-0000-0000-000024980000}"/>
    <cellStyle name="Salida 17 4 2" xfId="13027" xr:uid="{00000000-0005-0000-0000-000025980000}"/>
    <cellStyle name="Salida 17 4 2 2" xfId="28078" xr:uid="{00000000-0005-0000-0000-000026980000}"/>
    <cellStyle name="Salida 17 4 2 3" xfId="42427" xr:uid="{00000000-0005-0000-0000-000027980000}"/>
    <cellStyle name="Salida 17 4 3" xfId="16805" xr:uid="{00000000-0005-0000-0000-000028980000}"/>
    <cellStyle name="Salida 17 4 3 2" xfId="31856" xr:uid="{00000000-0005-0000-0000-000029980000}"/>
    <cellStyle name="Salida 17 4 3 3" xfId="46205" xr:uid="{00000000-0005-0000-0000-00002A980000}"/>
    <cellStyle name="Salida 17 5" xfId="2666" xr:uid="{00000000-0005-0000-0000-00002B980000}"/>
    <cellStyle name="Salida 17 5 2" xfId="11834" xr:uid="{00000000-0005-0000-0000-00002C980000}"/>
    <cellStyle name="Salida 17 5 2 2" xfId="26885" xr:uid="{00000000-0005-0000-0000-00002D980000}"/>
    <cellStyle name="Salida 17 5 2 3" xfId="41234" xr:uid="{00000000-0005-0000-0000-00002E980000}"/>
    <cellStyle name="Salida 17 5 3" xfId="17015" xr:uid="{00000000-0005-0000-0000-00002F980000}"/>
    <cellStyle name="Salida 17 5 3 2" xfId="32066" xr:uid="{00000000-0005-0000-0000-000030980000}"/>
    <cellStyle name="Salida 17 5 3 3" xfId="46415" xr:uid="{00000000-0005-0000-0000-000031980000}"/>
    <cellStyle name="Salida 17 6" xfId="2876" xr:uid="{00000000-0005-0000-0000-000032980000}"/>
    <cellStyle name="Salida 17 6 2" xfId="14515" xr:uid="{00000000-0005-0000-0000-000033980000}"/>
    <cellStyle name="Salida 17 6 2 2" xfId="29566" xr:uid="{00000000-0005-0000-0000-000034980000}"/>
    <cellStyle name="Salida 17 6 2 3" xfId="43915" xr:uid="{00000000-0005-0000-0000-000035980000}"/>
    <cellStyle name="Salida 17 6 3" xfId="17225" xr:uid="{00000000-0005-0000-0000-000036980000}"/>
    <cellStyle name="Salida 17 6 3 2" xfId="32276" xr:uid="{00000000-0005-0000-0000-000037980000}"/>
    <cellStyle name="Salida 17 6 3 3" xfId="46625" xr:uid="{00000000-0005-0000-0000-000038980000}"/>
    <cellStyle name="Salida 17 7" xfId="3086" xr:uid="{00000000-0005-0000-0000-000039980000}"/>
    <cellStyle name="Salida 17 7 2" xfId="13448" xr:uid="{00000000-0005-0000-0000-00003A980000}"/>
    <cellStyle name="Salida 17 7 2 2" xfId="28499" xr:uid="{00000000-0005-0000-0000-00003B980000}"/>
    <cellStyle name="Salida 17 7 2 3" xfId="42848" xr:uid="{00000000-0005-0000-0000-00003C980000}"/>
    <cellStyle name="Salida 17 7 3" xfId="17435" xr:uid="{00000000-0005-0000-0000-00003D980000}"/>
    <cellStyle name="Salida 17 7 3 2" xfId="32486" xr:uid="{00000000-0005-0000-0000-00003E980000}"/>
    <cellStyle name="Salida 17 7 3 3" xfId="46835" xr:uid="{00000000-0005-0000-0000-00003F980000}"/>
    <cellStyle name="Salida 17 8" xfId="3296" xr:uid="{00000000-0005-0000-0000-000040980000}"/>
    <cellStyle name="Salida 17 8 2" xfId="10519" xr:uid="{00000000-0005-0000-0000-000041980000}"/>
    <cellStyle name="Salida 17 8 2 2" xfId="25570" xr:uid="{00000000-0005-0000-0000-000042980000}"/>
    <cellStyle name="Salida 17 8 2 3" xfId="39919" xr:uid="{00000000-0005-0000-0000-000043980000}"/>
    <cellStyle name="Salida 17 8 3" xfId="17645" xr:uid="{00000000-0005-0000-0000-000044980000}"/>
    <cellStyle name="Salida 17 8 3 2" xfId="32696" xr:uid="{00000000-0005-0000-0000-000045980000}"/>
    <cellStyle name="Salida 17 8 3 3" xfId="47045" xr:uid="{00000000-0005-0000-0000-000046980000}"/>
    <cellStyle name="Salida 17 9" xfId="3506" xr:uid="{00000000-0005-0000-0000-000047980000}"/>
    <cellStyle name="Salida 17 9 2" xfId="12652" xr:uid="{00000000-0005-0000-0000-000048980000}"/>
    <cellStyle name="Salida 17 9 2 2" xfId="27703" xr:uid="{00000000-0005-0000-0000-000049980000}"/>
    <cellStyle name="Salida 17 9 2 3" xfId="42052" xr:uid="{00000000-0005-0000-0000-00004A980000}"/>
    <cellStyle name="Salida 17 9 3" xfId="17855" xr:uid="{00000000-0005-0000-0000-00004B980000}"/>
    <cellStyle name="Salida 17 9 3 2" xfId="32906" xr:uid="{00000000-0005-0000-0000-00004C980000}"/>
    <cellStyle name="Salida 17 9 3 3" xfId="47255" xr:uid="{00000000-0005-0000-0000-00004D980000}"/>
    <cellStyle name="Salida 18" xfId="1433" xr:uid="{00000000-0005-0000-0000-00004E980000}"/>
    <cellStyle name="Salida 18 10" xfId="3717" xr:uid="{00000000-0005-0000-0000-00004F980000}"/>
    <cellStyle name="Salida 18 10 2" xfId="15111" xr:uid="{00000000-0005-0000-0000-000050980000}"/>
    <cellStyle name="Salida 18 10 2 2" xfId="30162" xr:uid="{00000000-0005-0000-0000-000051980000}"/>
    <cellStyle name="Salida 18 10 2 3" xfId="44511" xr:uid="{00000000-0005-0000-0000-000052980000}"/>
    <cellStyle name="Salida 18 10 3" xfId="18066" xr:uid="{00000000-0005-0000-0000-000053980000}"/>
    <cellStyle name="Salida 18 10 3 2" xfId="33117" xr:uid="{00000000-0005-0000-0000-000054980000}"/>
    <cellStyle name="Salida 18 10 3 3" xfId="47466" xr:uid="{00000000-0005-0000-0000-000055980000}"/>
    <cellStyle name="Salida 18 11" xfId="3927" xr:uid="{00000000-0005-0000-0000-000056980000}"/>
    <cellStyle name="Salida 18 11 2" xfId="9449" xr:uid="{00000000-0005-0000-0000-000057980000}"/>
    <cellStyle name="Salida 18 11 2 2" xfId="24500" xr:uid="{00000000-0005-0000-0000-000058980000}"/>
    <cellStyle name="Salida 18 11 2 3" xfId="38849" xr:uid="{00000000-0005-0000-0000-000059980000}"/>
    <cellStyle name="Salida 18 11 3" xfId="18276" xr:uid="{00000000-0005-0000-0000-00005A980000}"/>
    <cellStyle name="Salida 18 11 3 2" xfId="33327" xr:uid="{00000000-0005-0000-0000-00005B980000}"/>
    <cellStyle name="Salida 18 11 3 3" xfId="47676" xr:uid="{00000000-0005-0000-0000-00005C980000}"/>
    <cellStyle name="Salida 18 12" xfId="4137" xr:uid="{00000000-0005-0000-0000-00005D980000}"/>
    <cellStyle name="Salida 18 12 2" xfId="15081" xr:uid="{00000000-0005-0000-0000-00005E980000}"/>
    <cellStyle name="Salida 18 12 2 2" xfId="30132" xr:uid="{00000000-0005-0000-0000-00005F980000}"/>
    <cellStyle name="Salida 18 12 2 3" xfId="44481" xr:uid="{00000000-0005-0000-0000-000060980000}"/>
    <cellStyle name="Salida 18 12 3" xfId="18486" xr:uid="{00000000-0005-0000-0000-000061980000}"/>
    <cellStyle name="Salida 18 12 3 2" xfId="33537" xr:uid="{00000000-0005-0000-0000-000062980000}"/>
    <cellStyle name="Salida 18 12 3 3" xfId="47886" xr:uid="{00000000-0005-0000-0000-000063980000}"/>
    <cellStyle name="Salida 18 13" xfId="4347" xr:uid="{00000000-0005-0000-0000-000064980000}"/>
    <cellStyle name="Salida 18 13 2" xfId="10774" xr:uid="{00000000-0005-0000-0000-000065980000}"/>
    <cellStyle name="Salida 18 13 2 2" xfId="25825" xr:uid="{00000000-0005-0000-0000-000066980000}"/>
    <cellStyle name="Salida 18 13 2 3" xfId="40174" xr:uid="{00000000-0005-0000-0000-000067980000}"/>
    <cellStyle name="Salida 18 13 3" xfId="18696" xr:uid="{00000000-0005-0000-0000-000068980000}"/>
    <cellStyle name="Salida 18 13 3 2" xfId="33747" xr:uid="{00000000-0005-0000-0000-000069980000}"/>
    <cellStyle name="Salida 18 13 3 3" xfId="48096" xr:uid="{00000000-0005-0000-0000-00006A980000}"/>
    <cellStyle name="Salida 18 14" xfId="4557" xr:uid="{00000000-0005-0000-0000-00006B980000}"/>
    <cellStyle name="Salida 18 14 2" xfId="11258" xr:uid="{00000000-0005-0000-0000-00006C980000}"/>
    <cellStyle name="Salida 18 14 2 2" xfId="26309" xr:uid="{00000000-0005-0000-0000-00006D980000}"/>
    <cellStyle name="Salida 18 14 2 3" xfId="40658" xr:uid="{00000000-0005-0000-0000-00006E980000}"/>
    <cellStyle name="Salida 18 14 3" xfId="18906" xr:uid="{00000000-0005-0000-0000-00006F980000}"/>
    <cellStyle name="Salida 18 14 3 2" xfId="33957" xr:uid="{00000000-0005-0000-0000-000070980000}"/>
    <cellStyle name="Salida 18 14 3 3" xfId="48306" xr:uid="{00000000-0005-0000-0000-000071980000}"/>
    <cellStyle name="Salida 18 15" xfId="4767" xr:uid="{00000000-0005-0000-0000-000072980000}"/>
    <cellStyle name="Salida 18 15 2" xfId="12778" xr:uid="{00000000-0005-0000-0000-000073980000}"/>
    <cellStyle name="Salida 18 15 2 2" xfId="27829" xr:uid="{00000000-0005-0000-0000-000074980000}"/>
    <cellStyle name="Salida 18 15 2 3" xfId="42178" xr:uid="{00000000-0005-0000-0000-000075980000}"/>
    <cellStyle name="Salida 18 15 3" xfId="19116" xr:uid="{00000000-0005-0000-0000-000076980000}"/>
    <cellStyle name="Salida 18 15 3 2" xfId="34167" xr:uid="{00000000-0005-0000-0000-000077980000}"/>
    <cellStyle name="Salida 18 15 3 3" xfId="48516" xr:uid="{00000000-0005-0000-0000-000078980000}"/>
    <cellStyle name="Salida 18 16" xfId="4977" xr:uid="{00000000-0005-0000-0000-000079980000}"/>
    <cellStyle name="Salida 18 16 2" xfId="10287" xr:uid="{00000000-0005-0000-0000-00007A980000}"/>
    <cellStyle name="Salida 18 16 2 2" xfId="25338" xr:uid="{00000000-0005-0000-0000-00007B980000}"/>
    <cellStyle name="Salida 18 16 2 3" xfId="39687" xr:uid="{00000000-0005-0000-0000-00007C980000}"/>
    <cellStyle name="Salida 18 16 3" xfId="19326" xr:uid="{00000000-0005-0000-0000-00007D980000}"/>
    <cellStyle name="Salida 18 16 3 2" xfId="34377" xr:uid="{00000000-0005-0000-0000-00007E980000}"/>
    <cellStyle name="Salida 18 16 3 3" xfId="48726" xr:uid="{00000000-0005-0000-0000-00007F980000}"/>
    <cellStyle name="Salida 18 17" xfId="5187" xr:uid="{00000000-0005-0000-0000-000080980000}"/>
    <cellStyle name="Salida 18 17 2" xfId="13396" xr:uid="{00000000-0005-0000-0000-000081980000}"/>
    <cellStyle name="Salida 18 17 2 2" xfId="28447" xr:uid="{00000000-0005-0000-0000-000082980000}"/>
    <cellStyle name="Salida 18 17 2 3" xfId="42796" xr:uid="{00000000-0005-0000-0000-000083980000}"/>
    <cellStyle name="Salida 18 17 3" xfId="19536" xr:uid="{00000000-0005-0000-0000-000084980000}"/>
    <cellStyle name="Salida 18 17 3 2" xfId="34587" xr:uid="{00000000-0005-0000-0000-000085980000}"/>
    <cellStyle name="Salida 18 17 3 3" xfId="48936" xr:uid="{00000000-0005-0000-0000-000086980000}"/>
    <cellStyle name="Salida 18 18" xfId="5397" xr:uid="{00000000-0005-0000-0000-000087980000}"/>
    <cellStyle name="Salida 18 18 2" xfId="11137" xr:uid="{00000000-0005-0000-0000-000088980000}"/>
    <cellStyle name="Salida 18 18 2 2" xfId="26188" xr:uid="{00000000-0005-0000-0000-000089980000}"/>
    <cellStyle name="Salida 18 18 2 3" xfId="40537" xr:uid="{00000000-0005-0000-0000-00008A980000}"/>
    <cellStyle name="Salida 18 18 3" xfId="19746" xr:uid="{00000000-0005-0000-0000-00008B980000}"/>
    <cellStyle name="Salida 18 18 3 2" xfId="34797" xr:uid="{00000000-0005-0000-0000-00008C980000}"/>
    <cellStyle name="Salida 18 18 3 3" xfId="49146" xr:uid="{00000000-0005-0000-0000-00008D980000}"/>
    <cellStyle name="Salida 18 19" xfId="5607" xr:uid="{00000000-0005-0000-0000-00008E980000}"/>
    <cellStyle name="Salida 18 19 2" xfId="10363" xr:uid="{00000000-0005-0000-0000-00008F980000}"/>
    <cellStyle name="Salida 18 19 2 2" xfId="25414" xr:uid="{00000000-0005-0000-0000-000090980000}"/>
    <cellStyle name="Salida 18 19 2 3" xfId="39763" xr:uid="{00000000-0005-0000-0000-000091980000}"/>
    <cellStyle name="Salida 18 19 3" xfId="19956" xr:uid="{00000000-0005-0000-0000-000092980000}"/>
    <cellStyle name="Salida 18 19 3 2" xfId="35007" xr:uid="{00000000-0005-0000-0000-000093980000}"/>
    <cellStyle name="Salida 18 19 3 3" xfId="49356" xr:uid="{00000000-0005-0000-0000-000094980000}"/>
    <cellStyle name="Salida 18 2" xfId="2091" xr:uid="{00000000-0005-0000-0000-000095980000}"/>
    <cellStyle name="Salida 18 2 2" xfId="13690" xr:uid="{00000000-0005-0000-0000-000096980000}"/>
    <cellStyle name="Salida 18 2 2 2" xfId="28741" xr:uid="{00000000-0005-0000-0000-000097980000}"/>
    <cellStyle name="Salida 18 2 2 3" xfId="43090" xr:uid="{00000000-0005-0000-0000-000098980000}"/>
    <cellStyle name="Salida 18 2 3" xfId="16438" xr:uid="{00000000-0005-0000-0000-000099980000}"/>
    <cellStyle name="Salida 18 2 3 2" xfId="31489" xr:uid="{00000000-0005-0000-0000-00009A980000}"/>
    <cellStyle name="Salida 18 2 3 3" xfId="45838" xr:uid="{00000000-0005-0000-0000-00009B980000}"/>
    <cellStyle name="Salida 18 20" xfId="5817" xr:uid="{00000000-0005-0000-0000-00009C980000}"/>
    <cellStyle name="Salida 18 20 2" xfId="10718" xr:uid="{00000000-0005-0000-0000-00009D980000}"/>
    <cellStyle name="Salida 18 20 2 2" xfId="25769" xr:uid="{00000000-0005-0000-0000-00009E980000}"/>
    <cellStyle name="Salida 18 20 2 3" xfId="40118" xr:uid="{00000000-0005-0000-0000-00009F980000}"/>
    <cellStyle name="Salida 18 20 3" xfId="20166" xr:uid="{00000000-0005-0000-0000-0000A0980000}"/>
    <cellStyle name="Salida 18 20 3 2" xfId="35217" xr:uid="{00000000-0005-0000-0000-0000A1980000}"/>
    <cellStyle name="Salida 18 20 3 3" xfId="49566" xr:uid="{00000000-0005-0000-0000-0000A2980000}"/>
    <cellStyle name="Salida 18 21" xfId="6027" xr:uid="{00000000-0005-0000-0000-0000A3980000}"/>
    <cellStyle name="Salida 18 21 2" xfId="9942" xr:uid="{00000000-0005-0000-0000-0000A4980000}"/>
    <cellStyle name="Salida 18 21 2 2" xfId="24993" xr:uid="{00000000-0005-0000-0000-0000A5980000}"/>
    <cellStyle name="Salida 18 21 2 3" xfId="39342" xr:uid="{00000000-0005-0000-0000-0000A6980000}"/>
    <cellStyle name="Salida 18 21 3" xfId="20376" xr:uid="{00000000-0005-0000-0000-0000A7980000}"/>
    <cellStyle name="Salida 18 21 3 2" xfId="35427" xr:uid="{00000000-0005-0000-0000-0000A8980000}"/>
    <cellStyle name="Salida 18 21 3 3" xfId="49776" xr:uid="{00000000-0005-0000-0000-0000A9980000}"/>
    <cellStyle name="Salida 18 22" xfId="6237" xr:uid="{00000000-0005-0000-0000-0000AA980000}"/>
    <cellStyle name="Salida 18 22 2" xfId="15631" xr:uid="{00000000-0005-0000-0000-0000AB980000}"/>
    <cellStyle name="Salida 18 22 2 2" xfId="30682" xr:uid="{00000000-0005-0000-0000-0000AC980000}"/>
    <cellStyle name="Salida 18 22 2 3" xfId="45031" xr:uid="{00000000-0005-0000-0000-0000AD980000}"/>
    <cellStyle name="Salida 18 22 3" xfId="20586" xr:uid="{00000000-0005-0000-0000-0000AE980000}"/>
    <cellStyle name="Salida 18 22 3 2" xfId="35637" xr:uid="{00000000-0005-0000-0000-0000AF980000}"/>
    <cellStyle name="Salida 18 22 3 3" xfId="49986" xr:uid="{00000000-0005-0000-0000-0000B0980000}"/>
    <cellStyle name="Salida 18 23" xfId="6447" xr:uid="{00000000-0005-0000-0000-0000B1980000}"/>
    <cellStyle name="Salida 18 23 2" xfId="13811" xr:uid="{00000000-0005-0000-0000-0000B2980000}"/>
    <cellStyle name="Salida 18 23 2 2" xfId="28862" xr:uid="{00000000-0005-0000-0000-0000B3980000}"/>
    <cellStyle name="Salida 18 23 2 3" xfId="43211" xr:uid="{00000000-0005-0000-0000-0000B4980000}"/>
    <cellStyle name="Salida 18 23 3" xfId="20796" xr:uid="{00000000-0005-0000-0000-0000B5980000}"/>
    <cellStyle name="Salida 18 23 3 2" xfId="35847" xr:uid="{00000000-0005-0000-0000-0000B6980000}"/>
    <cellStyle name="Salida 18 23 3 3" xfId="50196" xr:uid="{00000000-0005-0000-0000-0000B7980000}"/>
    <cellStyle name="Salida 18 24" xfId="6657" xr:uid="{00000000-0005-0000-0000-0000B8980000}"/>
    <cellStyle name="Salida 18 24 2" xfId="12339" xr:uid="{00000000-0005-0000-0000-0000B9980000}"/>
    <cellStyle name="Salida 18 24 2 2" xfId="27390" xr:uid="{00000000-0005-0000-0000-0000BA980000}"/>
    <cellStyle name="Salida 18 24 2 3" xfId="41739" xr:uid="{00000000-0005-0000-0000-0000BB980000}"/>
    <cellStyle name="Salida 18 24 3" xfId="21006" xr:uid="{00000000-0005-0000-0000-0000BC980000}"/>
    <cellStyle name="Salida 18 24 3 2" xfId="36057" xr:uid="{00000000-0005-0000-0000-0000BD980000}"/>
    <cellStyle name="Salida 18 24 3 3" xfId="50406" xr:uid="{00000000-0005-0000-0000-0000BE980000}"/>
    <cellStyle name="Salida 18 25" xfId="6867" xr:uid="{00000000-0005-0000-0000-0000BF980000}"/>
    <cellStyle name="Salida 18 25 2" xfId="9144" xr:uid="{00000000-0005-0000-0000-0000C0980000}"/>
    <cellStyle name="Salida 18 25 2 2" xfId="24195" xr:uid="{00000000-0005-0000-0000-0000C1980000}"/>
    <cellStyle name="Salida 18 25 2 3" xfId="38544" xr:uid="{00000000-0005-0000-0000-0000C2980000}"/>
    <cellStyle name="Salida 18 25 3" xfId="21216" xr:uid="{00000000-0005-0000-0000-0000C3980000}"/>
    <cellStyle name="Salida 18 25 3 2" xfId="36267" xr:uid="{00000000-0005-0000-0000-0000C4980000}"/>
    <cellStyle name="Salida 18 25 3 3" xfId="50616" xr:uid="{00000000-0005-0000-0000-0000C5980000}"/>
    <cellStyle name="Salida 18 26" xfId="7077" xr:uid="{00000000-0005-0000-0000-0000C6980000}"/>
    <cellStyle name="Salida 18 26 2" xfId="1749" xr:uid="{00000000-0005-0000-0000-0000C7980000}"/>
    <cellStyle name="Salida 18 26 2 2" xfId="23554" xr:uid="{00000000-0005-0000-0000-0000C8980000}"/>
    <cellStyle name="Salida 18 26 2 3" xfId="23892" xr:uid="{00000000-0005-0000-0000-0000C9980000}"/>
    <cellStyle name="Salida 18 26 3" xfId="21426" xr:uid="{00000000-0005-0000-0000-0000CA980000}"/>
    <cellStyle name="Salida 18 26 3 2" xfId="36477" xr:uid="{00000000-0005-0000-0000-0000CB980000}"/>
    <cellStyle name="Salida 18 26 3 3" xfId="50826" xr:uid="{00000000-0005-0000-0000-0000CC980000}"/>
    <cellStyle name="Salida 18 27" xfId="7287" xr:uid="{00000000-0005-0000-0000-0000CD980000}"/>
    <cellStyle name="Salida 18 27 2" xfId="9507" xr:uid="{00000000-0005-0000-0000-0000CE980000}"/>
    <cellStyle name="Salida 18 27 2 2" xfId="24558" xr:uid="{00000000-0005-0000-0000-0000CF980000}"/>
    <cellStyle name="Salida 18 27 2 3" xfId="38907" xr:uid="{00000000-0005-0000-0000-0000D0980000}"/>
    <cellStyle name="Salida 18 27 3" xfId="21636" xr:uid="{00000000-0005-0000-0000-0000D1980000}"/>
    <cellStyle name="Salida 18 27 3 2" xfId="36687" xr:uid="{00000000-0005-0000-0000-0000D2980000}"/>
    <cellStyle name="Salida 18 27 3 3" xfId="51036" xr:uid="{00000000-0005-0000-0000-0000D3980000}"/>
    <cellStyle name="Salida 18 28" xfId="7497" xr:uid="{00000000-0005-0000-0000-0000D4980000}"/>
    <cellStyle name="Salida 18 28 2" xfId="14419" xr:uid="{00000000-0005-0000-0000-0000D5980000}"/>
    <cellStyle name="Salida 18 28 2 2" xfId="29470" xr:uid="{00000000-0005-0000-0000-0000D6980000}"/>
    <cellStyle name="Salida 18 28 2 3" xfId="43819" xr:uid="{00000000-0005-0000-0000-0000D7980000}"/>
    <cellStyle name="Salida 18 28 3" xfId="21846" xr:uid="{00000000-0005-0000-0000-0000D8980000}"/>
    <cellStyle name="Salida 18 28 3 2" xfId="36897" xr:uid="{00000000-0005-0000-0000-0000D9980000}"/>
    <cellStyle name="Salida 18 28 3 3" xfId="51246" xr:uid="{00000000-0005-0000-0000-0000DA980000}"/>
    <cellStyle name="Salida 18 29" xfId="7707" xr:uid="{00000000-0005-0000-0000-0000DB980000}"/>
    <cellStyle name="Salida 18 29 2" xfId="12944" xr:uid="{00000000-0005-0000-0000-0000DC980000}"/>
    <cellStyle name="Salida 18 29 2 2" xfId="27995" xr:uid="{00000000-0005-0000-0000-0000DD980000}"/>
    <cellStyle name="Salida 18 29 2 3" xfId="42344" xr:uid="{00000000-0005-0000-0000-0000DE980000}"/>
    <cellStyle name="Salida 18 29 3" xfId="22056" xr:uid="{00000000-0005-0000-0000-0000DF980000}"/>
    <cellStyle name="Salida 18 29 3 2" xfId="37107" xr:uid="{00000000-0005-0000-0000-0000E0980000}"/>
    <cellStyle name="Salida 18 29 3 3" xfId="51456" xr:uid="{00000000-0005-0000-0000-0000E1980000}"/>
    <cellStyle name="Salida 18 3" xfId="2247" xr:uid="{00000000-0005-0000-0000-0000E2980000}"/>
    <cellStyle name="Salida 18 3 2" xfId="13698" xr:uid="{00000000-0005-0000-0000-0000E3980000}"/>
    <cellStyle name="Salida 18 3 2 2" xfId="28749" xr:uid="{00000000-0005-0000-0000-0000E4980000}"/>
    <cellStyle name="Salida 18 3 2 3" xfId="43098" xr:uid="{00000000-0005-0000-0000-0000E5980000}"/>
    <cellStyle name="Salida 18 3 3" xfId="16596" xr:uid="{00000000-0005-0000-0000-0000E6980000}"/>
    <cellStyle name="Salida 18 3 3 2" xfId="31647" xr:uid="{00000000-0005-0000-0000-0000E7980000}"/>
    <cellStyle name="Salida 18 3 3 3" xfId="45996" xr:uid="{00000000-0005-0000-0000-0000E8980000}"/>
    <cellStyle name="Salida 18 30" xfId="7917" xr:uid="{00000000-0005-0000-0000-0000E9980000}"/>
    <cellStyle name="Salida 18 30 2" xfId="14484" xr:uid="{00000000-0005-0000-0000-0000EA980000}"/>
    <cellStyle name="Salida 18 30 2 2" xfId="29535" xr:uid="{00000000-0005-0000-0000-0000EB980000}"/>
    <cellStyle name="Salida 18 30 2 3" xfId="43884" xr:uid="{00000000-0005-0000-0000-0000EC980000}"/>
    <cellStyle name="Salida 18 30 3" xfId="22266" xr:uid="{00000000-0005-0000-0000-0000ED980000}"/>
    <cellStyle name="Salida 18 30 3 2" xfId="37317" xr:uid="{00000000-0005-0000-0000-0000EE980000}"/>
    <cellStyle name="Salida 18 30 3 3" xfId="51666" xr:uid="{00000000-0005-0000-0000-0000EF980000}"/>
    <cellStyle name="Salida 18 31" xfId="8124" xr:uid="{00000000-0005-0000-0000-0000F0980000}"/>
    <cellStyle name="Salida 18 31 2" xfId="13242" xr:uid="{00000000-0005-0000-0000-0000F1980000}"/>
    <cellStyle name="Salida 18 31 2 2" xfId="28293" xr:uid="{00000000-0005-0000-0000-0000F2980000}"/>
    <cellStyle name="Salida 18 31 2 3" xfId="42642" xr:uid="{00000000-0005-0000-0000-0000F3980000}"/>
    <cellStyle name="Salida 18 31 3" xfId="22473" xr:uid="{00000000-0005-0000-0000-0000F4980000}"/>
    <cellStyle name="Salida 18 31 3 2" xfId="37524" xr:uid="{00000000-0005-0000-0000-0000F5980000}"/>
    <cellStyle name="Salida 18 31 3 3" xfId="51873" xr:uid="{00000000-0005-0000-0000-0000F6980000}"/>
    <cellStyle name="Salida 18 32" xfId="8331" xr:uid="{00000000-0005-0000-0000-0000F7980000}"/>
    <cellStyle name="Salida 18 32 2" xfId="11750" xr:uid="{00000000-0005-0000-0000-0000F8980000}"/>
    <cellStyle name="Salida 18 32 2 2" xfId="26801" xr:uid="{00000000-0005-0000-0000-0000F9980000}"/>
    <cellStyle name="Salida 18 32 2 3" xfId="41150" xr:uid="{00000000-0005-0000-0000-0000FA980000}"/>
    <cellStyle name="Salida 18 32 3" xfId="22680" xr:uid="{00000000-0005-0000-0000-0000FB980000}"/>
    <cellStyle name="Salida 18 32 3 2" xfId="37731" xr:uid="{00000000-0005-0000-0000-0000FC980000}"/>
    <cellStyle name="Salida 18 32 3 3" xfId="52080" xr:uid="{00000000-0005-0000-0000-0000FD980000}"/>
    <cellStyle name="Salida 18 33" xfId="8536" xr:uid="{00000000-0005-0000-0000-0000FE980000}"/>
    <cellStyle name="Salida 18 33 2" xfId="15847" xr:uid="{00000000-0005-0000-0000-0000FF980000}"/>
    <cellStyle name="Salida 18 33 2 2" xfId="30898" xr:uid="{00000000-0005-0000-0000-000000990000}"/>
    <cellStyle name="Salida 18 33 2 3" xfId="45247" xr:uid="{00000000-0005-0000-0000-000001990000}"/>
    <cellStyle name="Salida 18 33 3" xfId="22885" xr:uid="{00000000-0005-0000-0000-000002990000}"/>
    <cellStyle name="Salida 18 33 3 2" xfId="37936" xr:uid="{00000000-0005-0000-0000-000003990000}"/>
    <cellStyle name="Salida 18 33 3 3" xfId="52285" xr:uid="{00000000-0005-0000-0000-000004990000}"/>
    <cellStyle name="Salida 18 34" xfId="8731" xr:uid="{00000000-0005-0000-0000-000005990000}"/>
    <cellStyle name="Salida 18 34 2" xfId="14302" xr:uid="{00000000-0005-0000-0000-000006990000}"/>
    <cellStyle name="Salida 18 34 2 2" xfId="29353" xr:uid="{00000000-0005-0000-0000-000007990000}"/>
    <cellStyle name="Salida 18 34 2 3" xfId="43702" xr:uid="{00000000-0005-0000-0000-000008990000}"/>
    <cellStyle name="Salida 18 34 3" xfId="23080" xr:uid="{00000000-0005-0000-0000-000009990000}"/>
    <cellStyle name="Salida 18 34 3 2" xfId="38131" xr:uid="{00000000-0005-0000-0000-00000A990000}"/>
    <cellStyle name="Salida 18 34 3 3" xfId="52480" xr:uid="{00000000-0005-0000-0000-00000B990000}"/>
    <cellStyle name="Salida 18 35" xfId="8901" xr:uid="{00000000-0005-0000-0000-00000C990000}"/>
    <cellStyle name="Salida 18 35 2" xfId="10397" xr:uid="{00000000-0005-0000-0000-00000D990000}"/>
    <cellStyle name="Salida 18 35 2 2" xfId="25448" xr:uid="{00000000-0005-0000-0000-00000E990000}"/>
    <cellStyle name="Salida 18 35 2 3" xfId="39797" xr:uid="{00000000-0005-0000-0000-00000F990000}"/>
    <cellStyle name="Salida 18 35 3" xfId="23250" xr:uid="{00000000-0005-0000-0000-000010990000}"/>
    <cellStyle name="Salida 18 35 3 2" xfId="38301" xr:uid="{00000000-0005-0000-0000-000011990000}"/>
    <cellStyle name="Salida 18 35 3 3" xfId="52650" xr:uid="{00000000-0005-0000-0000-000012990000}"/>
    <cellStyle name="Salida 18 36" xfId="13188" xr:uid="{00000000-0005-0000-0000-000013990000}"/>
    <cellStyle name="Salida 18 36 2" xfId="28239" xr:uid="{00000000-0005-0000-0000-000014990000}"/>
    <cellStyle name="Salida 18 36 3" xfId="42588" xr:uid="{00000000-0005-0000-0000-000015990000}"/>
    <cellStyle name="Salida 18 37" xfId="16150" xr:uid="{00000000-0005-0000-0000-000016990000}"/>
    <cellStyle name="Salida 18 37 2" xfId="31201" xr:uid="{00000000-0005-0000-0000-000017990000}"/>
    <cellStyle name="Salida 18 37 3" xfId="45550" xr:uid="{00000000-0005-0000-0000-000018990000}"/>
    <cellStyle name="Salida 18 4" xfId="2457" xr:uid="{00000000-0005-0000-0000-000019990000}"/>
    <cellStyle name="Salida 18 4 2" xfId="15938" xr:uid="{00000000-0005-0000-0000-00001A990000}"/>
    <cellStyle name="Salida 18 4 2 2" xfId="30989" xr:uid="{00000000-0005-0000-0000-00001B990000}"/>
    <cellStyle name="Salida 18 4 2 3" xfId="45338" xr:uid="{00000000-0005-0000-0000-00001C990000}"/>
    <cellStyle name="Salida 18 4 3" xfId="16806" xr:uid="{00000000-0005-0000-0000-00001D990000}"/>
    <cellStyle name="Salida 18 4 3 2" xfId="31857" xr:uid="{00000000-0005-0000-0000-00001E990000}"/>
    <cellStyle name="Salida 18 4 3 3" xfId="46206" xr:uid="{00000000-0005-0000-0000-00001F990000}"/>
    <cellStyle name="Salida 18 5" xfId="2667" xr:uid="{00000000-0005-0000-0000-000020990000}"/>
    <cellStyle name="Salida 18 5 2" xfId="14165" xr:uid="{00000000-0005-0000-0000-000021990000}"/>
    <cellStyle name="Salida 18 5 2 2" xfId="29216" xr:uid="{00000000-0005-0000-0000-000022990000}"/>
    <cellStyle name="Salida 18 5 2 3" xfId="43565" xr:uid="{00000000-0005-0000-0000-000023990000}"/>
    <cellStyle name="Salida 18 5 3" xfId="17016" xr:uid="{00000000-0005-0000-0000-000024990000}"/>
    <cellStyle name="Salida 18 5 3 2" xfId="32067" xr:uid="{00000000-0005-0000-0000-000025990000}"/>
    <cellStyle name="Salida 18 5 3 3" xfId="46416" xr:uid="{00000000-0005-0000-0000-000026990000}"/>
    <cellStyle name="Salida 18 6" xfId="2877" xr:uid="{00000000-0005-0000-0000-000027990000}"/>
    <cellStyle name="Salida 18 6 2" xfId="15465" xr:uid="{00000000-0005-0000-0000-000028990000}"/>
    <cellStyle name="Salida 18 6 2 2" xfId="30516" xr:uid="{00000000-0005-0000-0000-000029990000}"/>
    <cellStyle name="Salida 18 6 2 3" xfId="44865" xr:uid="{00000000-0005-0000-0000-00002A990000}"/>
    <cellStyle name="Salida 18 6 3" xfId="17226" xr:uid="{00000000-0005-0000-0000-00002B990000}"/>
    <cellStyle name="Salida 18 6 3 2" xfId="32277" xr:uid="{00000000-0005-0000-0000-00002C990000}"/>
    <cellStyle name="Salida 18 6 3 3" xfId="46626" xr:uid="{00000000-0005-0000-0000-00002D990000}"/>
    <cellStyle name="Salida 18 7" xfId="3087" xr:uid="{00000000-0005-0000-0000-00002E990000}"/>
    <cellStyle name="Salida 18 7 2" xfId="13094" xr:uid="{00000000-0005-0000-0000-00002F990000}"/>
    <cellStyle name="Salida 18 7 2 2" xfId="28145" xr:uid="{00000000-0005-0000-0000-000030990000}"/>
    <cellStyle name="Salida 18 7 2 3" xfId="42494" xr:uid="{00000000-0005-0000-0000-000031990000}"/>
    <cellStyle name="Salida 18 7 3" xfId="17436" xr:uid="{00000000-0005-0000-0000-000032990000}"/>
    <cellStyle name="Salida 18 7 3 2" xfId="32487" xr:uid="{00000000-0005-0000-0000-000033990000}"/>
    <cellStyle name="Salida 18 7 3 3" xfId="46836" xr:uid="{00000000-0005-0000-0000-000034990000}"/>
    <cellStyle name="Salida 18 8" xfId="3297" xr:uid="{00000000-0005-0000-0000-000035990000}"/>
    <cellStyle name="Salida 18 8 2" xfId="11584" xr:uid="{00000000-0005-0000-0000-000036990000}"/>
    <cellStyle name="Salida 18 8 2 2" xfId="26635" xr:uid="{00000000-0005-0000-0000-000037990000}"/>
    <cellStyle name="Salida 18 8 2 3" xfId="40984" xr:uid="{00000000-0005-0000-0000-000038990000}"/>
    <cellStyle name="Salida 18 8 3" xfId="17646" xr:uid="{00000000-0005-0000-0000-000039990000}"/>
    <cellStyle name="Salida 18 8 3 2" xfId="32697" xr:uid="{00000000-0005-0000-0000-00003A990000}"/>
    <cellStyle name="Salida 18 8 3 3" xfId="47046" xr:uid="{00000000-0005-0000-0000-00003B990000}"/>
    <cellStyle name="Salida 18 9" xfId="3507" xr:uid="{00000000-0005-0000-0000-00003C990000}"/>
    <cellStyle name="Salida 18 9 2" xfId="13933" xr:uid="{00000000-0005-0000-0000-00003D990000}"/>
    <cellStyle name="Salida 18 9 2 2" xfId="28984" xr:uid="{00000000-0005-0000-0000-00003E990000}"/>
    <cellStyle name="Salida 18 9 2 3" xfId="43333" xr:uid="{00000000-0005-0000-0000-00003F990000}"/>
    <cellStyle name="Salida 18 9 3" xfId="17856" xr:uid="{00000000-0005-0000-0000-000040990000}"/>
    <cellStyle name="Salida 18 9 3 2" xfId="32907" xr:uid="{00000000-0005-0000-0000-000041990000}"/>
    <cellStyle name="Salida 18 9 3 3" xfId="47256" xr:uid="{00000000-0005-0000-0000-000042990000}"/>
    <cellStyle name="Salida 19" xfId="1434" xr:uid="{00000000-0005-0000-0000-000043990000}"/>
    <cellStyle name="Salida 19 10" xfId="3718" xr:uid="{00000000-0005-0000-0000-000044990000}"/>
    <cellStyle name="Salida 19 10 2" xfId="12480" xr:uid="{00000000-0005-0000-0000-000045990000}"/>
    <cellStyle name="Salida 19 10 2 2" xfId="27531" xr:uid="{00000000-0005-0000-0000-000046990000}"/>
    <cellStyle name="Salida 19 10 2 3" xfId="41880" xr:uid="{00000000-0005-0000-0000-000047990000}"/>
    <cellStyle name="Salida 19 10 3" xfId="18067" xr:uid="{00000000-0005-0000-0000-000048990000}"/>
    <cellStyle name="Salida 19 10 3 2" xfId="33118" xr:uid="{00000000-0005-0000-0000-000049990000}"/>
    <cellStyle name="Salida 19 10 3 3" xfId="47467" xr:uid="{00000000-0005-0000-0000-00004A990000}"/>
    <cellStyle name="Salida 19 11" xfId="3928" xr:uid="{00000000-0005-0000-0000-00004B990000}"/>
    <cellStyle name="Salida 19 11 2" xfId="13600" xr:uid="{00000000-0005-0000-0000-00004C990000}"/>
    <cellStyle name="Salida 19 11 2 2" xfId="28651" xr:uid="{00000000-0005-0000-0000-00004D990000}"/>
    <cellStyle name="Salida 19 11 2 3" xfId="43000" xr:uid="{00000000-0005-0000-0000-00004E990000}"/>
    <cellStyle name="Salida 19 11 3" xfId="18277" xr:uid="{00000000-0005-0000-0000-00004F990000}"/>
    <cellStyle name="Salida 19 11 3 2" xfId="33328" xr:uid="{00000000-0005-0000-0000-000050990000}"/>
    <cellStyle name="Salida 19 11 3 3" xfId="47677" xr:uid="{00000000-0005-0000-0000-000051990000}"/>
    <cellStyle name="Salida 19 12" xfId="4138" xr:uid="{00000000-0005-0000-0000-000052990000}"/>
    <cellStyle name="Salida 19 12 2" xfId="12552" xr:uid="{00000000-0005-0000-0000-000053990000}"/>
    <cellStyle name="Salida 19 12 2 2" xfId="27603" xr:uid="{00000000-0005-0000-0000-000054990000}"/>
    <cellStyle name="Salida 19 12 2 3" xfId="41952" xr:uid="{00000000-0005-0000-0000-000055990000}"/>
    <cellStyle name="Salida 19 12 3" xfId="18487" xr:uid="{00000000-0005-0000-0000-000056990000}"/>
    <cellStyle name="Salida 19 12 3 2" xfId="33538" xr:uid="{00000000-0005-0000-0000-000057990000}"/>
    <cellStyle name="Salida 19 12 3 3" xfId="47887" xr:uid="{00000000-0005-0000-0000-000058990000}"/>
    <cellStyle name="Salida 19 13" xfId="4348" xr:uid="{00000000-0005-0000-0000-000059990000}"/>
    <cellStyle name="Salida 19 13 2" xfId="15258" xr:uid="{00000000-0005-0000-0000-00005A990000}"/>
    <cellStyle name="Salida 19 13 2 2" xfId="30309" xr:uid="{00000000-0005-0000-0000-00005B990000}"/>
    <cellStyle name="Salida 19 13 2 3" xfId="44658" xr:uid="{00000000-0005-0000-0000-00005C990000}"/>
    <cellStyle name="Salida 19 13 3" xfId="18697" xr:uid="{00000000-0005-0000-0000-00005D990000}"/>
    <cellStyle name="Salida 19 13 3 2" xfId="33748" xr:uid="{00000000-0005-0000-0000-00005E990000}"/>
    <cellStyle name="Salida 19 13 3 3" xfId="48097" xr:uid="{00000000-0005-0000-0000-00005F990000}"/>
    <cellStyle name="Salida 19 14" xfId="4558" xr:uid="{00000000-0005-0000-0000-000060990000}"/>
    <cellStyle name="Salida 19 14 2" xfId="15437" xr:uid="{00000000-0005-0000-0000-000061990000}"/>
    <cellStyle name="Salida 19 14 2 2" xfId="30488" xr:uid="{00000000-0005-0000-0000-000062990000}"/>
    <cellStyle name="Salida 19 14 2 3" xfId="44837" xr:uid="{00000000-0005-0000-0000-000063990000}"/>
    <cellStyle name="Salida 19 14 3" xfId="18907" xr:uid="{00000000-0005-0000-0000-000064990000}"/>
    <cellStyle name="Salida 19 14 3 2" xfId="33958" xr:uid="{00000000-0005-0000-0000-000065990000}"/>
    <cellStyle name="Salida 19 14 3 3" xfId="48307" xr:uid="{00000000-0005-0000-0000-000066990000}"/>
    <cellStyle name="Salida 19 15" xfId="4768" xr:uid="{00000000-0005-0000-0000-000067990000}"/>
    <cellStyle name="Salida 19 15 2" xfId="9824" xr:uid="{00000000-0005-0000-0000-000068990000}"/>
    <cellStyle name="Salida 19 15 2 2" xfId="24875" xr:uid="{00000000-0005-0000-0000-000069990000}"/>
    <cellStyle name="Salida 19 15 2 3" xfId="39224" xr:uid="{00000000-0005-0000-0000-00006A990000}"/>
    <cellStyle name="Salida 19 15 3" xfId="19117" xr:uid="{00000000-0005-0000-0000-00006B990000}"/>
    <cellStyle name="Salida 19 15 3 2" xfId="34168" xr:uid="{00000000-0005-0000-0000-00006C990000}"/>
    <cellStyle name="Salida 19 15 3 3" xfId="48517" xr:uid="{00000000-0005-0000-0000-00006D990000}"/>
    <cellStyle name="Salida 19 16" xfId="4978" xr:uid="{00000000-0005-0000-0000-00006E990000}"/>
    <cellStyle name="Salida 19 16 2" xfId="11228" xr:uid="{00000000-0005-0000-0000-00006F990000}"/>
    <cellStyle name="Salida 19 16 2 2" xfId="26279" xr:uid="{00000000-0005-0000-0000-000070990000}"/>
    <cellStyle name="Salida 19 16 2 3" xfId="40628" xr:uid="{00000000-0005-0000-0000-000071990000}"/>
    <cellStyle name="Salida 19 16 3" xfId="19327" xr:uid="{00000000-0005-0000-0000-000072990000}"/>
    <cellStyle name="Salida 19 16 3 2" xfId="34378" xr:uid="{00000000-0005-0000-0000-000073990000}"/>
    <cellStyle name="Salida 19 16 3 3" xfId="48727" xr:uid="{00000000-0005-0000-0000-000074990000}"/>
    <cellStyle name="Salida 19 17" xfId="5188" xr:uid="{00000000-0005-0000-0000-000075990000}"/>
    <cellStyle name="Salida 19 17 2" xfId="10166" xr:uid="{00000000-0005-0000-0000-000076990000}"/>
    <cellStyle name="Salida 19 17 2 2" xfId="25217" xr:uid="{00000000-0005-0000-0000-000077990000}"/>
    <cellStyle name="Salida 19 17 2 3" xfId="39566" xr:uid="{00000000-0005-0000-0000-000078990000}"/>
    <cellStyle name="Salida 19 17 3" xfId="19537" xr:uid="{00000000-0005-0000-0000-000079990000}"/>
    <cellStyle name="Salida 19 17 3 2" xfId="34588" xr:uid="{00000000-0005-0000-0000-00007A990000}"/>
    <cellStyle name="Salida 19 17 3 3" xfId="48937" xr:uid="{00000000-0005-0000-0000-00007B990000}"/>
    <cellStyle name="Salida 19 18" xfId="5398" xr:uid="{00000000-0005-0000-0000-00007C990000}"/>
    <cellStyle name="Salida 19 18 2" xfId="10796" xr:uid="{00000000-0005-0000-0000-00007D990000}"/>
    <cellStyle name="Salida 19 18 2 2" xfId="25847" xr:uid="{00000000-0005-0000-0000-00007E990000}"/>
    <cellStyle name="Salida 19 18 2 3" xfId="40196" xr:uid="{00000000-0005-0000-0000-00007F990000}"/>
    <cellStyle name="Salida 19 18 3" xfId="19747" xr:uid="{00000000-0005-0000-0000-000080990000}"/>
    <cellStyle name="Salida 19 18 3 2" xfId="34798" xr:uid="{00000000-0005-0000-0000-000081990000}"/>
    <cellStyle name="Salida 19 18 3 3" xfId="49147" xr:uid="{00000000-0005-0000-0000-000082990000}"/>
    <cellStyle name="Salida 19 19" xfId="5608" xr:uid="{00000000-0005-0000-0000-000083990000}"/>
    <cellStyle name="Salida 19 19 2" xfId="14697" xr:uid="{00000000-0005-0000-0000-000084990000}"/>
    <cellStyle name="Salida 19 19 2 2" xfId="29748" xr:uid="{00000000-0005-0000-0000-000085990000}"/>
    <cellStyle name="Salida 19 19 2 3" xfId="44097" xr:uid="{00000000-0005-0000-0000-000086990000}"/>
    <cellStyle name="Salida 19 19 3" xfId="19957" xr:uid="{00000000-0005-0000-0000-000087990000}"/>
    <cellStyle name="Salida 19 19 3 2" xfId="35008" xr:uid="{00000000-0005-0000-0000-000088990000}"/>
    <cellStyle name="Salida 19 19 3 3" xfId="49357" xr:uid="{00000000-0005-0000-0000-000089990000}"/>
    <cellStyle name="Salida 19 2" xfId="1940" xr:uid="{00000000-0005-0000-0000-00008A990000}"/>
    <cellStyle name="Salida 19 2 2" xfId="14975" xr:uid="{00000000-0005-0000-0000-00008B990000}"/>
    <cellStyle name="Salida 19 2 2 2" xfId="30026" xr:uid="{00000000-0005-0000-0000-00008C990000}"/>
    <cellStyle name="Salida 19 2 2 3" xfId="44375" xr:uid="{00000000-0005-0000-0000-00008D990000}"/>
    <cellStyle name="Salida 19 2 3" xfId="16285" xr:uid="{00000000-0005-0000-0000-00008E990000}"/>
    <cellStyle name="Salida 19 2 3 2" xfId="31336" xr:uid="{00000000-0005-0000-0000-00008F990000}"/>
    <cellStyle name="Salida 19 2 3 3" xfId="45685" xr:uid="{00000000-0005-0000-0000-000090990000}"/>
    <cellStyle name="Salida 19 20" xfId="5818" xr:uid="{00000000-0005-0000-0000-000091990000}"/>
    <cellStyle name="Salida 19 20 2" xfId="9943" xr:uid="{00000000-0005-0000-0000-000092990000}"/>
    <cellStyle name="Salida 19 20 2 2" xfId="24994" xr:uid="{00000000-0005-0000-0000-000093990000}"/>
    <cellStyle name="Salida 19 20 2 3" xfId="39343" xr:uid="{00000000-0005-0000-0000-000094990000}"/>
    <cellStyle name="Salida 19 20 3" xfId="20167" xr:uid="{00000000-0005-0000-0000-000095990000}"/>
    <cellStyle name="Salida 19 20 3 2" xfId="35218" xr:uid="{00000000-0005-0000-0000-000096990000}"/>
    <cellStyle name="Salida 19 20 3 3" xfId="49567" xr:uid="{00000000-0005-0000-0000-000097990000}"/>
    <cellStyle name="Salida 19 21" xfId="6028" xr:uid="{00000000-0005-0000-0000-000098990000}"/>
    <cellStyle name="Salida 19 21 2" xfId="10898" xr:uid="{00000000-0005-0000-0000-000099990000}"/>
    <cellStyle name="Salida 19 21 2 2" xfId="25949" xr:uid="{00000000-0005-0000-0000-00009A990000}"/>
    <cellStyle name="Salida 19 21 2 3" xfId="40298" xr:uid="{00000000-0005-0000-0000-00009B990000}"/>
    <cellStyle name="Salida 19 21 3" xfId="20377" xr:uid="{00000000-0005-0000-0000-00009C990000}"/>
    <cellStyle name="Salida 19 21 3 2" xfId="35428" xr:uid="{00000000-0005-0000-0000-00009D990000}"/>
    <cellStyle name="Salida 19 21 3 3" xfId="49777" xr:uid="{00000000-0005-0000-0000-00009E990000}"/>
    <cellStyle name="Salida 19 22" xfId="6238" xr:uid="{00000000-0005-0000-0000-00009F990000}"/>
    <cellStyle name="Salida 19 22 2" xfId="12902" xr:uid="{00000000-0005-0000-0000-0000A0990000}"/>
    <cellStyle name="Salida 19 22 2 2" xfId="27953" xr:uid="{00000000-0005-0000-0000-0000A1990000}"/>
    <cellStyle name="Salida 19 22 2 3" xfId="42302" xr:uid="{00000000-0005-0000-0000-0000A2990000}"/>
    <cellStyle name="Salida 19 22 3" xfId="20587" xr:uid="{00000000-0005-0000-0000-0000A3990000}"/>
    <cellStyle name="Salida 19 22 3 2" xfId="35638" xr:uid="{00000000-0005-0000-0000-0000A4990000}"/>
    <cellStyle name="Salida 19 22 3 3" xfId="49987" xr:uid="{00000000-0005-0000-0000-0000A5990000}"/>
    <cellStyle name="Salida 19 23" xfId="6448" xr:uid="{00000000-0005-0000-0000-0000A6990000}"/>
    <cellStyle name="Salida 19 23 2" xfId="12169" xr:uid="{00000000-0005-0000-0000-0000A7990000}"/>
    <cellStyle name="Salida 19 23 2 2" xfId="27220" xr:uid="{00000000-0005-0000-0000-0000A8990000}"/>
    <cellStyle name="Salida 19 23 2 3" xfId="41569" xr:uid="{00000000-0005-0000-0000-0000A9990000}"/>
    <cellStyle name="Salida 19 23 3" xfId="20797" xr:uid="{00000000-0005-0000-0000-0000AA990000}"/>
    <cellStyle name="Salida 19 23 3 2" xfId="35848" xr:uid="{00000000-0005-0000-0000-0000AB990000}"/>
    <cellStyle name="Salida 19 23 3 3" xfId="50197" xr:uid="{00000000-0005-0000-0000-0000AC990000}"/>
    <cellStyle name="Salida 19 24" xfId="6658" xr:uid="{00000000-0005-0000-0000-0000AD990000}"/>
    <cellStyle name="Salida 19 24 2" xfId="15755" xr:uid="{00000000-0005-0000-0000-0000AE990000}"/>
    <cellStyle name="Salida 19 24 2 2" xfId="30806" xr:uid="{00000000-0005-0000-0000-0000AF990000}"/>
    <cellStyle name="Salida 19 24 2 3" xfId="45155" xr:uid="{00000000-0005-0000-0000-0000B0990000}"/>
    <cellStyle name="Salida 19 24 3" xfId="21007" xr:uid="{00000000-0005-0000-0000-0000B1990000}"/>
    <cellStyle name="Salida 19 24 3 2" xfId="36058" xr:uid="{00000000-0005-0000-0000-0000B2990000}"/>
    <cellStyle name="Salida 19 24 3 3" xfId="50407" xr:uid="{00000000-0005-0000-0000-0000B3990000}"/>
    <cellStyle name="Salida 19 25" xfId="6868" xr:uid="{00000000-0005-0000-0000-0000B4990000}"/>
    <cellStyle name="Salida 19 25 2" xfId="11602" xr:uid="{00000000-0005-0000-0000-0000B5990000}"/>
    <cellStyle name="Salida 19 25 2 2" xfId="26653" xr:uid="{00000000-0005-0000-0000-0000B6990000}"/>
    <cellStyle name="Salida 19 25 2 3" xfId="41002" xr:uid="{00000000-0005-0000-0000-0000B7990000}"/>
    <cellStyle name="Salida 19 25 3" xfId="21217" xr:uid="{00000000-0005-0000-0000-0000B8990000}"/>
    <cellStyle name="Salida 19 25 3 2" xfId="36268" xr:uid="{00000000-0005-0000-0000-0000B9990000}"/>
    <cellStyle name="Salida 19 25 3 3" xfId="50617" xr:uid="{00000000-0005-0000-0000-0000BA990000}"/>
    <cellStyle name="Salida 19 26" xfId="7078" xr:uid="{00000000-0005-0000-0000-0000BB990000}"/>
    <cellStyle name="Salida 19 26 2" xfId="10437" xr:uid="{00000000-0005-0000-0000-0000BC990000}"/>
    <cellStyle name="Salida 19 26 2 2" xfId="25488" xr:uid="{00000000-0005-0000-0000-0000BD990000}"/>
    <cellStyle name="Salida 19 26 2 3" xfId="39837" xr:uid="{00000000-0005-0000-0000-0000BE990000}"/>
    <cellStyle name="Salida 19 26 3" xfId="21427" xr:uid="{00000000-0005-0000-0000-0000BF990000}"/>
    <cellStyle name="Salida 19 26 3 2" xfId="36478" xr:uid="{00000000-0005-0000-0000-0000C0990000}"/>
    <cellStyle name="Salida 19 26 3 3" xfId="50827" xr:uid="{00000000-0005-0000-0000-0000C1990000}"/>
    <cellStyle name="Salida 19 27" xfId="7288" xr:uid="{00000000-0005-0000-0000-0000C2990000}"/>
    <cellStyle name="Salida 19 27 2" xfId="11642" xr:uid="{00000000-0005-0000-0000-0000C3990000}"/>
    <cellStyle name="Salida 19 27 2 2" xfId="26693" xr:uid="{00000000-0005-0000-0000-0000C4990000}"/>
    <cellStyle name="Salida 19 27 2 3" xfId="41042" xr:uid="{00000000-0005-0000-0000-0000C5990000}"/>
    <cellStyle name="Salida 19 27 3" xfId="21637" xr:uid="{00000000-0005-0000-0000-0000C6990000}"/>
    <cellStyle name="Salida 19 27 3 2" xfId="36688" xr:uid="{00000000-0005-0000-0000-0000C7990000}"/>
    <cellStyle name="Salida 19 27 3 3" xfId="51037" xr:uid="{00000000-0005-0000-0000-0000C8990000}"/>
    <cellStyle name="Salida 19 28" xfId="7498" xr:uid="{00000000-0005-0000-0000-0000C9990000}"/>
    <cellStyle name="Salida 19 28 2" xfId="9235" xr:uid="{00000000-0005-0000-0000-0000CA990000}"/>
    <cellStyle name="Salida 19 28 2 2" xfId="24286" xr:uid="{00000000-0005-0000-0000-0000CB990000}"/>
    <cellStyle name="Salida 19 28 2 3" xfId="38635" xr:uid="{00000000-0005-0000-0000-0000CC990000}"/>
    <cellStyle name="Salida 19 28 3" xfId="21847" xr:uid="{00000000-0005-0000-0000-0000CD990000}"/>
    <cellStyle name="Salida 19 28 3 2" xfId="36898" xr:uid="{00000000-0005-0000-0000-0000CE990000}"/>
    <cellStyle name="Salida 19 28 3 3" xfId="51247" xr:uid="{00000000-0005-0000-0000-0000CF990000}"/>
    <cellStyle name="Salida 19 29" xfId="7708" xr:uid="{00000000-0005-0000-0000-0000D0990000}"/>
    <cellStyle name="Salida 19 29 2" xfId="9658" xr:uid="{00000000-0005-0000-0000-0000D1990000}"/>
    <cellStyle name="Salida 19 29 2 2" xfId="24709" xr:uid="{00000000-0005-0000-0000-0000D2990000}"/>
    <cellStyle name="Salida 19 29 2 3" xfId="39058" xr:uid="{00000000-0005-0000-0000-0000D3990000}"/>
    <cellStyle name="Salida 19 29 3" xfId="22057" xr:uid="{00000000-0005-0000-0000-0000D4990000}"/>
    <cellStyle name="Salida 19 29 3 2" xfId="37108" xr:uid="{00000000-0005-0000-0000-0000D5990000}"/>
    <cellStyle name="Salida 19 29 3 3" xfId="51457" xr:uid="{00000000-0005-0000-0000-0000D6990000}"/>
    <cellStyle name="Salida 19 3" xfId="2248" xr:uid="{00000000-0005-0000-0000-0000D7990000}"/>
    <cellStyle name="Salida 19 3 2" xfId="12335" xr:uid="{00000000-0005-0000-0000-0000D8990000}"/>
    <cellStyle name="Salida 19 3 2 2" xfId="27386" xr:uid="{00000000-0005-0000-0000-0000D9990000}"/>
    <cellStyle name="Salida 19 3 2 3" xfId="41735" xr:uid="{00000000-0005-0000-0000-0000DA990000}"/>
    <cellStyle name="Salida 19 3 3" xfId="16597" xr:uid="{00000000-0005-0000-0000-0000DB990000}"/>
    <cellStyle name="Salida 19 3 3 2" xfId="31648" xr:uid="{00000000-0005-0000-0000-0000DC990000}"/>
    <cellStyle name="Salida 19 3 3 3" xfId="45997" xr:uid="{00000000-0005-0000-0000-0000DD990000}"/>
    <cellStyle name="Salida 19 30" xfId="7918" xr:uid="{00000000-0005-0000-0000-0000DE990000}"/>
    <cellStyle name="Salida 19 30 2" xfId="10095" xr:uid="{00000000-0005-0000-0000-0000DF990000}"/>
    <cellStyle name="Salida 19 30 2 2" xfId="25146" xr:uid="{00000000-0005-0000-0000-0000E0990000}"/>
    <cellStyle name="Salida 19 30 2 3" xfId="39495" xr:uid="{00000000-0005-0000-0000-0000E1990000}"/>
    <cellStyle name="Salida 19 30 3" xfId="22267" xr:uid="{00000000-0005-0000-0000-0000E2990000}"/>
    <cellStyle name="Salida 19 30 3 2" xfId="37318" xr:uid="{00000000-0005-0000-0000-0000E3990000}"/>
    <cellStyle name="Salida 19 30 3 3" xfId="51667" xr:uid="{00000000-0005-0000-0000-0000E4990000}"/>
    <cellStyle name="Salida 19 31" xfId="8125" xr:uid="{00000000-0005-0000-0000-0000E5990000}"/>
    <cellStyle name="Salida 19 31 2" xfId="10199" xr:uid="{00000000-0005-0000-0000-0000E6990000}"/>
    <cellStyle name="Salida 19 31 2 2" xfId="25250" xr:uid="{00000000-0005-0000-0000-0000E7990000}"/>
    <cellStyle name="Salida 19 31 2 3" xfId="39599" xr:uid="{00000000-0005-0000-0000-0000E8990000}"/>
    <cellStyle name="Salida 19 31 3" xfId="22474" xr:uid="{00000000-0005-0000-0000-0000E9990000}"/>
    <cellStyle name="Salida 19 31 3 2" xfId="37525" xr:uid="{00000000-0005-0000-0000-0000EA990000}"/>
    <cellStyle name="Salida 19 31 3 3" xfId="51874" xr:uid="{00000000-0005-0000-0000-0000EB990000}"/>
    <cellStyle name="Salida 19 32" xfId="8332" xr:uid="{00000000-0005-0000-0000-0000EC990000}"/>
    <cellStyle name="Salida 19 32 2" xfId="10953" xr:uid="{00000000-0005-0000-0000-0000ED990000}"/>
    <cellStyle name="Salida 19 32 2 2" xfId="26004" xr:uid="{00000000-0005-0000-0000-0000EE990000}"/>
    <cellStyle name="Salida 19 32 2 3" xfId="40353" xr:uid="{00000000-0005-0000-0000-0000EF990000}"/>
    <cellStyle name="Salida 19 32 3" xfId="22681" xr:uid="{00000000-0005-0000-0000-0000F0990000}"/>
    <cellStyle name="Salida 19 32 3 2" xfId="37732" xr:uid="{00000000-0005-0000-0000-0000F1990000}"/>
    <cellStyle name="Salida 19 32 3 3" xfId="52081" xr:uid="{00000000-0005-0000-0000-0000F2990000}"/>
    <cellStyle name="Salida 19 33" xfId="8537" xr:uid="{00000000-0005-0000-0000-0000F3990000}"/>
    <cellStyle name="Salida 19 33 2" xfId="12753" xr:uid="{00000000-0005-0000-0000-0000F4990000}"/>
    <cellStyle name="Salida 19 33 2 2" xfId="27804" xr:uid="{00000000-0005-0000-0000-0000F5990000}"/>
    <cellStyle name="Salida 19 33 2 3" xfId="42153" xr:uid="{00000000-0005-0000-0000-0000F6990000}"/>
    <cellStyle name="Salida 19 33 3" xfId="22886" xr:uid="{00000000-0005-0000-0000-0000F7990000}"/>
    <cellStyle name="Salida 19 33 3 2" xfId="37937" xr:uid="{00000000-0005-0000-0000-0000F8990000}"/>
    <cellStyle name="Salida 19 33 3 3" xfId="52286" xr:uid="{00000000-0005-0000-0000-0000F9990000}"/>
    <cellStyle name="Salida 19 34" xfId="8732" xr:uid="{00000000-0005-0000-0000-0000FA990000}"/>
    <cellStyle name="Salida 19 34 2" xfId="15010" xr:uid="{00000000-0005-0000-0000-0000FB990000}"/>
    <cellStyle name="Salida 19 34 2 2" xfId="30061" xr:uid="{00000000-0005-0000-0000-0000FC990000}"/>
    <cellStyle name="Salida 19 34 2 3" xfId="44410" xr:uid="{00000000-0005-0000-0000-0000FD990000}"/>
    <cellStyle name="Salida 19 34 3" xfId="23081" xr:uid="{00000000-0005-0000-0000-0000FE990000}"/>
    <cellStyle name="Salida 19 34 3 2" xfId="38132" xr:uid="{00000000-0005-0000-0000-0000FF990000}"/>
    <cellStyle name="Salida 19 34 3 3" xfId="52481" xr:uid="{00000000-0005-0000-0000-0000009A0000}"/>
    <cellStyle name="Salida 19 35" xfId="8902" xr:uid="{00000000-0005-0000-0000-0000019A0000}"/>
    <cellStyle name="Salida 19 35 2" xfId="15664" xr:uid="{00000000-0005-0000-0000-0000029A0000}"/>
    <cellStyle name="Salida 19 35 2 2" xfId="30715" xr:uid="{00000000-0005-0000-0000-0000039A0000}"/>
    <cellStyle name="Salida 19 35 2 3" xfId="45064" xr:uid="{00000000-0005-0000-0000-0000049A0000}"/>
    <cellStyle name="Salida 19 35 3" xfId="23251" xr:uid="{00000000-0005-0000-0000-0000059A0000}"/>
    <cellStyle name="Salida 19 35 3 2" xfId="38302" xr:uid="{00000000-0005-0000-0000-0000069A0000}"/>
    <cellStyle name="Salida 19 35 3 3" xfId="52651" xr:uid="{00000000-0005-0000-0000-0000079A0000}"/>
    <cellStyle name="Salida 19 36" xfId="15984" xr:uid="{00000000-0005-0000-0000-0000089A0000}"/>
    <cellStyle name="Salida 19 36 2" xfId="31035" xr:uid="{00000000-0005-0000-0000-0000099A0000}"/>
    <cellStyle name="Salida 19 36 3" xfId="45384" xr:uid="{00000000-0005-0000-0000-00000A9A0000}"/>
    <cellStyle name="Salida 19 37" xfId="16151" xr:uid="{00000000-0005-0000-0000-00000B9A0000}"/>
    <cellStyle name="Salida 19 37 2" xfId="31202" xr:uid="{00000000-0005-0000-0000-00000C9A0000}"/>
    <cellStyle name="Salida 19 37 3" xfId="45551" xr:uid="{00000000-0005-0000-0000-00000D9A0000}"/>
    <cellStyle name="Salida 19 4" xfId="2458" xr:uid="{00000000-0005-0000-0000-00000E9A0000}"/>
    <cellStyle name="Salida 19 4 2" xfId="14738" xr:uid="{00000000-0005-0000-0000-00000F9A0000}"/>
    <cellStyle name="Salida 19 4 2 2" xfId="29789" xr:uid="{00000000-0005-0000-0000-0000109A0000}"/>
    <cellStyle name="Salida 19 4 2 3" xfId="44138" xr:uid="{00000000-0005-0000-0000-0000119A0000}"/>
    <cellStyle name="Salida 19 4 3" xfId="16807" xr:uid="{00000000-0005-0000-0000-0000129A0000}"/>
    <cellStyle name="Salida 19 4 3 2" xfId="31858" xr:uid="{00000000-0005-0000-0000-0000139A0000}"/>
    <cellStyle name="Salida 19 4 3 3" xfId="46207" xr:uid="{00000000-0005-0000-0000-0000149A0000}"/>
    <cellStyle name="Salida 19 5" xfId="2668" xr:uid="{00000000-0005-0000-0000-0000159A0000}"/>
    <cellStyle name="Salida 19 5 2" xfId="13276" xr:uid="{00000000-0005-0000-0000-0000169A0000}"/>
    <cellStyle name="Salida 19 5 2 2" xfId="28327" xr:uid="{00000000-0005-0000-0000-0000179A0000}"/>
    <cellStyle name="Salida 19 5 2 3" xfId="42676" xr:uid="{00000000-0005-0000-0000-0000189A0000}"/>
    <cellStyle name="Salida 19 5 3" xfId="17017" xr:uid="{00000000-0005-0000-0000-0000199A0000}"/>
    <cellStyle name="Salida 19 5 3 2" xfId="32068" xr:uid="{00000000-0005-0000-0000-00001A9A0000}"/>
    <cellStyle name="Salida 19 5 3 3" xfId="46417" xr:uid="{00000000-0005-0000-0000-00001B9A0000}"/>
    <cellStyle name="Salida 19 6" xfId="2878" xr:uid="{00000000-0005-0000-0000-00001C9A0000}"/>
    <cellStyle name="Salida 19 6 2" xfId="11523" xr:uid="{00000000-0005-0000-0000-00001D9A0000}"/>
    <cellStyle name="Salida 19 6 2 2" xfId="26574" xr:uid="{00000000-0005-0000-0000-00001E9A0000}"/>
    <cellStyle name="Salida 19 6 2 3" xfId="40923" xr:uid="{00000000-0005-0000-0000-00001F9A0000}"/>
    <cellStyle name="Salida 19 6 3" xfId="17227" xr:uid="{00000000-0005-0000-0000-0000209A0000}"/>
    <cellStyle name="Salida 19 6 3 2" xfId="32278" xr:uid="{00000000-0005-0000-0000-0000219A0000}"/>
    <cellStyle name="Salida 19 6 3 3" xfId="46627" xr:uid="{00000000-0005-0000-0000-0000229A0000}"/>
    <cellStyle name="Salida 19 7" xfId="3088" xr:uid="{00000000-0005-0000-0000-0000239A0000}"/>
    <cellStyle name="Salida 19 7 2" xfId="11842" xr:uid="{00000000-0005-0000-0000-0000249A0000}"/>
    <cellStyle name="Salida 19 7 2 2" xfId="26893" xr:uid="{00000000-0005-0000-0000-0000259A0000}"/>
    <cellStyle name="Salida 19 7 2 3" xfId="41242" xr:uid="{00000000-0005-0000-0000-0000269A0000}"/>
    <cellStyle name="Salida 19 7 3" xfId="17437" xr:uid="{00000000-0005-0000-0000-0000279A0000}"/>
    <cellStyle name="Salida 19 7 3 2" xfId="32488" xr:uid="{00000000-0005-0000-0000-0000289A0000}"/>
    <cellStyle name="Salida 19 7 3 3" xfId="46837" xr:uid="{00000000-0005-0000-0000-0000299A0000}"/>
    <cellStyle name="Salida 19 8" xfId="3298" xr:uid="{00000000-0005-0000-0000-00002A9A0000}"/>
    <cellStyle name="Salida 19 8 2" xfId="12437" xr:uid="{00000000-0005-0000-0000-00002B9A0000}"/>
    <cellStyle name="Salida 19 8 2 2" xfId="27488" xr:uid="{00000000-0005-0000-0000-00002C9A0000}"/>
    <cellStyle name="Salida 19 8 2 3" xfId="41837" xr:uid="{00000000-0005-0000-0000-00002D9A0000}"/>
    <cellStyle name="Salida 19 8 3" xfId="17647" xr:uid="{00000000-0005-0000-0000-00002E9A0000}"/>
    <cellStyle name="Salida 19 8 3 2" xfId="32698" xr:uid="{00000000-0005-0000-0000-00002F9A0000}"/>
    <cellStyle name="Salida 19 8 3 3" xfId="47047" xr:uid="{00000000-0005-0000-0000-0000309A0000}"/>
    <cellStyle name="Salida 19 9" xfId="3508" xr:uid="{00000000-0005-0000-0000-0000319A0000}"/>
    <cellStyle name="Salida 19 9 2" xfId="13554" xr:uid="{00000000-0005-0000-0000-0000329A0000}"/>
    <cellStyle name="Salida 19 9 2 2" xfId="28605" xr:uid="{00000000-0005-0000-0000-0000339A0000}"/>
    <cellStyle name="Salida 19 9 2 3" xfId="42954" xr:uid="{00000000-0005-0000-0000-0000349A0000}"/>
    <cellStyle name="Salida 19 9 3" xfId="17857" xr:uid="{00000000-0005-0000-0000-0000359A0000}"/>
    <cellStyle name="Salida 19 9 3 2" xfId="32908" xr:uid="{00000000-0005-0000-0000-0000369A0000}"/>
    <cellStyle name="Salida 19 9 3 3" xfId="47257" xr:uid="{00000000-0005-0000-0000-0000379A0000}"/>
    <cellStyle name="Salida 2" xfId="91" xr:uid="{00000000-0005-0000-0000-0000389A0000}"/>
    <cellStyle name="Salida 2 10" xfId="3089" xr:uid="{00000000-0005-0000-0000-0000399A0000}"/>
    <cellStyle name="Salida 2 10 2" xfId="12238" xr:uid="{00000000-0005-0000-0000-00003A9A0000}"/>
    <cellStyle name="Salida 2 10 2 2" xfId="27289" xr:uid="{00000000-0005-0000-0000-00003B9A0000}"/>
    <cellStyle name="Salida 2 10 2 3" xfId="41638" xr:uid="{00000000-0005-0000-0000-00003C9A0000}"/>
    <cellStyle name="Salida 2 10 3" xfId="17438" xr:uid="{00000000-0005-0000-0000-00003D9A0000}"/>
    <cellStyle name="Salida 2 10 3 2" xfId="32489" xr:uid="{00000000-0005-0000-0000-00003E9A0000}"/>
    <cellStyle name="Salida 2 10 3 3" xfId="46838" xr:uid="{00000000-0005-0000-0000-00003F9A0000}"/>
    <cellStyle name="Salida 2 11" xfId="3299" xr:uid="{00000000-0005-0000-0000-0000409A0000}"/>
    <cellStyle name="Salida 2 11 2" xfId="12685" xr:uid="{00000000-0005-0000-0000-0000419A0000}"/>
    <cellStyle name="Salida 2 11 2 2" xfId="27736" xr:uid="{00000000-0005-0000-0000-0000429A0000}"/>
    <cellStyle name="Salida 2 11 2 3" xfId="42085" xr:uid="{00000000-0005-0000-0000-0000439A0000}"/>
    <cellStyle name="Salida 2 11 3" xfId="17648" xr:uid="{00000000-0005-0000-0000-0000449A0000}"/>
    <cellStyle name="Salida 2 11 3 2" xfId="32699" xr:uid="{00000000-0005-0000-0000-0000459A0000}"/>
    <cellStyle name="Salida 2 11 3 3" xfId="47048" xr:uid="{00000000-0005-0000-0000-0000469A0000}"/>
    <cellStyle name="Salida 2 12" xfId="3509" xr:uid="{00000000-0005-0000-0000-0000479A0000}"/>
    <cellStyle name="Salida 2 12 2" xfId="11774" xr:uid="{00000000-0005-0000-0000-0000489A0000}"/>
    <cellStyle name="Salida 2 12 2 2" xfId="26825" xr:uid="{00000000-0005-0000-0000-0000499A0000}"/>
    <cellStyle name="Salida 2 12 2 3" xfId="41174" xr:uid="{00000000-0005-0000-0000-00004A9A0000}"/>
    <cellStyle name="Salida 2 12 3" xfId="17858" xr:uid="{00000000-0005-0000-0000-00004B9A0000}"/>
    <cellStyle name="Salida 2 12 3 2" xfId="32909" xr:uid="{00000000-0005-0000-0000-00004C9A0000}"/>
    <cellStyle name="Salida 2 12 3 3" xfId="47258" xr:uid="{00000000-0005-0000-0000-00004D9A0000}"/>
    <cellStyle name="Salida 2 13" xfId="3719" xr:uid="{00000000-0005-0000-0000-00004E9A0000}"/>
    <cellStyle name="Salida 2 13 2" xfId="9267" xr:uid="{00000000-0005-0000-0000-00004F9A0000}"/>
    <cellStyle name="Salida 2 13 2 2" xfId="24318" xr:uid="{00000000-0005-0000-0000-0000509A0000}"/>
    <cellStyle name="Salida 2 13 2 3" xfId="38667" xr:uid="{00000000-0005-0000-0000-0000519A0000}"/>
    <cellStyle name="Salida 2 13 3" xfId="18068" xr:uid="{00000000-0005-0000-0000-0000529A0000}"/>
    <cellStyle name="Salida 2 13 3 2" xfId="33119" xr:uid="{00000000-0005-0000-0000-0000539A0000}"/>
    <cellStyle name="Salida 2 13 3 3" xfId="47468" xr:uid="{00000000-0005-0000-0000-0000549A0000}"/>
    <cellStyle name="Salida 2 14" xfId="3929" xr:uid="{00000000-0005-0000-0000-0000559A0000}"/>
    <cellStyle name="Salida 2 14 2" xfId="1892" xr:uid="{00000000-0005-0000-0000-0000569A0000}"/>
    <cellStyle name="Salida 2 14 2 2" xfId="23697" xr:uid="{00000000-0005-0000-0000-0000579A0000}"/>
    <cellStyle name="Salida 2 14 2 3" xfId="23768" xr:uid="{00000000-0005-0000-0000-0000589A0000}"/>
    <cellStyle name="Salida 2 14 3" xfId="18278" xr:uid="{00000000-0005-0000-0000-0000599A0000}"/>
    <cellStyle name="Salida 2 14 3 2" xfId="33329" xr:uid="{00000000-0005-0000-0000-00005A9A0000}"/>
    <cellStyle name="Salida 2 14 3 3" xfId="47678" xr:uid="{00000000-0005-0000-0000-00005B9A0000}"/>
    <cellStyle name="Salida 2 15" xfId="4139" xr:uid="{00000000-0005-0000-0000-00005C9A0000}"/>
    <cellStyle name="Salida 2 15 2" xfId="14984" xr:uid="{00000000-0005-0000-0000-00005D9A0000}"/>
    <cellStyle name="Salida 2 15 2 2" xfId="30035" xr:uid="{00000000-0005-0000-0000-00005E9A0000}"/>
    <cellStyle name="Salida 2 15 2 3" xfId="44384" xr:uid="{00000000-0005-0000-0000-00005F9A0000}"/>
    <cellStyle name="Salida 2 15 3" xfId="18488" xr:uid="{00000000-0005-0000-0000-0000609A0000}"/>
    <cellStyle name="Salida 2 15 3 2" xfId="33539" xr:uid="{00000000-0005-0000-0000-0000619A0000}"/>
    <cellStyle name="Salida 2 15 3 3" xfId="47888" xr:uid="{00000000-0005-0000-0000-0000629A0000}"/>
    <cellStyle name="Salida 2 16" xfId="4349" xr:uid="{00000000-0005-0000-0000-0000639A0000}"/>
    <cellStyle name="Salida 2 16 2" xfId="11079" xr:uid="{00000000-0005-0000-0000-0000649A0000}"/>
    <cellStyle name="Salida 2 16 2 2" xfId="26130" xr:uid="{00000000-0005-0000-0000-0000659A0000}"/>
    <cellStyle name="Salida 2 16 2 3" xfId="40479" xr:uid="{00000000-0005-0000-0000-0000669A0000}"/>
    <cellStyle name="Salida 2 16 3" xfId="18698" xr:uid="{00000000-0005-0000-0000-0000679A0000}"/>
    <cellStyle name="Salida 2 16 3 2" xfId="33749" xr:uid="{00000000-0005-0000-0000-0000689A0000}"/>
    <cellStyle name="Salida 2 16 3 3" xfId="48098" xr:uid="{00000000-0005-0000-0000-0000699A0000}"/>
    <cellStyle name="Salida 2 17" xfId="4559" xr:uid="{00000000-0005-0000-0000-00006A9A0000}"/>
    <cellStyle name="Salida 2 17 2" xfId="12237" xr:uid="{00000000-0005-0000-0000-00006B9A0000}"/>
    <cellStyle name="Salida 2 17 2 2" xfId="27288" xr:uid="{00000000-0005-0000-0000-00006C9A0000}"/>
    <cellStyle name="Salida 2 17 2 3" xfId="41637" xr:uid="{00000000-0005-0000-0000-00006D9A0000}"/>
    <cellStyle name="Salida 2 17 3" xfId="18908" xr:uid="{00000000-0005-0000-0000-00006E9A0000}"/>
    <cellStyle name="Salida 2 17 3 2" xfId="33959" xr:uid="{00000000-0005-0000-0000-00006F9A0000}"/>
    <cellStyle name="Salida 2 17 3 3" xfId="48308" xr:uid="{00000000-0005-0000-0000-0000709A0000}"/>
    <cellStyle name="Salida 2 18" xfId="4769" xr:uid="{00000000-0005-0000-0000-0000719A0000}"/>
    <cellStyle name="Salida 2 18 2" xfId="9446" xr:uid="{00000000-0005-0000-0000-0000729A0000}"/>
    <cellStyle name="Salida 2 18 2 2" xfId="24497" xr:uid="{00000000-0005-0000-0000-0000739A0000}"/>
    <cellStyle name="Salida 2 18 2 3" xfId="38846" xr:uid="{00000000-0005-0000-0000-0000749A0000}"/>
    <cellStyle name="Salida 2 18 3" xfId="19118" xr:uid="{00000000-0005-0000-0000-0000759A0000}"/>
    <cellStyle name="Salida 2 18 3 2" xfId="34169" xr:uid="{00000000-0005-0000-0000-0000769A0000}"/>
    <cellStyle name="Salida 2 18 3 3" xfId="48518" xr:uid="{00000000-0005-0000-0000-0000779A0000}"/>
    <cellStyle name="Salida 2 19" xfId="4979" xr:uid="{00000000-0005-0000-0000-0000789A0000}"/>
    <cellStyle name="Salida 2 19 2" xfId="11617" xr:uid="{00000000-0005-0000-0000-0000799A0000}"/>
    <cellStyle name="Salida 2 19 2 2" xfId="26668" xr:uid="{00000000-0005-0000-0000-00007A9A0000}"/>
    <cellStyle name="Salida 2 19 2 3" xfId="41017" xr:uid="{00000000-0005-0000-0000-00007B9A0000}"/>
    <cellStyle name="Salida 2 19 3" xfId="19328" xr:uid="{00000000-0005-0000-0000-00007C9A0000}"/>
    <cellStyle name="Salida 2 19 3 2" xfId="34379" xr:uid="{00000000-0005-0000-0000-00007D9A0000}"/>
    <cellStyle name="Salida 2 19 3 3" xfId="48728" xr:uid="{00000000-0005-0000-0000-00007E9A0000}"/>
    <cellStyle name="Salida 2 2" xfId="132" xr:uid="{00000000-0005-0000-0000-00007F9A0000}"/>
    <cellStyle name="Salida 2 2 10" xfId="3720" xr:uid="{00000000-0005-0000-0000-0000809A0000}"/>
    <cellStyle name="Salida 2 2 10 2" xfId="12974" xr:uid="{00000000-0005-0000-0000-0000819A0000}"/>
    <cellStyle name="Salida 2 2 10 2 2" xfId="28025" xr:uid="{00000000-0005-0000-0000-0000829A0000}"/>
    <cellStyle name="Salida 2 2 10 2 3" xfId="42374" xr:uid="{00000000-0005-0000-0000-0000839A0000}"/>
    <cellStyle name="Salida 2 2 10 3" xfId="18069" xr:uid="{00000000-0005-0000-0000-0000849A0000}"/>
    <cellStyle name="Salida 2 2 10 3 2" xfId="33120" xr:uid="{00000000-0005-0000-0000-0000859A0000}"/>
    <cellStyle name="Salida 2 2 10 3 3" xfId="47469" xr:uid="{00000000-0005-0000-0000-0000869A0000}"/>
    <cellStyle name="Salida 2 2 11" xfId="3930" xr:uid="{00000000-0005-0000-0000-0000879A0000}"/>
    <cellStyle name="Salida 2 2 11 2" xfId="13202" xr:uid="{00000000-0005-0000-0000-0000889A0000}"/>
    <cellStyle name="Salida 2 2 11 2 2" xfId="28253" xr:uid="{00000000-0005-0000-0000-0000899A0000}"/>
    <cellStyle name="Salida 2 2 11 2 3" xfId="42602" xr:uid="{00000000-0005-0000-0000-00008A9A0000}"/>
    <cellStyle name="Salida 2 2 11 3" xfId="18279" xr:uid="{00000000-0005-0000-0000-00008B9A0000}"/>
    <cellStyle name="Salida 2 2 11 3 2" xfId="33330" xr:uid="{00000000-0005-0000-0000-00008C9A0000}"/>
    <cellStyle name="Salida 2 2 11 3 3" xfId="47679" xr:uid="{00000000-0005-0000-0000-00008D9A0000}"/>
    <cellStyle name="Salida 2 2 12" xfId="4140" xr:uid="{00000000-0005-0000-0000-00008E9A0000}"/>
    <cellStyle name="Salida 2 2 12 2" xfId="10701" xr:uid="{00000000-0005-0000-0000-00008F9A0000}"/>
    <cellStyle name="Salida 2 2 12 2 2" xfId="25752" xr:uid="{00000000-0005-0000-0000-0000909A0000}"/>
    <cellStyle name="Salida 2 2 12 2 3" xfId="40101" xr:uid="{00000000-0005-0000-0000-0000919A0000}"/>
    <cellStyle name="Salida 2 2 12 3" xfId="18489" xr:uid="{00000000-0005-0000-0000-0000929A0000}"/>
    <cellStyle name="Salida 2 2 12 3 2" xfId="33540" xr:uid="{00000000-0005-0000-0000-0000939A0000}"/>
    <cellStyle name="Salida 2 2 12 3 3" xfId="47889" xr:uid="{00000000-0005-0000-0000-0000949A0000}"/>
    <cellStyle name="Salida 2 2 13" xfId="4350" xr:uid="{00000000-0005-0000-0000-0000959A0000}"/>
    <cellStyle name="Salida 2 2 13 2" xfId="15611" xr:uid="{00000000-0005-0000-0000-0000969A0000}"/>
    <cellStyle name="Salida 2 2 13 2 2" xfId="30662" xr:uid="{00000000-0005-0000-0000-0000979A0000}"/>
    <cellStyle name="Salida 2 2 13 2 3" xfId="45011" xr:uid="{00000000-0005-0000-0000-0000989A0000}"/>
    <cellStyle name="Salida 2 2 13 3" xfId="18699" xr:uid="{00000000-0005-0000-0000-0000999A0000}"/>
    <cellStyle name="Salida 2 2 13 3 2" xfId="33750" xr:uid="{00000000-0005-0000-0000-00009A9A0000}"/>
    <cellStyle name="Salida 2 2 13 3 3" xfId="48099" xr:uid="{00000000-0005-0000-0000-00009B9A0000}"/>
    <cellStyle name="Salida 2 2 14" xfId="4560" xr:uid="{00000000-0005-0000-0000-00009C9A0000}"/>
    <cellStyle name="Salida 2 2 14 2" xfId="9176" xr:uid="{00000000-0005-0000-0000-00009D9A0000}"/>
    <cellStyle name="Salida 2 2 14 2 2" xfId="24227" xr:uid="{00000000-0005-0000-0000-00009E9A0000}"/>
    <cellStyle name="Salida 2 2 14 2 3" xfId="38576" xr:uid="{00000000-0005-0000-0000-00009F9A0000}"/>
    <cellStyle name="Salida 2 2 14 3" xfId="18909" xr:uid="{00000000-0005-0000-0000-0000A09A0000}"/>
    <cellStyle name="Salida 2 2 14 3 2" xfId="33960" xr:uid="{00000000-0005-0000-0000-0000A19A0000}"/>
    <cellStyle name="Salida 2 2 14 3 3" xfId="48309" xr:uid="{00000000-0005-0000-0000-0000A29A0000}"/>
    <cellStyle name="Salida 2 2 15" xfId="4770" xr:uid="{00000000-0005-0000-0000-0000A39A0000}"/>
    <cellStyle name="Salida 2 2 15 2" xfId="9803" xr:uid="{00000000-0005-0000-0000-0000A49A0000}"/>
    <cellStyle name="Salida 2 2 15 2 2" xfId="24854" xr:uid="{00000000-0005-0000-0000-0000A59A0000}"/>
    <cellStyle name="Salida 2 2 15 2 3" xfId="39203" xr:uid="{00000000-0005-0000-0000-0000A69A0000}"/>
    <cellStyle name="Salida 2 2 15 3" xfId="19119" xr:uid="{00000000-0005-0000-0000-0000A79A0000}"/>
    <cellStyle name="Salida 2 2 15 3 2" xfId="34170" xr:uid="{00000000-0005-0000-0000-0000A89A0000}"/>
    <cellStyle name="Salida 2 2 15 3 3" xfId="48519" xr:uid="{00000000-0005-0000-0000-0000A99A0000}"/>
    <cellStyle name="Salida 2 2 16" xfId="4980" xr:uid="{00000000-0005-0000-0000-0000AA9A0000}"/>
    <cellStyle name="Salida 2 2 16 2" xfId="12798" xr:uid="{00000000-0005-0000-0000-0000AB9A0000}"/>
    <cellStyle name="Salida 2 2 16 2 2" xfId="27849" xr:uid="{00000000-0005-0000-0000-0000AC9A0000}"/>
    <cellStyle name="Salida 2 2 16 2 3" xfId="42198" xr:uid="{00000000-0005-0000-0000-0000AD9A0000}"/>
    <cellStyle name="Salida 2 2 16 3" xfId="19329" xr:uid="{00000000-0005-0000-0000-0000AE9A0000}"/>
    <cellStyle name="Salida 2 2 16 3 2" xfId="34380" xr:uid="{00000000-0005-0000-0000-0000AF9A0000}"/>
    <cellStyle name="Salida 2 2 16 3 3" xfId="48729" xr:uid="{00000000-0005-0000-0000-0000B09A0000}"/>
    <cellStyle name="Salida 2 2 17" xfId="5190" xr:uid="{00000000-0005-0000-0000-0000B19A0000}"/>
    <cellStyle name="Salida 2 2 17 2" xfId="15450" xr:uid="{00000000-0005-0000-0000-0000B29A0000}"/>
    <cellStyle name="Salida 2 2 17 2 2" xfId="30501" xr:uid="{00000000-0005-0000-0000-0000B39A0000}"/>
    <cellStyle name="Salida 2 2 17 2 3" xfId="44850" xr:uid="{00000000-0005-0000-0000-0000B49A0000}"/>
    <cellStyle name="Salida 2 2 17 3" xfId="19539" xr:uid="{00000000-0005-0000-0000-0000B59A0000}"/>
    <cellStyle name="Salida 2 2 17 3 2" xfId="34590" xr:uid="{00000000-0005-0000-0000-0000B69A0000}"/>
    <cellStyle name="Salida 2 2 17 3 3" xfId="48939" xr:uid="{00000000-0005-0000-0000-0000B79A0000}"/>
    <cellStyle name="Salida 2 2 18" xfId="5400" xr:uid="{00000000-0005-0000-0000-0000B89A0000}"/>
    <cellStyle name="Salida 2 2 18 2" xfId="15384" xr:uid="{00000000-0005-0000-0000-0000B99A0000}"/>
    <cellStyle name="Salida 2 2 18 2 2" xfId="30435" xr:uid="{00000000-0005-0000-0000-0000BA9A0000}"/>
    <cellStyle name="Salida 2 2 18 2 3" xfId="44784" xr:uid="{00000000-0005-0000-0000-0000BB9A0000}"/>
    <cellStyle name="Salida 2 2 18 3" xfId="19749" xr:uid="{00000000-0005-0000-0000-0000BC9A0000}"/>
    <cellStyle name="Salida 2 2 18 3 2" xfId="34800" xr:uid="{00000000-0005-0000-0000-0000BD9A0000}"/>
    <cellStyle name="Salida 2 2 18 3 3" xfId="49149" xr:uid="{00000000-0005-0000-0000-0000BE9A0000}"/>
    <cellStyle name="Salida 2 2 19" xfId="5610" xr:uid="{00000000-0005-0000-0000-0000BF9A0000}"/>
    <cellStyle name="Salida 2 2 19 2" xfId="10648" xr:uid="{00000000-0005-0000-0000-0000C09A0000}"/>
    <cellStyle name="Salida 2 2 19 2 2" xfId="25699" xr:uid="{00000000-0005-0000-0000-0000C19A0000}"/>
    <cellStyle name="Salida 2 2 19 2 3" xfId="40048" xr:uid="{00000000-0005-0000-0000-0000C29A0000}"/>
    <cellStyle name="Salida 2 2 19 3" xfId="19959" xr:uid="{00000000-0005-0000-0000-0000C39A0000}"/>
    <cellStyle name="Salida 2 2 19 3 2" xfId="35010" xr:uid="{00000000-0005-0000-0000-0000C49A0000}"/>
    <cellStyle name="Salida 2 2 19 3 3" xfId="49359" xr:uid="{00000000-0005-0000-0000-0000C59A0000}"/>
    <cellStyle name="Salida 2 2 2" xfId="2060" xr:uid="{00000000-0005-0000-0000-0000C69A0000}"/>
    <cellStyle name="Salida 2 2 2 2" xfId="9899" xr:uid="{00000000-0005-0000-0000-0000C79A0000}"/>
    <cellStyle name="Salida 2 2 2 2 2" xfId="24950" xr:uid="{00000000-0005-0000-0000-0000C89A0000}"/>
    <cellStyle name="Salida 2 2 2 2 3" xfId="39299" xr:uid="{00000000-0005-0000-0000-0000C99A0000}"/>
    <cellStyle name="Salida 2 2 2 3" xfId="16407" xr:uid="{00000000-0005-0000-0000-0000CA9A0000}"/>
    <cellStyle name="Salida 2 2 2 3 2" xfId="31458" xr:uid="{00000000-0005-0000-0000-0000CB9A0000}"/>
    <cellStyle name="Salida 2 2 2 3 3" xfId="45807" xr:uid="{00000000-0005-0000-0000-0000CC9A0000}"/>
    <cellStyle name="Salida 2 2 20" xfId="5820" xr:uid="{00000000-0005-0000-0000-0000CD9A0000}"/>
    <cellStyle name="Salida 2 2 20 2" xfId="12513" xr:uid="{00000000-0005-0000-0000-0000CE9A0000}"/>
    <cellStyle name="Salida 2 2 20 2 2" xfId="27564" xr:uid="{00000000-0005-0000-0000-0000CF9A0000}"/>
    <cellStyle name="Salida 2 2 20 2 3" xfId="41913" xr:uid="{00000000-0005-0000-0000-0000D09A0000}"/>
    <cellStyle name="Salida 2 2 20 3" xfId="20169" xr:uid="{00000000-0005-0000-0000-0000D19A0000}"/>
    <cellStyle name="Salida 2 2 20 3 2" xfId="35220" xr:uid="{00000000-0005-0000-0000-0000D29A0000}"/>
    <cellStyle name="Salida 2 2 20 3 3" xfId="49569" xr:uid="{00000000-0005-0000-0000-0000D39A0000}"/>
    <cellStyle name="Salida 2 2 21" xfId="6030" xr:uid="{00000000-0005-0000-0000-0000D49A0000}"/>
    <cellStyle name="Salida 2 2 21 2" xfId="14372" xr:uid="{00000000-0005-0000-0000-0000D59A0000}"/>
    <cellStyle name="Salida 2 2 21 2 2" xfId="29423" xr:uid="{00000000-0005-0000-0000-0000D69A0000}"/>
    <cellStyle name="Salida 2 2 21 2 3" xfId="43772" xr:uid="{00000000-0005-0000-0000-0000D79A0000}"/>
    <cellStyle name="Salida 2 2 21 3" xfId="20379" xr:uid="{00000000-0005-0000-0000-0000D89A0000}"/>
    <cellStyle name="Salida 2 2 21 3 2" xfId="35430" xr:uid="{00000000-0005-0000-0000-0000D99A0000}"/>
    <cellStyle name="Salida 2 2 21 3 3" xfId="49779" xr:uid="{00000000-0005-0000-0000-0000DA9A0000}"/>
    <cellStyle name="Salida 2 2 22" xfId="6240" xr:uid="{00000000-0005-0000-0000-0000DB9A0000}"/>
    <cellStyle name="Salida 2 2 22 2" xfId="14245" xr:uid="{00000000-0005-0000-0000-0000DC9A0000}"/>
    <cellStyle name="Salida 2 2 22 2 2" xfId="29296" xr:uid="{00000000-0005-0000-0000-0000DD9A0000}"/>
    <cellStyle name="Salida 2 2 22 2 3" xfId="43645" xr:uid="{00000000-0005-0000-0000-0000DE9A0000}"/>
    <cellStyle name="Salida 2 2 22 3" xfId="20589" xr:uid="{00000000-0005-0000-0000-0000DF9A0000}"/>
    <cellStyle name="Salida 2 2 22 3 2" xfId="35640" xr:uid="{00000000-0005-0000-0000-0000E09A0000}"/>
    <cellStyle name="Salida 2 2 22 3 3" xfId="49989" xr:uid="{00000000-0005-0000-0000-0000E19A0000}"/>
    <cellStyle name="Salida 2 2 23" xfId="6450" xr:uid="{00000000-0005-0000-0000-0000E29A0000}"/>
    <cellStyle name="Salida 2 2 23 2" xfId="9547" xr:uid="{00000000-0005-0000-0000-0000E39A0000}"/>
    <cellStyle name="Salida 2 2 23 2 2" xfId="24598" xr:uid="{00000000-0005-0000-0000-0000E49A0000}"/>
    <cellStyle name="Salida 2 2 23 2 3" xfId="38947" xr:uid="{00000000-0005-0000-0000-0000E59A0000}"/>
    <cellStyle name="Salida 2 2 23 3" xfId="20799" xr:uid="{00000000-0005-0000-0000-0000E69A0000}"/>
    <cellStyle name="Salida 2 2 23 3 2" xfId="35850" xr:uid="{00000000-0005-0000-0000-0000E79A0000}"/>
    <cellStyle name="Salida 2 2 23 3 3" xfId="50199" xr:uid="{00000000-0005-0000-0000-0000E89A0000}"/>
    <cellStyle name="Salida 2 2 24" xfId="6660" xr:uid="{00000000-0005-0000-0000-0000E99A0000}"/>
    <cellStyle name="Salida 2 2 24 2" xfId="12732" xr:uid="{00000000-0005-0000-0000-0000EA9A0000}"/>
    <cellStyle name="Salida 2 2 24 2 2" xfId="27783" xr:uid="{00000000-0005-0000-0000-0000EB9A0000}"/>
    <cellStyle name="Salida 2 2 24 2 3" xfId="42132" xr:uid="{00000000-0005-0000-0000-0000EC9A0000}"/>
    <cellStyle name="Salida 2 2 24 3" xfId="21009" xr:uid="{00000000-0005-0000-0000-0000ED9A0000}"/>
    <cellStyle name="Salida 2 2 24 3 2" xfId="36060" xr:uid="{00000000-0005-0000-0000-0000EE9A0000}"/>
    <cellStyle name="Salida 2 2 24 3 3" xfId="50409" xr:uid="{00000000-0005-0000-0000-0000EF9A0000}"/>
    <cellStyle name="Salida 2 2 25" xfId="6870" xr:uid="{00000000-0005-0000-0000-0000F09A0000}"/>
    <cellStyle name="Salida 2 2 25 2" xfId="10558" xr:uid="{00000000-0005-0000-0000-0000F19A0000}"/>
    <cellStyle name="Salida 2 2 25 2 2" xfId="25609" xr:uid="{00000000-0005-0000-0000-0000F29A0000}"/>
    <cellStyle name="Salida 2 2 25 2 3" xfId="39958" xr:uid="{00000000-0005-0000-0000-0000F39A0000}"/>
    <cellStyle name="Salida 2 2 25 3" xfId="21219" xr:uid="{00000000-0005-0000-0000-0000F49A0000}"/>
    <cellStyle name="Salida 2 2 25 3 2" xfId="36270" xr:uid="{00000000-0005-0000-0000-0000F59A0000}"/>
    <cellStyle name="Salida 2 2 25 3 3" xfId="50619" xr:uid="{00000000-0005-0000-0000-0000F69A0000}"/>
    <cellStyle name="Salida 2 2 26" xfId="7080" xr:uid="{00000000-0005-0000-0000-0000F79A0000}"/>
    <cellStyle name="Salida 2 2 26 2" xfId="14553" xr:uid="{00000000-0005-0000-0000-0000F89A0000}"/>
    <cellStyle name="Salida 2 2 26 2 2" xfId="29604" xr:uid="{00000000-0005-0000-0000-0000F99A0000}"/>
    <cellStyle name="Salida 2 2 26 2 3" xfId="43953" xr:uid="{00000000-0005-0000-0000-0000FA9A0000}"/>
    <cellStyle name="Salida 2 2 26 3" xfId="21429" xr:uid="{00000000-0005-0000-0000-0000FB9A0000}"/>
    <cellStyle name="Salida 2 2 26 3 2" xfId="36480" xr:uid="{00000000-0005-0000-0000-0000FC9A0000}"/>
    <cellStyle name="Salida 2 2 26 3 3" xfId="50829" xr:uid="{00000000-0005-0000-0000-0000FD9A0000}"/>
    <cellStyle name="Salida 2 2 27" xfId="7290" xr:uid="{00000000-0005-0000-0000-0000FE9A0000}"/>
    <cellStyle name="Salida 2 2 27 2" xfId="10300" xr:uid="{00000000-0005-0000-0000-0000FF9A0000}"/>
    <cellStyle name="Salida 2 2 27 2 2" xfId="25351" xr:uid="{00000000-0005-0000-0000-0000009B0000}"/>
    <cellStyle name="Salida 2 2 27 2 3" xfId="39700" xr:uid="{00000000-0005-0000-0000-0000019B0000}"/>
    <cellStyle name="Salida 2 2 27 3" xfId="21639" xr:uid="{00000000-0005-0000-0000-0000029B0000}"/>
    <cellStyle name="Salida 2 2 27 3 2" xfId="36690" xr:uid="{00000000-0005-0000-0000-0000039B0000}"/>
    <cellStyle name="Salida 2 2 27 3 3" xfId="51039" xr:uid="{00000000-0005-0000-0000-0000049B0000}"/>
    <cellStyle name="Salida 2 2 28" xfId="7500" xr:uid="{00000000-0005-0000-0000-0000059B0000}"/>
    <cellStyle name="Salida 2 2 28 2" xfId="12166" xr:uid="{00000000-0005-0000-0000-0000069B0000}"/>
    <cellStyle name="Salida 2 2 28 2 2" xfId="27217" xr:uid="{00000000-0005-0000-0000-0000079B0000}"/>
    <cellStyle name="Salida 2 2 28 2 3" xfId="41566" xr:uid="{00000000-0005-0000-0000-0000089B0000}"/>
    <cellStyle name="Salida 2 2 28 3" xfId="21849" xr:uid="{00000000-0005-0000-0000-0000099B0000}"/>
    <cellStyle name="Salida 2 2 28 3 2" xfId="36900" xr:uid="{00000000-0005-0000-0000-00000A9B0000}"/>
    <cellStyle name="Salida 2 2 28 3 3" xfId="51249" xr:uid="{00000000-0005-0000-0000-00000B9B0000}"/>
    <cellStyle name="Salida 2 2 29" xfId="7710" xr:uid="{00000000-0005-0000-0000-00000C9B0000}"/>
    <cellStyle name="Salida 2 2 29 2" xfId="11273" xr:uid="{00000000-0005-0000-0000-00000D9B0000}"/>
    <cellStyle name="Salida 2 2 29 2 2" xfId="26324" xr:uid="{00000000-0005-0000-0000-00000E9B0000}"/>
    <cellStyle name="Salida 2 2 29 2 3" xfId="40673" xr:uid="{00000000-0005-0000-0000-00000F9B0000}"/>
    <cellStyle name="Salida 2 2 29 3" xfId="22059" xr:uid="{00000000-0005-0000-0000-0000109B0000}"/>
    <cellStyle name="Salida 2 2 29 3 2" xfId="37110" xr:uid="{00000000-0005-0000-0000-0000119B0000}"/>
    <cellStyle name="Salida 2 2 29 3 3" xfId="51459" xr:uid="{00000000-0005-0000-0000-0000129B0000}"/>
    <cellStyle name="Salida 2 2 3" xfId="2250" xr:uid="{00000000-0005-0000-0000-0000139B0000}"/>
    <cellStyle name="Salida 2 2 3 2" xfId="12851" xr:uid="{00000000-0005-0000-0000-0000149B0000}"/>
    <cellStyle name="Salida 2 2 3 2 2" xfId="27902" xr:uid="{00000000-0005-0000-0000-0000159B0000}"/>
    <cellStyle name="Salida 2 2 3 2 3" xfId="42251" xr:uid="{00000000-0005-0000-0000-0000169B0000}"/>
    <cellStyle name="Salida 2 2 3 3" xfId="16599" xr:uid="{00000000-0005-0000-0000-0000179B0000}"/>
    <cellStyle name="Salida 2 2 3 3 2" xfId="31650" xr:uid="{00000000-0005-0000-0000-0000189B0000}"/>
    <cellStyle name="Salida 2 2 3 3 3" xfId="45999" xr:uid="{00000000-0005-0000-0000-0000199B0000}"/>
    <cellStyle name="Salida 2 2 30" xfId="7920" xr:uid="{00000000-0005-0000-0000-00001A9B0000}"/>
    <cellStyle name="Salida 2 2 30 2" xfId="13185" xr:uid="{00000000-0005-0000-0000-00001B9B0000}"/>
    <cellStyle name="Salida 2 2 30 2 2" xfId="28236" xr:uid="{00000000-0005-0000-0000-00001C9B0000}"/>
    <cellStyle name="Salida 2 2 30 2 3" xfId="42585" xr:uid="{00000000-0005-0000-0000-00001D9B0000}"/>
    <cellStyle name="Salida 2 2 30 3" xfId="22269" xr:uid="{00000000-0005-0000-0000-00001E9B0000}"/>
    <cellStyle name="Salida 2 2 30 3 2" xfId="37320" xr:uid="{00000000-0005-0000-0000-00001F9B0000}"/>
    <cellStyle name="Salida 2 2 30 3 3" xfId="51669" xr:uid="{00000000-0005-0000-0000-0000209B0000}"/>
    <cellStyle name="Salida 2 2 31" xfId="8127" xr:uid="{00000000-0005-0000-0000-0000219B0000}"/>
    <cellStyle name="Salida 2 2 31 2" xfId="12085" xr:uid="{00000000-0005-0000-0000-0000229B0000}"/>
    <cellStyle name="Salida 2 2 31 2 2" xfId="27136" xr:uid="{00000000-0005-0000-0000-0000239B0000}"/>
    <cellStyle name="Salida 2 2 31 2 3" xfId="41485" xr:uid="{00000000-0005-0000-0000-0000249B0000}"/>
    <cellStyle name="Salida 2 2 31 3" xfId="22476" xr:uid="{00000000-0005-0000-0000-0000259B0000}"/>
    <cellStyle name="Salida 2 2 31 3 2" xfId="37527" xr:uid="{00000000-0005-0000-0000-0000269B0000}"/>
    <cellStyle name="Salida 2 2 31 3 3" xfId="51876" xr:uid="{00000000-0005-0000-0000-0000279B0000}"/>
    <cellStyle name="Salida 2 2 32" xfId="8334" xr:uid="{00000000-0005-0000-0000-0000289B0000}"/>
    <cellStyle name="Salida 2 2 32 2" xfId="14828" xr:uid="{00000000-0005-0000-0000-0000299B0000}"/>
    <cellStyle name="Salida 2 2 32 2 2" xfId="29879" xr:uid="{00000000-0005-0000-0000-00002A9B0000}"/>
    <cellStyle name="Salida 2 2 32 2 3" xfId="44228" xr:uid="{00000000-0005-0000-0000-00002B9B0000}"/>
    <cellStyle name="Salida 2 2 32 3" xfId="22683" xr:uid="{00000000-0005-0000-0000-00002C9B0000}"/>
    <cellStyle name="Salida 2 2 32 3 2" xfId="37734" xr:uid="{00000000-0005-0000-0000-00002D9B0000}"/>
    <cellStyle name="Salida 2 2 32 3 3" xfId="52083" xr:uid="{00000000-0005-0000-0000-00002E9B0000}"/>
    <cellStyle name="Salida 2 2 33" xfId="8539" xr:uid="{00000000-0005-0000-0000-00002F9B0000}"/>
    <cellStyle name="Salida 2 2 33 2" xfId="14461" xr:uid="{00000000-0005-0000-0000-0000309B0000}"/>
    <cellStyle name="Salida 2 2 33 2 2" xfId="29512" xr:uid="{00000000-0005-0000-0000-0000319B0000}"/>
    <cellStyle name="Salida 2 2 33 2 3" xfId="43861" xr:uid="{00000000-0005-0000-0000-0000329B0000}"/>
    <cellStyle name="Salida 2 2 33 3" xfId="22888" xr:uid="{00000000-0005-0000-0000-0000339B0000}"/>
    <cellStyle name="Salida 2 2 33 3 2" xfId="37939" xr:uid="{00000000-0005-0000-0000-0000349B0000}"/>
    <cellStyle name="Salida 2 2 33 3 3" xfId="52288" xr:uid="{00000000-0005-0000-0000-0000359B0000}"/>
    <cellStyle name="Salida 2 2 34" xfId="8734" xr:uid="{00000000-0005-0000-0000-0000369B0000}"/>
    <cellStyle name="Salida 2 2 34 2" xfId="14998" xr:uid="{00000000-0005-0000-0000-0000379B0000}"/>
    <cellStyle name="Salida 2 2 34 2 2" xfId="30049" xr:uid="{00000000-0005-0000-0000-0000389B0000}"/>
    <cellStyle name="Salida 2 2 34 2 3" xfId="44398" xr:uid="{00000000-0005-0000-0000-0000399B0000}"/>
    <cellStyle name="Salida 2 2 34 3" xfId="23083" xr:uid="{00000000-0005-0000-0000-00003A9B0000}"/>
    <cellStyle name="Salida 2 2 34 3 2" xfId="38134" xr:uid="{00000000-0005-0000-0000-00003B9B0000}"/>
    <cellStyle name="Salida 2 2 34 3 3" xfId="52483" xr:uid="{00000000-0005-0000-0000-00003C9B0000}"/>
    <cellStyle name="Salida 2 2 35" xfId="8904" xr:uid="{00000000-0005-0000-0000-00003D9B0000}"/>
    <cellStyle name="Salida 2 2 35 2" xfId="12270" xr:uid="{00000000-0005-0000-0000-00003E9B0000}"/>
    <cellStyle name="Salida 2 2 35 2 2" xfId="27321" xr:uid="{00000000-0005-0000-0000-00003F9B0000}"/>
    <cellStyle name="Salida 2 2 35 2 3" xfId="41670" xr:uid="{00000000-0005-0000-0000-0000409B0000}"/>
    <cellStyle name="Salida 2 2 35 3" xfId="23253" xr:uid="{00000000-0005-0000-0000-0000419B0000}"/>
    <cellStyle name="Salida 2 2 35 3 2" xfId="38304" xr:uid="{00000000-0005-0000-0000-0000429B0000}"/>
    <cellStyle name="Salida 2 2 35 3 3" xfId="52653" xr:uid="{00000000-0005-0000-0000-0000439B0000}"/>
    <cellStyle name="Salida 2 2 36" xfId="12959" xr:uid="{00000000-0005-0000-0000-0000449B0000}"/>
    <cellStyle name="Salida 2 2 36 2" xfId="28010" xr:uid="{00000000-0005-0000-0000-0000459B0000}"/>
    <cellStyle name="Salida 2 2 36 3" xfId="42359" xr:uid="{00000000-0005-0000-0000-0000469B0000}"/>
    <cellStyle name="Salida 2 2 37" xfId="16153" xr:uid="{00000000-0005-0000-0000-0000479B0000}"/>
    <cellStyle name="Salida 2 2 37 2" xfId="31204" xr:uid="{00000000-0005-0000-0000-0000489B0000}"/>
    <cellStyle name="Salida 2 2 37 3" xfId="45553" xr:uid="{00000000-0005-0000-0000-0000499B0000}"/>
    <cellStyle name="Salida 2 2 4" xfId="2460" xr:uid="{00000000-0005-0000-0000-00004A9B0000}"/>
    <cellStyle name="Salida 2 2 4 2" xfId="1731" xr:uid="{00000000-0005-0000-0000-00004B9B0000}"/>
    <cellStyle name="Salida 2 2 4 2 2" xfId="23536" xr:uid="{00000000-0005-0000-0000-00004C9B0000}"/>
    <cellStyle name="Salida 2 2 4 2 3" xfId="24061" xr:uid="{00000000-0005-0000-0000-00004D9B0000}"/>
    <cellStyle name="Salida 2 2 4 3" xfId="16809" xr:uid="{00000000-0005-0000-0000-00004E9B0000}"/>
    <cellStyle name="Salida 2 2 4 3 2" xfId="31860" xr:uid="{00000000-0005-0000-0000-00004F9B0000}"/>
    <cellStyle name="Salida 2 2 4 3 3" xfId="46209" xr:uid="{00000000-0005-0000-0000-0000509B0000}"/>
    <cellStyle name="Salida 2 2 5" xfId="2670" xr:uid="{00000000-0005-0000-0000-0000519B0000}"/>
    <cellStyle name="Salida 2 2 5 2" xfId="10836" xr:uid="{00000000-0005-0000-0000-0000529B0000}"/>
    <cellStyle name="Salida 2 2 5 2 2" xfId="25887" xr:uid="{00000000-0005-0000-0000-0000539B0000}"/>
    <cellStyle name="Salida 2 2 5 2 3" xfId="40236" xr:uid="{00000000-0005-0000-0000-0000549B0000}"/>
    <cellStyle name="Salida 2 2 5 3" xfId="17019" xr:uid="{00000000-0005-0000-0000-0000559B0000}"/>
    <cellStyle name="Salida 2 2 5 3 2" xfId="32070" xr:uid="{00000000-0005-0000-0000-0000569B0000}"/>
    <cellStyle name="Salida 2 2 5 3 3" xfId="46419" xr:uid="{00000000-0005-0000-0000-0000579B0000}"/>
    <cellStyle name="Salida 2 2 6" xfId="2880" xr:uid="{00000000-0005-0000-0000-0000589B0000}"/>
    <cellStyle name="Salida 2 2 6 2" xfId="14793" xr:uid="{00000000-0005-0000-0000-0000599B0000}"/>
    <cellStyle name="Salida 2 2 6 2 2" xfId="29844" xr:uid="{00000000-0005-0000-0000-00005A9B0000}"/>
    <cellStyle name="Salida 2 2 6 2 3" xfId="44193" xr:uid="{00000000-0005-0000-0000-00005B9B0000}"/>
    <cellStyle name="Salida 2 2 6 3" xfId="17229" xr:uid="{00000000-0005-0000-0000-00005C9B0000}"/>
    <cellStyle name="Salida 2 2 6 3 2" xfId="32280" xr:uid="{00000000-0005-0000-0000-00005D9B0000}"/>
    <cellStyle name="Salida 2 2 6 3 3" xfId="46629" xr:uid="{00000000-0005-0000-0000-00005E9B0000}"/>
    <cellStyle name="Salida 2 2 7" xfId="3090" xr:uid="{00000000-0005-0000-0000-00005F9B0000}"/>
    <cellStyle name="Salida 2 2 7 2" xfId="13500" xr:uid="{00000000-0005-0000-0000-0000609B0000}"/>
    <cellStyle name="Salida 2 2 7 2 2" xfId="28551" xr:uid="{00000000-0005-0000-0000-0000619B0000}"/>
    <cellStyle name="Salida 2 2 7 2 3" xfId="42900" xr:uid="{00000000-0005-0000-0000-0000629B0000}"/>
    <cellStyle name="Salida 2 2 7 3" xfId="17439" xr:uid="{00000000-0005-0000-0000-0000639B0000}"/>
    <cellStyle name="Salida 2 2 7 3 2" xfId="32490" xr:uid="{00000000-0005-0000-0000-0000649B0000}"/>
    <cellStyle name="Salida 2 2 7 3 3" xfId="46839" xr:uid="{00000000-0005-0000-0000-0000659B0000}"/>
    <cellStyle name="Salida 2 2 8" xfId="3300" xr:uid="{00000000-0005-0000-0000-0000669B0000}"/>
    <cellStyle name="Salida 2 2 8 2" xfId="9660" xr:uid="{00000000-0005-0000-0000-0000679B0000}"/>
    <cellStyle name="Salida 2 2 8 2 2" xfId="24711" xr:uid="{00000000-0005-0000-0000-0000689B0000}"/>
    <cellStyle name="Salida 2 2 8 2 3" xfId="39060" xr:uid="{00000000-0005-0000-0000-0000699B0000}"/>
    <cellStyle name="Salida 2 2 8 3" xfId="17649" xr:uid="{00000000-0005-0000-0000-00006A9B0000}"/>
    <cellStyle name="Salida 2 2 8 3 2" xfId="32700" xr:uid="{00000000-0005-0000-0000-00006B9B0000}"/>
    <cellStyle name="Salida 2 2 8 3 3" xfId="47049" xr:uid="{00000000-0005-0000-0000-00006C9B0000}"/>
    <cellStyle name="Salida 2 2 9" xfId="3510" xr:uid="{00000000-0005-0000-0000-00006D9B0000}"/>
    <cellStyle name="Salida 2 2 9 2" xfId="12294" xr:uid="{00000000-0005-0000-0000-00006E9B0000}"/>
    <cellStyle name="Salida 2 2 9 2 2" xfId="27345" xr:uid="{00000000-0005-0000-0000-00006F9B0000}"/>
    <cellStyle name="Salida 2 2 9 2 3" xfId="41694" xr:uid="{00000000-0005-0000-0000-0000709B0000}"/>
    <cellStyle name="Salida 2 2 9 3" xfId="17859" xr:uid="{00000000-0005-0000-0000-0000719B0000}"/>
    <cellStyle name="Salida 2 2 9 3 2" xfId="32910" xr:uid="{00000000-0005-0000-0000-0000729B0000}"/>
    <cellStyle name="Salida 2 2 9 3 3" xfId="47259" xr:uid="{00000000-0005-0000-0000-0000739B0000}"/>
    <cellStyle name="Salida 2 20" xfId="5189" xr:uid="{00000000-0005-0000-0000-0000749B0000}"/>
    <cellStyle name="Salida 2 20 2" xfId="15680" xr:uid="{00000000-0005-0000-0000-0000759B0000}"/>
    <cellStyle name="Salida 2 20 2 2" xfId="30731" xr:uid="{00000000-0005-0000-0000-0000769B0000}"/>
    <cellStyle name="Salida 2 20 2 3" xfId="45080" xr:uid="{00000000-0005-0000-0000-0000779B0000}"/>
    <cellStyle name="Salida 2 20 3" xfId="19538" xr:uid="{00000000-0005-0000-0000-0000789B0000}"/>
    <cellStyle name="Salida 2 20 3 2" xfId="34589" xr:uid="{00000000-0005-0000-0000-0000799B0000}"/>
    <cellStyle name="Salida 2 20 3 3" xfId="48938" xr:uid="{00000000-0005-0000-0000-00007A9B0000}"/>
    <cellStyle name="Salida 2 21" xfId="5399" xr:uid="{00000000-0005-0000-0000-00007B9B0000}"/>
    <cellStyle name="Salida 2 21 2" xfId="10260" xr:uid="{00000000-0005-0000-0000-00007C9B0000}"/>
    <cellStyle name="Salida 2 21 2 2" xfId="25311" xr:uid="{00000000-0005-0000-0000-00007D9B0000}"/>
    <cellStyle name="Salida 2 21 2 3" xfId="39660" xr:uid="{00000000-0005-0000-0000-00007E9B0000}"/>
    <cellStyle name="Salida 2 21 3" xfId="19748" xr:uid="{00000000-0005-0000-0000-00007F9B0000}"/>
    <cellStyle name="Salida 2 21 3 2" xfId="34799" xr:uid="{00000000-0005-0000-0000-0000809B0000}"/>
    <cellStyle name="Salida 2 21 3 3" xfId="49148" xr:uid="{00000000-0005-0000-0000-0000819B0000}"/>
    <cellStyle name="Salida 2 22" xfId="5609" xr:uid="{00000000-0005-0000-0000-0000829B0000}"/>
    <cellStyle name="Salida 2 22 2" xfId="12140" xr:uid="{00000000-0005-0000-0000-0000839B0000}"/>
    <cellStyle name="Salida 2 22 2 2" xfId="27191" xr:uid="{00000000-0005-0000-0000-0000849B0000}"/>
    <cellStyle name="Salida 2 22 2 3" xfId="41540" xr:uid="{00000000-0005-0000-0000-0000859B0000}"/>
    <cellStyle name="Salida 2 22 3" xfId="19958" xr:uid="{00000000-0005-0000-0000-0000869B0000}"/>
    <cellStyle name="Salida 2 22 3 2" xfId="35009" xr:uid="{00000000-0005-0000-0000-0000879B0000}"/>
    <cellStyle name="Salida 2 22 3 3" xfId="49358" xr:uid="{00000000-0005-0000-0000-0000889B0000}"/>
    <cellStyle name="Salida 2 23" xfId="5819" xr:uid="{00000000-0005-0000-0000-0000899B0000}"/>
    <cellStyle name="Salida 2 23 2" xfId="9659" xr:uid="{00000000-0005-0000-0000-00008A9B0000}"/>
    <cellStyle name="Salida 2 23 2 2" xfId="24710" xr:uid="{00000000-0005-0000-0000-00008B9B0000}"/>
    <cellStyle name="Salida 2 23 2 3" xfId="39059" xr:uid="{00000000-0005-0000-0000-00008C9B0000}"/>
    <cellStyle name="Salida 2 23 3" xfId="20168" xr:uid="{00000000-0005-0000-0000-00008D9B0000}"/>
    <cellStyle name="Salida 2 23 3 2" xfId="35219" xr:uid="{00000000-0005-0000-0000-00008E9B0000}"/>
    <cellStyle name="Salida 2 23 3 3" xfId="49568" xr:uid="{00000000-0005-0000-0000-00008F9B0000}"/>
    <cellStyle name="Salida 2 24" xfId="6029" xr:uid="{00000000-0005-0000-0000-0000909B0000}"/>
    <cellStyle name="Salida 2 24 2" xfId="10495" xr:uid="{00000000-0005-0000-0000-0000919B0000}"/>
    <cellStyle name="Salida 2 24 2 2" xfId="25546" xr:uid="{00000000-0005-0000-0000-0000929B0000}"/>
    <cellStyle name="Salida 2 24 2 3" xfId="39895" xr:uid="{00000000-0005-0000-0000-0000939B0000}"/>
    <cellStyle name="Salida 2 24 3" xfId="20378" xr:uid="{00000000-0005-0000-0000-0000949B0000}"/>
    <cellStyle name="Salida 2 24 3 2" xfId="35429" xr:uid="{00000000-0005-0000-0000-0000959B0000}"/>
    <cellStyle name="Salida 2 24 3 3" xfId="49778" xr:uid="{00000000-0005-0000-0000-0000969B0000}"/>
    <cellStyle name="Salida 2 25" xfId="6239" xr:uid="{00000000-0005-0000-0000-0000979B0000}"/>
    <cellStyle name="Salida 2 25 2" xfId="9070" xr:uid="{00000000-0005-0000-0000-0000989B0000}"/>
    <cellStyle name="Salida 2 25 2 2" xfId="24121" xr:uid="{00000000-0005-0000-0000-0000999B0000}"/>
    <cellStyle name="Salida 2 25 2 3" xfId="38470" xr:uid="{00000000-0005-0000-0000-00009A9B0000}"/>
    <cellStyle name="Salida 2 25 3" xfId="20588" xr:uid="{00000000-0005-0000-0000-00009B9B0000}"/>
    <cellStyle name="Salida 2 25 3 2" xfId="35639" xr:uid="{00000000-0005-0000-0000-00009C9B0000}"/>
    <cellStyle name="Salida 2 25 3 3" xfId="49988" xr:uid="{00000000-0005-0000-0000-00009D9B0000}"/>
    <cellStyle name="Salida 2 26" xfId="6449" xr:uid="{00000000-0005-0000-0000-00009E9B0000}"/>
    <cellStyle name="Salida 2 26 2" xfId="10970" xr:uid="{00000000-0005-0000-0000-00009F9B0000}"/>
    <cellStyle name="Salida 2 26 2 2" xfId="26021" xr:uid="{00000000-0005-0000-0000-0000A09B0000}"/>
    <cellStyle name="Salida 2 26 2 3" xfId="40370" xr:uid="{00000000-0005-0000-0000-0000A19B0000}"/>
    <cellStyle name="Salida 2 26 3" xfId="20798" xr:uid="{00000000-0005-0000-0000-0000A29B0000}"/>
    <cellStyle name="Salida 2 26 3 2" xfId="35849" xr:uid="{00000000-0005-0000-0000-0000A39B0000}"/>
    <cellStyle name="Salida 2 26 3 3" xfId="50198" xr:uid="{00000000-0005-0000-0000-0000A49B0000}"/>
    <cellStyle name="Salida 2 27" xfId="6659" xr:uid="{00000000-0005-0000-0000-0000A59B0000}"/>
    <cellStyle name="Salida 2 27 2" xfId="9423" xr:uid="{00000000-0005-0000-0000-0000A69B0000}"/>
    <cellStyle name="Salida 2 27 2 2" xfId="24474" xr:uid="{00000000-0005-0000-0000-0000A79B0000}"/>
    <cellStyle name="Salida 2 27 2 3" xfId="38823" xr:uid="{00000000-0005-0000-0000-0000A89B0000}"/>
    <cellStyle name="Salida 2 27 3" xfId="21008" xr:uid="{00000000-0005-0000-0000-0000A99B0000}"/>
    <cellStyle name="Salida 2 27 3 2" xfId="36059" xr:uid="{00000000-0005-0000-0000-0000AA9B0000}"/>
    <cellStyle name="Salida 2 27 3 3" xfId="50408" xr:uid="{00000000-0005-0000-0000-0000AB9B0000}"/>
    <cellStyle name="Salida 2 28" xfId="6869" xr:uid="{00000000-0005-0000-0000-0000AC9B0000}"/>
    <cellStyle name="Salida 2 28 2" xfId="10454" xr:uid="{00000000-0005-0000-0000-0000AD9B0000}"/>
    <cellStyle name="Salida 2 28 2 2" xfId="25505" xr:uid="{00000000-0005-0000-0000-0000AE9B0000}"/>
    <cellStyle name="Salida 2 28 2 3" xfId="39854" xr:uid="{00000000-0005-0000-0000-0000AF9B0000}"/>
    <cellStyle name="Salida 2 28 3" xfId="21218" xr:uid="{00000000-0005-0000-0000-0000B09B0000}"/>
    <cellStyle name="Salida 2 28 3 2" xfId="36269" xr:uid="{00000000-0005-0000-0000-0000B19B0000}"/>
    <cellStyle name="Salida 2 28 3 3" xfId="50618" xr:uid="{00000000-0005-0000-0000-0000B29B0000}"/>
    <cellStyle name="Salida 2 29" xfId="7079" xr:uid="{00000000-0005-0000-0000-0000B39B0000}"/>
    <cellStyle name="Salida 2 29 2" xfId="12365" xr:uid="{00000000-0005-0000-0000-0000B49B0000}"/>
    <cellStyle name="Salida 2 29 2 2" xfId="27416" xr:uid="{00000000-0005-0000-0000-0000B59B0000}"/>
    <cellStyle name="Salida 2 29 2 3" xfId="41765" xr:uid="{00000000-0005-0000-0000-0000B69B0000}"/>
    <cellStyle name="Salida 2 29 3" xfId="21428" xr:uid="{00000000-0005-0000-0000-0000B79B0000}"/>
    <cellStyle name="Salida 2 29 3 2" xfId="36479" xr:uid="{00000000-0005-0000-0000-0000B89B0000}"/>
    <cellStyle name="Salida 2 29 3 3" xfId="50828" xr:uid="{00000000-0005-0000-0000-0000B99B0000}"/>
    <cellStyle name="Salida 2 3" xfId="261" xr:uid="{00000000-0005-0000-0000-0000BA9B0000}"/>
    <cellStyle name="Salida 2 3 10" xfId="3818" xr:uid="{00000000-0005-0000-0000-0000BB9B0000}"/>
    <cellStyle name="Salida 2 3 10 2" xfId="13075" xr:uid="{00000000-0005-0000-0000-0000BC9B0000}"/>
    <cellStyle name="Salida 2 3 10 2 2" xfId="28126" xr:uid="{00000000-0005-0000-0000-0000BD9B0000}"/>
    <cellStyle name="Salida 2 3 10 2 3" xfId="42475" xr:uid="{00000000-0005-0000-0000-0000BE9B0000}"/>
    <cellStyle name="Salida 2 3 10 3" xfId="18167" xr:uid="{00000000-0005-0000-0000-0000BF9B0000}"/>
    <cellStyle name="Salida 2 3 10 3 2" xfId="33218" xr:uid="{00000000-0005-0000-0000-0000C09B0000}"/>
    <cellStyle name="Salida 2 3 10 3 3" xfId="47567" xr:uid="{00000000-0005-0000-0000-0000C19B0000}"/>
    <cellStyle name="Salida 2 3 11" xfId="4028" xr:uid="{00000000-0005-0000-0000-0000C29B0000}"/>
    <cellStyle name="Salida 2 3 11 2" xfId="13214" xr:uid="{00000000-0005-0000-0000-0000C39B0000}"/>
    <cellStyle name="Salida 2 3 11 2 2" xfId="28265" xr:uid="{00000000-0005-0000-0000-0000C49B0000}"/>
    <cellStyle name="Salida 2 3 11 2 3" xfId="42614" xr:uid="{00000000-0005-0000-0000-0000C59B0000}"/>
    <cellStyle name="Salida 2 3 11 3" xfId="18377" xr:uid="{00000000-0005-0000-0000-0000C69B0000}"/>
    <cellStyle name="Salida 2 3 11 3 2" xfId="33428" xr:uid="{00000000-0005-0000-0000-0000C79B0000}"/>
    <cellStyle name="Salida 2 3 11 3 3" xfId="47777" xr:uid="{00000000-0005-0000-0000-0000C89B0000}"/>
    <cellStyle name="Salida 2 3 12" xfId="4238" xr:uid="{00000000-0005-0000-0000-0000C99B0000}"/>
    <cellStyle name="Salida 2 3 12 2" xfId="15206" xr:uid="{00000000-0005-0000-0000-0000CA9B0000}"/>
    <cellStyle name="Salida 2 3 12 2 2" xfId="30257" xr:uid="{00000000-0005-0000-0000-0000CB9B0000}"/>
    <cellStyle name="Salida 2 3 12 2 3" xfId="44606" xr:uid="{00000000-0005-0000-0000-0000CC9B0000}"/>
    <cellStyle name="Salida 2 3 12 3" xfId="18587" xr:uid="{00000000-0005-0000-0000-0000CD9B0000}"/>
    <cellStyle name="Salida 2 3 12 3 2" xfId="33638" xr:uid="{00000000-0005-0000-0000-0000CE9B0000}"/>
    <cellStyle name="Salida 2 3 12 3 3" xfId="47987" xr:uid="{00000000-0005-0000-0000-0000CF9B0000}"/>
    <cellStyle name="Salida 2 3 13" xfId="4448" xr:uid="{00000000-0005-0000-0000-0000D09B0000}"/>
    <cellStyle name="Salida 2 3 13 2" xfId="12372" xr:uid="{00000000-0005-0000-0000-0000D19B0000}"/>
    <cellStyle name="Salida 2 3 13 2 2" xfId="27423" xr:uid="{00000000-0005-0000-0000-0000D29B0000}"/>
    <cellStyle name="Salida 2 3 13 2 3" xfId="41772" xr:uid="{00000000-0005-0000-0000-0000D39B0000}"/>
    <cellStyle name="Salida 2 3 13 3" xfId="18797" xr:uid="{00000000-0005-0000-0000-0000D49B0000}"/>
    <cellStyle name="Salida 2 3 13 3 2" xfId="33848" xr:uid="{00000000-0005-0000-0000-0000D59B0000}"/>
    <cellStyle name="Salida 2 3 13 3 3" xfId="48197" xr:uid="{00000000-0005-0000-0000-0000D69B0000}"/>
    <cellStyle name="Salida 2 3 14" xfId="4658" xr:uid="{00000000-0005-0000-0000-0000D79B0000}"/>
    <cellStyle name="Salida 2 3 14 2" xfId="11962" xr:uid="{00000000-0005-0000-0000-0000D89B0000}"/>
    <cellStyle name="Salida 2 3 14 2 2" xfId="27013" xr:uid="{00000000-0005-0000-0000-0000D99B0000}"/>
    <cellStyle name="Salida 2 3 14 2 3" xfId="41362" xr:uid="{00000000-0005-0000-0000-0000DA9B0000}"/>
    <cellStyle name="Salida 2 3 14 3" xfId="19007" xr:uid="{00000000-0005-0000-0000-0000DB9B0000}"/>
    <cellStyle name="Salida 2 3 14 3 2" xfId="34058" xr:uid="{00000000-0005-0000-0000-0000DC9B0000}"/>
    <cellStyle name="Salida 2 3 14 3 3" xfId="48407" xr:uid="{00000000-0005-0000-0000-0000DD9B0000}"/>
    <cellStyle name="Salida 2 3 15" xfId="4868" xr:uid="{00000000-0005-0000-0000-0000DE9B0000}"/>
    <cellStyle name="Salida 2 3 15 2" xfId="15667" xr:uid="{00000000-0005-0000-0000-0000DF9B0000}"/>
    <cellStyle name="Salida 2 3 15 2 2" xfId="30718" xr:uid="{00000000-0005-0000-0000-0000E09B0000}"/>
    <cellStyle name="Salida 2 3 15 2 3" xfId="45067" xr:uid="{00000000-0005-0000-0000-0000E19B0000}"/>
    <cellStyle name="Salida 2 3 15 3" xfId="19217" xr:uid="{00000000-0005-0000-0000-0000E29B0000}"/>
    <cellStyle name="Salida 2 3 15 3 2" xfId="34268" xr:uid="{00000000-0005-0000-0000-0000E39B0000}"/>
    <cellStyle name="Salida 2 3 15 3 3" xfId="48617" xr:uid="{00000000-0005-0000-0000-0000E49B0000}"/>
    <cellStyle name="Salida 2 3 16" xfId="5078" xr:uid="{00000000-0005-0000-0000-0000E59B0000}"/>
    <cellStyle name="Salida 2 3 16 2" xfId="9696" xr:uid="{00000000-0005-0000-0000-0000E69B0000}"/>
    <cellStyle name="Salida 2 3 16 2 2" xfId="24747" xr:uid="{00000000-0005-0000-0000-0000E79B0000}"/>
    <cellStyle name="Salida 2 3 16 2 3" xfId="39096" xr:uid="{00000000-0005-0000-0000-0000E89B0000}"/>
    <cellStyle name="Salida 2 3 16 3" xfId="19427" xr:uid="{00000000-0005-0000-0000-0000E99B0000}"/>
    <cellStyle name="Salida 2 3 16 3 2" xfId="34478" xr:uid="{00000000-0005-0000-0000-0000EA9B0000}"/>
    <cellStyle name="Salida 2 3 16 3 3" xfId="48827" xr:uid="{00000000-0005-0000-0000-0000EB9B0000}"/>
    <cellStyle name="Salida 2 3 17" xfId="5288" xr:uid="{00000000-0005-0000-0000-0000EC9B0000}"/>
    <cellStyle name="Salida 2 3 17 2" xfId="14159" xr:uid="{00000000-0005-0000-0000-0000ED9B0000}"/>
    <cellStyle name="Salida 2 3 17 2 2" xfId="29210" xr:uid="{00000000-0005-0000-0000-0000EE9B0000}"/>
    <cellStyle name="Salida 2 3 17 2 3" xfId="43559" xr:uid="{00000000-0005-0000-0000-0000EF9B0000}"/>
    <cellStyle name="Salida 2 3 17 3" xfId="19637" xr:uid="{00000000-0005-0000-0000-0000F09B0000}"/>
    <cellStyle name="Salida 2 3 17 3 2" xfId="34688" xr:uid="{00000000-0005-0000-0000-0000F19B0000}"/>
    <cellStyle name="Salida 2 3 17 3 3" xfId="49037" xr:uid="{00000000-0005-0000-0000-0000F29B0000}"/>
    <cellStyle name="Salida 2 3 18" xfId="5498" xr:uid="{00000000-0005-0000-0000-0000F39B0000}"/>
    <cellStyle name="Salida 2 3 18 2" xfId="12452" xr:uid="{00000000-0005-0000-0000-0000F49B0000}"/>
    <cellStyle name="Salida 2 3 18 2 2" xfId="27503" xr:uid="{00000000-0005-0000-0000-0000F59B0000}"/>
    <cellStyle name="Salida 2 3 18 2 3" xfId="41852" xr:uid="{00000000-0005-0000-0000-0000F69B0000}"/>
    <cellStyle name="Salida 2 3 18 3" xfId="19847" xr:uid="{00000000-0005-0000-0000-0000F79B0000}"/>
    <cellStyle name="Salida 2 3 18 3 2" xfId="34898" xr:uid="{00000000-0005-0000-0000-0000F89B0000}"/>
    <cellStyle name="Salida 2 3 18 3 3" xfId="49247" xr:uid="{00000000-0005-0000-0000-0000F99B0000}"/>
    <cellStyle name="Salida 2 3 19" xfId="5708" xr:uid="{00000000-0005-0000-0000-0000FA9B0000}"/>
    <cellStyle name="Salida 2 3 19 2" xfId="9863" xr:uid="{00000000-0005-0000-0000-0000FB9B0000}"/>
    <cellStyle name="Salida 2 3 19 2 2" xfId="24914" xr:uid="{00000000-0005-0000-0000-0000FC9B0000}"/>
    <cellStyle name="Salida 2 3 19 2 3" xfId="39263" xr:uid="{00000000-0005-0000-0000-0000FD9B0000}"/>
    <cellStyle name="Salida 2 3 19 3" xfId="20057" xr:uid="{00000000-0005-0000-0000-0000FE9B0000}"/>
    <cellStyle name="Salida 2 3 19 3 2" xfId="35108" xr:uid="{00000000-0005-0000-0000-0000FF9B0000}"/>
    <cellStyle name="Salida 2 3 19 3 3" xfId="49457" xr:uid="{00000000-0005-0000-0000-0000009C0000}"/>
    <cellStyle name="Salida 2 3 2" xfId="2038" xr:uid="{00000000-0005-0000-0000-0000019C0000}"/>
    <cellStyle name="Salida 2 3 2 2" xfId="1827" xr:uid="{00000000-0005-0000-0000-0000029C0000}"/>
    <cellStyle name="Salida 2 3 2 2 2" xfId="23632" xr:uid="{00000000-0005-0000-0000-0000039C0000}"/>
    <cellStyle name="Salida 2 3 2 2 3" xfId="23867" xr:uid="{00000000-0005-0000-0000-0000049C0000}"/>
    <cellStyle name="Salida 2 3 2 3" xfId="16385" xr:uid="{00000000-0005-0000-0000-0000059C0000}"/>
    <cellStyle name="Salida 2 3 2 3 2" xfId="31436" xr:uid="{00000000-0005-0000-0000-0000069C0000}"/>
    <cellStyle name="Salida 2 3 2 3 3" xfId="45785" xr:uid="{00000000-0005-0000-0000-0000079C0000}"/>
    <cellStyle name="Salida 2 3 20" xfId="5918" xr:uid="{00000000-0005-0000-0000-0000089C0000}"/>
    <cellStyle name="Salida 2 3 20 2" xfId="9157" xr:uid="{00000000-0005-0000-0000-0000099C0000}"/>
    <cellStyle name="Salida 2 3 20 2 2" xfId="24208" xr:uid="{00000000-0005-0000-0000-00000A9C0000}"/>
    <cellStyle name="Salida 2 3 20 2 3" xfId="38557" xr:uid="{00000000-0005-0000-0000-00000B9C0000}"/>
    <cellStyle name="Salida 2 3 20 3" xfId="20267" xr:uid="{00000000-0005-0000-0000-00000C9C0000}"/>
    <cellStyle name="Salida 2 3 20 3 2" xfId="35318" xr:uid="{00000000-0005-0000-0000-00000D9C0000}"/>
    <cellStyle name="Salida 2 3 20 3 3" xfId="49667" xr:uid="{00000000-0005-0000-0000-00000E9C0000}"/>
    <cellStyle name="Salida 2 3 21" xfId="6128" xr:uid="{00000000-0005-0000-0000-00000F9C0000}"/>
    <cellStyle name="Salida 2 3 21 2" xfId="10462" xr:uid="{00000000-0005-0000-0000-0000109C0000}"/>
    <cellStyle name="Salida 2 3 21 2 2" xfId="25513" xr:uid="{00000000-0005-0000-0000-0000119C0000}"/>
    <cellStyle name="Salida 2 3 21 2 3" xfId="39862" xr:uid="{00000000-0005-0000-0000-0000129C0000}"/>
    <cellStyle name="Salida 2 3 21 3" xfId="20477" xr:uid="{00000000-0005-0000-0000-0000139C0000}"/>
    <cellStyle name="Salida 2 3 21 3 2" xfId="35528" xr:uid="{00000000-0005-0000-0000-0000149C0000}"/>
    <cellStyle name="Salida 2 3 21 3 3" xfId="49877" xr:uid="{00000000-0005-0000-0000-0000159C0000}"/>
    <cellStyle name="Salida 2 3 22" xfId="6338" xr:uid="{00000000-0005-0000-0000-0000169C0000}"/>
    <cellStyle name="Salida 2 3 22 2" xfId="1669" xr:uid="{00000000-0005-0000-0000-0000179C0000}"/>
    <cellStyle name="Salida 2 3 22 2 2" xfId="23474" xr:uid="{00000000-0005-0000-0000-0000189C0000}"/>
    <cellStyle name="Salida 2 3 22 2 3" xfId="23993" xr:uid="{00000000-0005-0000-0000-0000199C0000}"/>
    <cellStyle name="Salida 2 3 22 3" xfId="20687" xr:uid="{00000000-0005-0000-0000-00001A9C0000}"/>
    <cellStyle name="Salida 2 3 22 3 2" xfId="35738" xr:uid="{00000000-0005-0000-0000-00001B9C0000}"/>
    <cellStyle name="Salida 2 3 22 3 3" xfId="50087" xr:uid="{00000000-0005-0000-0000-00001C9C0000}"/>
    <cellStyle name="Salida 2 3 23" xfId="6548" xr:uid="{00000000-0005-0000-0000-00001D9C0000}"/>
    <cellStyle name="Salida 2 3 23 2" xfId="15127" xr:uid="{00000000-0005-0000-0000-00001E9C0000}"/>
    <cellStyle name="Salida 2 3 23 2 2" xfId="30178" xr:uid="{00000000-0005-0000-0000-00001F9C0000}"/>
    <cellStyle name="Salida 2 3 23 2 3" xfId="44527" xr:uid="{00000000-0005-0000-0000-0000209C0000}"/>
    <cellStyle name="Salida 2 3 23 3" xfId="20897" xr:uid="{00000000-0005-0000-0000-0000219C0000}"/>
    <cellStyle name="Salida 2 3 23 3 2" xfId="35948" xr:uid="{00000000-0005-0000-0000-0000229C0000}"/>
    <cellStyle name="Salida 2 3 23 3 3" xfId="50297" xr:uid="{00000000-0005-0000-0000-0000239C0000}"/>
    <cellStyle name="Salida 2 3 24" xfId="6758" xr:uid="{00000000-0005-0000-0000-0000249C0000}"/>
    <cellStyle name="Salida 2 3 24 2" xfId="14178" xr:uid="{00000000-0005-0000-0000-0000259C0000}"/>
    <cellStyle name="Salida 2 3 24 2 2" xfId="29229" xr:uid="{00000000-0005-0000-0000-0000269C0000}"/>
    <cellStyle name="Salida 2 3 24 2 3" xfId="43578" xr:uid="{00000000-0005-0000-0000-0000279C0000}"/>
    <cellStyle name="Salida 2 3 24 3" xfId="21107" xr:uid="{00000000-0005-0000-0000-0000289C0000}"/>
    <cellStyle name="Salida 2 3 24 3 2" xfId="36158" xr:uid="{00000000-0005-0000-0000-0000299C0000}"/>
    <cellStyle name="Salida 2 3 24 3 3" xfId="50507" xr:uid="{00000000-0005-0000-0000-00002A9C0000}"/>
    <cellStyle name="Salida 2 3 25" xfId="6968" xr:uid="{00000000-0005-0000-0000-00002B9C0000}"/>
    <cellStyle name="Salida 2 3 25 2" xfId="11856" xr:uid="{00000000-0005-0000-0000-00002C9C0000}"/>
    <cellStyle name="Salida 2 3 25 2 2" xfId="26907" xr:uid="{00000000-0005-0000-0000-00002D9C0000}"/>
    <cellStyle name="Salida 2 3 25 2 3" xfId="41256" xr:uid="{00000000-0005-0000-0000-00002E9C0000}"/>
    <cellStyle name="Salida 2 3 25 3" xfId="21317" xr:uid="{00000000-0005-0000-0000-00002F9C0000}"/>
    <cellStyle name="Salida 2 3 25 3 2" xfId="36368" xr:uid="{00000000-0005-0000-0000-0000309C0000}"/>
    <cellStyle name="Salida 2 3 25 3 3" xfId="50717" xr:uid="{00000000-0005-0000-0000-0000319C0000}"/>
    <cellStyle name="Salida 2 3 26" xfId="7178" xr:uid="{00000000-0005-0000-0000-0000329C0000}"/>
    <cellStyle name="Salida 2 3 26 2" xfId="14173" xr:uid="{00000000-0005-0000-0000-0000339C0000}"/>
    <cellStyle name="Salida 2 3 26 2 2" xfId="29224" xr:uid="{00000000-0005-0000-0000-0000349C0000}"/>
    <cellStyle name="Salida 2 3 26 2 3" xfId="43573" xr:uid="{00000000-0005-0000-0000-0000359C0000}"/>
    <cellStyle name="Salida 2 3 26 3" xfId="21527" xr:uid="{00000000-0005-0000-0000-0000369C0000}"/>
    <cellStyle name="Salida 2 3 26 3 2" xfId="36578" xr:uid="{00000000-0005-0000-0000-0000379C0000}"/>
    <cellStyle name="Salida 2 3 26 3 3" xfId="50927" xr:uid="{00000000-0005-0000-0000-0000389C0000}"/>
    <cellStyle name="Salida 2 3 27" xfId="7388" xr:uid="{00000000-0005-0000-0000-0000399C0000}"/>
    <cellStyle name="Salida 2 3 27 2" xfId="12175" xr:uid="{00000000-0005-0000-0000-00003A9C0000}"/>
    <cellStyle name="Salida 2 3 27 2 2" xfId="27226" xr:uid="{00000000-0005-0000-0000-00003B9C0000}"/>
    <cellStyle name="Salida 2 3 27 2 3" xfId="41575" xr:uid="{00000000-0005-0000-0000-00003C9C0000}"/>
    <cellStyle name="Salida 2 3 27 3" xfId="21737" xr:uid="{00000000-0005-0000-0000-00003D9C0000}"/>
    <cellStyle name="Salida 2 3 27 3 2" xfId="36788" xr:uid="{00000000-0005-0000-0000-00003E9C0000}"/>
    <cellStyle name="Salida 2 3 27 3 3" xfId="51137" xr:uid="{00000000-0005-0000-0000-00003F9C0000}"/>
    <cellStyle name="Salida 2 3 28" xfId="7598" xr:uid="{00000000-0005-0000-0000-0000409C0000}"/>
    <cellStyle name="Salida 2 3 28 2" xfId="10739" xr:uid="{00000000-0005-0000-0000-0000419C0000}"/>
    <cellStyle name="Salida 2 3 28 2 2" xfId="25790" xr:uid="{00000000-0005-0000-0000-0000429C0000}"/>
    <cellStyle name="Salida 2 3 28 2 3" xfId="40139" xr:uid="{00000000-0005-0000-0000-0000439C0000}"/>
    <cellStyle name="Salida 2 3 28 3" xfId="21947" xr:uid="{00000000-0005-0000-0000-0000449C0000}"/>
    <cellStyle name="Salida 2 3 28 3 2" xfId="36998" xr:uid="{00000000-0005-0000-0000-0000459C0000}"/>
    <cellStyle name="Salida 2 3 28 3 3" xfId="51347" xr:uid="{00000000-0005-0000-0000-0000469C0000}"/>
    <cellStyle name="Salida 2 3 29" xfId="7808" xr:uid="{00000000-0005-0000-0000-0000479C0000}"/>
    <cellStyle name="Salida 2 3 29 2" xfId="14772" xr:uid="{00000000-0005-0000-0000-0000489C0000}"/>
    <cellStyle name="Salida 2 3 29 2 2" xfId="29823" xr:uid="{00000000-0005-0000-0000-0000499C0000}"/>
    <cellStyle name="Salida 2 3 29 2 3" xfId="44172" xr:uid="{00000000-0005-0000-0000-00004A9C0000}"/>
    <cellStyle name="Salida 2 3 29 3" xfId="22157" xr:uid="{00000000-0005-0000-0000-00004B9C0000}"/>
    <cellStyle name="Salida 2 3 29 3 2" xfId="37208" xr:uid="{00000000-0005-0000-0000-00004C9C0000}"/>
    <cellStyle name="Salida 2 3 29 3 3" xfId="51557" xr:uid="{00000000-0005-0000-0000-00004D9C0000}"/>
    <cellStyle name="Salida 2 3 3" xfId="2348" xr:uid="{00000000-0005-0000-0000-00004E9C0000}"/>
    <cellStyle name="Salida 2 3 3 2" xfId="12124" xr:uid="{00000000-0005-0000-0000-00004F9C0000}"/>
    <cellStyle name="Salida 2 3 3 2 2" xfId="27175" xr:uid="{00000000-0005-0000-0000-0000509C0000}"/>
    <cellStyle name="Salida 2 3 3 2 3" xfId="41524" xr:uid="{00000000-0005-0000-0000-0000519C0000}"/>
    <cellStyle name="Salida 2 3 3 3" xfId="16697" xr:uid="{00000000-0005-0000-0000-0000529C0000}"/>
    <cellStyle name="Salida 2 3 3 3 2" xfId="31748" xr:uid="{00000000-0005-0000-0000-0000539C0000}"/>
    <cellStyle name="Salida 2 3 3 3 3" xfId="46097" xr:uid="{00000000-0005-0000-0000-0000549C0000}"/>
    <cellStyle name="Salida 2 3 30" xfId="8016" xr:uid="{00000000-0005-0000-0000-0000559C0000}"/>
    <cellStyle name="Salida 2 3 30 2" xfId="9626" xr:uid="{00000000-0005-0000-0000-0000569C0000}"/>
    <cellStyle name="Salida 2 3 30 2 2" xfId="24677" xr:uid="{00000000-0005-0000-0000-0000579C0000}"/>
    <cellStyle name="Salida 2 3 30 2 3" xfId="39026" xr:uid="{00000000-0005-0000-0000-0000589C0000}"/>
    <cellStyle name="Salida 2 3 30 3" xfId="22365" xr:uid="{00000000-0005-0000-0000-0000599C0000}"/>
    <cellStyle name="Salida 2 3 30 3 2" xfId="37416" xr:uid="{00000000-0005-0000-0000-00005A9C0000}"/>
    <cellStyle name="Salida 2 3 30 3 3" xfId="51765" xr:uid="{00000000-0005-0000-0000-00005B9C0000}"/>
    <cellStyle name="Salida 2 3 31" xfId="8223" xr:uid="{00000000-0005-0000-0000-00005C9C0000}"/>
    <cellStyle name="Salida 2 3 31 2" xfId="15542" xr:uid="{00000000-0005-0000-0000-00005D9C0000}"/>
    <cellStyle name="Salida 2 3 31 2 2" xfId="30593" xr:uid="{00000000-0005-0000-0000-00005E9C0000}"/>
    <cellStyle name="Salida 2 3 31 2 3" xfId="44942" xr:uid="{00000000-0005-0000-0000-00005F9C0000}"/>
    <cellStyle name="Salida 2 3 31 3" xfId="22572" xr:uid="{00000000-0005-0000-0000-0000609C0000}"/>
    <cellStyle name="Salida 2 3 31 3 2" xfId="37623" xr:uid="{00000000-0005-0000-0000-0000619C0000}"/>
    <cellStyle name="Salida 2 3 31 3 3" xfId="51972" xr:uid="{00000000-0005-0000-0000-0000629C0000}"/>
    <cellStyle name="Salida 2 3 32" xfId="8430" xr:uid="{00000000-0005-0000-0000-0000639C0000}"/>
    <cellStyle name="Salida 2 3 32 2" xfId="15254" xr:uid="{00000000-0005-0000-0000-0000649C0000}"/>
    <cellStyle name="Salida 2 3 32 2 2" xfId="30305" xr:uid="{00000000-0005-0000-0000-0000659C0000}"/>
    <cellStyle name="Salida 2 3 32 2 3" xfId="44654" xr:uid="{00000000-0005-0000-0000-0000669C0000}"/>
    <cellStyle name="Salida 2 3 32 3" xfId="22779" xr:uid="{00000000-0005-0000-0000-0000679C0000}"/>
    <cellStyle name="Salida 2 3 32 3 2" xfId="37830" xr:uid="{00000000-0005-0000-0000-0000689C0000}"/>
    <cellStyle name="Salida 2 3 32 3 3" xfId="52179" xr:uid="{00000000-0005-0000-0000-0000699C0000}"/>
    <cellStyle name="Salida 2 3 33" xfId="8629" xr:uid="{00000000-0005-0000-0000-00006A9C0000}"/>
    <cellStyle name="Salida 2 3 33 2" xfId="15897" xr:uid="{00000000-0005-0000-0000-00006B9C0000}"/>
    <cellStyle name="Salida 2 3 33 2 2" xfId="30948" xr:uid="{00000000-0005-0000-0000-00006C9C0000}"/>
    <cellStyle name="Salida 2 3 33 2 3" xfId="45297" xr:uid="{00000000-0005-0000-0000-00006D9C0000}"/>
    <cellStyle name="Salida 2 3 33 3" xfId="22978" xr:uid="{00000000-0005-0000-0000-00006E9C0000}"/>
    <cellStyle name="Salida 2 3 33 3 2" xfId="38029" xr:uid="{00000000-0005-0000-0000-00006F9C0000}"/>
    <cellStyle name="Salida 2 3 33 3 3" xfId="52378" xr:uid="{00000000-0005-0000-0000-0000709C0000}"/>
    <cellStyle name="Salida 2 3 34" xfId="8807" xr:uid="{00000000-0005-0000-0000-0000719C0000}"/>
    <cellStyle name="Salida 2 3 34 2" xfId="15802" xr:uid="{00000000-0005-0000-0000-0000729C0000}"/>
    <cellStyle name="Salida 2 3 34 2 2" xfId="30853" xr:uid="{00000000-0005-0000-0000-0000739C0000}"/>
    <cellStyle name="Salida 2 3 34 2 3" xfId="45202" xr:uid="{00000000-0005-0000-0000-0000749C0000}"/>
    <cellStyle name="Salida 2 3 34 3" xfId="23156" xr:uid="{00000000-0005-0000-0000-0000759C0000}"/>
    <cellStyle name="Salida 2 3 34 3 2" xfId="38207" xr:uid="{00000000-0005-0000-0000-0000769C0000}"/>
    <cellStyle name="Salida 2 3 34 3 3" xfId="52556" xr:uid="{00000000-0005-0000-0000-0000779C0000}"/>
    <cellStyle name="Salida 2 3 35" xfId="8961" xr:uid="{00000000-0005-0000-0000-0000789C0000}"/>
    <cellStyle name="Salida 2 3 35 2" xfId="15582" xr:uid="{00000000-0005-0000-0000-0000799C0000}"/>
    <cellStyle name="Salida 2 3 35 2 2" xfId="30633" xr:uid="{00000000-0005-0000-0000-00007A9C0000}"/>
    <cellStyle name="Salida 2 3 35 2 3" xfId="44982" xr:uid="{00000000-0005-0000-0000-00007B9C0000}"/>
    <cellStyle name="Salida 2 3 35 3" xfId="23310" xr:uid="{00000000-0005-0000-0000-00007C9C0000}"/>
    <cellStyle name="Salida 2 3 35 3 2" xfId="38361" xr:uid="{00000000-0005-0000-0000-00007D9C0000}"/>
    <cellStyle name="Salida 2 3 35 3 3" xfId="52710" xr:uid="{00000000-0005-0000-0000-00007E9C0000}"/>
    <cellStyle name="Salida 2 3 36" xfId="15572" xr:uid="{00000000-0005-0000-0000-00007F9C0000}"/>
    <cellStyle name="Salida 2 3 36 2" xfId="30623" xr:uid="{00000000-0005-0000-0000-0000809C0000}"/>
    <cellStyle name="Salida 2 3 36 3" xfId="44972" xr:uid="{00000000-0005-0000-0000-0000819C0000}"/>
    <cellStyle name="Salida 2 3 37" xfId="16210" xr:uid="{00000000-0005-0000-0000-0000829C0000}"/>
    <cellStyle name="Salida 2 3 37 2" xfId="31261" xr:uid="{00000000-0005-0000-0000-0000839C0000}"/>
    <cellStyle name="Salida 2 3 37 3" xfId="45610" xr:uid="{00000000-0005-0000-0000-0000849C0000}"/>
    <cellStyle name="Salida 2 3 4" xfId="2558" xr:uid="{00000000-0005-0000-0000-0000859C0000}"/>
    <cellStyle name="Salida 2 3 4 2" xfId="11425" xr:uid="{00000000-0005-0000-0000-0000869C0000}"/>
    <cellStyle name="Salida 2 3 4 2 2" xfId="26476" xr:uid="{00000000-0005-0000-0000-0000879C0000}"/>
    <cellStyle name="Salida 2 3 4 2 3" xfId="40825" xr:uid="{00000000-0005-0000-0000-0000889C0000}"/>
    <cellStyle name="Salida 2 3 4 3" xfId="16907" xr:uid="{00000000-0005-0000-0000-0000899C0000}"/>
    <cellStyle name="Salida 2 3 4 3 2" xfId="31958" xr:uid="{00000000-0005-0000-0000-00008A9C0000}"/>
    <cellStyle name="Salida 2 3 4 3 3" xfId="46307" xr:uid="{00000000-0005-0000-0000-00008B9C0000}"/>
    <cellStyle name="Salida 2 3 5" xfId="2768" xr:uid="{00000000-0005-0000-0000-00008C9C0000}"/>
    <cellStyle name="Salida 2 3 5 2" xfId="12969" xr:uid="{00000000-0005-0000-0000-00008D9C0000}"/>
    <cellStyle name="Salida 2 3 5 2 2" xfId="28020" xr:uid="{00000000-0005-0000-0000-00008E9C0000}"/>
    <cellStyle name="Salida 2 3 5 2 3" xfId="42369" xr:uid="{00000000-0005-0000-0000-00008F9C0000}"/>
    <cellStyle name="Salida 2 3 5 3" xfId="17117" xr:uid="{00000000-0005-0000-0000-0000909C0000}"/>
    <cellStyle name="Salida 2 3 5 3 2" xfId="32168" xr:uid="{00000000-0005-0000-0000-0000919C0000}"/>
    <cellStyle name="Salida 2 3 5 3 3" xfId="46517" xr:uid="{00000000-0005-0000-0000-0000929C0000}"/>
    <cellStyle name="Salida 2 3 6" xfId="2978" xr:uid="{00000000-0005-0000-0000-0000939C0000}"/>
    <cellStyle name="Salida 2 3 6 2" xfId="9229" xr:uid="{00000000-0005-0000-0000-0000949C0000}"/>
    <cellStyle name="Salida 2 3 6 2 2" xfId="24280" xr:uid="{00000000-0005-0000-0000-0000959C0000}"/>
    <cellStyle name="Salida 2 3 6 2 3" xfId="38629" xr:uid="{00000000-0005-0000-0000-0000969C0000}"/>
    <cellStyle name="Salida 2 3 6 3" xfId="17327" xr:uid="{00000000-0005-0000-0000-0000979C0000}"/>
    <cellStyle name="Salida 2 3 6 3 2" xfId="32378" xr:uid="{00000000-0005-0000-0000-0000989C0000}"/>
    <cellStyle name="Salida 2 3 6 3 3" xfId="46727" xr:uid="{00000000-0005-0000-0000-0000999C0000}"/>
    <cellStyle name="Salida 2 3 7" xfId="3188" xr:uid="{00000000-0005-0000-0000-00009A9C0000}"/>
    <cellStyle name="Salida 2 3 7 2" xfId="10545" xr:uid="{00000000-0005-0000-0000-00009B9C0000}"/>
    <cellStyle name="Salida 2 3 7 2 2" xfId="25596" xr:uid="{00000000-0005-0000-0000-00009C9C0000}"/>
    <cellStyle name="Salida 2 3 7 2 3" xfId="39945" xr:uid="{00000000-0005-0000-0000-00009D9C0000}"/>
    <cellStyle name="Salida 2 3 7 3" xfId="17537" xr:uid="{00000000-0005-0000-0000-00009E9C0000}"/>
    <cellStyle name="Salida 2 3 7 3 2" xfId="32588" xr:uid="{00000000-0005-0000-0000-00009F9C0000}"/>
    <cellStyle name="Salida 2 3 7 3 3" xfId="46937" xr:uid="{00000000-0005-0000-0000-0000A09C0000}"/>
    <cellStyle name="Salida 2 3 8" xfId="3398" xr:uid="{00000000-0005-0000-0000-0000A19C0000}"/>
    <cellStyle name="Salida 2 3 8 2" xfId="11757" xr:uid="{00000000-0005-0000-0000-0000A29C0000}"/>
    <cellStyle name="Salida 2 3 8 2 2" xfId="26808" xr:uid="{00000000-0005-0000-0000-0000A39C0000}"/>
    <cellStyle name="Salida 2 3 8 2 3" xfId="41157" xr:uid="{00000000-0005-0000-0000-0000A49C0000}"/>
    <cellStyle name="Salida 2 3 8 3" xfId="17747" xr:uid="{00000000-0005-0000-0000-0000A59C0000}"/>
    <cellStyle name="Salida 2 3 8 3 2" xfId="32798" xr:uid="{00000000-0005-0000-0000-0000A69C0000}"/>
    <cellStyle name="Salida 2 3 8 3 3" xfId="47147" xr:uid="{00000000-0005-0000-0000-0000A79C0000}"/>
    <cellStyle name="Salida 2 3 9" xfId="3608" xr:uid="{00000000-0005-0000-0000-0000A89C0000}"/>
    <cellStyle name="Salida 2 3 9 2" xfId="13003" xr:uid="{00000000-0005-0000-0000-0000A99C0000}"/>
    <cellStyle name="Salida 2 3 9 2 2" xfId="28054" xr:uid="{00000000-0005-0000-0000-0000AA9C0000}"/>
    <cellStyle name="Salida 2 3 9 2 3" xfId="42403" xr:uid="{00000000-0005-0000-0000-0000AB9C0000}"/>
    <cellStyle name="Salida 2 3 9 3" xfId="17957" xr:uid="{00000000-0005-0000-0000-0000AC9C0000}"/>
    <cellStyle name="Salida 2 3 9 3 2" xfId="33008" xr:uid="{00000000-0005-0000-0000-0000AD9C0000}"/>
    <cellStyle name="Salida 2 3 9 3 3" xfId="47357" xr:uid="{00000000-0005-0000-0000-0000AE9C0000}"/>
    <cellStyle name="Salida 2 30" xfId="7289" xr:uid="{00000000-0005-0000-0000-0000AF9C0000}"/>
    <cellStyle name="Salida 2 30 2" xfId="9359" xr:uid="{00000000-0005-0000-0000-0000B09C0000}"/>
    <cellStyle name="Salida 2 30 2 2" xfId="24410" xr:uid="{00000000-0005-0000-0000-0000B19C0000}"/>
    <cellStyle name="Salida 2 30 2 3" xfId="38759" xr:uid="{00000000-0005-0000-0000-0000B29C0000}"/>
    <cellStyle name="Salida 2 30 3" xfId="21638" xr:uid="{00000000-0005-0000-0000-0000B39C0000}"/>
    <cellStyle name="Salida 2 30 3 2" xfId="36689" xr:uid="{00000000-0005-0000-0000-0000B49C0000}"/>
    <cellStyle name="Salida 2 30 3 3" xfId="51038" xr:uid="{00000000-0005-0000-0000-0000B59C0000}"/>
    <cellStyle name="Salida 2 31" xfId="7499" xr:uid="{00000000-0005-0000-0000-0000B69C0000}"/>
    <cellStyle name="Salida 2 31 2" xfId="14531" xr:uid="{00000000-0005-0000-0000-0000B79C0000}"/>
    <cellStyle name="Salida 2 31 2 2" xfId="29582" xr:uid="{00000000-0005-0000-0000-0000B89C0000}"/>
    <cellStyle name="Salida 2 31 2 3" xfId="43931" xr:uid="{00000000-0005-0000-0000-0000B99C0000}"/>
    <cellStyle name="Salida 2 31 3" xfId="21848" xr:uid="{00000000-0005-0000-0000-0000BA9C0000}"/>
    <cellStyle name="Salida 2 31 3 2" xfId="36899" xr:uid="{00000000-0005-0000-0000-0000BB9C0000}"/>
    <cellStyle name="Salida 2 31 3 3" xfId="51248" xr:uid="{00000000-0005-0000-0000-0000BC9C0000}"/>
    <cellStyle name="Salida 2 32" xfId="7709" xr:uid="{00000000-0005-0000-0000-0000BD9C0000}"/>
    <cellStyle name="Salida 2 32 2" xfId="10059" xr:uid="{00000000-0005-0000-0000-0000BE9C0000}"/>
    <cellStyle name="Salida 2 32 2 2" xfId="25110" xr:uid="{00000000-0005-0000-0000-0000BF9C0000}"/>
    <cellStyle name="Salida 2 32 2 3" xfId="39459" xr:uid="{00000000-0005-0000-0000-0000C09C0000}"/>
    <cellStyle name="Salida 2 32 3" xfId="22058" xr:uid="{00000000-0005-0000-0000-0000C19C0000}"/>
    <cellStyle name="Salida 2 32 3 2" xfId="37109" xr:uid="{00000000-0005-0000-0000-0000C29C0000}"/>
    <cellStyle name="Salida 2 32 3 3" xfId="51458" xr:uid="{00000000-0005-0000-0000-0000C39C0000}"/>
    <cellStyle name="Salida 2 33" xfId="7919" xr:uid="{00000000-0005-0000-0000-0000C49C0000}"/>
    <cellStyle name="Salida 2 33 2" xfId="12281" xr:uid="{00000000-0005-0000-0000-0000C59C0000}"/>
    <cellStyle name="Salida 2 33 2 2" xfId="27332" xr:uid="{00000000-0005-0000-0000-0000C69C0000}"/>
    <cellStyle name="Salida 2 33 2 3" xfId="41681" xr:uid="{00000000-0005-0000-0000-0000C79C0000}"/>
    <cellStyle name="Salida 2 33 3" xfId="22268" xr:uid="{00000000-0005-0000-0000-0000C89C0000}"/>
    <cellStyle name="Salida 2 33 3 2" xfId="37319" xr:uid="{00000000-0005-0000-0000-0000C99C0000}"/>
    <cellStyle name="Salida 2 33 3 3" xfId="51668" xr:uid="{00000000-0005-0000-0000-0000CA9C0000}"/>
    <cellStyle name="Salida 2 34" xfId="8126" xr:uid="{00000000-0005-0000-0000-0000CB9C0000}"/>
    <cellStyle name="Salida 2 34 2" xfId="11149" xr:uid="{00000000-0005-0000-0000-0000CC9C0000}"/>
    <cellStyle name="Salida 2 34 2 2" xfId="26200" xr:uid="{00000000-0005-0000-0000-0000CD9C0000}"/>
    <cellStyle name="Salida 2 34 2 3" xfId="40549" xr:uid="{00000000-0005-0000-0000-0000CE9C0000}"/>
    <cellStyle name="Salida 2 34 3" xfId="22475" xr:uid="{00000000-0005-0000-0000-0000CF9C0000}"/>
    <cellStyle name="Salida 2 34 3 2" xfId="37526" xr:uid="{00000000-0005-0000-0000-0000D09C0000}"/>
    <cellStyle name="Salida 2 34 3 3" xfId="51875" xr:uid="{00000000-0005-0000-0000-0000D19C0000}"/>
    <cellStyle name="Salida 2 35" xfId="8333" xr:uid="{00000000-0005-0000-0000-0000D29C0000}"/>
    <cellStyle name="Salida 2 35 2" xfId="15227" xr:uid="{00000000-0005-0000-0000-0000D39C0000}"/>
    <cellStyle name="Salida 2 35 2 2" xfId="30278" xr:uid="{00000000-0005-0000-0000-0000D49C0000}"/>
    <cellStyle name="Salida 2 35 2 3" xfId="44627" xr:uid="{00000000-0005-0000-0000-0000D59C0000}"/>
    <cellStyle name="Salida 2 35 3" xfId="22682" xr:uid="{00000000-0005-0000-0000-0000D69C0000}"/>
    <cellStyle name="Salida 2 35 3 2" xfId="37733" xr:uid="{00000000-0005-0000-0000-0000D79C0000}"/>
    <cellStyle name="Salida 2 35 3 3" xfId="52082" xr:uid="{00000000-0005-0000-0000-0000D89C0000}"/>
    <cellStyle name="Salida 2 36" xfId="8538" xr:uid="{00000000-0005-0000-0000-0000D99C0000}"/>
    <cellStyle name="Salida 2 36 2" xfId="13939" xr:uid="{00000000-0005-0000-0000-0000DA9C0000}"/>
    <cellStyle name="Salida 2 36 2 2" xfId="28990" xr:uid="{00000000-0005-0000-0000-0000DB9C0000}"/>
    <cellStyle name="Salida 2 36 2 3" xfId="43339" xr:uid="{00000000-0005-0000-0000-0000DC9C0000}"/>
    <cellStyle name="Salida 2 36 3" xfId="22887" xr:uid="{00000000-0005-0000-0000-0000DD9C0000}"/>
    <cellStyle name="Salida 2 36 3 2" xfId="37938" xr:uid="{00000000-0005-0000-0000-0000DE9C0000}"/>
    <cellStyle name="Salida 2 36 3 3" xfId="52287" xr:uid="{00000000-0005-0000-0000-0000DF9C0000}"/>
    <cellStyle name="Salida 2 37" xfId="8733" xr:uid="{00000000-0005-0000-0000-0000E09C0000}"/>
    <cellStyle name="Salida 2 37 2" xfId="10384" xr:uid="{00000000-0005-0000-0000-0000E19C0000}"/>
    <cellStyle name="Salida 2 37 2 2" xfId="25435" xr:uid="{00000000-0005-0000-0000-0000E29C0000}"/>
    <cellStyle name="Salida 2 37 2 3" xfId="39784" xr:uid="{00000000-0005-0000-0000-0000E39C0000}"/>
    <cellStyle name="Salida 2 37 3" xfId="23082" xr:uid="{00000000-0005-0000-0000-0000E49C0000}"/>
    <cellStyle name="Salida 2 37 3 2" xfId="38133" xr:uid="{00000000-0005-0000-0000-0000E59C0000}"/>
    <cellStyle name="Salida 2 37 3 3" xfId="52482" xr:uid="{00000000-0005-0000-0000-0000E69C0000}"/>
    <cellStyle name="Salida 2 38" xfId="8903" xr:uid="{00000000-0005-0000-0000-0000E79C0000}"/>
    <cellStyle name="Salida 2 38 2" xfId="10626" xr:uid="{00000000-0005-0000-0000-0000E89C0000}"/>
    <cellStyle name="Salida 2 38 2 2" xfId="25677" xr:uid="{00000000-0005-0000-0000-0000E99C0000}"/>
    <cellStyle name="Salida 2 38 2 3" xfId="40026" xr:uid="{00000000-0005-0000-0000-0000EA9C0000}"/>
    <cellStyle name="Salida 2 38 3" xfId="23252" xr:uid="{00000000-0005-0000-0000-0000EB9C0000}"/>
    <cellStyle name="Salida 2 38 3 2" xfId="38303" xr:uid="{00000000-0005-0000-0000-0000EC9C0000}"/>
    <cellStyle name="Salida 2 38 3 3" xfId="52652" xr:uid="{00000000-0005-0000-0000-0000ED9C0000}"/>
    <cellStyle name="Salida 2 39" xfId="13128" xr:uid="{00000000-0005-0000-0000-0000EE9C0000}"/>
    <cellStyle name="Salida 2 39 2" xfId="28179" xr:uid="{00000000-0005-0000-0000-0000EF9C0000}"/>
    <cellStyle name="Salida 2 39 3" xfId="42528" xr:uid="{00000000-0005-0000-0000-0000F09C0000}"/>
    <cellStyle name="Salida 2 4" xfId="1475" xr:uid="{00000000-0005-0000-0000-0000F19C0000}"/>
    <cellStyle name="Salida 2 4 10" xfId="3814" xr:uid="{00000000-0005-0000-0000-0000F29C0000}"/>
    <cellStyle name="Salida 2 4 10 2" xfId="9611" xr:uid="{00000000-0005-0000-0000-0000F39C0000}"/>
    <cellStyle name="Salida 2 4 10 2 2" xfId="24662" xr:uid="{00000000-0005-0000-0000-0000F49C0000}"/>
    <cellStyle name="Salida 2 4 10 2 3" xfId="39011" xr:uid="{00000000-0005-0000-0000-0000F59C0000}"/>
    <cellStyle name="Salida 2 4 10 3" xfId="18163" xr:uid="{00000000-0005-0000-0000-0000F69C0000}"/>
    <cellStyle name="Salida 2 4 10 3 2" xfId="33214" xr:uid="{00000000-0005-0000-0000-0000F79C0000}"/>
    <cellStyle name="Salida 2 4 10 3 3" xfId="47563" xr:uid="{00000000-0005-0000-0000-0000F89C0000}"/>
    <cellStyle name="Salida 2 4 11" xfId="4024" xr:uid="{00000000-0005-0000-0000-0000F99C0000}"/>
    <cellStyle name="Salida 2 4 11 2" xfId="10969" xr:uid="{00000000-0005-0000-0000-0000FA9C0000}"/>
    <cellStyle name="Salida 2 4 11 2 2" xfId="26020" xr:uid="{00000000-0005-0000-0000-0000FB9C0000}"/>
    <cellStyle name="Salida 2 4 11 2 3" xfId="40369" xr:uid="{00000000-0005-0000-0000-0000FC9C0000}"/>
    <cellStyle name="Salida 2 4 11 3" xfId="18373" xr:uid="{00000000-0005-0000-0000-0000FD9C0000}"/>
    <cellStyle name="Salida 2 4 11 3 2" xfId="33424" xr:uid="{00000000-0005-0000-0000-0000FE9C0000}"/>
    <cellStyle name="Salida 2 4 11 3 3" xfId="47773" xr:uid="{00000000-0005-0000-0000-0000FF9C0000}"/>
    <cellStyle name="Salida 2 4 12" xfId="4234" xr:uid="{00000000-0005-0000-0000-0000009D0000}"/>
    <cellStyle name="Salida 2 4 12 2" xfId="12322" xr:uid="{00000000-0005-0000-0000-0000019D0000}"/>
    <cellStyle name="Salida 2 4 12 2 2" xfId="27373" xr:uid="{00000000-0005-0000-0000-0000029D0000}"/>
    <cellStyle name="Salida 2 4 12 2 3" xfId="41722" xr:uid="{00000000-0005-0000-0000-0000039D0000}"/>
    <cellStyle name="Salida 2 4 12 3" xfId="18583" xr:uid="{00000000-0005-0000-0000-0000049D0000}"/>
    <cellStyle name="Salida 2 4 12 3 2" xfId="33634" xr:uid="{00000000-0005-0000-0000-0000059D0000}"/>
    <cellStyle name="Salida 2 4 12 3 3" xfId="47983" xr:uid="{00000000-0005-0000-0000-0000069D0000}"/>
    <cellStyle name="Salida 2 4 13" xfId="4444" xr:uid="{00000000-0005-0000-0000-0000079D0000}"/>
    <cellStyle name="Salida 2 4 13 2" xfId="14399" xr:uid="{00000000-0005-0000-0000-0000089D0000}"/>
    <cellStyle name="Salida 2 4 13 2 2" xfId="29450" xr:uid="{00000000-0005-0000-0000-0000099D0000}"/>
    <cellStyle name="Salida 2 4 13 2 3" xfId="43799" xr:uid="{00000000-0005-0000-0000-00000A9D0000}"/>
    <cellStyle name="Salida 2 4 13 3" xfId="18793" xr:uid="{00000000-0005-0000-0000-00000B9D0000}"/>
    <cellStyle name="Salida 2 4 13 3 2" xfId="33844" xr:uid="{00000000-0005-0000-0000-00000C9D0000}"/>
    <cellStyle name="Salida 2 4 13 3 3" xfId="48193" xr:uid="{00000000-0005-0000-0000-00000D9D0000}"/>
    <cellStyle name="Salida 2 4 14" xfId="4654" xr:uid="{00000000-0005-0000-0000-00000E9D0000}"/>
    <cellStyle name="Salida 2 4 14 2" xfId="1683" xr:uid="{00000000-0005-0000-0000-00000F9D0000}"/>
    <cellStyle name="Salida 2 4 14 2 2" xfId="23488" xr:uid="{00000000-0005-0000-0000-0000109D0000}"/>
    <cellStyle name="Salida 2 4 14 2 3" xfId="23855" xr:uid="{00000000-0005-0000-0000-0000119D0000}"/>
    <cellStyle name="Salida 2 4 14 3" xfId="19003" xr:uid="{00000000-0005-0000-0000-0000129D0000}"/>
    <cellStyle name="Salida 2 4 14 3 2" xfId="34054" xr:uid="{00000000-0005-0000-0000-0000139D0000}"/>
    <cellStyle name="Salida 2 4 14 3 3" xfId="48403" xr:uid="{00000000-0005-0000-0000-0000149D0000}"/>
    <cellStyle name="Salida 2 4 15" xfId="4864" xr:uid="{00000000-0005-0000-0000-0000159D0000}"/>
    <cellStyle name="Salida 2 4 15 2" xfId="13347" xr:uid="{00000000-0005-0000-0000-0000169D0000}"/>
    <cellStyle name="Salida 2 4 15 2 2" xfId="28398" xr:uid="{00000000-0005-0000-0000-0000179D0000}"/>
    <cellStyle name="Salida 2 4 15 2 3" xfId="42747" xr:uid="{00000000-0005-0000-0000-0000189D0000}"/>
    <cellStyle name="Salida 2 4 15 3" xfId="19213" xr:uid="{00000000-0005-0000-0000-0000199D0000}"/>
    <cellStyle name="Salida 2 4 15 3 2" xfId="34264" xr:uid="{00000000-0005-0000-0000-00001A9D0000}"/>
    <cellStyle name="Salida 2 4 15 3 3" xfId="48613" xr:uid="{00000000-0005-0000-0000-00001B9D0000}"/>
    <cellStyle name="Salida 2 4 16" xfId="5074" xr:uid="{00000000-0005-0000-0000-00001C9D0000}"/>
    <cellStyle name="Salida 2 4 16 2" xfId="13301" xr:uid="{00000000-0005-0000-0000-00001D9D0000}"/>
    <cellStyle name="Salida 2 4 16 2 2" xfId="28352" xr:uid="{00000000-0005-0000-0000-00001E9D0000}"/>
    <cellStyle name="Salida 2 4 16 2 3" xfId="42701" xr:uid="{00000000-0005-0000-0000-00001F9D0000}"/>
    <cellStyle name="Salida 2 4 16 3" xfId="19423" xr:uid="{00000000-0005-0000-0000-0000209D0000}"/>
    <cellStyle name="Salida 2 4 16 3 2" xfId="34474" xr:uid="{00000000-0005-0000-0000-0000219D0000}"/>
    <cellStyle name="Salida 2 4 16 3 3" xfId="48823" xr:uid="{00000000-0005-0000-0000-0000229D0000}"/>
    <cellStyle name="Salida 2 4 17" xfId="5284" xr:uid="{00000000-0005-0000-0000-0000239D0000}"/>
    <cellStyle name="Salida 2 4 17 2" xfId="1556" xr:uid="{00000000-0005-0000-0000-0000249D0000}"/>
    <cellStyle name="Salida 2 4 17 2 2" xfId="23401" xr:uid="{00000000-0005-0000-0000-0000259D0000}"/>
    <cellStyle name="Salida 2 4 17 2 3" xfId="23754" xr:uid="{00000000-0005-0000-0000-0000269D0000}"/>
    <cellStyle name="Salida 2 4 17 3" xfId="19633" xr:uid="{00000000-0005-0000-0000-0000279D0000}"/>
    <cellStyle name="Salida 2 4 17 3 2" xfId="34684" xr:uid="{00000000-0005-0000-0000-0000289D0000}"/>
    <cellStyle name="Salida 2 4 17 3 3" xfId="49033" xr:uid="{00000000-0005-0000-0000-0000299D0000}"/>
    <cellStyle name="Salida 2 4 18" xfId="5494" xr:uid="{00000000-0005-0000-0000-00002A9D0000}"/>
    <cellStyle name="Salida 2 4 18 2" xfId="10244" xr:uid="{00000000-0005-0000-0000-00002B9D0000}"/>
    <cellStyle name="Salida 2 4 18 2 2" xfId="25295" xr:uid="{00000000-0005-0000-0000-00002C9D0000}"/>
    <cellStyle name="Salida 2 4 18 2 3" xfId="39644" xr:uid="{00000000-0005-0000-0000-00002D9D0000}"/>
    <cellStyle name="Salida 2 4 18 3" xfId="19843" xr:uid="{00000000-0005-0000-0000-00002E9D0000}"/>
    <cellStyle name="Salida 2 4 18 3 2" xfId="34894" xr:uid="{00000000-0005-0000-0000-00002F9D0000}"/>
    <cellStyle name="Salida 2 4 18 3 3" xfId="49243" xr:uid="{00000000-0005-0000-0000-0000309D0000}"/>
    <cellStyle name="Salida 2 4 19" xfId="5704" xr:uid="{00000000-0005-0000-0000-0000319D0000}"/>
    <cellStyle name="Salida 2 4 19 2" xfId="15565" xr:uid="{00000000-0005-0000-0000-0000329D0000}"/>
    <cellStyle name="Salida 2 4 19 2 2" xfId="30616" xr:uid="{00000000-0005-0000-0000-0000339D0000}"/>
    <cellStyle name="Salida 2 4 19 2 3" xfId="44965" xr:uid="{00000000-0005-0000-0000-0000349D0000}"/>
    <cellStyle name="Salida 2 4 19 3" xfId="20053" xr:uid="{00000000-0005-0000-0000-0000359D0000}"/>
    <cellStyle name="Salida 2 4 19 3 2" xfId="35104" xr:uid="{00000000-0005-0000-0000-0000369D0000}"/>
    <cellStyle name="Salida 2 4 19 3 3" xfId="49453" xr:uid="{00000000-0005-0000-0000-0000379D0000}"/>
    <cellStyle name="Salida 2 4 2" xfId="2036" xr:uid="{00000000-0005-0000-0000-0000389D0000}"/>
    <cellStyle name="Salida 2 4 2 2" xfId="13022" xr:uid="{00000000-0005-0000-0000-0000399D0000}"/>
    <cellStyle name="Salida 2 4 2 2 2" xfId="28073" xr:uid="{00000000-0005-0000-0000-00003A9D0000}"/>
    <cellStyle name="Salida 2 4 2 2 3" xfId="42422" xr:uid="{00000000-0005-0000-0000-00003B9D0000}"/>
    <cellStyle name="Salida 2 4 2 3" xfId="16383" xr:uid="{00000000-0005-0000-0000-00003C9D0000}"/>
    <cellStyle name="Salida 2 4 2 3 2" xfId="31434" xr:uid="{00000000-0005-0000-0000-00003D9D0000}"/>
    <cellStyle name="Salida 2 4 2 3 3" xfId="45783" xr:uid="{00000000-0005-0000-0000-00003E9D0000}"/>
    <cellStyle name="Salida 2 4 20" xfId="5914" xr:uid="{00000000-0005-0000-0000-00003F9D0000}"/>
    <cellStyle name="Salida 2 4 20 2" xfId="16070" xr:uid="{00000000-0005-0000-0000-0000409D0000}"/>
    <cellStyle name="Salida 2 4 20 2 2" xfId="31121" xr:uid="{00000000-0005-0000-0000-0000419D0000}"/>
    <cellStyle name="Salida 2 4 20 2 3" xfId="45470" xr:uid="{00000000-0005-0000-0000-0000429D0000}"/>
    <cellStyle name="Salida 2 4 20 3" xfId="20263" xr:uid="{00000000-0005-0000-0000-0000439D0000}"/>
    <cellStyle name="Salida 2 4 20 3 2" xfId="35314" xr:uid="{00000000-0005-0000-0000-0000449D0000}"/>
    <cellStyle name="Salida 2 4 20 3 3" xfId="49663" xr:uid="{00000000-0005-0000-0000-0000459D0000}"/>
    <cellStyle name="Salida 2 4 21" xfId="6124" xr:uid="{00000000-0005-0000-0000-0000469D0000}"/>
    <cellStyle name="Salida 2 4 21 2" xfId="13655" xr:uid="{00000000-0005-0000-0000-0000479D0000}"/>
    <cellStyle name="Salida 2 4 21 2 2" xfId="28706" xr:uid="{00000000-0005-0000-0000-0000489D0000}"/>
    <cellStyle name="Salida 2 4 21 2 3" xfId="43055" xr:uid="{00000000-0005-0000-0000-0000499D0000}"/>
    <cellStyle name="Salida 2 4 21 3" xfId="20473" xr:uid="{00000000-0005-0000-0000-00004A9D0000}"/>
    <cellStyle name="Salida 2 4 21 3 2" xfId="35524" xr:uid="{00000000-0005-0000-0000-00004B9D0000}"/>
    <cellStyle name="Salida 2 4 21 3 3" xfId="49873" xr:uid="{00000000-0005-0000-0000-00004C9D0000}"/>
    <cellStyle name="Salida 2 4 22" xfId="6334" xr:uid="{00000000-0005-0000-0000-00004D9D0000}"/>
    <cellStyle name="Salida 2 4 22 2" xfId="12340" xr:uid="{00000000-0005-0000-0000-00004E9D0000}"/>
    <cellStyle name="Salida 2 4 22 2 2" xfId="27391" xr:uid="{00000000-0005-0000-0000-00004F9D0000}"/>
    <cellStyle name="Salida 2 4 22 2 3" xfId="41740" xr:uid="{00000000-0005-0000-0000-0000509D0000}"/>
    <cellStyle name="Salida 2 4 22 3" xfId="20683" xr:uid="{00000000-0005-0000-0000-0000519D0000}"/>
    <cellStyle name="Salida 2 4 22 3 2" xfId="35734" xr:uid="{00000000-0005-0000-0000-0000529D0000}"/>
    <cellStyle name="Salida 2 4 22 3 3" xfId="50083" xr:uid="{00000000-0005-0000-0000-0000539D0000}"/>
    <cellStyle name="Salida 2 4 23" xfId="6544" xr:uid="{00000000-0005-0000-0000-0000549D0000}"/>
    <cellStyle name="Salida 2 4 23 2" xfId="13334" xr:uid="{00000000-0005-0000-0000-0000559D0000}"/>
    <cellStyle name="Salida 2 4 23 2 2" xfId="28385" xr:uid="{00000000-0005-0000-0000-0000569D0000}"/>
    <cellStyle name="Salida 2 4 23 2 3" xfId="42734" xr:uid="{00000000-0005-0000-0000-0000579D0000}"/>
    <cellStyle name="Salida 2 4 23 3" xfId="20893" xr:uid="{00000000-0005-0000-0000-0000589D0000}"/>
    <cellStyle name="Salida 2 4 23 3 2" xfId="35944" xr:uid="{00000000-0005-0000-0000-0000599D0000}"/>
    <cellStyle name="Salida 2 4 23 3 3" xfId="50293" xr:uid="{00000000-0005-0000-0000-00005A9D0000}"/>
    <cellStyle name="Salida 2 4 24" xfId="6754" xr:uid="{00000000-0005-0000-0000-00005B9D0000}"/>
    <cellStyle name="Salida 2 4 24 2" xfId="11529" xr:uid="{00000000-0005-0000-0000-00005C9D0000}"/>
    <cellStyle name="Salida 2 4 24 2 2" xfId="26580" xr:uid="{00000000-0005-0000-0000-00005D9D0000}"/>
    <cellStyle name="Salida 2 4 24 2 3" xfId="40929" xr:uid="{00000000-0005-0000-0000-00005E9D0000}"/>
    <cellStyle name="Salida 2 4 24 3" xfId="21103" xr:uid="{00000000-0005-0000-0000-00005F9D0000}"/>
    <cellStyle name="Salida 2 4 24 3 2" xfId="36154" xr:uid="{00000000-0005-0000-0000-0000609D0000}"/>
    <cellStyle name="Salida 2 4 24 3 3" xfId="50503" xr:uid="{00000000-0005-0000-0000-0000619D0000}"/>
    <cellStyle name="Salida 2 4 25" xfId="6964" xr:uid="{00000000-0005-0000-0000-0000629D0000}"/>
    <cellStyle name="Salida 2 4 25 2" xfId="13388" xr:uid="{00000000-0005-0000-0000-0000639D0000}"/>
    <cellStyle name="Salida 2 4 25 2 2" xfId="28439" xr:uid="{00000000-0005-0000-0000-0000649D0000}"/>
    <cellStyle name="Salida 2 4 25 2 3" xfId="42788" xr:uid="{00000000-0005-0000-0000-0000659D0000}"/>
    <cellStyle name="Salida 2 4 25 3" xfId="21313" xr:uid="{00000000-0005-0000-0000-0000669D0000}"/>
    <cellStyle name="Salida 2 4 25 3 2" xfId="36364" xr:uid="{00000000-0005-0000-0000-0000679D0000}"/>
    <cellStyle name="Salida 2 4 25 3 3" xfId="50713" xr:uid="{00000000-0005-0000-0000-0000689D0000}"/>
    <cellStyle name="Salida 2 4 26" xfId="7174" xr:uid="{00000000-0005-0000-0000-0000699D0000}"/>
    <cellStyle name="Salida 2 4 26 2" xfId="9320" xr:uid="{00000000-0005-0000-0000-00006A9D0000}"/>
    <cellStyle name="Salida 2 4 26 2 2" xfId="24371" xr:uid="{00000000-0005-0000-0000-00006B9D0000}"/>
    <cellStyle name="Salida 2 4 26 2 3" xfId="38720" xr:uid="{00000000-0005-0000-0000-00006C9D0000}"/>
    <cellStyle name="Salida 2 4 26 3" xfId="21523" xr:uid="{00000000-0005-0000-0000-00006D9D0000}"/>
    <cellStyle name="Salida 2 4 26 3 2" xfId="36574" xr:uid="{00000000-0005-0000-0000-00006E9D0000}"/>
    <cellStyle name="Salida 2 4 26 3 3" xfId="50923" xr:uid="{00000000-0005-0000-0000-00006F9D0000}"/>
    <cellStyle name="Salida 2 4 27" xfId="7384" xr:uid="{00000000-0005-0000-0000-0000709D0000}"/>
    <cellStyle name="Salida 2 4 27 2" xfId="11067" xr:uid="{00000000-0005-0000-0000-0000719D0000}"/>
    <cellStyle name="Salida 2 4 27 2 2" xfId="26118" xr:uid="{00000000-0005-0000-0000-0000729D0000}"/>
    <cellStyle name="Salida 2 4 27 2 3" xfId="40467" xr:uid="{00000000-0005-0000-0000-0000739D0000}"/>
    <cellStyle name="Salida 2 4 27 3" xfId="21733" xr:uid="{00000000-0005-0000-0000-0000749D0000}"/>
    <cellStyle name="Salida 2 4 27 3 2" xfId="36784" xr:uid="{00000000-0005-0000-0000-0000759D0000}"/>
    <cellStyle name="Salida 2 4 27 3 3" xfId="51133" xr:uid="{00000000-0005-0000-0000-0000769D0000}"/>
    <cellStyle name="Salida 2 4 28" xfId="7594" xr:uid="{00000000-0005-0000-0000-0000779D0000}"/>
    <cellStyle name="Salida 2 4 28 2" xfId="11470" xr:uid="{00000000-0005-0000-0000-0000789D0000}"/>
    <cellStyle name="Salida 2 4 28 2 2" xfId="26521" xr:uid="{00000000-0005-0000-0000-0000799D0000}"/>
    <cellStyle name="Salida 2 4 28 2 3" xfId="40870" xr:uid="{00000000-0005-0000-0000-00007A9D0000}"/>
    <cellStyle name="Salida 2 4 28 3" xfId="21943" xr:uid="{00000000-0005-0000-0000-00007B9D0000}"/>
    <cellStyle name="Salida 2 4 28 3 2" xfId="36994" xr:uid="{00000000-0005-0000-0000-00007C9D0000}"/>
    <cellStyle name="Salida 2 4 28 3 3" xfId="51343" xr:uid="{00000000-0005-0000-0000-00007D9D0000}"/>
    <cellStyle name="Salida 2 4 29" xfId="7804" xr:uid="{00000000-0005-0000-0000-00007E9D0000}"/>
    <cellStyle name="Salida 2 4 29 2" xfId="14338" xr:uid="{00000000-0005-0000-0000-00007F9D0000}"/>
    <cellStyle name="Salida 2 4 29 2 2" xfId="29389" xr:uid="{00000000-0005-0000-0000-0000809D0000}"/>
    <cellStyle name="Salida 2 4 29 2 3" xfId="43738" xr:uid="{00000000-0005-0000-0000-0000819D0000}"/>
    <cellStyle name="Salida 2 4 29 3" xfId="22153" xr:uid="{00000000-0005-0000-0000-0000829D0000}"/>
    <cellStyle name="Salida 2 4 29 3 2" xfId="37204" xr:uid="{00000000-0005-0000-0000-0000839D0000}"/>
    <cellStyle name="Salida 2 4 29 3 3" xfId="51553" xr:uid="{00000000-0005-0000-0000-0000849D0000}"/>
    <cellStyle name="Salida 2 4 3" xfId="2344" xr:uid="{00000000-0005-0000-0000-0000859D0000}"/>
    <cellStyle name="Salida 2 4 3 2" xfId="10288" xr:uid="{00000000-0005-0000-0000-0000869D0000}"/>
    <cellStyle name="Salida 2 4 3 2 2" xfId="25339" xr:uid="{00000000-0005-0000-0000-0000879D0000}"/>
    <cellStyle name="Salida 2 4 3 2 3" xfId="39688" xr:uid="{00000000-0005-0000-0000-0000889D0000}"/>
    <cellStyle name="Salida 2 4 3 3" xfId="16693" xr:uid="{00000000-0005-0000-0000-0000899D0000}"/>
    <cellStyle name="Salida 2 4 3 3 2" xfId="31744" xr:uid="{00000000-0005-0000-0000-00008A9D0000}"/>
    <cellStyle name="Salida 2 4 3 3 3" xfId="46093" xr:uid="{00000000-0005-0000-0000-00008B9D0000}"/>
    <cellStyle name="Salida 2 4 30" xfId="8012" xr:uid="{00000000-0005-0000-0000-00008C9D0000}"/>
    <cellStyle name="Salida 2 4 30 2" xfId="1894" xr:uid="{00000000-0005-0000-0000-00008D9D0000}"/>
    <cellStyle name="Salida 2 4 30 2 2" xfId="23699" xr:uid="{00000000-0005-0000-0000-00008E9D0000}"/>
    <cellStyle name="Salida 2 4 30 2 3" xfId="23748" xr:uid="{00000000-0005-0000-0000-00008F9D0000}"/>
    <cellStyle name="Salida 2 4 30 3" xfId="22361" xr:uid="{00000000-0005-0000-0000-0000909D0000}"/>
    <cellStyle name="Salida 2 4 30 3 2" xfId="37412" xr:uid="{00000000-0005-0000-0000-0000919D0000}"/>
    <cellStyle name="Salida 2 4 30 3 3" xfId="51761" xr:uid="{00000000-0005-0000-0000-0000929D0000}"/>
    <cellStyle name="Salida 2 4 31" xfId="8219" xr:uid="{00000000-0005-0000-0000-0000939D0000}"/>
    <cellStyle name="Salida 2 4 31 2" xfId="9718" xr:uid="{00000000-0005-0000-0000-0000949D0000}"/>
    <cellStyle name="Salida 2 4 31 2 2" xfId="24769" xr:uid="{00000000-0005-0000-0000-0000959D0000}"/>
    <cellStyle name="Salida 2 4 31 2 3" xfId="39118" xr:uid="{00000000-0005-0000-0000-0000969D0000}"/>
    <cellStyle name="Salida 2 4 31 3" xfId="22568" xr:uid="{00000000-0005-0000-0000-0000979D0000}"/>
    <cellStyle name="Salida 2 4 31 3 2" xfId="37619" xr:uid="{00000000-0005-0000-0000-0000989D0000}"/>
    <cellStyle name="Salida 2 4 31 3 3" xfId="51968" xr:uid="{00000000-0005-0000-0000-0000999D0000}"/>
    <cellStyle name="Salida 2 4 32" xfId="8426" xr:uid="{00000000-0005-0000-0000-00009A9D0000}"/>
    <cellStyle name="Salida 2 4 32 2" xfId="9755" xr:uid="{00000000-0005-0000-0000-00009B9D0000}"/>
    <cellStyle name="Salida 2 4 32 2 2" xfId="24806" xr:uid="{00000000-0005-0000-0000-00009C9D0000}"/>
    <cellStyle name="Salida 2 4 32 2 3" xfId="39155" xr:uid="{00000000-0005-0000-0000-00009D9D0000}"/>
    <cellStyle name="Salida 2 4 32 3" xfId="22775" xr:uid="{00000000-0005-0000-0000-00009E9D0000}"/>
    <cellStyle name="Salida 2 4 32 3 2" xfId="37826" xr:uid="{00000000-0005-0000-0000-00009F9D0000}"/>
    <cellStyle name="Salida 2 4 32 3 3" xfId="52175" xr:uid="{00000000-0005-0000-0000-0000A09D0000}"/>
    <cellStyle name="Salida 2 4 33" xfId="8625" xr:uid="{00000000-0005-0000-0000-0000A19D0000}"/>
    <cellStyle name="Salida 2 4 33 2" xfId="15283" xr:uid="{00000000-0005-0000-0000-0000A29D0000}"/>
    <cellStyle name="Salida 2 4 33 2 2" xfId="30334" xr:uid="{00000000-0005-0000-0000-0000A39D0000}"/>
    <cellStyle name="Salida 2 4 33 2 3" xfId="44683" xr:uid="{00000000-0005-0000-0000-0000A49D0000}"/>
    <cellStyle name="Salida 2 4 33 3" xfId="22974" xr:uid="{00000000-0005-0000-0000-0000A59D0000}"/>
    <cellStyle name="Salida 2 4 33 3 2" xfId="38025" xr:uid="{00000000-0005-0000-0000-0000A69D0000}"/>
    <cellStyle name="Salida 2 4 33 3 3" xfId="52374" xr:uid="{00000000-0005-0000-0000-0000A79D0000}"/>
    <cellStyle name="Salida 2 4 34" xfId="8803" xr:uid="{00000000-0005-0000-0000-0000A89D0000}"/>
    <cellStyle name="Salida 2 4 34 2" xfId="10863" xr:uid="{00000000-0005-0000-0000-0000A99D0000}"/>
    <cellStyle name="Salida 2 4 34 2 2" xfId="25914" xr:uid="{00000000-0005-0000-0000-0000AA9D0000}"/>
    <cellStyle name="Salida 2 4 34 2 3" xfId="40263" xr:uid="{00000000-0005-0000-0000-0000AB9D0000}"/>
    <cellStyle name="Salida 2 4 34 3" xfId="23152" xr:uid="{00000000-0005-0000-0000-0000AC9D0000}"/>
    <cellStyle name="Salida 2 4 34 3 2" xfId="38203" xr:uid="{00000000-0005-0000-0000-0000AD9D0000}"/>
    <cellStyle name="Salida 2 4 34 3 3" xfId="52552" xr:uid="{00000000-0005-0000-0000-0000AE9D0000}"/>
    <cellStyle name="Salida 2 4 35" xfId="8957" xr:uid="{00000000-0005-0000-0000-0000AF9D0000}"/>
    <cellStyle name="Salida 2 4 35 2" xfId="11720" xr:uid="{00000000-0005-0000-0000-0000B09D0000}"/>
    <cellStyle name="Salida 2 4 35 2 2" xfId="26771" xr:uid="{00000000-0005-0000-0000-0000B19D0000}"/>
    <cellStyle name="Salida 2 4 35 2 3" xfId="41120" xr:uid="{00000000-0005-0000-0000-0000B29D0000}"/>
    <cellStyle name="Salida 2 4 35 3" xfId="23306" xr:uid="{00000000-0005-0000-0000-0000B39D0000}"/>
    <cellStyle name="Salida 2 4 35 3 2" xfId="38357" xr:uid="{00000000-0005-0000-0000-0000B49D0000}"/>
    <cellStyle name="Salida 2 4 35 3 3" xfId="52706" xr:uid="{00000000-0005-0000-0000-0000B59D0000}"/>
    <cellStyle name="Salida 2 4 36" xfId="9417" xr:uid="{00000000-0005-0000-0000-0000B69D0000}"/>
    <cellStyle name="Salida 2 4 36 2" xfId="24468" xr:uid="{00000000-0005-0000-0000-0000B79D0000}"/>
    <cellStyle name="Salida 2 4 36 3" xfId="38817" xr:uid="{00000000-0005-0000-0000-0000B89D0000}"/>
    <cellStyle name="Salida 2 4 37" xfId="16206" xr:uid="{00000000-0005-0000-0000-0000B99D0000}"/>
    <cellStyle name="Salida 2 4 37 2" xfId="31257" xr:uid="{00000000-0005-0000-0000-0000BA9D0000}"/>
    <cellStyle name="Salida 2 4 37 3" xfId="45606" xr:uid="{00000000-0005-0000-0000-0000BB9D0000}"/>
    <cellStyle name="Salida 2 4 4" xfId="2554" xr:uid="{00000000-0005-0000-0000-0000BC9D0000}"/>
    <cellStyle name="Salida 2 4 4 2" xfId="11611" xr:uid="{00000000-0005-0000-0000-0000BD9D0000}"/>
    <cellStyle name="Salida 2 4 4 2 2" xfId="26662" xr:uid="{00000000-0005-0000-0000-0000BE9D0000}"/>
    <cellStyle name="Salida 2 4 4 2 3" xfId="41011" xr:uid="{00000000-0005-0000-0000-0000BF9D0000}"/>
    <cellStyle name="Salida 2 4 4 3" xfId="16903" xr:uid="{00000000-0005-0000-0000-0000C09D0000}"/>
    <cellStyle name="Salida 2 4 4 3 2" xfId="31954" xr:uid="{00000000-0005-0000-0000-0000C19D0000}"/>
    <cellStyle name="Salida 2 4 4 3 3" xfId="46303" xr:uid="{00000000-0005-0000-0000-0000C29D0000}"/>
    <cellStyle name="Salida 2 4 5" xfId="2764" xr:uid="{00000000-0005-0000-0000-0000C39D0000}"/>
    <cellStyle name="Salida 2 4 5 2" xfId="14249" xr:uid="{00000000-0005-0000-0000-0000C49D0000}"/>
    <cellStyle name="Salida 2 4 5 2 2" xfId="29300" xr:uid="{00000000-0005-0000-0000-0000C59D0000}"/>
    <cellStyle name="Salida 2 4 5 2 3" xfId="43649" xr:uid="{00000000-0005-0000-0000-0000C69D0000}"/>
    <cellStyle name="Salida 2 4 5 3" xfId="17113" xr:uid="{00000000-0005-0000-0000-0000C79D0000}"/>
    <cellStyle name="Salida 2 4 5 3 2" xfId="32164" xr:uid="{00000000-0005-0000-0000-0000C89D0000}"/>
    <cellStyle name="Salida 2 4 5 3 3" xfId="46513" xr:uid="{00000000-0005-0000-0000-0000C99D0000}"/>
    <cellStyle name="Salida 2 4 6" xfId="2974" xr:uid="{00000000-0005-0000-0000-0000CA9D0000}"/>
    <cellStyle name="Salida 2 4 6 2" xfId="14367" xr:uid="{00000000-0005-0000-0000-0000CB9D0000}"/>
    <cellStyle name="Salida 2 4 6 2 2" xfId="29418" xr:uid="{00000000-0005-0000-0000-0000CC9D0000}"/>
    <cellStyle name="Salida 2 4 6 2 3" xfId="43767" xr:uid="{00000000-0005-0000-0000-0000CD9D0000}"/>
    <cellStyle name="Salida 2 4 6 3" xfId="17323" xr:uid="{00000000-0005-0000-0000-0000CE9D0000}"/>
    <cellStyle name="Salida 2 4 6 3 2" xfId="32374" xr:uid="{00000000-0005-0000-0000-0000CF9D0000}"/>
    <cellStyle name="Salida 2 4 6 3 3" xfId="46723" xr:uid="{00000000-0005-0000-0000-0000D09D0000}"/>
    <cellStyle name="Salida 2 4 7" xfId="3184" xr:uid="{00000000-0005-0000-0000-0000D19D0000}"/>
    <cellStyle name="Salida 2 4 7 2" xfId="12826" xr:uid="{00000000-0005-0000-0000-0000D29D0000}"/>
    <cellStyle name="Salida 2 4 7 2 2" xfId="27877" xr:uid="{00000000-0005-0000-0000-0000D39D0000}"/>
    <cellStyle name="Salida 2 4 7 2 3" xfId="42226" xr:uid="{00000000-0005-0000-0000-0000D49D0000}"/>
    <cellStyle name="Salida 2 4 7 3" xfId="17533" xr:uid="{00000000-0005-0000-0000-0000D59D0000}"/>
    <cellStyle name="Salida 2 4 7 3 2" xfId="32584" xr:uid="{00000000-0005-0000-0000-0000D69D0000}"/>
    <cellStyle name="Salida 2 4 7 3 3" xfId="46933" xr:uid="{00000000-0005-0000-0000-0000D79D0000}"/>
    <cellStyle name="Salida 2 4 8" xfId="3394" xr:uid="{00000000-0005-0000-0000-0000D89D0000}"/>
    <cellStyle name="Salida 2 4 8 2" xfId="12534" xr:uid="{00000000-0005-0000-0000-0000D99D0000}"/>
    <cellStyle name="Salida 2 4 8 2 2" xfId="27585" xr:uid="{00000000-0005-0000-0000-0000DA9D0000}"/>
    <cellStyle name="Salida 2 4 8 2 3" xfId="41934" xr:uid="{00000000-0005-0000-0000-0000DB9D0000}"/>
    <cellStyle name="Salida 2 4 8 3" xfId="17743" xr:uid="{00000000-0005-0000-0000-0000DC9D0000}"/>
    <cellStyle name="Salida 2 4 8 3 2" xfId="32794" xr:uid="{00000000-0005-0000-0000-0000DD9D0000}"/>
    <cellStyle name="Salida 2 4 8 3 3" xfId="47143" xr:uid="{00000000-0005-0000-0000-0000DE9D0000}"/>
    <cellStyle name="Salida 2 4 9" xfId="3604" xr:uid="{00000000-0005-0000-0000-0000DF9D0000}"/>
    <cellStyle name="Salida 2 4 9 2" xfId="10725" xr:uid="{00000000-0005-0000-0000-0000E09D0000}"/>
    <cellStyle name="Salida 2 4 9 2 2" xfId="25776" xr:uid="{00000000-0005-0000-0000-0000E19D0000}"/>
    <cellStyle name="Salida 2 4 9 2 3" xfId="40125" xr:uid="{00000000-0005-0000-0000-0000E29D0000}"/>
    <cellStyle name="Salida 2 4 9 3" xfId="17953" xr:uid="{00000000-0005-0000-0000-0000E39D0000}"/>
    <cellStyle name="Salida 2 4 9 3 2" xfId="33004" xr:uid="{00000000-0005-0000-0000-0000E49D0000}"/>
    <cellStyle name="Salida 2 4 9 3 3" xfId="47353" xr:uid="{00000000-0005-0000-0000-0000E59D0000}"/>
    <cellStyle name="Salida 2 40" xfId="16152" xr:uid="{00000000-0005-0000-0000-0000E69D0000}"/>
    <cellStyle name="Salida 2 40 2" xfId="31203" xr:uid="{00000000-0005-0000-0000-0000E79D0000}"/>
    <cellStyle name="Salida 2 40 3" xfId="45552" xr:uid="{00000000-0005-0000-0000-0000E89D0000}"/>
    <cellStyle name="Salida 2 5" xfId="2017" xr:uid="{00000000-0005-0000-0000-0000E99D0000}"/>
    <cellStyle name="Salida 2 5 2" xfId="10202" xr:uid="{00000000-0005-0000-0000-0000EA9D0000}"/>
    <cellStyle name="Salida 2 5 2 2" xfId="25253" xr:uid="{00000000-0005-0000-0000-0000EB9D0000}"/>
    <cellStyle name="Salida 2 5 2 3" xfId="39602" xr:uid="{00000000-0005-0000-0000-0000EC9D0000}"/>
    <cellStyle name="Salida 2 5 3" xfId="16364" xr:uid="{00000000-0005-0000-0000-0000ED9D0000}"/>
    <cellStyle name="Salida 2 5 3 2" xfId="31415" xr:uid="{00000000-0005-0000-0000-0000EE9D0000}"/>
    <cellStyle name="Salida 2 5 3 3" xfId="45764" xr:uid="{00000000-0005-0000-0000-0000EF9D0000}"/>
    <cellStyle name="Salida 2 6" xfId="2249" xr:uid="{00000000-0005-0000-0000-0000F09D0000}"/>
    <cellStyle name="Salida 2 6 2" xfId="12009" xr:uid="{00000000-0005-0000-0000-0000F19D0000}"/>
    <cellStyle name="Salida 2 6 2 2" xfId="27060" xr:uid="{00000000-0005-0000-0000-0000F29D0000}"/>
    <cellStyle name="Salida 2 6 2 3" xfId="41409" xr:uid="{00000000-0005-0000-0000-0000F39D0000}"/>
    <cellStyle name="Salida 2 6 3" xfId="16598" xr:uid="{00000000-0005-0000-0000-0000F49D0000}"/>
    <cellStyle name="Salida 2 6 3 2" xfId="31649" xr:uid="{00000000-0005-0000-0000-0000F59D0000}"/>
    <cellStyle name="Salida 2 6 3 3" xfId="45998" xr:uid="{00000000-0005-0000-0000-0000F69D0000}"/>
    <cellStyle name="Salida 2 7" xfId="2459" xr:uid="{00000000-0005-0000-0000-0000F79D0000}"/>
    <cellStyle name="Salida 2 7 2" xfId="14596" xr:uid="{00000000-0005-0000-0000-0000F89D0000}"/>
    <cellStyle name="Salida 2 7 2 2" xfId="29647" xr:uid="{00000000-0005-0000-0000-0000F99D0000}"/>
    <cellStyle name="Salida 2 7 2 3" xfId="43996" xr:uid="{00000000-0005-0000-0000-0000FA9D0000}"/>
    <cellStyle name="Salida 2 7 3" xfId="16808" xr:uid="{00000000-0005-0000-0000-0000FB9D0000}"/>
    <cellStyle name="Salida 2 7 3 2" xfId="31859" xr:uid="{00000000-0005-0000-0000-0000FC9D0000}"/>
    <cellStyle name="Salida 2 7 3 3" xfId="46208" xr:uid="{00000000-0005-0000-0000-0000FD9D0000}"/>
    <cellStyle name="Salida 2 8" xfId="2669" xr:uid="{00000000-0005-0000-0000-0000FE9D0000}"/>
    <cellStyle name="Salida 2 8 2" xfId="9079" xr:uid="{00000000-0005-0000-0000-0000FF9D0000}"/>
    <cellStyle name="Salida 2 8 2 2" xfId="24130" xr:uid="{00000000-0005-0000-0000-0000009E0000}"/>
    <cellStyle name="Salida 2 8 2 3" xfId="38479" xr:uid="{00000000-0005-0000-0000-0000019E0000}"/>
    <cellStyle name="Salida 2 8 3" xfId="17018" xr:uid="{00000000-0005-0000-0000-0000029E0000}"/>
    <cellStyle name="Salida 2 8 3 2" xfId="32069" xr:uid="{00000000-0005-0000-0000-0000039E0000}"/>
    <cellStyle name="Salida 2 8 3 3" xfId="46418" xr:uid="{00000000-0005-0000-0000-0000049E0000}"/>
    <cellStyle name="Salida 2 9" xfId="2879" xr:uid="{00000000-0005-0000-0000-0000059E0000}"/>
    <cellStyle name="Salida 2 9 2" xfId="14255" xr:uid="{00000000-0005-0000-0000-0000069E0000}"/>
    <cellStyle name="Salida 2 9 2 2" xfId="29306" xr:uid="{00000000-0005-0000-0000-0000079E0000}"/>
    <cellStyle name="Salida 2 9 2 3" xfId="43655" xr:uid="{00000000-0005-0000-0000-0000089E0000}"/>
    <cellStyle name="Salida 2 9 3" xfId="17228" xr:uid="{00000000-0005-0000-0000-0000099E0000}"/>
    <cellStyle name="Salida 2 9 3 2" xfId="32279" xr:uid="{00000000-0005-0000-0000-00000A9E0000}"/>
    <cellStyle name="Salida 2 9 3 3" xfId="46628" xr:uid="{00000000-0005-0000-0000-00000B9E0000}"/>
    <cellStyle name="Salida 20" xfId="1435" xr:uid="{00000000-0005-0000-0000-00000C9E0000}"/>
    <cellStyle name="Salida 20 10" xfId="3721" xr:uid="{00000000-0005-0000-0000-00000D9E0000}"/>
    <cellStyle name="Salida 20 10 2" xfId="11057" xr:uid="{00000000-0005-0000-0000-00000E9E0000}"/>
    <cellStyle name="Salida 20 10 2 2" xfId="26108" xr:uid="{00000000-0005-0000-0000-00000F9E0000}"/>
    <cellStyle name="Salida 20 10 2 3" xfId="40457" xr:uid="{00000000-0005-0000-0000-0000109E0000}"/>
    <cellStyle name="Salida 20 10 3" xfId="18070" xr:uid="{00000000-0005-0000-0000-0000119E0000}"/>
    <cellStyle name="Salida 20 10 3 2" xfId="33121" xr:uid="{00000000-0005-0000-0000-0000129E0000}"/>
    <cellStyle name="Salida 20 10 3 3" xfId="47470" xr:uid="{00000000-0005-0000-0000-0000139E0000}"/>
    <cellStyle name="Salida 20 11" xfId="3931" xr:uid="{00000000-0005-0000-0000-0000149E0000}"/>
    <cellStyle name="Salida 20 11 2" xfId="9234" xr:uid="{00000000-0005-0000-0000-0000159E0000}"/>
    <cellStyle name="Salida 20 11 2 2" xfId="24285" xr:uid="{00000000-0005-0000-0000-0000169E0000}"/>
    <cellStyle name="Salida 20 11 2 3" xfId="38634" xr:uid="{00000000-0005-0000-0000-0000179E0000}"/>
    <cellStyle name="Salida 20 11 3" xfId="18280" xr:uid="{00000000-0005-0000-0000-0000189E0000}"/>
    <cellStyle name="Salida 20 11 3 2" xfId="33331" xr:uid="{00000000-0005-0000-0000-0000199E0000}"/>
    <cellStyle name="Salida 20 11 3 3" xfId="47680" xr:uid="{00000000-0005-0000-0000-00001A9E0000}"/>
    <cellStyle name="Salida 20 12" xfId="4141" xr:uid="{00000000-0005-0000-0000-00001B9E0000}"/>
    <cellStyle name="Salida 20 12 2" xfId="10506" xr:uid="{00000000-0005-0000-0000-00001C9E0000}"/>
    <cellStyle name="Salida 20 12 2 2" xfId="25557" xr:uid="{00000000-0005-0000-0000-00001D9E0000}"/>
    <cellStyle name="Salida 20 12 2 3" xfId="39906" xr:uid="{00000000-0005-0000-0000-00001E9E0000}"/>
    <cellStyle name="Salida 20 12 3" xfId="18490" xr:uid="{00000000-0005-0000-0000-00001F9E0000}"/>
    <cellStyle name="Salida 20 12 3 2" xfId="33541" xr:uid="{00000000-0005-0000-0000-0000209E0000}"/>
    <cellStyle name="Salida 20 12 3 3" xfId="47890" xr:uid="{00000000-0005-0000-0000-0000219E0000}"/>
    <cellStyle name="Salida 20 13" xfId="4351" xr:uid="{00000000-0005-0000-0000-0000229E0000}"/>
    <cellStyle name="Salida 20 13 2" xfId="15024" xr:uid="{00000000-0005-0000-0000-0000239E0000}"/>
    <cellStyle name="Salida 20 13 2 2" xfId="30075" xr:uid="{00000000-0005-0000-0000-0000249E0000}"/>
    <cellStyle name="Salida 20 13 2 3" xfId="44424" xr:uid="{00000000-0005-0000-0000-0000259E0000}"/>
    <cellStyle name="Salida 20 13 3" xfId="18700" xr:uid="{00000000-0005-0000-0000-0000269E0000}"/>
    <cellStyle name="Salida 20 13 3 2" xfId="33751" xr:uid="{00000000-0005-0000-0000-0000279E0000}"/>
    <cellStyle name="Salida 20 13 3 3" xfId="48100" xr:uid="{00000000-0005-0000-0000-0000289E0000}"/>
    <cellStyle name="Salida 20 14" xfId="4561" xr:uid="{00000000-0005-0000-0000-0000299E0000}"/>
    <cellStyle name="Salida 20 14 2" xfId="13807" xr:uid="{00000000-0005-0000-0000-00002A9E0000}"/>
    <cellStyle name="Salida 20 14 2 2" xfId="28858" xr:uid="{00000000-0005-0000-0000-00002B9E0000}"/>
    <cellStyle name="Salida 20 14 2 3" xfId="43207" xr:uid="{00000000-0005-0000-0000-00002C9E0000}"/>
    <cellStyle name="Salida 20 14 3" xfId="18910" xr:uid="{00000000-0005-0000-0000-00002D9E0000}"/>
    <cellStyle name="Salida 20 14 3 2" xfId="33961" xr:uid="{00000000-0005-0000-0000-00002E9E0000}"/>
    <cellStyle name="Salida 20 14 3 3" xfId="48310" xr:uid="{00000000-0005-0000-0000-00002F9E0000}"/>
    <cellStyle name="Salida 20 15" xfId="4771" xr:uid="{00000000-0005-0000-0000-0000309E0000}"/>
    <cellStyle name="Salida 20 15 2" xfId="1739" xr:uid="{00000000-0005-0000-0000-0000319E0000}"/>
    <cellStyle name="Salida 20 15 2 2" xfId="23544" xr:uid="{00000000-0005-0000-0000-0000329E0000}"/>
    <cellStyle name="Salida 20 15 2 3" xfId="23991" xr:uid="{00000000-0005-0000-0000-0000339E0000}"/>
    <cellStyle name="Salida 20 15 3" xfId="19120" xr:uid="{00000000-0005-0000-0000-0000349E0000}"/>
    <cellStyle name="Salida 20 15 3 2" xfId="34171" xr:uid="{00000000-0005-0000-0000-0000359E0000}"/>
    <cellStyle name="Salida 20 15 3 3" xfId="48520" xr:uid="{00000000-0005-0000-0000-0000369E0000}"/>
    <cellStyle name="Salida 20 16" xfId="4981" xr:uid="{00000000-0005-0000-0000-0000379E0000}"/>
    <cellStyle name="Salida 20 16 2" xfId="12555" xr:uid="{00000000-0005-0000-0000-0000389E0000}"/>
    <cellStyle name="Salida 20 16 2 2" xfId="27606" xr:uid="{00000000-0005-0000-0000-0000399E0000}"/>
    <cellStyle name="Salida 20 16 2 3" xfId="41955" xr:uid="{00000000-0005-0000-0000-00003A9E0000}"/>
    <cellStyle name="Salida 20 16 3" xfId="19330" xr:uid="{00000000-0005-0000-0000-00003B9E0000}"/>
    <cellStyle name="Salida 20 16 3 2" xfId="34381" xr:uid="{00000000-0005-0000-0000-00003C9E0000}"/>
    <cellStyle name="Salida 20 16 3 3" xfId="48730" xr:uid="{00000000-0005-0000-0000-00003D9E0000}"/>
    <cellStyle name="Salida 20 17" xfId="5191" xr:uid="{00000000-0005-0000-0000-00003E9E0000}"/>
    <cellStyle name="Salida 20 17 2" xfId="11201" xr:uid="{00000000-0005-0000-0000-00003F9E0000}"/>
    <cellStyle name="Salida 20 17 2 2" xfId="26252" xr:uid="{00000000-0005-0000-0000-0000409E0000}"/>
    <cellStyle name="Salida 20 17 2 3" xfId="40601" xr:uid="{00000000-0005-0000-0000-0000419E0000}"/>
    <cellStyle name="Salida 20 17 3" xfId="19540" xr:uid="{00000000-0005-0000-0000-0000429E0000}"/>
    <cellStyle name="Salida 20 17 3 2" xfId="34591" xr:uid="{00000000-0005-0000-0000-0000439E0000}"/>
    <cellStyle name="Salida 20 17 3 3" xfId="48940" xr:uid="{00000000-0005-0000-0000-0000449E0000}"/>
    <cellStyle name="Salida 20 18" xfId="5401" xr:uid="{00000000-0005-0000-0000-0000459E0000}"/>
    <cellStyle name="Salida 20 18 2" xfId="11981" xr:uid="{00000000-0005-0000-0000-0000469E0000}"/>
    <cellStyle name="Salida 20 18 2 2" xfId="27032" xr:uid="{00000000-0005-0000-0000-0000479E0000}"/>
    <cellStyle name="Salida 20 18 2 3" xfId="41381" xr:uid="{00000000-0005-0000-0000-0000489E0000}"/>
    <cellStyle name="Salida 20 18 3" xfId="19750" xr:uid="{00000000-0005-0000-0000-0000499E0000}"/>
    <cellStyle name="Salida 20 18 3 2" xfId="34801" xr:uid="{00000000-0005-0000-0000-00004A9E0000}"/>
    <cellStyle name="Salida 20 18 3 3" xfId="49150" xr:uid="{00000000-0005-0000-0000-00004B9E0000}"/>
    <cellStyle name="Salida 20 19" xfId="5611" xr:uid="{00000000-0005-0000-0000-00004C9E0000}"/>
    <cellStyle name="Salida 20 19 2" xfId="13882" xr:uid="{00000000-0005-0000-0000-00004D9E0000}"/>
    <cellStyle name="Salida 20 19 2 2" xfId="28933" xr:uid="{00000000-0005-0000-0000-00004E9E0000}"/>
    <cellStyle name="Salida 20 19 2 3" xfId="43282" xr:uid="{00000000-0005-0000-0000-00004F9E0000}"/>
    <cellStyle name="Salida 20 19 3" xfId="19960" xr:uid="{00000000-0005-0000-0000-0000509E0000}"/>
    <cellStyle name="Salida 20 19 3 2" xfId="35011" xr:uid="{00000000-0005-0000-0000-0000519E0000}"/>
    <cellStyle name="Salida 20 19 3 3" xfId="49360" xr:uid="{00000000-0005-0000-0000-0000529E0000}"/>
    <cellStyle name="Salida 20 2" xfId="1960" xr:uid="{00000000-0005-0000-0000-0000539E0000}"/>
    <cellStyle name="Salida 20 2 2" xfId="1658" xr:uid="{00000000-0005-0000-0000-0000549E0000}"/>
    <cellStyle name="Salida 20 2 2 2" xfId="23463" xr:uid="{00000000-0005-0000-0000-0000559E0000}"/>
    <cellStyle name="Salida 20 2 2 3" xfId="23772" xr:uid="{00000000-0005-0000-0000-0000569E0000}"/>
    <cellStyle name="Salida 20 2 3" xfId="16306" xr:uid="{00000000-0005-0000-0000-0000579E0000}"/>
    <cellStyle name="Salida 20 2 3 2" xfId="31357" xr:uid="{00000000-0005-0000-0000-0000589E0000}"/>
    <cellStyle name="Salida 20 2 3 3" xfId="45706" xr:uid="{00000000-0005-0000-0000-0000599E0000}"/>
    <cellStyle name="Salida 20 20" xfId="5821" xr:uid="{00000000-0005-0000-0000-00005A9E0000}"/>
    <cellStyle name="Salida 20 20 2" xfId="14580" xr:uid="{00000000-0005-0000-0000-00005B9E0000}"/>
    <cellStyle name="Salida 20 20 2 2" xfId="29631" xr:uid="{00000000-0005-0000-0000-00005C9E0000}"/>
    <cellStyle name="Salida 20 20 2 3" xfId="43980" xr:uid="{00000000-0005-0000-0000-00005D9E0000}"/>
    <cellStyle name="Salida 20 20 3" xfId="20170" xr:uid="{00000000-0005-0000-0000-00005E9E0000}"/>
    <cellStyle name="Salida 20 20 3 2" xfId="35221" xr:uid="{00000000-0005-0000-0000-00005F9E0000}"/>
    <cellStyle name="Salida 20 20 3 3" xfId="49570" xr:uid="{00000000-0005-0000-0000-0000609E0000}"/>
    <cellStyle name="Salida 20 21" xfId="6031" xr:uid="{00000000-0005-0000-0000-0000619E0000}"/>
    <cellStyle name="Salida 20 21 2" xfId="11359" xr:uid="{00000000-0005-0000-0000-0000629E0000}"/>
    <cellStyle name="Salida 20 21 2 2" xfId="26410" xr:uid="{00000000-0005-0000-0000-0000639E0000}"/>
    <cellStyle name="Salida 20 21 2 3" xfId="40759" xr:uid="{00000000-0005-0000-0000-0000649E0000}"/>
    <cellStyle name="Salida 20 21 3" xfId="20380" xr:uid="{00000000-0005-0000-0000-0000659E0000}"/>
    <cellStyle name="Salida 20 21 3 2" xfId="35431" xr:uid="{00000000-0005-0000-0000-0000669E0000}"/>
    <cellStyle name="Salida 20 21 3 3" xfId="49780" xr:uid="{00000000-0005-0000-0000-0000679E0000}"/>
    <cellStyle name="Salida 20 22" xfId="6241" xr:uid="{00000000-0005-0000-0000-0000689E0000}"/>
    <cellStyle name="Salida 20 22 2" xfId="9258" xr:uid="{00000000-0005-0000-0000-0000699E0000}"/>
    <cellStyle name="Salida 20 22 2 2" xfId="24309" xr:uid="{00000000-0005-0000-0000-00006A9E0000}"/>
    <cellStyle name="Salida 20 22 2 3" xfId="38658" xr:uid="{00000000-0005-0000-0000-00006B9E0000}"/>
    <cellStyle name="Salida 20 22 3" xfId="20590" xr:uid="{00000000-0005-0000-0000-00006C9E0000}"/>
    <cellStyle name="Salida 20 22 3 2" xfId="35641" xr:uid="{00000000-0005-0000-0000-00006D9E0000}"/>
    <cellStyle name="Salida 20 22 3 3" xfId="49990" xr:uid="{00000000-0005-0000-0000-00006E9E0000}"/>
    <cellStyle name="Salida 20 23" xfId="6451" xr:uid="{00000000-0005-0000-0000-00006F9E0000}"/>
    <cellStyle name="Salida 20 23 2" xfId="12235" xr:uid="{00000000-0005-0000-0000-0000709E0000}"/>
    <cellStyle name="Salida 20 23 2 2" xfId="27286" xr:uid="{00000000-0005-0000-0000-0000719E0000}"/>
    <cellStyle name="Salida 20 23 2 3" xfId="41635" xr:uid="{00000000-0005-0000-0000-0000729E0000}"/>
    <cellStyle name="Salida 20 23 3" xfId="20800" xr:uid="{00000000-0005-0000-0000-0000739E0000}"/>
    <cellStyle name="Salida 20 23 3 2" xfId="35851" xr:uid="{00000000-0005-0000-0000-0000749E0000}"/>
    <cellStyle name="Salida 20 23 3 3" xfId="50200" xr:uid="{00000000-0005-0000-0000-0000759E0000}"/>
    <cellStyle name="Salida 20 24" xfId="6661" xr:uid="{00000000-0005-0000-0000-0000769E0000}"/>
    <cellStyle name="Salida 20 24 2" xfId="14420" xr:uid="{00000000-0005-0000-0000-0000779E0000}"/>
    <cellStyle name="Salida 20 24 2 2" xfId="29471" xr:uid="{00000000-0005-0000-0000-0000789E0000}"/>
    <cellStyle name="Salida 20 24 2 3" xfId="43820" xr:uid="{00000000-0005-0000-0000-0000799E0000}"/>
    <cellStyle name="Salida 20 24 3" xfId="21010" xr:uid="{00000000-0005-0000-0000-00007A9E0000}"/>
    <cellStyle name="Salida 20 24 3 2" xfId="36061" xr:uid="{00000000-0005-0000-0000-00007B9E0000}"/>
    <cellStyle name="Salida 20 24 3 3" xfId="50410" xr:uid="{00000000-0005-0000-0000-00007C9E0000}"/>
    <cellStyle name="Salida 20 25" xfId="6871" xr:uid="{00000000-0005-0000-0000-00007D9E0000}"/>
    <cellStyle name="Salida 20 25 2" xfId="13084" xr:uid="{00000000-0005-0000-0000-00007E9E0000}"/>
    <cellStyle name="Salida 20 25 2 2" xfId="28135" xr:uid="{00000000-0005-0000-0000-00007F9E0000}"/>
    <cellStyle name="Salida 20 25 2 3" xfId="42484" xr:uid="{00000000-0005-0000-0000-0000809E0000}"/>
    <cellStyle name="Salida 20 25 3" xfId="21220" xr:uid="{00000000-0005-0000-0000-0000819E0000}"/>
    <cellStyle name="Salida 20 25 3 2" xfId="36271" xr:uid="{00000000-0005-0000-0000-0000829E0000}"/>
    <cellStyle name="Salida 20 25 3 3" xfId="50620" xr:uid="{00000000-0005-0000-0000-0000839E0000}"/>
    <cellStyle name="Salida 20 26" xfId="7081" xr:uid="{00000000-0005-0000-0000-0000849E0000}"/>
    <cellStyle name="Salida 20 26 2" xfId="1697" xr:uid="{00000000-0005-0000-0000-0000859E0000}"/>
    <cellStyle name="Salida 20 26 2 2" xfId="23502" xr:uid="{00000000-0005-0000-0000-0000869E0000}"/>
    <cellStyle name="Salida 20 26 2 3" xfId="24052" xr:uid="{00000000-0005-0000-0000-0000879E0000}"/>
    <cellStyle name="Salida 20 26 3" xfId="21430" xr:uid="{00000000-0005-0000-0000-0000889E0000}"/>
    <cellStyle name="Salida 20 26 3 2" xfId="36481" xr:uid="{00000000-0005-0000-0000-0000899E0000}"/>
    <cellStyle name="Salida 20 26 3 3" xfId="50830" xr:uid="{00000000-0005-0000-0000-00008A9E0000}"/>
    <cellStyle name="Salida 20 27" xfId="7291" xr:uid="{00000000-0005-0000-0000-00008B9E0000}"/>
    <cellStyle name="Salida 20 27 2" xfId="10616" xr:uid="{00000000-0005-0000-0000-00008C9E0000}"/>
    <cellStyle name="Salida 20 27 2 2" xfId="25667" xr:uid="{00000000-0005-0000-0000-00008D9E0000}"/>
    <cellStyle name="Salida 20 27 2 3" xfId="40016" xr:uid="{00000000-0005-0000-0000-00008E9E0000}"/>
    <cellStyle name="Salida 20 27 3" xfId="21640" xr:uid="{00000000-0005-0000-0000-00008F9E0000}"/>
    <cellStyle name="Salida 20 27 3 2" xfId="36691" xr:uid="{00000000-0005-0000-0000-0000909E0000}"/>
    <cellStyle name="Salida 20 27 3 3" xfId="51040" xr:uid="{00000000-0005-0000-0000-0000919E0000}"/>
    <cellStyle name="Salida 20 28" xfId="7501" xr:uid="{00000000-0005-0000-0000-0000929E0000}"/>
    <cellStyle name="Salida 20 28 2" xfId="10781" xr:uid="{00000000-0005-0000-0000-0000939E0000}"/>
    <cellStyle name="Salida 20 28 2 2" xfId="25832" xr:uid="{00000000-0005-0000-0000-0000949E0000}"/>
    <cellStyle name="Salida 20 28 2 3" xfId="40181" xr:uid="{00000000-0005-0000-0000-0000959E0000}"/>
    <cellStyle name="Salida 20 28 3" xfId="21850" xr:uid="{00000000-0005-0000-0000-0000969E0000}"/>
    <cellStyle name="Salida 20 28 3 2" xfId="36901" xr:uid="{00000000-0005-0000-0000-0000979E0000}"/>
    <cellStyle name="Salida 20 28 3 3" xfId="51250" xr:uid="{00000000-0005-0000-0000-0000989E0000}"/>
    <cellStyle name="Salida 20 29" xfId="7711" xr:uid="{00000000-0005-0000-0000-0000999E0000}"/>
    <cellStyle name="Salida 20 29 2" xfId="9644" xr:uid="{00000000-0005-0000-0000-00009A9E0000}"/>
    <cellStyle name="Salida 20 29 2 2" xfId="24695" xr:uid="{00000000-0005-0000-0000-00009B9E0000}"/>
    <cellStyle name="Salida 20 29 2 3" xfId="39044" xr:uid="{00000000-0005-0000-0000-00009C9E0000}"/>
    <cellStyle name="Salida 20 29 3" xfId="22060" xr:uid="{00000000-0005-0000-0000-00009D9E0000}"/>
    <cellStyle name="Salida 20 29 3 2" xfId="37111" xr:uid="{00000000-0005-0000-0000-00009E9E0000}"/>
    <cellStyle name="Salida 20 29 3 3" xfId="51460" xr:uid="{00000000-0005-0000-0000-00009F9E0000}"/>
    <cellStyle name="Salida 20 3" xfId="2251" xr:uid="{00000000-0005-0000-0000-0000A09E0000}"/>
    <cellStyle name="Salida 20 3 2" xfId="1571" xr:uid="{00000000-0005-0000-0000-0000A19E0000}"/>
    <cellStyle name="Salida 20 3 2 2" xfId="23416" xr:uid="{00000000-0005-0000-0000-0000A29E0000}"/>
    <cellStyle name="Salida 20 3 2 3" xfId="23918" xr:uid="{00000000-0005-0000-0000-0000A39E0000}"/>
    <cellStyle name="Salida 20 3 3" xfId="16600" xr:uid="{00000000-0005-0000-0000-0000A49E0000}"/>
    <cellStyle name="Salida 20 3 3 2" xfId="31651" xr:uid="{00000000-0005-0000-0000-0000A59E0000}"/>
    <cellStyle name="Salida 20 3 3 3" xfId="46000" xr:uid="{00000000-0005-0000-0000-0000A69E0000}"/>
    <cellStyle name="Salida 20 30" xfId="7921" xr:uid="{00000000-0005-0000-0000-0000A79E0000}"/>
    <cellStyle name="Salida 20 30 2" xfId="11050" xr:uid="{00000000-0005-0000-0000-0000A89E0000}"/>
    <cellStyle name="Salida 20 30 2 2" xfId="26101" xr:uid="{00000000-0005-0000-0000-0000A99E0000}"/>
    <cellStyle name="Salida 20 30 2 3" xfId="40450" xr:uid="{00000000-0005-0000-0000-0000AA9E0000}"/>
    <cellStyle name="Salida 20 30 3" xfId="22270" xr:uid="{00000000-0005-0000-0000-0000AB9E0000}"/>
    <cellStyle name="Salida 20 30 3 2" xfId="37321" xr:uid="{00000000-0005-0000-0000-0000AC9E0000}"/>
    <cellStyle name="Salida 20 30 3 3" xfId="51670" xr:uid="{00000000-0005-0000-0000-0000AD9E0000}"/>
    <cellStyle name="Salida 20 31" xfId="8128" xr:uid="{00000000-0005-0000-0000-0000AE9E0000}"/>
    <cellStyle name="Salida 20 31 2" xfId="13572" xr:uid="{00000000-0005-0000-0000-0000AF9E0000}"/>
    <cellStyle name="Salida 20 31 2 2" xfId="28623" xr:uid="{00000000-0005-0000-0000-0000B09E0000}"/>
    <cellStyle name="Salida 20 31 2 3" xfId="42972" xr:uid="{00000000-0005-0000-0000-0000B19E0000}"/>
    <cellStyle name="Salida 20 31 3" xfId="22477" xr:uid="{00000000-0005-0000-0000-0000B29E0000}"/>
    <cellStyle name="Salida 20 31 3 2" xfId="37528" xr:uid="{00000000-0005-0000-0000-0000B39E0000}"/>
    <cellStyle name="Salida 20 31 3 3" xfId="51877" xr:uid="{00000000-0005-0000-0000-0000B49E0000}"/>
    <cellStyle name="Salida 20 32" xfId="8335" xr:uid="{00000000-0005-0000-0000-0000B59E0000}"/>
    <cellStyle name="Salida 20 32 2" xfId="11065" xr:uid="{00000000-0005-0000-0000-0000B69E0000}"/>
    <cellStyle name="Salida 20 32 2 2" xfId="26116" xr:uid="{00000000-0005-0000-0000-0000B79E0000}"/>
    <cellStyle name="Salida 20 32 2 3" xfId="40465" xr:uid="{00000000-0005-0000-0000-0000B89E0000}"/>
    <cellStyle name="Salida 20 32 3" xfId="22684" xr:uid="{00000000-0005-0000-0000-0000B99E0000}"/>
    <cellStyle name="Salida 20 32 3 2" xfId="37735" xr:uid="{00000000-0005-0000-0000-0000BA9E0000}"/>
    <cellStyle name="Salida 20 32 3 3" xfId="52084" xr:uid="{00000000-0005-0000-0000-0000BB9E0000}"/>
    <cellStyle name="Salida 20 33" xfId="8540" xr:uid="{00000000-0005-0000-0000-0000BC9E0000}"/>
    <cellStyle name="Salida 20 33 2" xfId="15487" xr:uid="{00000000-0005-0000-0000-0000BD9E0000}"/>
    <cellStyle name="Salida 20 33 2 2" xfId="30538" xr:uid="{00000000-0005-0000-0000-0000BE9E0000}"/>
    <cellStyle name="Salida 20 33 2 3" xfId="44887" xr:uid="{00000000-0005-0000-0000-0000BF9E0000}"/>
    <cellStyle name="Salida 20 33 3" xfId="22889" xr:uid="{00000000-0005-0000-0000-0000C09E0000}"/>
    <cellStyle name="Salida 20 33 3 2" xfId="37940" xr:uid="{00000000-0005-0000-0000-0000C19E0000}"/>
    <cellStyle name="Salida 20 33 3 3" xfId="52289" xr:uid="{00000000-0005-0000-0000-0000C29E0000}"/>
    <cellStyle name="Salida 20 34" xfId="8735" xr:uid="{00000000-0005-0000-0000-0000C39E0000}"/>
    <cellStyle name="Salida 20 34 2" xfId="14770" xr:uid="{00000000-0005-0000-0000-0000C49E0000}"/>
    <cellStyle name="Salida 20 34 2 2" xfId="29821" xr:uid="{00000000-0005-0000-0000-0000C59E0000}"/>
    <cellStyle name="Salida 20 34 2 3" xfId="44170" xr:uid="{00000000-0005-0000-0000-0000C69E0000}"/>
    <cellStyle name="Salida 20 34 3" xfId="23084" xr:uid="{00000000-0005-0000-0000-0000C79E0000}"/>
    <cellStyle name="Salida 20 34 3 2" xfId="38135" xr:uid="{00000000-0005-0000-0000-0000C89E0000}"/>
    <cellStyle name="Salida 20 34 3 3" xfId="52484" xr:uid="{00000000-0005-0000-0000-0000C99E0000}"/>
    <cellStyle name="Salida 20 35" xfId="8905" xr:uid="{00000000-0005-0000-0000-0000CA9E0000}"/>
    <cellStyle name="Salida 20 35 2" xfId="12459" xr:uid="{00000000-0005-0000-0000-0000CB9E0000}"/>
    <cellStyle name="Salida 20 35 2 2" xfId="27510" xr:uid="{00000000-0005-0000-0000-0000CC9E0000}"/>
    <cellStyle name="Salida 20 35 2 3" xfId="41859" xr:uid="{00000000-0005-0000-0000-0000CD9E0000}"/>
    <cellStyle name="Salida 20 35 3" xfId="23254" xr:uid="{00000000-0005-0000-0000-0000CE9E0000}"/>
    <cellStyle name="Salida 20 35 3 2" xfId="38305" xr:uid="{00000000-0005-0000-0000-0000CF9E0000}"/>
    <cellStyle name="Salida 20 35 3 3" xfId="52654" xr:uid="{00000000-0005-0000-0000-0000D09E0000}"/>
    <cellStyle name="Salida 20 36" xfId="14270" xr:uid="{00000000-0005-0000-0000-0000D19E0000}"/>
    <cellStyle name="Salida 20 36 2" xfId="29321" xr:uid="{00000000-0005-0000-0000-0000D29E0000}"/>
    <cellStyle name="Salida 20 36 3" xfId="43670" xr:uid="{00000000-0005-0000-0000-0000D39E0000}"/>
    <cellStyle name="Salida 20 37" xfId="16154" xr:uid="{00000000-0005-0000-0000-0000D49E0000}"/>
    <cellStyle name="Salida 20 37 2" xfId="31205" xr:uid="{00000000-0005-0000-0000-0000D59E0000}"/>
    <cellStyle name="Salida 20 37 3" xfId="45554" xr:uid="{00000000-0005-0000-0000-0000D69E0000}"/>
    <cellStyle name="Salida 20 4" xfId="2461" xr:uid="{00000000-0005-0000-0000-0000D79E0000}"/>
    <cellStyle name="Salida 20 4 2" xfId="9614" xr:uid="{00000000-0005-0000-0000-0000D89E0000}"/>
    <cellStyle name="Salida 20 4 2 2" xfId="24665" xr:uid="{00000000-0005-0000-0000-0000D99E0000}"/>
    <cellStyle name="Salida 20 4 2 3" xfId="39014" xr:uid="{00000000-0005-0000-0000-0000DA9E0000}"/>
    <cellStyle name="Salida 20 4 3" xfId="16810" xr:uid="{00000000-0005-0000-0000-0000DB9E0000}"/>
    <cellStyle name="Salida 20 4 3 2" xfId="31861" xr:uid="{00000000-0005-0000-0000-0000DC9E0000}"/>
    <cellStyle name="Salida 20 4 3 3" xfId="46210" xr:uid="{00000000-0005-0000-0000-0000DD9E0000}"/>
    <cellStyle name="Salida 20 5" xfId="2671" xr:uid="{00000000-0005-0000-0000-0000DE9E0000}"/>
    <cellStyle name="Salida 20 5 2" xfId="13495" xr:uid="{00000000-0005-0000-0000-0000DF9E0000}"/>
    <cellStyle name="Salida 20 5 2 2" xfId="28546" xr:uid="{00000000-0005-0000-0000-0000E09E0000}"/>
    <cellStyle name="Salida 20 5 2 3" xfId="42895" xr:uid="{00000000-0005-0000-0000-0000E19E0000}"/>
    <cellStyle name="Salida 20 5 3" xfId="17020" xr:uid="{00000000-0005-0000-0000-0000E29E0000}"/>
    <cellStyle name="Salida 20 5 3 2" xfId="32071" xr:uid="{00000000-0005-0000-0000-0000E39E0000}"/>
    <cellStyle name="Salida 20 5 3 3" xfId="46420" xr:uid="{00000000-0005-0000-0000-0000E49E0000}"/>
    <cellStyle name="Salida 20 6" xfId="2881" xr:uid="{00000000-0005-0000-0000-0000E59E0000}"/>
    <cellStyle name="Salida 20 6 2" xfId="9953" xr:uid="{00000000-0005-0000-0000-0000E69E0000}"/>
    <cellStyle name="Salida 20 6 2 2" xfId="25004" xr:uid="{00000000-0005-0000-0000-0000E79E0000}"/>
    <cellStyle name="Salida 20 6 2 3" xfId="39353" xr:uid="{00000000-0005-0000-0000-0000E89E0000}"/>
    <cellStyle name="Salida 20 6 3" xfId="17230" xr:uid="{00000000-0005-0000-0000-0000E99E0000}"/>
    <cellStyle name="Salida 20 6 3 2" xfId="32281" xr:uid="{00000000-0005-0000-0000-0000EA9E0000}"/>
    <cellStyle name="Salida 20 6 3 3" xfId="46630" xr:uid="{00000000-0005-0000-0000-0000EB9E0000}"/>
    <cellStyle name="Salida 20 7" xfId="3091" xr:uid="{00000000-0005-0000-0000-0000EC9E0000}"/>
    <cellStyle name="Salida 20 7 2" xfId="10861" xr:uid="{00000000-0005-0000-0000-0000ED9E0000}"/>
    <cellStyle name="Salida 20 7 2 2" xfId="25912" xr:uid="{00000000-0005-0000-0000-0000EE9E0000}"/>
    <cellStyle name="Salida 20 7 2 3" xfId="40261" xr:uid="{00000000-0005-0000-0000-0000EF9E0000}"/>
    <cellStyle name="Salida 20 7 3" xfId="17440" xr:uid="{00000000-0005-0000-0000-0000F09E0000}"/>
    <cellStyle name="Salida 20 7 3 2" xfId="32491" xr:uid="{00000000-0005-0000-0000-0000F19E0000}"/>
    <cellStyle name="Salida 20 7 3 3" xfId="46840" xr:uid="{00000000-0005-0000-0000-0000F29E0000}"/>
    <cellStyle name="Salida 20 8" xfId="3301" xr:uid="{00000000-0005-0000-0000-0000F39E0000}"/>
    <cellStyle name="Salida 20 8 2" xfId="10428" xr:uid="{00000000-0005-0000-0000-0000F49E0000}"/>
    <cellStyle name="Salida 20 8 2 2" xfId="25479" xr:uid="{00000000-0005-0000-0000-0000F59E0000}"/>
    <cellStyle name="Salida 20 8 2 3" xfId="39828" xr:uid="{00000000-0005-0000-0000-0000F69E0000}"/>
    <cellStyle name="Salida 20 8 3" xfId="17650" xr:uid="{00000000-0005-0000-0000-0000F79E0000}"/>
    <cellStyle name="Salida 20 8 3 2" xfId="32701" xr:uid="{00000000-0005-0000-0000-0000F89E0000}"/>
    <cellStyle name="Salida 20 8 3 3" xfId="47050" xr:uid="{00000000-0005-0000-0000-0000F99E0000}"/>
    <cellStyle name="Salida 20 9" xfId="3511" xr:uid="{00000000-0005-0000-0000-0000FA9E0000}"/>
    <cellStyle name="Salida 20 9 2" xfId="10514" xr:uid="{00000000-0005-0000-0000-0000FB9E0000}"/>
    <cellStyle name="Salida 20 9 2 2" xfId="25565" xr:uid="{00000000-0005-0000-0000-0000FC9E0000}"/>
    <cellStyle name="Salida 20 9 2 3" xfId="39914" xr:uid="{00000000-0005-0000-0000-0000FD9E0000}"/>
    <cellStyle name="Salida 20 9 3" xfId="17860" xr:uid="{00000000-0005-0000-0000-0000FE9E0000}"/>
    <cellStyle name="Salida 20 9 3 2" xfId="32911" xr:uid="{00000000-0005-0000-0000-0000FF9E0000}"/>
    <cellStyle name="Salida 20 9 3 3" xfId="47260" xr:uid="{00000000-0005-0000-0000-0000009F0000}"/>
    <cellStyle name="Salida 21" xfId="1436" xr:uid="{00000000-0005-0000-0000-0000019F0000}"/>
    <cellStyle name="Salida 21 10" xfId="3722" xr:uid="{00000000-0005-0000-0000-0000029F0000}"/>
    <cellStyle name="Salida 21 10 2" xfId="9982" xr:uid="{00000000-0005-0000-0000-0000039F0000}"/>
    <cellStyle name="Salida 21 10 2 2" xfId="25033" xr:uid="{00000000-0005-0000-0000-0000049F0000}"/>
    <cellStyle name="Salida 21 10 2 3" xfId="39382" xr:uid="{00000000-0005-0000-0000-0000059F0000}"/>
    <cellStyle name="Salida 21 10 3" xfId="18071" xr:uid="{00000000-0005-0000-0000-0000069F0000}"/>
    <cellStyle name="Salida 21 10 3 2" xfId="33122" xr:uid="{00000000-0005-0000-0000-0000079F0000}"/>
    <cellStyle name="Salida 21 10 3 3" xfId="47471" xr:uid="{00000000-0005-0000-0000-0000089F0000}"/>
    <cellStyle name="Salida 21 11" xfId="3932" xr:uid="{00000000-0005-0000-0000-0000099F0000}"/>
    <cellStyle name="Salida 21 11 2" xfId="12079" xr:uid="{00000000-0005-0000-0000-00000A9F0000}"/>
    <cellStyle name="Salida 21 11 2 2" xfId="27130" xr:uid="{00000000-0005-0000-0000-00000B9F0000}"/>
    <cellStyle name="Salida 21 11 2 3" xfId="41479" xr:uid="{00000000-0005-0000-0000-00000C9F0000}"/>
    <cellStyle name="Salida 21 11 3" xfId="18281" xr:uid="{00000000-0005-0000-0000-00000D9F0000}"/>
    <cellStyle name="Salida 21 11 3 2" xfId="33332" xr:uid="{00000000-0005-0000-0000-00000E9F0000}"/>
    <cellStyle name="Salida 21 11 3 3" xfId="47681" xr:uid="{00000000-0005-0000-0000-00000F9F0000}"/>
    <cellStyle name="Salida 21 12" xfId="4142" xr:uid="{00000000-0005-0000-0000-0000109F0000}"/>
    <cellStyle name="Salida 21 12 2" xfId="11160" xr:uid="{00000000-0005-0000-0000-0000119F0000}"/>
    <cellStyle name="Salida 21 12 2 2" xfId="26211" xr:uid="{00000000-0005-0000-0000-0000129F0000}"/>
    <cellStyle name="Salida 21 12 2 3" xfId="40560" xr:uid="{00000000-0005-0000-0000-0000139F0000}"/>
    <cellStyle name="Salida 21 12 3" xfId="18491" xr:uid="{00000000-0005-0000-0000-0000149F0000}"/>
    <cellStyle name="Salida 21 12 3 2" xfId="33542" xr:uid="{00000000-0005-0000-0000-0000159F0000}"/>
    <cellStyle name="Salida 21 12 3 3" xfId="47891" xr:uid="{00000000-0005-0000-0000-0000169F0000}"/>
    <cellStyle name="Salida 21 13" xfId="4352" xr:uid="{00000000-0005-0000-0000-0000179F0000}"/>
    <cellStyle name="Salida 21 13 2" xfId="9439" xr:uid="{00000000-0005-0000-0000-0000189F0000}"/>
    <cellStyle name="Salida 21 13 2 2" xfId="24490" xr:uid="{00000000-0005-0000-0000-0000199F0000}"/>
    <cellStyle name="Salida 21 13 2 3" xfId="38839" xr:uid="{00000000-0005-0000-0000-00001A9F0000}"/>
    <cellStyle name="Salida 21 13 3" xfId="18701" xr:uid="{00000000-0005-0000-0000-00001B9F0000}"/>
    <cellStyle name="Salida 21 13 3 2" xfId="33752" xr:uid="{00000000-0005-0000-0000-00001C9F0000}"/>
    <cellStyle name="Salida 21 13 3 3" xfId="48101" xr:uid="{00000000-0005-0000-0000-00001D9F0000}"/>
    <cellStyle name="Salida 21 14" xfId="4562" xr:uid="{00000000-0005-0000-0000-00001E9F0000}"/>
    <cellStyle name="Salida 21 14 2" xfId="10968" xr:uid="{00000000-0005-0000-0000-00001F9F0000}"/>
    <cellStyle name="Salida 21 14 2 2" xfId="26019" xr:uid="{00000000-0005-0000-0000-0000209F0000}"/>
    <cellStyle name="Salida 21 14 2 3" xfId="40368" xr:uid="{00000000-0005-0000-0000-0000219F0000}"/>
    <cellStyle name="Salida 21 14 3" xfId="18911" xr:uid="{00000000-0005-0000-0000-0000229F0000}"/>
    <cellStyle name="Salida 21 14 3 2" xfId="33962" xr:uid="{00000000-0005-0000-0000-0000239F0000}"/>
    <cellStyle name="Salida 21 14 3 3" xfId="48311" xr:uid="{00000000-0005-0000-0000-0000249F0000}"/>
    <cellStyle name="Salida 21 15" xfId="4772" xr:uid="{00000000-0005-0000-0000-0000259F0000}"/>
    <cellStyle name="Salida 21 15 2" xfId="13515" xr:uid="{00000000-0005-0000-0000-0000269F0000}"/>
    <cellStyle name="Salida 21 15 2 2" xfId="28566" xr:uid="{00000000-0005-0000-0000-0000279F0000}"/>
    <cellStyle name="Salida 21 15 2 3" xfId="42915" xr:uid="{00000000-0005-0000-0000-0000289F0000}"/>
    <cellStyle name="Salida 21 15 3" xfId="19121" xr:uid="{00000000-0005-0000-0000-0000299F0000}"/>
    <cellStyle name="Salida 21 15 3 2" xfId="34172" xr:uid="{00000000-0005-0000-0000-00002A9F0000}"/>
    <cellStyle name="Salida 21 15 3 3" xfId="48521" xr:uid="{00000000-0005-0000-0000-00002B9F0000}"/>
    <cellStyle name="Salida 21 16" xfId="4982" xr:uid="{00000000-0005-0000-0000-00002C9F0000}"/>
    <cellStyle name="Salida 21 16 2" xfId="12430" xr:uid="{00000000-0005-0000-0000-00002D9F0000}"/>
    <cellStyle name="Salida 21 16 2 2" xfId="27481" xr:uid="{00000000-0005-0000-0000-00002E9F0000}"/>
    <cellStyle name="Salida 21 16 2 3" xfId="41830" xr:uid="{00000000-0005-0000-0000-00002F9F0000}"/>
    <cellStyle name="Salida 21 16 3" xfId="19331" xr:uid="{00000000-0005-0000-0000-0000309F0000}"/>
    <cellStyle name="Salida 21 16 3 2" xfId="34382" xr:uid="{00000000-0005-0000-0000-0000319F0000}"/>
    <cellStyle name="Salida 21 16 3 3" xfId="48731" xr:uid="{00000000-0005-0000-0000-0000329F0000}"/>
    <cellStyle name="Salida 21 17" xfId="5192" xr:uid="{00000000-0005-0000-0000-0000339F0000}"/>
    <cellStyle name="Salida 21 17 2" xfId="10327" xr:uid="{00000000-0005-0000-0000-0000349F0000}"/>
    <cellStyle name="Salida 21 17 2 2" xfId="25378" xr:uid="{00000000-0005-0000-0000-0000359F0000}"/>
    <cellStyle name="Salida 21 17 2 3" xfId="39727" xr:uid="{00000000-0005-0000-0000-0000369F0000}"/>
    <cellStyle name="Salida 21 17 3" xfId="19541" xr:uid="{00000000-0005-0000-0000-0000379F0000}"/>
    <cellStyle name="Salida 21 17 3 2" xfId="34592" xr:uid="{00000000-0005-0000-0000-0000389F0000}"/>
    <cellStyle name="Salida 21 17 3 3" xfId="48941" xr:uid="{00000000-0005-0000-0000-0000399F0000}"/>
    <cellStyle name="Salida 21 18" xfId="5402" xr:uid="{00000000-0005-0000-0000-00003A9F0000}"/>
    <cellStyle name="Salida 21 18 2" xfId="11371" xr:uid="{00000000-0005-0000-0000-00003B9F0000}"/>
    <cellStyle name="Salida 21 18 2 2" xfId="26422" xr:uid="{00000000-0005-0000-0000-00003C9F0000}"/>
    <cellStyle name="Salida 21 18 2 3" xfId="40771" xr:uid="{00000000-0005-0000-0000-00003D9F0000}"/>
    <cellStyle name="Salida 21 18 3" xfId="19751" xr:uid="{00000000-0005-0000-0000-00003E9F0000}"/>
    <cellStyle name="Salida 21 18 3 2" xfId="34802" xr:uid="{00000000-0005-0000-0000-00003F9F0000}"/>
    <cellStyle name="Salida 21 18 3 3" xfId="49151" xr:uid="{00000000-0005-0000-0000-0000409F0000}"/>
    <cellStyle name="Salida 21 19" xfId="5612" xr:uid="{00000000-0005-0000-0000-0000419F0000}"/>
    <cellStyle name="Salida 21 19 2" xfId="1795" xr:uid="{00000000-0005-0000-0000-0000429F0000}"/>
    <cellStyle name="Salida 21 19 2 2" xfId="23600" xr:uid="{00000000-0005-0000-0000-0000439F0000}"/>
    <cellStyle name="Salida 21 19 2 3" xfId="23767" xr:uid="{00000000-0005-0000-0000-0000449F0000}"/>
    <cellStyle name="Salida 21 19 3" xfId="19961" xr:uid="{00000000-0005-0000-0000-0000459F0000}"/>
    <cellStyle name="Salida 21 19 3 2" xfId="35012" xr:uid="{00000000-0005-0000-0000-0000469F0000}"/>
    <cellStyle name="Salida 21 19 3 3" xfId="49361" xr:uid="{00000000-0005-0000-0000-0000479F0000}"/>
    <cellStyle name="Salida 21 2" xfId="2087" xr:uid="{00000000-0005-0000-0000-0000489F0000}"/>
    <cellStyle name="Salida 21 2 2" xfId="11466" xr:uid="{00000000-0005-0000-0000-0000499F0000}"/>
    <cellStyle name="Salida 21 2 2 2" xfId="26517" xr:uid="{00000000-0005-0000-0000-00004A9F0000}"/>
    <cellStyle name="Salida 21 2 2 3" xfId="40866" xr:uid="{00000000-0005-0000-0000-00004B9F0000}"/>
    <cellStyle name="Salida 21 2 3" xfId="16434" xr:uid="{00000000-0005-0000-0000-00004C9F0000}"/>
    <cellStyle name="Salida 21 2 3 2" xfId="31485" xr:uid="{00000000-0005-0000-0000-00004D9F0000}"/>
    <cellStyle name="Salida 21 2 3 3" xfId="45834" xr:uid="{00000000-0005-0000-0000-00004E9F0000}"/>
    <cellStyle name="Salida 21 20" xfId="5822" xr:uid="{00000000-0005-0000-0000-00004F9F0000}"/>
    <cellStyle name="Salida 21 20 2" xfId="13961" xr:uid="{00000000-0005-0000-0000-0000509F0000}"/>
    <cellStyle name="Salida 21 20 2 2" xfId="29012" xr:uid="{00000000-0005-0000-0000-0000519F0000}"/>
    <cellStyle name="Salida 21 20 2 3" xfId="43361" xr:uid="{00000000-0005-0000-0000-0000529F0000}"/>
    <cellStyle name="Salida 21 20 3" xfId="20171" xr:uid="{00000000-0005-0000-0000-0000539F0000}"/>
    <cellStyle name="Salida 21 20 3 2" xfId="35222" xr:uid="{00000000-0005-0000-0000-0000549F0000}"/>
    <cellStyle name="Salida 21 20 3 3" xfId="49571" xr:uid="{00000000-0005-0000-0000-0000559F0000}"/>
    <cellStyle name="Salida 21 21" xfId="6032" xr:uid="{00000000-0005-0000-0000-0000569F0000}"/>
    <cellStyle name="Salida 21 21 2" xfId="15621" xr:uid="{00000000-0005-0000-0000-0000579F0000}"/>
    <cellStyle name="Salida 21 21 2 2" xfId="30672" xr:uid="{00000000-0005-0000-0000-0000589F0000}"/>
    <cellStyle name="Salida 21 21 2 3" xfId="45021" xr:uid="{00000000-0005-0000-0000-0000599F0000}"/>
    <cellStyle name="Salida 21 21 3" xfId="20381" xr:uid="{00000000-0005-0000-0000-00005A9F0000}"/>
    <cellStyle name="Salida 21 21 3 2" xfId="35432" xr:uid="{00000000-0005-0000-0000-00005B9F0000}"/>
    <cellStyle name="Salida 21 21 3 3" xfId="49781" xr:uid="{00000000-0005-0000-0000-00005C9F0000}"/>
    <cellStyle name="Salida 21 22" xfId="6242" xr:uid="{00000000-0005-0000-0000-00005D9F0000}"/>
    <cellStyle name="Salida 21 22 2" xfId="9093" xr:uid="{00000000-0005-0000-0000-00005E9F0000}"/>
    <cellStyle name="Salida 21 22 2 2" xfId="24144" xr:uid="{00000000-0005-0000-0000-00005F9F0000}"/>
    <cellStyle name="Salida 21 22 2 3" xfId="38493" xr:uid="{00000000-0005-0000-0000-0000609F0000}"/>
    <cellStyle name="Salida 21 22 3" xfId="20591" xr:uid="{00000000-0005-0000-0000-0000619F0000}"/>
    <cellStyle name="Salida 21 22 3 2" xfId="35642" xr:uid="{00000000-0005-0000-0000-0000629F0000}"/>
    <cellStyle name="Salida 21 22 3 3" xfId="49991" xr:uid="{00000000-0005-0000-0000-0000639F0000}"/>
    <cellStyle name="Salida 21 23" xfId="6452" xr:uid="{00000000-0005-0000-0000-0000649F0000}"/>
    <cellStyle name="Salida 21 23 2" xfId="1745" xr:uid="{00000000-0005-0000-0000-0000659F0000}"/>
    <cellStyle name="Salida 21 23 2 2" xfId="23550" xr:uid="{00000000-0005-0000-0000-0000669F0000}"/>
    <cellStyle name="Salida 21 23 2 3" xfId="23925" xr:uid="{00000000-0005-0000-0000-0000679F0000}"/>
    <cellStyle name="Salida 21 23 3" xfId="20801" xr:uid="{00000000-0005-0000-0000-0000689F0000}"/>
    <cellStyle name="Salida 21 23 3 2" xfId="35852" xr:uid="{00000000-0005-0000-0000-0000699F0000}"/>
    <cellStyle name="Salida 21 23 3 3" xfId="50201" xr:uid="{00000000-0005-0000-0000-00006A9F0000}"/>
    <cellStyle name="Salida 21 24" xfId="6662" xr:uid="{00000000-0005-0000-0000-00006B9F0000}"/>
    <cellStyle name="Salida 21 24 2" xfId="12665" xr:uid="{00000000-0005-0000-0000-00006C9F0000}"/>
    <cellStyle name="Salida 21 24 2 2" xfId="27716" xr:uid="{00000000-0005-0000-0000-00006D9F0000}"/>
    <cellStyle name="Salida 21 24 2 3" xfId="42065" xr:uid="{00000000-0005-0000-0000-00006E9F0000}"/>
    <cellStyle name="Salida 21 24 3" xfId="21011" xr:uid="{00000000-0005-0000-0000-00006F9F0000}"/>
    <cellStyle name="Salida 21 24 3 2" xfId="36062" xr:uid="{00000000-0005-0000-0000-0000709F0000}"/>
    <cellStyle name="Salida 21 24 3 3" xfId="50411" xr:uid="{00000000-0005-0000-0000-0000719F0000}"/>
    <cellStyle name="Salida 21 25" xfId="6872" xr:uid="{00000000-0005-0000-0000-0000729F0000}"/>
    <cellStyle name="Salida 21 25 2" xfId="14010" xr:uid="{00000000-0005-0000-0000-0000739F0000}"/>
    <cellStyle name="Salida 21 25 2 2" xfId="29061" xr:uid="{00000000-0005-0000-0000-0000749F0000}"/>
    <cellStyle name="Salida 21 25 2 3" xfId="43410" xr:uid="{00000000-0005-0000-0000-0000759F0000}"/>
    <cellStyle name="Salida 21 25 3" xfId="21221" xr:uid="{00000000-0005-0000-0000-0000769F0000}"/>
    <cellStyle name="Salida 21 25 3 2" xfId="36272" xr:uid="{00000000-0005-0000-0000-0000779F0000}"/>
    <cellStyle name="Salida 21 25 3 3" xfId="50621" xr:uid="{00000000-0005-0000-0000-0000789F0000}"/>
    <cellStyle name="Salida 21 26" xfId="7082" xr:uid="{00000000-0005-0000-0000-0000799F0000}"/>
    <cellStyle name="Salida 21 26 2" xfId="11565" xr:uid="{00000000-0005-0000-0000-00007A9F0000}"/>
    <cellStyle name="Salida 21 26 2 2" xfId="26616" xr:uid="{00000000-0005-0000-0000-00007B9F0000}"/>
    <cellStyle name="Salida 21 26 2 3" xfId="40965" xr:uid="{00000000-0005-0000-0000-00007C9F0000}"/>
    <cellStyle name="Salida 21 26 3" xfId="21431" xr:uid="{00000000-0005-0000-0000-00007D9F0000}"/>
    <cellStyle name="Salida 21 26 3 2" xfId="36482" xr:uid="{00000000-0005-0000-0000-00007E9F0000}"/>
    <cellStyle name="Salida 21 26 3 3" xfId="50831" xr:uid="{00000000-0005-0000-0000-00007F9F0000}"/>
    <cellStyle name="Salida 21 27" xfId="7292" xr:uid="{00000000-0005-0000-0000-0000809F0000}"/>
    <cellStyle name="Salida 21 27 2" xfId="11415" xr:uid="{00000000-0005-0000-0000-0000819F0000}"/>
    <cellStyle name="Salida 21 27 2 2" xfId="26466" xr:uid="{00000000-0005-0000-0000-0000829F0000}"/>
    <cellStyle name="Salida 21 27 2 3" xfId="40815" xr:uid="{00000000-0005-0000-0000-0000839F0000}"/>
    <cellStyle name="Salida 21 27 3" xfId="21641" xr:uid="{00000000-0005-0000-0000-0000849F0000}"/>
    <cellStyle name="Salida 21 27 3 2" xfId="36692" xr:uid="{00000000-0005-0000-0000-0000859F0000}"/>
    <cellStyle name="Salida 21 27 3 3" xfId="51041" xr:uid="{00000000-0005-0000-0000-0000869F0000}"/>
    <cellStyle name="Salida 21 28" xfId="7502" xr:uid="{00000000-0005-0000-0000-0000879F0000}"/>
    <cellStyle name="Salida 21 28 2" xfId="14340" xr:uid="{00000000-0005-0000-0000-0000889F0000}"/>
    <cellStyle name="Salida 21 28 2 2" xfId="29391" xr:uid="{00000000-0005-0000-0000-0000899F0000}"/>
    <cellStyle name="Salida 21 28 2 3" xfId="43740" xr:uid="{00000000-0005-0000-0000-00008A9F0000}"/>
    <cellStyle name="Salida 21 28 3" xfId="21851" xr:uid="{00000000-0005-0000-0000-00008B9F0000}"/>
    <cellStyle name="Salida 21 28 3 2" xfId="36902" xr:uid="{00000000-0005-0000-0000-00008C9F0000}"/>
    <cellStyle name="Salida 21 28 3 3" xfId="51251" xr:uid="{00000000-0005-0000-0000-00008D9F0000}"/>
    <cellStyle name="Salida 21 29" xfId="7712" xr:uid="{00000000-0005-0000-0000-00008E9F0000}"/>
    <cellStyle name="Salida 21 29 2" xfId="13283" xr:uid="{00000000-0005-0000-0000-00008F9F0000}"/>
    <cellStyle name="Salida 21 29 2 2" xfId="28334" xr:uid="{00000000-0005-0000-0000-0000909F0000}"/>
    <cellStyle name="Salida 21 29 2 3" xfId="42683" xr:uid="{00000000-0005-0000-0000-0000919F0000}"/>
    <cellStyle name="Salida 21 29 3" xfId="22061" xr:uid="{00000000-0005-0000-0000-0000929F0000}"/>
    <cellStyle name="Salida 21 29 3 2" xfId="37112" xr:uid="{00000000-0005-0000-0000-0000939F0000}"/>
    <cellStyle name="Salida 21 29 3 3" xfId="51461" xr:uid="{00000000-0005-0000-0000-0000949F0000}"/>
    <cellStyle name="Salida 21 3" xfId="2252" xr:uid="{00000000-0005-0000-0000-0000959F0000}"/>
    <cellStyle name="Salida 21 3 2" xfId="12374" xr:uid="{00000000-0005-0000-0000-0000969F0000}"/>
    <cellStyle name="Salida 21 3 2 2" xfId="27425" xr:uid="{00000000-0005-0000-0000-0000979F0000}"/>
    <cellStyle name="Salida 21 3 2 3" xfId="41774" xr:uid="{00000000-0005-0000-0000-0000989F0000}"/>
    <cellStyle name="Salida 21 3 3" xfId="16601" xr:uid="{00000000-0005-0000-0000-0000999F0000}"/>
    <cellStyle name="Salida 21 3 3 2" xfId="31652" xr:uid="{00000000-0005-0000-0000-00009A9F0000}"/>
    <cellStyle name="Salida 21 3 3 3" xfId="46001" xr:uid="{00000000-0005-0000-0000-00009B9F0000}"/>
    <cellStyle name="Salida 21 30" xfId="7922" xr:uid="{00000000-0005-0000-0000-00009C9F0000}"/>
    <cellStyle name="Salida 21 30 2" xfId="12215" xr:uid="{00000000-0005-0000-0000-00009D9F0000}"/>
    <cellStyle name="Salida 21 30 2 2" xfId="27266" xr:uid="{00000000-0005-0000-0000-00009E9F0000}"/>
    <cellStyle name="Salida 21 30 2 3" xfId="41615" xr:uid="{00000000-0005-0000-0000-00009F9F0000}"/>
    <cellStyle name="Salida 21 30 3" xfId="22271" xr:uid="{00000000-0005-0000-0000-0000A09F0000}"/>
    <cellStyle name="Salida 21 30 3 2" xfId="37322" xr:uid="{00000000-0005-0000-0000-0000A19F0000}"/>
    <cellStyle name="Salida 21 30 3 3" xfId="51671" xr:uid="{00000000-0005-0000-0000-0000A29F0000}"/>
    <cellStyle name="Salida 21 31" xfId="8129" xr:uid="{00000000-0005-0000-0000-0000A39F0000}"/>
    <cellStyle name="Salida 21 31 2" xfId="10576" xr:uid="{00000000-0005-0000-0000-0000A49F0000}"/>
    <cellStyle name="Salida 21 31 2 2" xfId="25627" xr:uid="{00000000-0005-0000-0000-0000A59F0000}"/>
    <cellStyle name="Salida 21 31 2 3" xfId="39976" xr:uid="{00000000-0005-0000-0000-0000A69F0000}"/>
    <cellStyle name="Salida 21 31 3" xfId="22478" xr:uid="{00000000-0005-0000-0000-0000A79F0000}"/>
    <cellStyle name="Salida 21 31 3 2" xfId="37529" xr:uid="{00000000-0005-0000-0000-0000A89F0000}"/>
    <cellStyle name="Salida 21 31 3 3" xfId="51878" xr:uid="{00000000-0005-0000-0000-0000A99F0000}"/>
    <cellStyle name="Salida 21 32" xfId="8336" xr:uid="{00000000-0005-0000-0000-0000AA9F0000}"/>
    <cellStyle name="Salida 21 32 2" xfId="9386" xr:uid="{00000000-0005-0000-0000-0000AB9F0000}"/>
    <cellStyle name="Salida 21 32 2 2" xfId="24437" xr:uid="{00000000-0005-0000-0000-0000AC9F0000}"/>
    <cellStyle name="Salida 21 32 2 3" xfId="38786" xr:uid="{00000000-0005-0000-0000-0000AD9F0000}"/>
    <cellStyle name="Salida 21 32 3" xfId="22685" xr:uid="{00000000-0005-0000-0000-0000AE9F0000}"/>
    <cellStyle name="Salida 21 32 3 2" xfId="37736" xr:uid="{00000000-0005-0000-0000-0000AF9F0000}"/>
    <cellStyle name="Salida 21 32 3 3" xfId="52085" xr:uid="{00000000-0005-0000-0000-0000B09F0000}"/>
    <cellStyle name="Salida 21 33" xfId="8541" xr:uid="{00000000-0005-0000-0000-0000B19F0000}"/>
    <cellStyle name="Salida 21 33 2" xfId="15343" xr:uid="{00000000-0005-0000-0000-0000B29F0000}"/>
    <cellStyle name="Salida 21 33 2 2" xfId="30394" xr:uid="{00000000-0005-0000-0000-0000B39F0000}"/>
    <cellStyle name="Salida 21 33 2 3" xfId="44743" xr:uid="{00000000-0005-0000-0000-0000B49F0000}"/>
    <cellStyle name="Salida 21 33 3" xfId="22890" xr:uid="{00000000-0005-0000-0000-0000B59F0000}"/>
    <cellStyle name="Salida 21 33 3 2" xfId="37941" xr:uid="{00000000-0005-0000-0000-0000B69F0000}"/>
    <cellStyle name="Salida 21 33 3 3" xfId="52290" xr:uid="{00000000-0005-0000-0000-0000B79F0000}"/>
    <cellStyle name="Salida 21 34" xfId="8736" xr:uid="{00000000-0005-0000-0000-0000B89F0000}"/>
    <cellStyle name="Salida 21 34 2" xfId="15357" xr:uid="{00000000-0005-0000-0000-0000B99F0000}"/>
    <cellStyle name="Salida 21 34 2 2" xfId="30408" xr:uid="{00000000-0005-0000-0000-0000BA9F0000}"/>
    <cellStyle name="Salida 21 34 2 3" xfId="44757" xr:uid="{00000000-0005-0000-0000-0000BB9F0000}"/>
    <cellStyle name="Salida 21 34 3" xfId="23085" xr:uid="{00000000-0005-0000-0000-0000BC9F0000}"/>
    <cellStyle name="Salida 21 34 3 2" xfId="38136" xr:uid="{00000000-0005-0000-0000-0000BD9F0000}"/>
    <cellStyle name="Salida 21 34 3 3" xfId="52485" xr:uid="{00000000-0005-0000-0000-0000BE9F0000}"/>
    <cellStyle name="Salida 21 35" xfId="8906" xr:uid="{00000000-0005-0000-0000-0000BF9F0000}"/>
    <cellStyle name="Salida 21 35 2" xfId="14844" xr:uid="{00000000-0005-0000-0000-0000C09F0000}"/>
    <cellStyle name="Salida 21 35 2 2" xfId="29895" xr:uid="{00000000-0005-0000-0000-0000C19F0000}"/>
    <cellStyle name="Salida 21 35 2 3" xfId="44244" xr:uid="{00000000-0005-0000-0000-0000C29F0000}"/>
    <cellStyle name="Salida 21 35 3" xfId="23255" xr:uid="{00000000-0005-0000-0000-0000C39F0000}"/>
    <cellStyle name="Salida 21 35 3 2" xfId="38306" xr:uid="{00000000-0005-0000-0000-0000C49F0000}"/>
    <cellStyle name="Salida 21 35 3 3" xfId="52655" xr:uid="{00000000-0005-0000-0000-0000C59F0000}"/>
    <cellStyle name="Salida 21 36" xfId="11083" xr:uid="{00000000-0005-0000-0000-0000C69F0000}"/>
    <cellStyle name="Salida 21 36 2" xfId="26134" xr:uid="{00000000-0005-0000-0000-0000C79F0000}"/>
    <cellStyle name="Salida 21 36 3" xfId="40483" xr:uid="{00000000-0005-0000-0000-0000C89F0000}"/>
    <cellStyle name="Salida 21 37" xfId="16155" xr:uid="{00000000-0005-0000-0000-0000C99F0000}"/>
    <cellStyle name="Salida 21 37 2" xfId="31206" xr:uid="{00000000-0005-0000-0000-0000CA9F0000}"/>
    <cellStyle name="Salida 21 37 3" xfId="45555" xr:uid="{00000000-0005-0000-0000-0000CB9F0000}"/>
    <cellStyle name="Salida 21 4" xfId="2462" xr:uid="{00000000-0005-0000-0000-0000CC9F0000}"/>
    <cellStyle name="Salida 21 4 2" xfId="11748" xr:uid="{00000000-0005-0000-0000-0000CD9F0000}"/>
    <cellStyle name="Salida 21 4 2 2" xfId="26799" xr:uid="{00000000-0005-0000-0000-0000CE9F0000}"/>
    <cellStyle name="Salida 21 4 2 3" xfId="41148" xr:uid="{00000000-0005-0000-0000-0000CF9F0000}"/>
    <cellStyle name="Salida 21 4 3" xfId="16811" xr:uid="{00000000-0005-0000-0000-0000D09F0000}"/>
    <cellStyle name="Salida 21 4 3 2" xfId="31862" xr:uid="{00000000-0005-0000-0000-0000D19F0000}"/>
    <cellStyle name="Salida 21 4 3 3" xfId="46211" xr:uid="{00000000-0005-0000-0000-0000D29F0000}"/>
    <cellStyle name="Salida 21 5" xfId="2672" xr:uid="{00000000-0005-0000-0000-0000D39F0000}"/>
    <cellStyle name="Salida 21 5 2" xfId="11188" xr:uid="{00000000-0005-0000-0000-0000D49F0000}"/>
    <cellStyle name="Salida 21 5 2 2" xfId="26239" xr:uid="{00000000-0005-0000-0000-0000D59F0000}"/>
    <cellStyle name="Salida 21 5 2 3" xfId="40588" xr:uid="{00000000-0005-0000-0000-0000D69F0000}"/>
    <cellStyle name="Salida 21 5 3" xfId="17021" xr:uid="{00000000-0005-0000-0000-0000D79F0000}"/>
    <cellStyle name="Salida 21 5 3 2" xfId="32072" xr:uid="{00000000-0005-0000-0000-0000D89F0000}"/>
    <cellStyle name="Salida 21 5 3 3" xfId="46421" xr:uid="{00000000-0005-0000-0000-0000D99F0000}"/>
    <cellStyle name="Salida 21 6" xfId="2882" xr:uid="{00000000-0005-0000-0000-0000DA9F0000}"/>
    <cellStyle name="Salida 21 6 2" xfId="11014" xr:uid="{00000000-0005-0000-0000-0000DB9F0000}"/>
    <cellStyle name="Salida 21 6 2 2" xfId="26065" xr:uid="{00000000-0005-0000-0000-0000DC9F0000}"/>
    <cellStyle name="Salida 21 6 2 3" xfId="40414" xr:uid="{00000000-0005-0000-0000-0000DD9F0000}"/>
    <cellStyle name="Salida 21 6 3" xfId="17231" xr:uid="{00000000-0005-0000-0000-0000DE9F0000}"/>
    <cellStyle name="Salida 21 6 3 2" xfId="32282" xr:uid="{00000000-0005-0000-0000-0000DF9F0000}"/>
    <cellStyle name="Salida 21 6 3 3" xfId="46631" xr:uid="{00000000-0005-0000-0000-0000E09F0000}"/>
    <cellStyle name="Salida 21 7" xfId="3092" xr:uid="{00000000-0005-0000-0000-0000E19F0000}"/>
    <cellStyle name="Salida 21 7 2" xfId="12912" xr:uid="{00000000-0005-0000-0000-0000E29F0000}"/>
    <cellStyle name="Salida 21 7 2 2" xfId="27963" xr:uid="{00000000-0005-0000-0000-0000E39F0000}"/>
    <cellStyle name="Salida 21 7 2 3" xfId="42312" xr:uid="{00000000-0005-0000-0000-0000E49F0000}"/>
    <cellStyle name="Salida 21 7 3" xfId="17441" xr:uid="{00000000-0005-0000-0000-0000E59F0000}"/>
    <cellStyle name="Salida 21 7 3 2" xfId="32492" xr:uid="{00000000-0005-0000-0000-0000E69F0000}"/>
    <cellStyle name="Salida 21 7 3 3" xfId="46841" xr:uid="{00000000-0005-0000-0000-0000E79F0000}"/>
    <cellStyle name="Salida 21 8" xfId="3302" xr:uid="{00000000-0005-0000-0000-0000E89F0000}"/>
    <cellStyle name="Salida 21 8 2" xfId="12144" xr:uid="{00000000-0005-0000-0000-0000E99F0000}"/>
    <cellStyle name="Salida 21 8 2 2" xfId="27195" xr:uid="{00000000-0005-0000-0000-0000EA9F0000}"/>
    <cellStyle name="Salida 21 8 2 3" xfId="41544" xr:uid="{00000000-0005-0000-0000-0000EB9F0000}"/>
    <cellStyle name="Salida 21 8 3" xfId="17651" xr:uid="{00000000-0005-0000-0000-0000EC9F0000}"/>
    <cellStyle name="Salida 21 8 3 2" xfId="32702" xr:uid="{00000000-0005-0000-0000-0000ED9F0000}"/>
    <cellStyle name="Salida 21 8 3 3" xfId="47051" xr:uid="{00000000-0005-0000-0000-0000EE9F0000}"/>
    <cellStyle name="Salida 21 9" xfId="3512" xr:uid="{00000000-0005-0000-0000-0000EF9F0000}"/>
    <cellStyle name="Salida 21 9 2" xfId="12025" xr:uid="{00000000-0005-0000-0000-0000F09F0000}"/>
    <cellStyle name="Salida 21 9 2 2" xfId="27076" xr:uid="{00000000-0005-0000-0000-0000F19F0000}"/>
    <cellStyle name="Salida 21 9 2 3" xfId="41425" xr:uid="{00000000-0005-0000-0000-0000F29F0000}"/>
    <cellStyle name="Salida 21 9 3" xfId="17861" xr:uid="{00000000-0005-0000-0000-0000F39F0000}"/>
    <cellStyle name="Salida 21 9 3 2" xfId="32912" xr:uid="{00000000-0005-0000-0000-0000F49F0000}"/>
    <cellStyle name="Salida 21 9 3 3" xfId="47261" xr:uid="{00000000-0005-0000-0000-0000F59F0000}"/>
    <cellStyle name="Salida 22" xfId="1437" xr:uid="{00000000-0005-0000-0000-0000F69F0000}"/>
    <cellStyle name="Salida 22 10" xfId="3723" xr:uid="{00000000-0005-0000-0000-0000F79F0000}"/>
    <cellStyle name="Salida 22 10 2" xfId="11141" xr:uid="{00000000-0005-0000-0000-0000F89F0000}"/>
    <cellStyle name="Salida 22 10 2 2" xfId="26192" xr:uid="{00000000-0005-0000-0000-0000F99F0000}"/>
    <cellStyle name="Salida 22 10 2 3" xfId="40541" xr:uid="{00000000-0005-0000-0000-0000FA9F0000}"/>
    <cellStyle name="Salida 22 10 3" xfId="18072" xr:uid="{00000000-0005-0000-0000-0000FB9F0000}"/>
    <cellStyle name="Salida 22 10 3 2" xfId="33123" xr:uid="{00000000-0005-0000-0000-0000FC9F0000}"/>
    <cellStyle name="Salida 22 10 3 3" xfId="47472" xr:uid="{00000000-0005-0000-0000-0000FD9F0000}"/>
    <cellStyle name="Salida 22 11" xfId="3933" xr:uid="{00000000-0005-0000-0000-0000FE9F0000}"/>
    <cellStyle name="Salida 22 11 2" xfId="12711" xr:uid="{00000000-0005-0000-0000-0000FF9F0000}"/>
    <cellStyle name="Salida 22 11 2 2" xfId="27762" xr:uid="{00000000-0005-0000-0000-000000A00000}"/>
    <cellStyle name="Salida 22 11 2 3" xfId="42111" xr:uid="{00000000-0005-0000-0000-000001A00000}"/>
    <cellStyle name="Salida 22 11 3" xfId="18282" xr:uid="{00000000-0005-0000-0000-000002A00000}"/>
    <cellStyle name="Salida 22 11 3 2" xfId="33333" xr:uid="{00000000-0005-0000-0000-000003A00000}"/>
    <cellStyle name="Salida 22 11 3 3" xfId="47682" xr:uid="{00000000-0005-0000-0000-000004A00000}"/>
    <cellStyle name="Salida 22 12" xfId="4143" xr:uid="{00000000-0005-0000-0000-000005A00000}"/>
    <cellStyle name="Salida 22 12 2" xfId="15025" xr:uid="{00000000-0005-0000-0000-000006A00000}"/>
    <cellStyle name="Salida 22 12 2 2" xfId="30076" xr:uid="{00000000-0005-0000-0000-000007A00000}"/>
    <cellStyle name="Salida 22 12 2 3" xfId="44425" xr:uid="{00000000-0005-0000-0000-000008A00000}"/>
    <cellStyle name="Salida 22 12 3" xfId="18492" xr:uid="{00000000-0005-0000-0000-000009A00000}"/>
    <cellStyle name="Salida 22 12 3 2" xfId="33543" xr:uid="{00000000-0005-0000-0000-00000AA00000}"/>
    <cellStyle name="Salida 22 12 3 3" xfId="47892" xr:uid="{00000000-0005-0000-0000-00000BA00000}"/>
    <cellStyle name="Salida 22 13" xfId="4353" xr:uid="{00000000-0005-0000-0000-00000CA00000}"/>
    <cellStyle name="Salida 22 13 2" xfId="11663" xr:uid="{00000000-0005-0000-0000-00000DA00000}"/>
    <cellStyle name="Salida 22 13 2 2" xfId="26714" xr:uid="{00000000-0005-0000-0000-00000EA00000}"/>
    <cellStyle name="Salida 22 13 2 3" xfId="41063" xr:uid="{00000000-0005-0000-0000-00000FA00000}"/>
    <cellStyle name="Salida 22 13 3" xfId="18702" xr:uid="{00000000-0005-0000-0000-000010A00000}"/>
    <cellStyle name="Salida 22 13 3 2" xfId="33753" xr:uid="{00000000-0005-0000-0000-000011A00000}"/>
    <cellStyle name="Salida 22 13 3 3" xfId="48102" xr:uid="{00000000-0005-0000-0000-000012A00000}"/>
    <cellStyle name="Salida 22 14" xfId="4563" xr:uid="{00000000-0005-0000-0000-000013A00000}"/>
    <cellStyle name="Salida 22 14 2" xfId="10226" xr:uid="{00000000-0005-0000-0000-000014A00000}"/>
    <cellStyle name="Salida 22 14 2 2" xfId="25277" xr:uid="{00000000-0005-0000-0000-000015A00000}"/>
    <cellStyle name="Salida 22 14 2 3" xfId="39626" xr:uid="{00000000-0005-0000-0000-000016A00000}"/>
    <cellStyle name="Salida 22 14 3" xfId="18912" xr:uid="{00000000-0005-0000-0000-000017A00000}"/>
    <cellStyle name="Salida 22 14 3 2" xfId="33963" xr:uid="{00000000-0005-0000-0000-000018A00000}"/>
    <cellStyle name="Salida 22 14 3 3" xfId="48312" xr:uid="{00000000-0005-0000-0000-000019A00000}"/>
    <cellStyle name="Salida 22 15" xfId="4773" xr:uid="{00000000-0005-0000-0000-00001AA00000}"/>
    <cellStyle name="Salida 22 15 2" xfId="1724" xr:uid="{00000000-0005-0000-0000-00001BA00000}"/>
    <cellStyle name="Salida 22 15 2 2" xfId="23529" xr:uid="{00000000-0005-0000-0000-00001CA00000}"/>
    <cellStyle name="Salida 22 15 2 3" xfId="23368" xr:uid="{00000000-0005-0000-0000-00001DA00000}"/>
    <cellStyle name="Salida 22 15 3" xfId="19122" xr:uid="{00000000-0005-0000-0000-00001EA00000}"/>
    <cellStyle name="Salida 22 15 3 2" xfId="34173" xr:uid="{00000000-0005-0000-0000-00001FA00000}"/>
    <cellStyle name="Salida 22 15 3 3" xfId="48522" xr:uid="{00000000-0005-0000-0000-000020A00000}"/>
    <cellStyle name="Salida 22 16" xfId="4983" xr:uid="{00000000-0005-0000-0000-000021A00000}"/>
    <cellStyle name="Salida 22 16 2" xfId="14031" xr:uid="{00000000-0005-0000-0000-000022A00000}"/>
    <cellStyle name="Salida 22 16 2 2" xfId="29082" xr:uid="{00000000-0005-0000-0000-000023A00000}"/>
    <cellStyle name="Salida 22 16 2 3" xfId="43431" xr:uid="{00000000-0005-0000-0000-000024A00000}"/>
    <cellStyle name="Salida 22 16 3" xfId="19332" xr:uid="{00000000-0005-0000-0000-000025A00000}"/>
    <cellStyle name="Salida 22 16 3 2" xfId="34383" xr:uid="{00000000-0005-0000-0000-000026A00000}"/>
    <cellStyle name="Salida 22 16 3 3" xfId="48732" xr:uid="{00000000-0005-0000-0000-000027A00000}"/>
    <cellStyle name="Salida 22 17" xfId="5193" xr:uid="{00000000-0005-0000-0000-000028A00000}"/>
    <cellStyle name="Salida 22 17 2" xfId="9903" xr:uid="{00000000-0005-0000-0000-000029A00000}"/>
    <cellStyle name="Salida 22 17 2 2" xfId="24954" xr:uid="{00000000-0005-0000-0000-00002AA00000}"/>
    <cellStyle name="Salida 22 17 2 3" xfId="39303" xr:uid="{00000000-0005-0000-0000-00002BA00000}"/>
    <cellStyle name="Salida 22 17 3" xfId="19542" xr:uid="{00000000-0005-0000-0000-00002CA00000}"/>
    <cellStyle name="Salida 22 17 3 2" xfId="34593" xr:uid="{00000000-0005-0000-0000-00002DA00000}"/>
    <cellStyle name="Salida 22 17 3 3" xfId="48942" xr:uid="{00000000-0005-0000-0000-00002EA00000}"/>
    <cellStyle name="Salida 22 18" xfId="5403" xr:uid="{00000000-0005-0000-0000-00002FA00000}"/>
    <cellStyle name="Salida 22 18 2" xfId="9643" xr:uid="{00000000-0005-0000-0000-000030A00000}"/>
    <cellStyle name="Salida 22 18 2 2" xfId="24694" xr:uid="{00000000-0005-0000-0000-000031A00000}"/>
    <cellStyle name="Salida 22 18 2 3" xfId="39043" xr:uid="{00000000-0005-0000-0000-000032A00000}"/>
    <cellStyle name="Salida 22 18 3" xfId="19752" xr:uid="{00000000-0005-0000-0000-000033A00000}"/>
    <cellStyle name="Salida 22 18 3 2" xfId="34803" xr:uid="{00000000-0005-0000-0000-000034A00000}"/>
    <cellStyle name="Salida 22 18 3 3" xfId="49152" xr:uid="{00000000-0005-0000-0000-000035A00000}"/>
    <cellStyle name="Salida 22 19" xfId="5613" xr:uid="{00000000-0005-0000-0000-000036A00000}"/>
    <cellStyle name="Salida 22 19 2" xfId="1551" xr:uid="{00000000-0005-0000-0000-000037A00000}"/>
    <cellStyle name="Salida 22 19 2 2" xfId="23396" xr:uid="{00000000-0005-0000-0000-000038A00000}"/>
    <cellStyle name="Salida 22 19 2 3" xfId="23801" xr:uid="{00000000-0005-0000-0000-000039A00000}"/>
    <cellStyle name="Salida 22 19 3" xfId="19962" xr:uid="{00000000-0005-0000-0000-00003AA00000}"/>
    <cellStyle name="Salida 22 19 3 2" xfId="35013" xr:uid="{00000000-0005-0000-0000-00003BA00000}"/>
    <cellStyle name="Salida 22 19 3 3" xfId="49362" xr:uid="{00000000-0005-0000-0000-00003CA00000}"/>
    <cellStyle name="Salida 22 2" xfId="2142" xr:uid="{00000000-0005-0000-0000-00003DA00000}"/>
    <cellStyle name="Salida 22 2 2" xfId="14023" xr:uid="{00000000-0005-0000-0000-00003EA00000}"/>
    <cellStyle name="Salida 22 2 2 2" xfId="29074" xr:uid="{00000000-0005-0000-0000-00003FA00000}"/>
    <cellStyle name="Salida 22 2 2 3" xfId="43423" xr:uid="{00000000-0005-0000-0000-000040A00000}"/>
    <cellStyle name="Salida 22 2 3" xfId="16491" xr:uid="{00000000-0005-0000-0000-000041A00000}"/>
    <cellStyle name="Salida 22 2 3 2" xfId="31542" xr:uid="{00000000-0005-0000-0000-000042A00000}"/>
    <cellStyle name="Salida 22 2 3 3" xfId="45891" xr:uid="{00000000-0005-0000-0000-000043A00000}"/>
    <cellStyle name="Salida 22 20" xfId="5823" xr:uid="{00000000-0005-0000-0000-000044A00000}"/>
    <cellStyle name="Salida 22 20 2" xfId="13893" xr:uid="{00000000-0005-0000-0000-000045A00000}"/>
    <cellStyle name="Salida 22 20 2 2" xfId="28944" xr:uid="{00000000-0005-0000-0000-000046A00000}"/>
    <cellStyle name="Salida 22 20 2 3" xfId="43293" xr:uid="{00000000-0005-0000-0000-000047A00000}"/>
    <cellStyle name="Salida 22 20 3" xfId="20172" xr:uid="{00000000-0005-0000-0000-000048A00000}"/>
    <cellStyle name="Salida 22 20 3 2" xfId="35223" xr:uid="{00000000-0005-0000-0000-000049A00000}"/>
    <cellStyle name="Salida 22 20 3 3" xfId="49572" xr:uid="{00000000-0005-0000-0000-00004AA00000}"/>
    <cellStyle name="Salida 22 21" xfId="6033" xr:uid="{00000000-0005-0000-0000-00004BA00000}"/>
    <cellStyle name="Salida 22 21 2" xfId="12380" xr:uid="{00000000-0005-0000-0000-00004CA00000}"/>
    <cellStyle name="Salida 22 21 2 2" xfId="27431" xr:uid="{00000000-0005-0000-0000-00004DA00000}"/>
    <cellStyle name="Salida 22 21 2 3" xfId="41780" xr:uid="{00000000-0005-0000-0000-00004EA00000}"/>
    <cellStyle name="Salida 22 21 3" xfId="20382" xr:uid="{00000000-0005-0000-0000-00004FA00000}"/>
    <cellStyle name="Salida 22 21 3 2" xfId="35433" xr:uid="{00000000-0005-0000-0000-000050A00000}"/>
    <cellStyle name="Salida 22 21 3 3" xfId="49782" xr:uid="{00000000-0005-0000-0000-000051A00000}"/>
    <cellStyle name="Salida 22 22" xfId="6243" xr:uid="{00000000-0005-0000-0000-000052A00000}"/>
    <cellStyle name="Salida 22 22 2" xfId="14174" xr:uid="{00000000-0005-0000-0000-000053A00000}"/>
    <cellStyle name="Salida 22 22 2 2" xfId="29225" xr:uid="{00000000-0005-0000-0000-000054A00000}"/>
    <cellStyle name="Salida 22 22 2 3" xfId="43574" xr:uid="{00000000-0005-0000-0000-000055A00000}"/>
    <cellStyle name="Salida 22 22 3" xfId="20592" xr:uid="{00000000-0005-0000-0000-000056A00000}"/>
    <cellStyle name="Salida 22 22 3 2" xfId="35643" xr:uid="{00000000-0005-0000-0000-000057A00000}"/>
    <cellStyle name="Salida 22 22 3 3" xfId="49992" xr:uid="{00000000-0005-0000-0000-000058A00000}"/>
    <cellStyle name="Salida 22 23" xfId="6453" xr:uid="{00000000-0005-0000-0000-000059A00000}"/>
    <cellStyle name="Salida 22 23 2" xfId="14887" xr:uid="{00000000-0005-0000-0000-00005AA00000}"/>
    <cellStyle name="Salida 22 23 2 2" xfId="29938" xr:uid="{00000000-0005-0000-0000-00005BA00000}"/>
    <cellStyle name="Salida 22 23 2 3" xfId="44287" xr:uid="{00000000-0005-0000-0000-00005CA00000}"/>
    <cellStyle name="Salida 22 23 3" xfId="20802" xr:uid="{00000000-0005-0000-0000-00005DA00000}"/>
    <cellStyle name="Salida 22 23 3 2" xfId="35853" xr:uid="{00000000-0005-0000-0000-00005EA00000}"/>
    <cellStyle name="Salida 22 23 3 3" xfId="50202" xr:uid="{00000000-0005-0000-0000-00005FA00000}"/>
    <cellStyle name="Salida 22 24" xfId="6663" xr:uid="{00000000-0005-0000-0000-000060A00000}"/>
    <cellStyle name="Salida 22 24 2" xfId="13438" xr:uid="{00000000-0005-0000-0000-000061A00000}"/>
    <cellStyle name="Salida 22 24 2 2" xfId="28489" xr:uid="{00000000-0005-0000-0000-000062A00000}"/>
    <cellStyle name="Salida 22 24 2 3" xfId="42838" xr:uid="{00000000-0005-0000-0000-000063A00000}"/>
    <cellStyle name="Salida 22 24 3" xfId="21012" xr:uid="{00000000-0005-0000-0000-000064A00000}"/>
    <cellStyle name="Salida 22 24 3 2" xfId="36063" xr:uid="{00000000-0005-0000-0000-000065A00000}"/>
    <cellStyle name="Salida 22 24 3 3" xfId="50412" xr:uid="{00000000-0005-0000-0000-000066A00000}"/>
    <cellStyle name="Salida 22 25" xfId="6873" xr:uid="{00000000-0005-0000-0000-000067A00000}"/>
    <cellStyle name="Salida 22 25 2" xfId="9443" xr:uid="{00000000-0005-0000-0000-000068A00000}"/>
    <cellStyle name="Salida 22 25 2 2" xfId="24494" xr:uid="{00000000-0005-0000-0000-000069A00000}"/>
    <cellStyle name="Salida 22 25 2 3" xfId="38843" xr:uid="{00000000-0005-0000-0000-00006AA00000}"/>
    <cellStyle name="Salida 22 25 3" xfId="21222" xr:uid="{00000000-0005-0000-0000-00006BA00000}"/>
    <cellStyle name="Salida 22 25 3 2" xfId="36273" xr:uid="{00000000-0005-0000-0000-00006CA00000}"/>
    <cellStyle name="Salida 22 25 3 3" xfId="50622" xr:uid="{00000000-0005-0000-0000-00006DA00000}"/>
    <cellStyle name="Salida 22 26" xfId="7083" xr:uid="{00000000-0005-0000-0000-00006EA00000}"/>
    <cellStyle name="Salida 22 26 2" xfId="12019" xr:uid="{00000000-0005-0000-0000-00006FA00000}"/>
    <cellStyle name="Salida 22 26 2 2" xfId="27070" xr:uid="{00000000-0005-0000-0000-000070A00000}"/>
    <cellStyle name="Salida 22 26 2 3" xfId="41419" xr:uid="{00000000-0005-0000-0000-000071A00000}"/>
    <cellStyle name="Salida 22 26 3" xfId="21432" xr:uid="{00000000-0005-0000-0000-000072A00000}"/>
    <cellStyle name="Salida 22 26 3 2" xfId="36483" xr:uid="{00000000-0005-0000-0000-000073A00000}"/>
    <cellStyle name="Salida 22 26 3 3" xfId="50832" xr:uid="{00000000-0005-0000-0000-000074A00000}"/>
    <cellStyle name="Salida 22 27" xfId="7293" xr:uid="{00000000-0005-0000-0000-000075A00000}"/>
    <cellStyle name="Salida 22 27 2" xfId="9523" xr:uid="{00000000-0005-0000-0000-000076A00000}"/>
    <cellStyle name="Salida 22 27 2 2" xfId="24574" xr:uid="{00000000-0005-0000-0000-000077A00000}"/>
    <cellStyle name="Salida 22 27 2 3" xfId="38923" xr:uid="{00000000-0005-0000-0000-000078A00000}"/>
    <cellStyle name="Salida 22 27 3" xfId="21642" xr:uid="{00000000-0005-0000-0000-000079A00000}"/>
    <cellStyle name="Salida 22 27 3 2" xfId="36693" xr:uid="{00000000-0005-0000-0000-00007AA00000}"/>
    <cellStyle name="Salida 22 27 3 3" xfId="51042" xr:uid="{00000000-0005-0000-0000-00007BA00000}"/>
    <cellStyle name="Salida 22 28" xfId="7503" xr:uid="{00000000-0005-0000-0000-00007CA00000}"/>
    <cellStyle name="Salida 22 28 2" xfId="10258" xr:uid="{00000000-0005-0000-0000-00007DA00000}"/>
    <cellStyle name="Salida 22 28 2 2" xfId="25309" xr:uid="{00000000-0005-0000-0000-00007EA00000}"/>
    <cellStyle name="Salida 22 28 2 3" xfId="39658" xr:uid="{00000000-0005-0000-0000-00007FA00000}"/>
    <cellStyle name="Salida 22 28 3" xfId="21852" xr:uid="{00000000-0005-0000-0000-000080A00000}"/>
    <cellStyle name="Salida 22 28 3 2" xfId="36903" xr:uid="{00000000-0005-0000-0000-000081A00000}"/>
    <cellStyle name="Salida 22 28 3 3" xfId="51252" xr:uid="{00000000-0005-0000-0000-000082A00000}"/>
    <cellStyle name="Salida 22 29" xfId="7713" xr:uid="{00000000-0005-0000-0000-000083A00000}"/>
    <cellStyle name="Salida 22 29 2" xfId="15996" xr:uid="{00000000-0005-0000-0000-000084A00000}"/>
    <cellStyle name="Salida 22 29 2 2" xfId="31047" xr:uid="{00000000-0005-0000-0000-000085A00000}"/>
    <cellStyle name="Salida 22 29 2 3" xfId="45396" xr:uid="{00000000-0005-0000-0000-000086A00000}"/>
    <cellStyle name="Salida 22 29 3" xfId="22062" xr:uid="{00000000-0005-0000-0000-000087A00000}"/>
    <cellStyle name="Salida 22 29 3 2" xfId="37113" xr:uid="{00000000-0005-0000-0000-000088A00000}"/>
    <cellStyle name="Salida 22 29 3 3" xfId="51462" xr:uid="{00000000-0005-0000-0000-000089A00000}"/>
    <cellStyle name="Salida 22 3" xfId="2253" xr:uid="{00000000-0005-0000-0000-00008AA00000}"/>
    <cellStyle name="Salida 22 3 2" xfId="11008" xr:uid="{00000000-0005-0000-0000-00008BA00000}"/>
    <cellStyle name="Salida 22 3 2 2" xfId="26059" xr:uid="{00000000-0005-0000-0000-00008CA00000}"/>
    <cellStyle name="Salida 22 3 2 3" xfId="40408" xr:uid="{00000000-0005-0000-0000-00008DA00000}"/>
    <cellStyle name="Salida 22 3 3" xfId="16602" xr:uid="{00000000-0005-0000-0000-00008EA00000}"/>
    <cellStyle name="Salida 22 3 3 2" xfId="31653" xr:uid="{00000000-0005-0000-0000-00008FA00000}"/>
    <cellStyle name="Salida 22 3 3 3" xfId="46002" xr:uid="{00000000-0005-0000-0000-000090A00000}"/>
    <cellStyle name="Salida 22 30" xfId="7923" xr:uid="{00000000-0005-0000-0000-000091A00000}"/>
    <cellStyle name="Salida 22 30 2" xfId="16059" xr:uid="{00000000-0005-0000-0000-000092A00000}"/>
    <cellStyle name="Salida 22 30 2 2" xfId="31110" xr:uid="{00000000-0005-0000-0000-000093A00000}"/>
    <cellStyle name="Salida 22 30 2 3" xfId="45459" xr:uid="{00000000-0005-0000-0000-000094A00000}"/>
    <cellStyle name="Salida 22 30 3" xfId="22272" xr:uid="{00000000-0005-0000-0000-000095A00000}"/>
    <cellStyle name="Salida 22 30 3 2" xfId="37323" xr:uid="{00000000-0005-0000-0000-000096A00000}"/>
    <cellStyle name="Salida 22 30 3 3" xfId="51672" xr:uid="{00000000-0005-0000-0000-000097A00000}"/>
    <cellStyle name="Salida 22 31" xfId="8130" xr:uid="{00000000-0005-0000-0000-000098A00000}"/>
    <cellStyle name="Salida 22 31 2" xfId="11543" xr:uid="{00000000-0005-0000-0000-000099A00000}"/>
    <cellStyle name="Salida 22 31 2 2" xfId="26594" xr:uid="{00000000-0005-0000-0000-00009AA00000}"/>
    <cellStyle name="Salida 22 31 2 3" xfId="40943" xr:uid="{00000000-0005-0000-0000-00009BA00000}"/>
    <cellStyle name="Salida 22 31 3" xfId="22479" xr:uid="{00000000-0005-0000-0000-00009CA00000}"/>
    <cellStyle name="Salida 22 31 3 2" xfId="37530" xr:uid="{00000000-0005-0000-0000-00009DA00000}"/>
    <cellStyle name="Salida 22 31 3 3" xfId="51879" xr:uid="{00000000-0005-0000-0000-00009EA00000}"/>
    <cellStyle name="Salida 22 32" xfId="8337" xr:uid="{00000000-0005-0000-0000-00009FA00000}"/>
    <cellStyle name="Salida 22 32 2" xfId="13703" xr:uid="{00000000-0005-0000-0000-0000A0A00000}"/>
    <cellStyle name="Salida 22 32 2 2" xfId="28754" xr:uid="{00000000-0005-0000-0000-0000A1A00000}"/>
    <cellStyle name="Salida 22 32 2 3" xfId="43103" xr:uid="{00000000-0005-0000-0000-0000A2A00000}"/>
    <cellStyle name="Salida 22 32 3" xfId="22686" xr:uid="{00000000-0005-0000-0000-0000A3A00000}"/>
    <cellStyle name="Salida 22 32 3 2" xfId="37737" xr:uid="{00000000-0005-0000-0000-0000A4A00000}"/>
    <cellStyle name="Salida 22 32 3 3" xfId="52086" xr:uid="{00000000-0005-0000-0000-0000A5A00000}"/>
    <cellStyle name="Salida 22 33" xfId="8542" xr:uid="{00000000-0005-0000-0000-0000A6A00000}"/>
    <cellStyle name="Salida 22 33 2" xfId="10522" xr:uid="{00000000-0005-0000-0000-0000A7A00000}"/>
    <cellStyle name="Salida 22 33 2 2" xfId="25573" xr:uid="{00000000-0005-0000-0000-0000A8A00000}"/>
    <cellStyle name="Salida 22 33 2 3" xfId="39922" xr:uid="{00000000-0005-0000-0000-0000A9A00000}"/>
    <cellStyle name="Salida 22 33 3" xfId="22891" xr:uid="{00000000-0005-0000-0000-0000AAA00000}"/>
    <cellStyle name="Salida 22 33 3 2" xfId="37942" xr:uid="{00000000-0005-0000-0000-0000ABA00000}"/>
    <cellStyle name="Salida 22 33 3 3" xfId="52291" xr:uid="{00000000-0005-0000-0000-0000ACA00000}"/>
    <cellStyle name="Salida 22 34" xfId="8737" xr:uid="{00000000-0005-0000-0000-0000ADA00000}"/>
    <cellStyle name="Salida 22 34 2" xfId="12916" xr:uid="{00000000-0005-0000-0000-0000AEA00000}"/>
    <cellStyle name="Salida 22 34 2 2" xfId="27967" xr:uid="{00000000-0005-0000-0000-0000AFA00000}"/>
    <cellStyle name="Salida 22 34 2 3" xfId="42316" xr:uid="{00000000-0005-0000-0000-0000B0A00000}"/>
    <cellStyle name="Salida 22 34 3" xfId="23086" xr:uid="{00000000-0005-0000-0000-0000B1A00000}"/>
    <cellStyle name="Salida 22 34 3 2" xfId="38137" xr:uid="{00000000-0005-0000-0000-0000B2A00000}"/>
    <cellStyle name="Salida 22 34 3 3" xfId="52486" xr:uid="{00000000-0005-0000-0000-0000B3A00000}"/>
    <cellStyle name="Salida 22 35" xfId="8907" xr:uid="{00000000-0005-0000-0000-0000B4A00000}"/>
    <cellStyle name="Salida 22 35 2" xfId="15107" xr:uid="{00000000-0005-0000-0000-0000B5A00000}"/>
    <cellStyle name="Salida 22 35 2 2" xfId="30158" xr:uid="{00000000-0005-0000-0000-0000B6A00000}"/>
    <cellStyle name="Salida 22 35 2 3" xfId="44507" xr:uid="{00000000-0005-0000-0000-0000B7A00000}"/>
    <cellStyle name="Salida 22 35 3" xfId="23256" xr:uid="{00000000-0005-0000-0000-0000B8A00000}"/>
    <cellStyle name="Salida 22 35 3 2" xfId="38307" xr:uid="{00000000-0005-0000-0000-0000B9A00000}"/>
    <cellStyle name="Salida 22 35 3 3" xfId="52656" xr:uid="{00000000-0005-0000-0000-0000BAA00000}"/>
    <cellStyle name="Salida 22 36" xfId="13010" xr:uid="{00000000-0005-0000-0000-0000BBA00000}"/>
    <cellStyle name="Salida 22 36 2" xfId="28061" xr:uid="{00000000-0005-0000-0000-0000BCA00000}"/>
    <cellStyle name="Salida 22 36 3" xfId="42410" xr:uid="{00000000-0005-0000-0000-0000BDA00000}"/>
    <cellStyle name="Salida 22 37" xfId="16156" xr:uid="{00000000-0005-0000-0000-0000BEA00000}"/>
    <cellStyle name="Salida 22 37 2" xfId="31207" xr:uid="{00000000-0005-0000-0000-0000BFA00000}"/>
    <cellStyle name="Salida 22 37 3" xfId="45556" xr:uid="{00000000-0005-0000-0000-0000C0A00000}"/>
    <cellStyle name="Salida 22 4" xfId="2463" xr:uid="{00000000-0005-0000-0000-0000C1A00000}"/>
    <cellStyle name="Salida 22 4 2" xfId="10837" xr:uid="{00000000-0005-0000-0000-0000C2A00000}"/>
    <cellStyle name="Salida 22 4 2 2" xfId="25888" xr:uid="{00000000-0005-0000-0000-0000C3A00000}"/>
    <cellStyle name="Salida 22 4 2 3" xfId="40237" xr:uid="{00000000-0005-0000-0000-0000C4A00000}"/>
    <cellStyle name="Salida 22 4 3" xfId="16812" xr:uid="{00000000-0005-0000-0000-0000C5A00000}"/>
    <cellStyle name="Salida 22 4 3 2" xfId="31863" xr:uid="{00000000-0005-0000-0000-0000C6A00000}"/>
    <cellStyle name="Salida 22 4 3 3" xfId="46212" xr:uid="{00000000-0005-0000-0000-0000C7A00000}"/>
    <cellStyle name="Salida 22 5" xfId="2673" xr:uid="{00000000-0005-0000-0000-0000C8A00000}"/>
    <cellStyle name="Salida 22 5 2" xfId="12611" xr:uid="{00000000-0005-0000-0000-0000C9A00000}"/>
    <cellStyle name="Salida 22 5 2 2" xfId="27662" xr:uid="{00000000-0005-0000-0000-0000CAA00000}"/>
    <cellStyle name="Salida 22 5 2 3" xfId="42011" xr:uid="{00000000-0005-0000-0000-0000CBA00000}"/>
    <cellStyle name="Salida 22 5 3" xfId="17022" xr:uid="{00000000-0005-0000-0000-0000CCA00000}"/>
    <cellStyle name="Salida 22 5 3 2" xfId="32073" xr:uid="{00000000-0005-0000-0000-0000CDA00000}"/>
    <cellStyle name="Salida 22 5 3 3" xfId="46422" xr:uid="{00000000-0005-0000-0000-0000CEA00000}"/>
    <cellStyle name="Salida 22 6" xfId="2883" xr:uid="{00000000-0005-0000-0000-0000CFA00000}"/>
    <cellStyle name="Salida 22 6 2" xfId="9107" xr:uid="{00000000-0005-0000-0000-0000D0A00000}"/>
    <cellStyle name="Salida 22 6 2 2" xfId="24158" xr:uid="{00000000-0005-0000-0000-0000D1A00000}"/>
    <cellStyle name="Salida 22 6 2 3" xfId="38507" xr:uid="{00000000-0005-0000-0000-0000D2A00000}"/>
    <cellStyle name="Salida 22 6 3" xfId="17232" xr:uid="{00000000-0005-0000-0000-0000D3A00000}"/>
    <cellStyle name="Salida 22 6 3 2" xfId="32283" xr:uid="{00000000-0005-0000-0000-0000D4A00000}"/>
    <cellStyle name="Salida 22 6 3 3" xfId="46632" xr:uid="{00000000-0005-0000-0000-0000D5A00000}"/>
    <cellStyle name="Salida 22 7" xfId="3093" xr:uid="{00000000-0005-0000-0000-0000D6A00000}"/>
    <cellStyle name="Salida 22 7 2" xfId="13850" xr:uid="{00000000-0005-0000-0000-0000D7A00000}"/>
    <cellStyle name="Salida 22 7 2 2" xfId="28901" xr:uid="{00000000-0005-0000-0000-0000D8A00000}"/>
    <cellStyle name="Salida 22 7 2 3" xfId="43250" xr:uid="{00000000-0005-0000-0000-0000D9A00000}"/>
    <cellStyle name="Salida 22 7 3" xfId="17442" xr:uid="{00000000-0005-0000-0000-0000DAA00000}"/>
    <cellStyle name="Salida 22 7 3 2" xfId="32493" xr:uid="{00000000-0005-0000-0000-0000DBA00000}"/>
    <cellStyle name="Salida 22 7 3 3" xfId="46842" xr:uid="{00000000-0005-0000-0000-0000DCA00000}"/>
    <cellStyle name="Salida 22 8" xfId="3303" xr:uid="{00000000-0005-0000-0000-0000DDA00000}"/>
    <cellStyle name="Salida 22 8 2" xfId="14544" xr:uid="{00000000-0005-0000-0000-0000DEA00000}"/>
    <cellStyle name="Salida 22 8 2 2" xfId="29595" xr:uid="{00000000-0005-0000-0000-0000DFA00000}"/>
    <cellStyle name="Salida 22 8 2 3" xfId="43944" xr:uid="{00000000-0005-0000-0000-0000E0A00000}"/>
    <cellStyle name="Salida 22 8 3" xfId="17652" xr:uid="{00000000-0005-0000-0000-0000E1A00000}"/>
    <cellStyle name="Salida 22 8 3 2" xfId="32703" xr:uid="{00000000-0005-0000-0000-0000E2A00000}"/>
    <cellStyle name="Salida 22 8 3 3" xfId="47052" xr:uid="{00000000-0005-0000-0000-0000E3A00000}"/>
    <cellStyle name="Salida 22 9" xfId="3513" xr:uid="{00000000-0005-0000-0000-0000E4A00000}"/>
    <cellStyle name="Salida 22 9 2" xfId="15480" xr:uid="{00000000-0005-0000-0000-0000E5A00000}"/>
    <cellStyle name="Salida 22 9 2 2" xfId="30531" xr:uid="{00000000-0005-0000-0000-0000E6A00000}"/>
    <cellStyle name="Salida 22 9 2 3" xfId="44880" xr:uid="{00000000-0005-0000-0000-0000E7A00000}"/>
    <cellStyle name="Salida 22 9 3" xfId="17862" xr:uid="{00000000-0005-0000-0000-0000E8A00000}"/>
    <cellStyle name="Salida 22 9 3 2" xfId="32913" xr:uid="{00000000-0005-0000-0000-0000E9A00000}"/>
    <cellStyle name="Salida 22 9 3 3" xfId="47262" xr:uid="{00000000-0005-0000-0000-0000EAA00000}"/>
    <cellStyle name="Salida 23" xfId="1438" xr:uid="{00000000-0005-0000-0000-0000EBA00000}"/>
    <cellStyle name="Salida 23 10" xfId="3724" xr:uid="{00000000-0005-0000-0000-0000ECA00000}"/>
    <cellStyle name="Salida 23 10 2" xfId="15716" xr:uid="{00000000-0005-0000-0000-0000EDA00000}"/>
    <cellStyle name="Salida 23 10 2 2" xfId="30767" xr:uid="{00000000-0005-0000-0000-0000EEA00000}"/>
    <cellStyle name="Salida 23 10 2 3" xfId="45116" xr:uid="{00000000-0005-0000-0000-0000EFA00000}"/>
    <cellStyle name="Salida 23 10 3" xfId="18073" xr:uid="{00000000-0005-0000-0000-0000F0A00000}"/>
    <cellStyle name="Salida 23 10 3 2" xfId="33124" xr:uid="{00000000-0005-0000-0000-0000F1A00000}"/>
    <cellStyle name="Salida 23 10 3 3" xfId="47473" xr:uid="{00000000-0005-0000-0000-0000F2A00000}"/>
    <cellStyle name="Salida 23 11" xfId="3934" xr:uid="{00000000-0005-0000-0000-0000F3A00000}"/>
    <cellStyle name="Salida 23 11 2" xfId="15344" xr:uid="{00000000-0005-0000-0000-0000F4A00000}"/>
    <cellStyle name="Salida 23 11 2 2" xfId="30395" xr:uid="{00000000-0005-0000-0000-0000F5A00000}"/>
    <cellStyle name="Salida 23 11 2 3" xfId="44744" xr:uid="{00000000-0005-0000-0000-0000F6A00000}"/>
    <cellStyle name="Salida 23 11 3" xfId="18283" xr:uid="{00000000-0005-0000-0000-0000F7A00000}"/>
    <cellStyle name="Salida 23 11 3 2" xfId="33334" xr:uid="{00000000-0005-0000-0000-0000F8A00000}"/>
    <cellStyle name="Salida 23 11 3 3" xfId="47683" xr:uid="{00000000-0005-0000-0000-0000F9A00000}"/>
    <cellStyle name="Salida 23 12" xfId="4144" xr:uid="{00000000-0005-0000-0000-0000FAA00000}"/>
    <cellStyle name="Salida 23 12 2" xfId="10963" xr:uid="{00000000-0005-0000-0000-0000FBA00000}"/>
    <cellStyle name="Salida 23 12 2 2" xfId="26014" xr:uid="{00000000-0005-0000-0000-0000FCA00000}"/>
    <cellStyle name="Salida 23 12 2 3" xfId="40363" xr:uid="{00000000-0005-0000-0000-0000FDA00000}"/>
    <cellStyle name="Salida 23 12 3" xfId="18493" xr:uid="{00000000-0005-0000-0000-0000FEA00000}"/>
    <cellStyle name="Salida 23 12 3 2" xfId="33544" xr:uid="{00000000-0005-0000-0000-0000FFA00000}"/>
    <cellStyle name="Salida 23 12 3 3" xfId="47893" xr:uid="{00000000-0005-0000-0000-000000A10000}"/>
    <cellStyle name="Salida 23 13" xfId="4354" xr:uid="{00000000-0005-0000-0000-000001A10000}"/>
    <cellStyle name="Salida 23 13 2" xfId="11644" xr:uid="{00000000-0005-0000-0000-000002A10000}"/>
    <cellStyle name="Salida 23 13 2 2" xfId="26695" xr:uid="{00000000-0005-0000-0000-000003A10000}"/>
    <cellStyle name="Salida 23 13 2 3" xfId="41044" xr:uid="{00000000-0005-0000-0000-000004A10000}"/>
    <cellStyle name="Salida 23 13 3" xfId="18703" xr:uid="{00000000-0005-0000-0000-000005A10000}"/>
    <cellStyle name="Salida 23 13 3 2" xfId="33754" xr:uid="{00000000-0005-0000-0000-000006A10000}"/>
    <cellStyle name="Salida 23 13 3 3" xfId="48103" xr:uid="{00000000-0005-0000-0000-000007A10000}"/>
    <cellStyle name="Salida 23 14" xfId="4564" xr:uid="{00000000-0005-0000-0000-000008A10000}"/>
    <cellStyle name="Salida 23 14 2" xfId="11223" xr:uid="{00000000-0005-0000-0000-000009A10000}"/>
    <cellStyle name="Salida 23 14 2 2" xfId="26274" xr:uid="{00000000-0005-0000-0000-00000AA10000}"/>
    <cellStyle name="Salida 23 14 2 3" xfId="40623" xr:uid="{00000000-0005-0000-0000-00000BA10000}"/>
    <cellStyle name="Salida 23 14 3" xfId="18913" xr:uid="{00000000-0005-0000-0000-00000CA10000}"/>
    <cellStyle name="Salida 23 14 3 2" xfId="33964" xr:uid="{00000000-0005-0000-0000-00000DA10000}"/>
    <cellStyle name="Salida 23 14 3 3" xfId="48313" xr:uid="{00000000-0005-0000-0000-00000EA10000}"/>
    <cellStyle name="Salida 23 15" xfId="4774" xr:uid="{00000000-0005-0000-0000-00000FA10000}"/>
    <cellStyle name="Salida 23 15 2" xfId="15135" xr:uid="{00000000-0005-0000-0000-000010A10000}"/>
    <cellStyle name="Salida 23 15 2 2" xfId="30186" xr:uid="{00000000-0005-0000-0000-000011A10000}"/>
    <cellStyle name="Salida 23 15 2 3" xfId="44535" xr:uid="{00000000-0005-0000-0000-000012A10000}"/>
    <cellStyle name="Salida 23 15 3" xfId="19123" xr:uid="{00000000-0005-0000-0000-000013A10000}"/>
    <cellStyle name="Salida 23 15 3 2" xfId="34174" xr:uid="{00000000-0005-0000-0000-000014A10000}"/>
    <cellStyle name="Salida 23 15 3 3" xfId="48523" xr:uid="{00000000-0005-0000-0000-000015A10000}"/>
    <cellStyle name="Salida 23 16" xfId="4984" xr:uid="{00000000-0005-0000-0000-000016A10000}"/>
    <cellStyle name="Salida 23 16 2" xfId="15352" xr:uid="{00000000-0005-0000-0000-000017A10000}"/>
    <cellStyle name="Salida 23 16 2 2" xfId="30403" xr:uid="{00000000-0005-0000-0000-000018A10000}"/>
    <cellStyle name="Salida 23 16 2 3" xfId="44752" xr:uid="{00000000-0005-0000-0000-000019A10000}"/>
    <cellStyle name="Salida 23 16 3" xfId="19333" xr:uid="{00000000-0005-0000-0000-00001AA10000}"/>
    <cellStyle name="Salida 23 16 3 2" xfId="34384" xr:uid="{00000000-0005-0000-0000-00001BA10000}"/>
    <cellStyle name="Salida 23 16 3 3" xfId="48733" xr:uid="{00000000-0005-0000-0000-00001CA10000}"/>
    <cellStyle name="Salida 23 17" xfId="5194" xr:uid="{00000000-0005-0000-0000-00001DA10000}"/>
    <cellStyle name="Salida 23 17 2" xfId="1857" xr:uid="{00000000-0005-0000-0000-00001EA10000}"/>
    <cellStyle name="Salida 23 17 2 2" xfId="23662" xr:uid="{00000000-0005-0000-0000-00001FA10000}"/>
    <cellStyle name="Salida 23 17 2 3" xfId="24007" xr:uid="{00000000-0005-0000-0000-000020A10000}"/>
    <cellStyle name="Salida 23 17 3" xfId="19543" xr:uid="{00000000-0005-0000-0000-000021A10000}"/>
    <cellStyle name="Salida 23 17 3 2" xfId="34594" xr:uid="{00000000-0005-0000-0000-000022A10000}"/>
    <cellStyle name="Salida 23 17 3 3" xfId="48943" xr:uid="{00000000-0005-0000-0000-000023A10000}"/>
    <cellStyle name="Salida 23 18" xfId="5404" xr:uid="{00000000-0005-0000-0000-000024A10000}"/>
    <cellStyle name="Salida 23 18 2" xfId="12051" xr:uid="{00000000-0005-0000-0000-000025A10000}"/>
    <cellStyle name="Salida 23 18 2 2" xfId="27102" xr:uid="{00000000-0005-0000-0000-000026A10000}"/>
    <cellStyle name="Salida 23 18 2 3" xfId="41451" xr:uid="{00000000-0005-0000-0000-000027A10000}"/>
    <cellStyle name="Salida 23 18 3" xfId="19753" xr:uid="{00000000-0005-0000-0000-000028A10000}"/>
    <cellStyle name="Salida 23 18 3 2" xfId="34804" xr:uid="{00000000-0005-0000-0000-000029A10000}"/>
    <cellStyle name="Salida 23 18 3 3" xfId="49153" xr:uid="{00000000-0005-0000-0000-00002AA10000}"/>
    <cellStyle name="Salida 23 19" xfId="5614" xr:uid="{00000000-0005-0000-0000-00002BA10000}"/>
    <cellStyle name="Salida 23 19 2" xfId="14063" xr:uid="{00000000-0005-0000-0000-00002CA10000}"/>
    <cellStyle name="Salida 23 19 2 2" xfId="29114" xr:uid="{00000000-0005-0000-0000-00002DA10000}"/>
    <cellStyle name="Salida 23 19 2 3" xfId="43463" xr:uid="{00000000-0005-0000-0000-00002EA10000}"/>
    <cellStyle name="Salida 23 19 3" xfId="19963" xr:uid="{00000000-0005-0000-0000-00002FA10000}"/>
    <cellStyle name="Salida 23 19 3 2" xfId="35014" xr:uid="{00000000-0005-0000-0000-000030A10000}"/>
    <cellStyle name="Salida 23 19 3 3" xfId="49363" xr:uid="{00000000-0005-0000-0000-000031A10000}"/>
    <cellStyle name="Salida 23 2" xfId="1594" xr:uid="{00000000-0005-0000-0000-000032A10000}"/>
    <cellStyle name="Salida 23 2 2" xfId="12553" xr:uid="{00000000-0005-0000-0000-000033A10000}"/>
    <cellStyle name="Salida 23 2 2 2" xfId="27604" xr:uid="{00000000-0005-0000-0000-000034A10000}"/>
    <cellStyle name="Salida 23 2 2 3" xfId="41953" xr:uid="{00000000-0005-0000-0000-000035A10000}"/>
    <cellStyle name="Salida 23 2 3" xfId="14240" xr:uid="{00000000-0005-0000-0000-000036A10000}"/>
    <cellStyle name="Salida 23 2 3 2" xfId="29291" xr:uid="{00000000-0005-0000-0000-000037A10000}"/>
    <cellStyle name="Salida 23 2 3 3" xfId="43640" xr:uid="{00000000-0005-0000-0000-000038A10000}"/>
    <cellStyle name="Salida 23 20" xfId="5824" xr:uid="{00000000-0005-0000-0000-000039A10000}"/>
    <cellStyle name="Salida 23 20 2" xfId="13324" xr:uid="{00000000-0005-0000-0000-00003AA10000}"/>
    <cellStyle name="Salida 23 20 2 2" xfId="28375" xr:uid="{00000000-0005-0000-0000-00003BA10000}"/>
    <cellStyle name="Salida 23 20 2 3" xfId="42724" xr:uid="{00000000-0005-0000-0000-00003CA10000}"/>
    <cellStyle name="Salida 23 20 3" xfId="20173" xr:uid="{00000000-0005-0000-0000-00003DA10000}"/>
    <cellStyle name="Salida 23 20 3 2" xfId="35224" xr:uid="{00000000-0005-0000-0000-00003EA10000}"/>
    <cellStyle name="Salida 23 20 3 3" xfId="49573" xr:uid="{00000000-0005-0000-0000-00003FA10000}"/>
    <cellStyle name="Salida 23 21" xfId="6034" xr:uid="{00000000-0005-0000-0000-000040A10000}"/>
    <cellStyle name="Salida 23 21 2" xfId="9998" xr:uid="{00000000-0005-0000-0000-000041A10000}"/>
    <cellStyle name="Salida 23 21 2 2" xfId="25049" xr:uid="{00000000-0005-0000-0000-000042A10000}"/>
    <cellStyle name="Salida 23 21 2 3" xfId="39398" xr:uid="{00000000-0005-0000-0000-000043A10000}"/>
    <cellStyle name="Salida 23 21 3" xfId="20383" xr:uid="{00000000-0005-0000-0000-000044A10000}"/>
    <cellStyle name="Salida 23 21 3 2" xfId="35434" xr:uid="{00000000-0005-0000-0000-000045A10000}"/>
    <cellStyle name="Salida 23 21 3 3" xfId="49783" xr:uid="{00000000-0005-0000-0000-000046A10000}"/>
    <cellStyle name="Salida 23 22" xfId="6244" xr:uid="{00000000-0005-0000-0000-000047A10000}"/>
    <cellStyle name="Salida 23 22 2" xfId="10367" xr:uid="{00000000-0005-0000-0000-000048A10000}"/>
    <cellStyle name="Salida 23 22 2 2" xfId="25418" xr:uid="{00000000-0005-0000-0000-000049A10000}"/>
    <cellStyle name="Salida 23 22 2 3" xfId="39767" xr:uid="{00000000-0005-0000-0000-00004AA10000}"/>
    <cellStyle name="Salida 23 22 3" xfId="20593" xr:uid="{00000000-0005-0000-0000-00004BA10000}"/>
    <cellStyle name="Salida 23 22 3 2" xfId="35644" xr:uid="{00000000-0005-0000-0000-00004CA10000}"/>
    <cellStyle name="Salida 23 22 3 3" xfId="49993" xr:uid="{00000000-0005-0000-0000-00004DA10000}"/>
    <cellStyle name="Salida 23 23" xfId="6454" xr:uid="{00000000-0005-0000-0000-00004EA10000}"/>
    <cellStyle name="Salida 23 23 2" xfId="9600" xr:uid="{00000000-0005-0000-0000-00004FA10000}"/>
    <cellStyle name="Salida 23 23 2 2" xfId="24651" xr:uid="{00000000-0005-0000-0000-000050A10000}"/>
    <cellStyle name="Salida 23 23 2 3" xfId="39000" xr:uid="{00000000-0005-0000-0000-000051A10000}"/>
    <cellStyle name="Salida 23 23 3" xfId="20803" xr:uid="{00000000-0005-0000-0000-000052A10000}"/>
    <cellStyle name="Salida 23 23 3 2" xfId="35854" xr:uid="{00000000-0005-0000-0000-000053A10000}"/>
    <cellStyle name="Salida 23 23 3 3" xfId="50203" xr:uid="{00000000-0005-0000-0000-000054A10000}"/>
    <cellStyle name="Salida 23 24" xfId="6664" xr:uid="{00000000-0005-0000-0000-000055A10000}"/>
    <cellStyle name="Salida 23 24 2" xfId="14285" xr:uid="{00000000-0005-0000-0000-000056A10000}"/>
    <cellStyle name="Salida 23 24 2 2" xfId="29336" xr:uid="{00000000-0005-0000-0000-000057A10000}"/>
    <cellStyle name="Salida 23 24 2 3" xfId="43685" xr:uid="{00000000-0005-0000-0000-000058A10000}"/>
    <cellStyle name="Salida 23 24 3" xfId="21013" xr:uid="{00000000-0005-0000-0000-000059A10000}"/>
    <cellStyle name="Salida 23 24 3 2" xfId="36064" xr:uid="{00000000-0005-0000-0000-00005AA10000}"/>
    <cellStyle name="Salida 23 24 3 3" xfId="50413" xr:uid="{00000000-0005-0000-0000-00005BA10000}"/>
    <cellStyle name="Salida 23 25" xfId="6874" xr:uid="{00000000-0005-0000-0000-00005CA10000}"/>
    <cellStyle name="Salida 23 25 2" xfId="13914" xr:uid="{00000000-0005-0000-0000-00005DA10000}"/>
    <cellStyle name="Salida 23 25 2 2" xfId="28965" xr:uid="{00000000-0005-0000-0000-00005EA10000}"/>
    <cellStyle name="Salida 23 25 2 3" xfId="43314" xr:uid="{00000000-0005-0000-0000-00005FA10000}"/>
    <cellStyle name="Salida 23 25 3" xfId="21223" xr:uid="{00000000-0005-0000-0000-000060A10000}"/>
    <cellStyle name="Salida 23 25 3 2" xfId="36274" xr:uid="{00000000-0005-0000-0000-000061A10000}"/>
    <cellStyle name="Salida 23 25 3 3" xfId="50623" xr:uid="{00000000-0005-0000-0000-000062A10000}"/>
    <cellStyle name="Salida 23 26" xfId="7084" xr:uid="{00000000-0005-0000-0000-000063A10000}"/>
    <cellStyle name="Salida 23 26 2" xfId="10125" xr:uid="{00000000-0005-0000-0000-000064A10000}"/>
    <cellStyle name="Salida 23 26 2 2" xfId="25176" xr:uid="{00000000-0005-0000-0000-000065A10000}"/>
    <cellStyle name="Salida 23 26 2 3" xfId="39525" xr:uid="{00000000-0005-0000-0000-000066A10000}"/>
    <cellStyle name="Salida 23 26 3" xfId="21433" xr:uid="{00000000-0005-0000-0000-000067A10000}"/>
    <cellStyle name="Salida 23 26 3 2" xfId="36484" xr:uid="{00000000-0005-0000-0000-000068A10000}"/>
    <cellStyle name="Salida 23 26 3 3" xfId="50833" xr:uid="{00000000-0005-0000-0000-000069A10000}"/>
    <cellStyle name="Salida 23 27" xfId="7294" xr:uid="{00000000-0005-0000-0000-00006AA10000}"/>
    <cellStyle name="Salida 23 27 2" xfId="14524" xr:uid="{00000000-0005-0000-0000-00006BA10000}"/>
    <cellStyle name="Salida 23 27 2 2" xfId="29575" xr:uid="{00000000-0005-0000-0000-00006CA10000}"/>
    <cellStyle name="Salida 23 27 2 3" xfId="43924" xr:uid="{00000000-0005-0000-0000-00006DA10000}"/>
    <cellStyle name="Salida 23 27 3" xfId="21643" xr:uid="{00000000-0005-0000-0000-00006EA10000}"/>
    <cellStyle name="Salida 23 27 3 2" xfId="36694" xr:uid="{00000000-0005-0000-0000-00006FA10000}"/>
    <cellStyle name="Salida 23 27 3 3" xfId="51043" xr:uid="{00000000-0005-0000-0000-000070A10000}"/>
    <cellStyle name="Salida 23 28" xfId="7504" xr:uid="{00000000-0005-0000-0000-000071A10000}"/>
    <cellStyle name="Salida 23 28 2" xfId="15787" xr:uid="{00000000-0005-0000-0000-000072A10000}"/>
    <cellStyle name="Salida 23 28 2 2" xfId="30838" xr:uid="{00000000-0005-0000-0000-000073A10000}"/>
    <cellStyle name="Salida 23 28 2 3" xfId="45187" xr:uid="{00000000-0005-0000-0000-000074A10000}"/>
    <cellStyle name="Salida 23 28 3" xfId="21853" xr:uid="{00000000-0005-0000-0000-000075A10000}"/>
    <cellStyle name="Salida 23 28 3 2" xfId="36904" xr:uid="{00000000-0005-0000-0000-000076A10000}"/>
    <cellStyle name="Salida 23 28 3 3" xfId="51253" xr:uid="{00000000-0005-0000-0000-000077A10000}"/>
    <cellStyle name="Salida 23 29" xfId="7714" xr:uid="{00000000-0005-0000-0000-000078A10000}"/>
    <cellStyle name="Salida 23 29 2" xfId="14142" xr:uid="{00000000-0005-0000-0000-000079A10000}"/>
    <cellStyle name="Salida 23 29 2 2" xfId="29193" xr:uid="{00000000-0005-0000-0000-00007AA10000}"/>
    <cellStyle name="Salida 23 29 2 3" xfId="43542" xr:uid="{00000000-0005-0000-0000-00007BA10000}"/>
    <cellStyle name="Salida 23 29 3" xfId="22063" xr:uid="{00000000-0005-0000-0000-00007CA10000}"/>
    <cellStyle name="Salida 23 29 3 2" xfId="37114" xr:uid="{00000000-0005-0000-0000-00007DA10000}"/>
    <cellStyle name="Salida 23 29 3 3" xfId="51463" xr:uid="{00000000-0005-0000-0000-00007EA10000}"/>
    <cellStyle name="Salida 23 3" xfId="2254" xr:uid="{00000000-0005-0000-0000-00007FA10000}"/>
    <cellStyle name="Salida 23 3 2" xfId="15208" xr:uid="{00000000-0005-0000-0000-000080A10000}"/>
    <cellStyle name="Salida 23 3 2 2" xfId="30259" xr:uid="{00000000-0005-0000-0000-000081A10000}"/>
    <cellStyle name="Salida 23 3 2 3" xfId="44608" xr:uid="{00000000-0005-0000-0000-000082A10000}"/>
    <cellStyle name="Salida 23 3 3" xfId="16603" xr:uid="{00000000-0005-0000-0000-000083A10000}"/>
    <cellStyle name="Salida 23 3 3 2" xfId="31654" xr:uid="{00000000-0005-0000-0000-000084A10000}"/>
    <cellStyle name="Salida 23 3 3 3" xfId="46003" xr:uid="{00000000-0005-0000-0000-000085A10000}"/>
    <cellStyle name="Salida 23 30" xfId="7924" xr:uid="{00000000-0005-0000-0000-000086A10000}"/>
    <cellStyle name="Salida 23 30 2" xfId="15953" xr:uid="{00000000-0005-0000-0000-000087A10000}"/>
    <cellStyle name="Salida 23 30 2 2" xfId="31004" xr:uid="{00000000-0005-0000-0000-000088A10000}"/>
    <cellStyle name="Salida 23 30 2 3" xfId="45353" xr:uid="{00000000-0005-0000-0000-000089A10000}"/>
    <cellStyle name="Salida 23 30 3" xfId="22273" xr:uid="{00000000-0005-0000-0000-00008AA10000}"/>
    <cellStyle name="Salida 23 30 3 2" xfId="37324" xr:uid="{00000000-0005-0000-0000-00008BA10000}"/>
    <cellStyle name="Salida 23 30 3 3" xfId="51673" xr:uid="{00000000-0005-0000-0000-00008CA10000}"/>
    <cellStyle name="Salida 23 31" xfId="8131" xr:uid="{00000000-0005-0000-0000-00008DA10000}"/>
    <cellStyle name="Salida 23 31 2" xfId="12701" xr:uid="{00000000-0005-0000-0000-00008EA10000}"/>
    <cellStyle name="Salida 23 31 2 2" xfId="27752" xr:uid="{00000000-0005-0000-0000-00008FA10000}"/>
    <cellStyle name="Salida 23 31 2 3" xfId="42101" xr:uid="{00000000-0005-0000-0000-000090A10000}"/>
    <cellStyle name="Salida 23 31 3" xfId="22480" xr:uid="{00000000-0005-0000-0000-000091A10000}"/>
    <cellStyle name="Salida 23 31 3 2" xfId="37531" xr:uid="{00000000-0005-0000-0000-000092A10000}"/>
    <cellStyle name="Salida 23 31 3 3" xfId="51880" xr:uid="{00000000-0005-0000-0000-000093A10000}"/>
    <cellStyle name="Salida 23 32" xfId="8338" xr:uid="{00000000-0005-0000-0000-000094A10000}"/>
    <cellStyle name="Salida 23 32 2" xfId="14126" xr:uid="{00000000-0005-0000-0000-000095A10000}"/>
    <cellStyle name="Salida 23 32 2 2" xfId="29177" xr:uid="{00000000-0005-0000-0000-000096A10000}"/>
    <cellStyle name="Salida 23 32 2 3" xfId="43526" xr:uid="{00000000-0005-0000-0000-000097A10000}"/>
    <cellStyle name="Salida 23 32 3" xfId="22687" xr:uid="{00000000-0005-0000-0000-000098A10000}"/>
    <cellStyle name="Salida 23 32 3 2" xfId="37738" xr:uid="{00000000-0005-0000-0000-000099A10000}"/>
    <cellStyle name="Salida 23 32 3 3" xfId="52087" xr:uid="{00000000-0005-0000-0000-00009AA10000}"/>
    <cellStyle name="Salida 23 33" xfId="8543" xr:uid="{00000000-0005-0000-0000-00009BA10000}"/>
    <cellStyle name="Salida 23 33 2" xfId="15091" xr:uid="{00000000-0005-0000-0000-00009CA10000}"/>
    <cellStyle name="Salida 23 33 2 2" xfId="30142" xr:uid="{00000000-0005-0000-0000-00009DA10000}"/>
    <cellStyle name="Salida 23 33 2 3" xfId="44491" xr:uid="{00000000-0005-0000-0000-00009EA10000}"/>
    <cellStyle name="Salida 23 33 3" xfId="22892" xr:uid="{00000000-0005-0000-0000-00009FA10000}"/>
    <cellStyle name="Salida 23 33 3 2" xfId="37943" xr:uid="{00000000-0005-0000-0000-0000A0A10000}"/>
    <cellStyle name="Salida 23 33 3 3" xfId="52292" xr:uid="{00000000-0005-0000-0000-0000A1A10000}"/>
    <cellStyle name="Salida 23 34" xfId="8738" xr:uid="{00000000-0005-0000-0000-0000A2A10000}"/>
    <cellStyle name="Salida 23 34 2" xfId="1574" xr:uid="{00000000-0005-0000-0000-0000A3A10000}"/>
    <cellStyle name="Salida 23 34 2 2" xfId="23419" xr:uid="{00000000-0005-0000-0000-0000A4A10000}"/>
    <cellStyle name="Salida 23 34 2 3" xfId="23896" xr:uid="{00000000-0005-0000-0000-0000A5A10000}"/>
    <cellStyle name="Salida 23 34 3" xfId="23087" xr:uid="{00000000-0005-0000-0000-0000A6A10000}"/>
    <cellStyle name="Salida 23 34 3 2" xfId="38138" xr:uid="{00000000-0005-0000-0000-0000A7A10000}"/>
    <cellStyle name="Salida 23 34 3 3" xfId="52487" xr:uid="{00000000-0005-0000-0000-0000A8A10000}"/>
    <cellStyle name="Salida 23 35" xfId="8908" xr:uid="{00000000-0005-0000-0000-0000A9A10000}"/>
    <cellStyle name="Salida 23 35 2" xfId="1538" xr:uid="{00000000-0005-0000-0000-0000AAA10000}"/>
    <cellStyle name="Salida 23 35 2 2" xfId="23383" xr:uid="{00000000-0005-0000-0000-0000ABA10000}"/>
    <cellStyle name="Salida 23 35 2 3" xfId="23908" xr:uid="{00000000-0005-0000-0000-0000ACA10000}"/>
    <cellStyle name="Salida 23 35 3" xfId="23257" xr:uid="{00000000-0005-0000-0000-0000ADA10000}"/>
    <cellStyle name="Salida 23 35 3 2" xfId="38308" xr:uid="{00000000-0005-0000-0000-0000AEA10000}"/>
    <cellStyle name="Salida 23 35 3 3" xfId="52657" xr:uid="{00000000-0005-0000-0000-0000AFA10000}"/>
    <cellStyle name="Salida 23 36" xfId="14882" xr:uid="{00000000-0005-0000-0000-0000B0A10000}"/>
    <cellStyle name="Salida 23 36 2" xfId="29933" xr:uid="{00000000-0005-0000-0000-0000B1A10000}"/>
    <cellStyle name="Salida 23 36 3" xfId="44282" xr:uid="{00000000-0005-0000-0000-0000B2A10000}"/>
    <cellStyle name="Salida 23 37" xfId="16157" xr:uid="{00000000-0005-0000-0000-0000B3A10000}"/>
    <cellStyle name="Salida 23 37 2" xfId="31208" xr:uid="{00000000-0005-0000-0000-0000B4A10000}"/>
    <cellStyle name="Salida 23 37 3" xfId="45557" xr:uid="{00000000-0005-0000-0000-0000B5A10000}"/>
    <cellStyle name="Salida 23 4" xfId="2464" xr:uid="{00000000-0005-0000-0000-0000B6A10000}"/>
    <cellStyle name="Salida 23 4 2" xfId="9035" xr:uid="{00000000-0005-0000-0000-0000B7A10000}"/>
    <cellStyle name="Salida 23 4 2 2" xfId="24086" xr:uid="{00000000-0005-0000-0000-0000B8A10000}"/>
    <cellStyle name="Salida 23 4 2 3" xfId="38435" xr:uid="{00000000-0005-0000-0000-0000B9A10000}"/>
    <cellStyle name="Salida 23 4 3" xfId="16813" xr:uid="{00000000-0005-0000-0000-0000BAA10000}"/>
    <cellStyle name="Salida 23 4 3 2" xfId="31864" xr:uid="{00000000-0005-0000-0000-0000BBA10000}"/>
    <cellStyle name="Salida 23 4 3 3" xfId="46213" xr:uid="{00000000-0005-0000-0000-0000BCA10000}"/>
    <cellStyle name="Salida 23 5" xfId="2674" xr:uid="{00000000-0005-0000-0000-0000BDA10000}"/>
    <cellStyle name="Salida 23 5 2" xfId="13964" xr:uid="{00000000-0005-0000-0000-0000BEA10000}"/>
    <cellStyle name="Salida 23 5 2 2" xfId="29015" xr:uid="{00000000-0005-0000-0000-0000BFA10000}"/>
    <cellStyle name="Salida 23 5 2 3" xfId="43364" xr:uid="{00000000-0005-0000-0000-0000C0A10000}"/>
    <cellStyle name="Salida 23 5 3" xfId="17023" xr:uid="{00000000-0005-0000-0000-0000C1A10000}"/>
    <cellStyle name="Salida 23 5 3 2" xfId="32074" xr:uid="{00000000-0005-0000-0000-0000C2A10000}"/>
    <cellStyle name="Salida 23 5 3 3" xfId="46423" xr:uid="{00000000-0005-0000-0000-0000C3A10000}"/>
    <cellStyle name="Salida 23 6" xfId="2884" xr:uid="{00000000-0005-0000-0000-0000C4A10000}"/>
    <cellStyle name="Salida 23 6 2" xfId="14922" xr:uid="{00000000-0005-0000-0000-0000C5A10000}"/>
    <cellStyle name="Salida 23 6 2 2" xfId="29973" xr:uid="{00000000-0005-0000-0000-0000C6A10000}"/>
    <cellStyle name="Salida 23 6 2 3" xfId="44322" xr:uid="{00000000-0005-0000-0000-0000C7A10000}"/>
    <cellStyle name="Salida 23 6 3" xfId="17233" xr:uid="{00000000-0005-0000-0000-0000C8A10000}"/>
    <cellStyle name="Salida 23 6 3 2" xfId="32284" xr:uid="{00000000-0005-0000-0000-0000C9A10000}"/>
    <cellStyle name="Salida 23 6 3 3" xfId="46633" xr:uid="{00000000-0005-0000-0000-0000CAA10000}"/>
    <cellStyle name="Salida 23 7" xfId="3094" xr:uid="{00000000-0005-0000-0000-0000CBA10000}"/>
    <cellStyle name="Salida 23 7 2" xfId="15404" xr:uid="{00000000-0005-0000-0000-0000CCA10000}"/>
    <cellStyle name="Salida 23 7 2 2" xfId="30455" xr:uid="{00000000-0005-0000-0000-0000CDA10000}"/>
    <cellStyle name="Salida 23 7 2 3" xfId="44804" xr:uid="{00000000-0005-0000-0000-0000CEA10000}"/>
    <cellStyle name="Salida 23 7 3" xfId="17443" xr:uid="{00000000-0005-0000-0000-0000CFA10000}"/>
    <cellStyle name="Salida 23 7 3 2" xfId="32494" xr:uid="{00000000-0005-0000-0000-0000D0A10000}"/>
    <cellStyle name="Salida 23 7 3 3" xfId="46843" xr:uid="{00000000-0005-0000-0000-0000D1A10000}"/>
    <cellStyle name="Salida 23 8" xfId="3304" xr:uid="{00000000-0005-0000-0000-0000D2A10000}"/>
    <cellStyle name="Salida 23 8 2" xfId="9366" xr:uid="{00000000-0005-0000-0000-0000D3A10000}"/>
    <cellStyle name="Salida 23 8 2 2" xfId="24417" xr:uid="{00000000-0005-0000-0000-0000D4A10000}"/>
    <cellStyle name="Salida 23 8 2 3" xfId="38766" xr:uid="{00000000-0005-0000-0000-0000D5A10000}"/>
    <cellStyle name="Salida 23 8 3" xfId="17653" xr:uid="{00000000-0005-0000-0000-0000D6A10000}"/>
    <cellStyle name="Salida 23 8 3 2" xfId="32704" xr:uid="{00000000-0005-0000-0000-0000D7A10000}"/>
    <cellStyle name="Salida 23 8 3 3" xfId="47053" xr:uid="{00000000-0005-0000-0000-0000D8A10000}"/>
    <cellStyle name="Salida 23 9" xfId="3514" xr:uid="{00000000-0005-0000-0000-0000D9A10000}"/>
    <cellStyle name="Salida 23 9 2" xfId="14930" xr:uid="{00000000-0005-0000-0000-0000DAA10000}"/>
    <cellStyle name="Salida 23 9 2 2" xfId="29981" xr:uid="{00000000-0005-0000-0000-0000DBA10000}"/>
    <cellStyle name="Salida 23 9 2 3" xfId="44330" xr:uid="{00000000-0005-0000-0000-0000DCA10000}"/>
    <cellStyle name="Salida 23 9 3" xfId="17863" xr:uid="{00000000-0005-0000-0000-0000DDA10000}"/>
    <cellStyle name="Salida 23 9 3 2" xfId="32914" xr:uid="{00000000-0005-0000-0000-0000DEA10000}"/>
    <cellStyle name="Salida 23 9 3 3" xfId="47263" xr:uid="{00000000-0005-0000-0000-0000DFA10000}"/>
    <cellStyle name="Salida 24" xfId="1439" xr:uid="{00000000-0005-0000-0000-0000E0A10000}"/>
    <cellStyle name="Salida 24 10" xfId="3725" xr:uid="{00000000-0005-0000-0000-0000E1A10000}"/>
    <cellStyle name="Salida 24 10 2" xfId="11316" xr:uid="{00000000-0005-0000-0000-0000E2A10000}"/>
    <cellStyle name="Salida 24 10 2 2" xfId="26367" xr:uid="{00000000-0005-0000-0000-0000E3A10000}"/>
    <cellStyle name="Salida 24 10 2 3" xfId="40716" xr:uid="{00000000-0005-0000-0000-0000E4A10000}"/>
    <cellStyle name="Salida 24 10 3" xfId="18074" xr:uid="{00000000-0005-0000-0000-0000E5A10000}"/>
    <cellStyle name="Salida 24 10 3 2" xfId="33125" xr:uid="{00000000-0005-0000-0000-0000E6A10000}"/>
    <cellStyle name="Salida 24 10 3 3" xfId="47474" xr:uid="{00000000-0005-0000-0000-0000E7A10000}"/>
    <cellStyle name="Salida 24 11" xfId="3935" xr:uid="{00000000-0005-0000-0000-0000E8A10000}"/>
    <cellStyle name="Salida 24 11 2" xfId="15406" xr:uid="{00000000-0005-0000-0000-0000E9A10000}"/>
    <cellStyle name="Salida 24 11 2 2" xfId="30457" xr:uid="{00000000-0005-0000-0000-0000EAA10000}"/>
    <cellStyle name="Salida 24 11 2 3" xfId="44806" xr:uid="{00000000-0005-0000-0000-0000EBA10000}"/>
    <cellStyle name="Salida 24 11 3" xfId="18284" xr:uid="{00000000-0005-0000-0000-0000ECA10000}"/>
    <cellStyle name="Salida 24 11 3 2" xfId="33335" xr:uid="{00000000-0005-0000-0000-0000EDA10000}"/>
    <cellStyle name="Salida 24 11 3 3" xfId="47684" xr:uid="{00000000-0005-0000-0000-0000EEA10000}"/>
    <cellStyle name="Salida 24 12" xfId="4145" xr:uid="{00000000-0005-0000-0000-0000EFA10000}"/>
    <cellStyle name="Salida 24 12 2" xfId="15807" xr:uid="{00000000-0005-0000-0000-0000F0A10000}"/>
    <cellStyle name="Salida 24 12 2 2" xfId="30858" xr:uid="{00000000-0005-0000-0000-0000F1A10000}"/>
    <cellStyle name="Salida 24 12 2 3" xfId="45207" xr:uid="{00000000-0005-0000-0000-0000F2A10000}"/>
    <cellStyle name="Salida 24 12 3" xfId="18494" xr:uid="{00000000-0005-0000-0000-0000F3A10000}"/>
    <cellStyle name="Salida 24 12 3 2" xfId="33545" xr:uid="{00000000-0005-0000-0000-0000F4A10000}"/>
    <cellStyle name="Salida 24 12 3 3" xfId="47894" xr:uid="{00000000-0005-0000-0000-0000F5A10000}"/>
    <cellStyle name="Salida 24 13" xfId="4355" xr:uid="{00000000-0005-0000-0000-0000F6A10000}"/>
    <cellStyle name="Salida 24 13 2" xfId="10388" xr:uid="{00000000-0005-0000-0000-0000F7A10000}"/>
    <cellStyle name="Salida 24 13 2 2" xfId="25439" xr:uid="{00000000-0005-0000-0000-0000F8A10000}"/>
    <cellStyle name="Salida 24 13 2 3" xfId="39788" xr:uid="{00000000-0005-0000-0000-0000F9A10000}"/>
    <cellStyle name="Salida 24 13 3" xfId="18704" xr:uid="{00000000-0005-0000-0000-0000FAA10000}"/>
    <cellStyle name="Salida 24 13 3 2" xfId="33755" xr:uid="{00000000-0005-0000-0000-0000FBA10000}"/>
    <cellStyle name="Salida 24 13 3 3" xfId="48104" xr:uid="{00000000-0005-0000-0000-0000FCA10000}"/>
    <cellStyle name="Salida 24 14" xfId="4565" xr:uid="{00000000-0005-0000-0000-0000FDA10000}"/>
    <cellStyle name="Salida 24 14 2" xfId="12041" xr:uid="{00000000-0005-0000-0000-0000FEA10000}"/>
    <cellStyle name="Salida 24 14 2 2" xfId="27092" xr:uid="{00000000-0005-0000-0000-0000FFA10000}"/>
    <cellStyle name="Salida 24 14 2 3" xfId="41441" xr:uid="{00000000-0005-0000-0000-000000A20000}"/>
    <cellStyle name="Salida 24 14 3" xfId="18914" xr:uid="{00000000-0005-0000-0000-000001A20000}"/>
    <cellStyle name="Salida 24 14 3 2" xfId="33965" xr:uid="{00000000-0005-0000-0000-000002A20000}"/>
    <cellStyle name="Salida 24 14 3 3" xfId="48314" xr:uid="{00000000-0005-0000-0000-000003A20000}"/>
    <cellStyle name="Salida 24 15" xfId="4775" xr:uid="{00000000-0005-0000-0000-000004A20000}"/>
    <cellStyle name="Salida 24 15 2" xfId="15514" xr:uid="{00000000-0005-0000-0000-000005A20000}"/>
    <cellStyle name="Salida 24 15 2 2" xfId="30565" xr:uid="{00000000-0005-0000-0000-000006A20000}"/>
    <cellStyle name="Salida 24 15 2 3" xfId="44914" xr:uid="{00000000-0005-0000-0000-000007A20000}"/>
    <cellStyle name="Salida 24 15 3" xfId="19124" xr:uid="{00000000-0005-0000-0000-000008A20000}"/>
    <cellStyle name="Salida 24 15 3 2" xfId="34175" xr:uid="{00000000-0005-0000-0000-000009A20000}"/>
    <cellStyle name="Salida 24 15 3 3" xfId="48524" xr:uid="{00000000-0005-0000-0000-00000AA20000}"/>
    <cellStyle name="Salida 24 16" xfId="4985" xr:uid="{00000000-0005-0000-0000-00000BA20000}"/>
    <cellStyle name="Salida 24 16 2" xfId="14848" xr:uid="{00000000-0005-0000-0000-00000CA20000}"/>
    <cellStyle name="Salida 24 16 2 2" xfId="29899" xr:uid="{00000000-0005-0000-0000-00000DA20000}"/>
    <cellStyle name="Salida 24 16 2 3" xfId="44248" xr:uid="{00000000-0005-0000-0000-00000EA20000}"/>
    <cellStyle name="Salida 24 16 3" xfId="19334" xr:uid="{00000000-0005-0000-0000-00000FA20000}"/>
    <cellStyle name="Salida 24 16 3 2" xfId="34385" xr:uid="{00000000-0005-0000-0000-000010A20000}"/>
    <cellStyle name="Salida 24 16 3 3" xfId="48734" xr:uid="{00000000-0005-0000-0000-000011A20000}"/>
    <cellStyle name="Salida 24 17" xfId="5195" xr:uid="{00000000-0005-0000-0000-000012A20000}"/>
    <cellStyle name="Salida 24 17 2" xfId="13209" xr:uid="{00000000-0005-0000-0000-000013A20000}"/>
    <cellStyle name="Salida 24 17 2 2" xfId="28260" xr:uid="{00000000-0005-0000-0000-000014A20000}"/>
    <cellStyle name="Salida 24 17 2 3" xfId="42609" xr:uid="{00000000-0005-0000-0000-000015A20000}"/>
    <cellStyle name="Salida 24 17 3" xfId="19544" xr:uid="{00000000-0005-0000-0000-000016A20000}"/>
    <cellStyle name="Salida 24 17 3 2" xfId="34595" xr:uid="{00000000-0005-0000-0000-000017A20000}"/>
    <cellStyle name="Salida 24 17 3 3" xfId="48944" xr:uid="{00000000-0005-0000-0000-000018A20000}"/>
    <cellStyle name="Salida 24 18" xfId="5405" xr:uid="{00000000-0005-0000-0000-000019A20000}"/>
    <cellStyle name="Salida 24 18 2" xfId="13763" xr:uid="{00000000-0005-0000-0000-00001AA20000}"/>
    <cellStyle name="Salida 24 18 2 2" xfId="28814" xr:uid="{00000000-0005-0000-0000-00001BA20000}"/>
    <cellStyle name="Salida 24 18 2 3" xfId="43163" xr:uid="{00000000-0005-0000-0000-00001CA20000}"/>
    <cellStyle name="Salida 24 18 3" xfId="19754" xr:uid="{00000000-0005-0000-0000-00001DA20000}"/>
    <cellStyle name="Salida 24 18 3 2" xfId="34805" xr:uid="{00000000-0005-0000-0000-00001EA20000}"/>
    <cellStyle name="Salida 24 18 3 3" xfId="49154" xr:uid="{00000000-0005-0000-0000-00001FA20000}"/>
    <cellStyle name="Salida 24 19" xfId="5615" xr:uid="{00000000-0005-0000-0000-000020A20000}"/>
    <cellStyle name="Salida 24 19 2" xfId="15494" xr:uid="{00000000-0005-0000-0000-000021A20000}"/>
    <cellStyle name="Salida 24 19 2 2" xfId="30545" xr:uid="{00000000-0005-0000-0000-000022A20000}"/>
    <cellStyle name="Salida 24 19 2 3" xfId="44894" xr:uid="{00000000-0005-0000-0000-000023A20000}"/>
    <cellStyle name="Salida 24 19 3" xfId="19964" xr:uid="{00000000-0005-0000-0000-000024A20000}"/>
    <cellStyle name="Salida 24 19 3 2" xfId="35015" xr:uid="{00000000-0005-0000-0000-000025A20000}"/>
    <cellStyle name="Salida 24 19 3 3" xfId="49364" xr:uid="{00000000-0005-0000-0000-000026A20000}"/>
    <cellStyle name="Salida 24 2" xfId="2186" xr:uid="{00000000-0005-0000-0000-000027A20000}"/>
    <cellStyle name="Salida 24 2 2" xfId="1782" xr:uid="{00000000-0005-0000-0000-000028A20000}"/>
    <cellStyle name="Salida 24 2 2 2" xfId="23587" xr:uid="{00000000-0005-0000-0000-000029A20000}"/>
    <cellStyle name="Salida 24 2 2 3" xfId="23902" xr:uid="{00000000-0005-0000-0000-00002AA20000}"/>
    <cellStyle name="Salida 24 2 3" xfId="16535" xr:uid="{00000000-0005-0000-0000-00002BA20000}"/>
    <cellStyle name="Salida 24 2 3 2" xfId="31586" xr:uid="{00000000-0005-0000-0000-00002CA20000}"/>
    <cellStyle name="Salida 24 2 3 3" xfId="45935" xr:uid="{00000000-0005-0000-0000-00002DA20000}"/>
    <cellStyle name="Salida 24 20" xfId="5825" xr:uid="{00000000-0005-0000-0000-00002EA20000}"/>
    <cellStyle name="Salida 24 20 2" xfId="13150" xr:uid="{00000000-0005-0000-0000-00002FA20000}"/>
    <cellStyle name="Salida 24 20 2 2" xfId="28201" xr:uid="{00000000-0005-0000-0000-000030A20000}"/>
    <cellStyle name="Salida 24 20 2 3" xfId="42550" xr:uid="{00000000-0005-0000-0000-000031A20000}"/>
    <cellStyle name="Salida 24 20 3" xfId="20174" xr:uid="{00000000-0005-0000-0000-000032A20000}"/>
    <cellStyle name="Salida 24 20 3 2" xfId="35225" xr:uid="{00000000-0005-0000-0000-000033A20000}"/>
    <cellStyle name="Salida 24 20 3 3" xfId="49574" xr:uid="{00000000-0005-0000-0000-000034A20000}"/>
    <cellStyle name="Salida 24 21" xfId="6035" xr:uid="{00000000-0005-0000-0000-000035A20000}"/>
    <cellStyle name="Salida 24 21 2" xfId="14438" xr:uid="{00000000-0005-0000-0000-000036A20000}"/>
    <cellStyle name="Salida 24 21 2 2" xfId="29489" xr:uid="{00000000-0005-0000-0000-000037A20000}"/>
    <cellStyle name="Salida 24 21 2 3" xfId="43838" xr:uid="{00000000-0005-0000-0000-000038A20000}"/>
    <cellStyle name="Salida 24 21 3" xfId="20384" xr:uid="{00000000-0005-0000-0000-000039A20000}"/>
    <cellStyle name="Salida 24 21 3 2" xfId="35435" xr:uid="{00000000-0005-0000-0000-00003AA20000}"/>
    <cellStyle name="Salida 24 21 3 3" xfId="49784" xr:uid="{00000000-0005-0000-0000-00003BA20000}"/>
    <cellStyle name="Salida 24 22" xfId="6245" xr:uid="{00000000-0005-0000-0000-00003CA20000}"/>
    <cellStyle name="Salida 24 22 2" xfId="14091" xr:uid="{00000000-0005-0000-0000-00003DA20000}"/>
    <cellStyle name="Salida 24 22 2 2" xfId="29142" xr:uid="{00000000-0005-0000-0000-00003EA20000}"/>
    <cellStyle name="Salida 24 22 2 3" xfId="43491" xr:uid="{00000000-0005-0000-0000-00003FA20000}"/>
    <cellStyle name="Salida 24 22 3" xfId="20594" xr:uid="{00000000-0005-0000-0000-000040A20000}"/>
    <cellStyle name="Salida 24 22 3 2" xfId="35645" xr:uid="{00000000-0005-0000-0000-000041A20000}"/>
    <cellStyle name="Salida 24 22 3 3" xfId="49994" xr:uid="{00000000-0005-0000-0000-000042A20000}"/>
    <cellStyle name="Salida 24 23" xfId="6455" xr:uid="{00000000-0005-0000-0000-000043A20000}"/>
    <cellStyle name="Salida 24 23 2" xfId="11606" xr:uid="{00000000-0005-0000-0000-000044A20000}"/>
    <cellStyle name="Salida 24 23 2 2" xfId="26657" xr:uid="{00000000-0005-0000-0000-000045A20000}"/>
    <cellStyle name="Salida 24 23 2 3" xfId="41006" xr:uid="{00000000-0005-0000-0000-000046A20000}"/>
    <cellStyle name="Salida 24 23 3" xfId="20804" xr:uid="{00000000-0005-0000-0000-000047A20000}"/>
    <cellStyle name="Salida 24 23 3 2" xfId="35855" xr:uid="{00000000-0005-0000-0000-000048A20000}"/>
    <cellStyle name="Salida 24 23 3 3" xfId="50204" xr:uid="{00000000-0005-0000-0000-000049A20000}"/>
    <cellStyle name="Salida 24 24" xfId="6665" xr:uid="{00000000-0005-0000-0000-00004AA20000}"/>
    <cellStyle name="Salida 24 24 2" xfId="15610" xr:uid="{00000000-0005-0000-0000-00004BA20000}"/>
    <cellStyle name="Salida 24 24 2 2" xfId="30661" xr:uid="{00000000-0005-0000-0000-00004CA20000}"/>
    <cellStyle name="Salida 24 24 2 3" xfId="45010" xr:uid="{00000000-0005-0000-0000-00004DA20000}"/>
    <cellStyle name="Salida 24 24 3" xfId="21014" xr:uid="{00000000-0005-0000-0000-00004EA20000}"/>
    <cellStyle name="Salida 24 24 3 2" xfId="36065" xr:uid="{00000000-0005-0000-0000-00004FA20000}"/>
    <cellStyle name="Salida 24 24 3 3" xfId="50414" xr:uid="{00000000-0005-0000-0000-000050A20000}"/>
    <cellStyle name="Salida 24 25" xfId="6875" xr:uid="{00000000-0005-0000-0000-000051A20000}"/>
    <cellStyle name="Salida 24 25 2" xfId="9570" xr:uid="{00000000-0005-0000-0000-000052A20000}"/>
    <cellStyle name="Salida 24 25 2 2" xfId="24621" xr:uid="{00000000-0005-0000-0000-000053A20000}"/>
    <cellStyle name="Salida 24 25 2 3" xfId="38970" xr:uid="{00000000-0005-0000-0000-000054A20000}"/>
    <cellStyle name="Salida 24 25 3" xfId="21224" xr:uid="{00000000-0005-0000-0000-000055A20000}"/>
    <cellStyle name="Salida 24 25 3 2" xfId="36275" xr:uid="{00000000-0005-0000-0000-000056A20000}"/>
    <cellStyle name="Salida 24 25 3 3" xfId="50624" xr:uid="{00000000-0005-0000-0000-000057A20000}"/>
    <cellStyle name="Salida 24 26" xfId="7085" xr:uid="{00000000-0005-0000-0000-000058A20000}"/>
    <cellStyle name="Salida 24 26 2" xfId="10290" xr:uid="{00000000-0005-0000-0000-000059A20000}"/>
    <cellStyle name="Salida 24 26 2 2" xfId="25341" xr:uid="{00000000-0005-0000-0000-00005AA20000}"/>
    <cellStyle name="Salida 24 26 2 3" xfId="39690" xr:uid="{00000000-0005-0000-0000-00005BA20000}"/>
    <cellStyle name="Salida 24 26 3" xfId="21434" xr:uid="{00000000-0005-0000-0000-00005CA20000}"/>
    <cellStyle name="Salida 24 26 3 2" xfId="36485" xr:uid="{00000000-0005-0000-0000-00005DA20000}"/>
    <cellStyle name="Salida 24 26 3 3" xfId="50834" xr:uid="{00000000-0005-0000-0000-00005EA20000}"/>
    <cellStyle name="Salida 24 27" xfId="7295" xr:uid="{00000000-0005-0000-0000-00005FA20000}"/>
    <cellStyle name="Salida 24 27 2" xfId="11805" xr:uid="{00000000-0005-0000-0000-000060A20000}"/>
    <cellStyle name="Salida 24 27 2 2" xfId="26856" xr:uid="{00000000-0005-0000-0000-000061A20000}"/>
    <cellStyle name="Salida 24 27 2 3" xfId="41205" xr:uid="{00000000-0005-0000-0000-000062A20000}"/>
    <cellStyle name="Salida 24 27 3" xfId="21644" xr:uid="{00000000-0005-0000-0000-000063A20000}"/>
    <cellStyle name="Salida 24 27 3 2" xfId="36695" xr:uid="{00000000-0005-0000-0000-000064A20000}"/>
    <cellStyle name="Salida 24 27 3 3" xfId="51044" xr:uid="{00000000-0005-0000-0000-000065A20000}"/>
    <cellStyle name="Salida 24 28" xfId="7505" xr:uid="{00000000-0005-0000-0000-000066A20000}"/>
    <cellStyle name="Salida 24 28 2" xfId="14421" xr:uid="{00000000-0005-0000-0000-000067A20000}"/>
    <cellStyle name="Salida 24 28 2 2" xfId="29472" xr:uid="{00000000-0005-0000-0000-000068A20000}"/>
    <cellStyle name="Salida 24 28 2 3" xfId="43821" xr:uid="{00000000-0005-0000-0000-000069A20000}"/>
    <cellStyle name="Salida 24 28 3" xfId="21854" xr:uid="{00000000-0005-0000-0000-00006AA20000}"/>
    <cellStyle name="Salida 24 28 3 2" xfId="36905" xr:uid="{00000000-0005-0000-0000-00006BA20000}"/>
    <cellStyle name="Salida 24 28 3 3" xfId="51254" xr:uid="{00000000-0005-0000-0000-00006CA20000}"/>
    <cellStyle name="Salida 24 29" xfId="7715" xr:uid="{00000000-0005-0000-0000-00006DA20000}"/>
    <cellStyle name="Salida 24 29 2" xfId="13450" xr:uid="{00000000-0005-0000-0000-00006EA20000}"/>
    <cellStyle name="Salida 24 29 2 2" xfId="28501" xr:uid="{00000000-0005-0000-0000-00006FA20000}"/>
    <cellStyle name="Salida 24 29 2 3" xfId="42850" xr:uid="{00000000-0005-0000-0000-000070A20000}"/>
    <cellStyle name="Salida 24 29 3" xfId="22064" xr:uid="{00000000-0005-0000-0000-000071A20000}"/>
    <cellStyle name="Salida 24 29 3 2" xfId="37115" xr:uid="{00000000-0005-0000-0000-000072A20000}"/>
    <cellStyle name="Salida 24 29 3 3" xfId="51464" xr:uid="{00000000-0005-0000-0000-000073A20000}"/>
    <cellStyle name="Salida 24 3" xfId="2255" xr:uid="{00000000-0005-0000-0000-000074A20000}"/>
    <cellStyle name="Salida 24 3 2" xfId="12614" xr:uid="{00000000-0005-0000-0000-000075A20000}"/>
    <cellStyle name="Salida 24 3 2 2" xfId="27665" xr:uid="{00000000-0005-0000-0000-000076A20000}"/>
    <cellStyle name="Salida 24 3 2 3" xfId="42014" xr:uid="{00000000-0005-0000-0000-000077A20000}"/>
    <cellStyle name="Salida 24 3 3" xfId="16604" xr:uid="{00000000-0005-0000-0000-000078A20000}"/>
    <cellStyle name="Salida 24 3 3 2" xfId="31655" xr:uid="{00000000-0005-0000-0000-000079A20000}"/>
    <cellStyle name="Salida 24 3 3 3" xfId="46004" xr:uid="{00000000-0005-0000-0000-00007AA20000}"/>
    <cellStyle name="Salida 24 30" xfId="7925" xr:uid="{00000000-0005-0000-0000-00007BA20000}"/>
    <cellStyle name="Salida 24 30 2" xfId="12894" xr:uid="{00000000-0005-0000-0000-00007CA20000}"/>
    <cellStyle name="Salida 24 30 2 2" xfId="27945" xr:uid="{00000000-0005-0000-0000-00007DA20000}"/>
    <cellStyle name="Salida 24 30 2 3" xfId="42294" xr:uid="{00000000-0005-0000-0000-00007EA20000}"/>
    <cellStyle name="Salida 24 30 3" xfId="22274" xr:uid="{00000000-0005-0000-0000-00007FA20000}"/>
    <cellStyle name="Salida 24 30 3 2" xfId="37325" xr:uid="{00000000-0005-0000-0000-000080A20000}"/>
    <cellStyle name="Salida 24 30 3 3" xfId="51674" xr:uid="{00000000-0005-0000-0000-000081A20000}"/>
    <cellStyle name="Salida 24 31" xfId="8132" xr:uid="{00000000-0005-0000-0000-000082A20000}"/>
    <cellStyle name="Salida 24 31 2" xfId="9790" xr:uid="{00000000-0005-0000-0000-000083A20000}"/>
    <cellStyle name="Salida 24 31 2 2" xfId="24841" xr:uid="{00000000-0005-0000-0000-000084A20000}"/>
    <cellStyle name="Salida 24 31 2 3" xfId="39190" xr:uid="{00000000-0005-0000-0000-000085A20000}"/>
    <cellStyle name="Salida 24 31 3" xfId="22481" xr:uid="{00000000-0005-0000-0000-000086A20000}"/>
    <cellStyle name="Salida 24 31 3 2" xfId="37532" xr:uid="{00000000-0005-0000-0000-000087A20000}"/>
    <cellStyle name="Salida 24 31 3 3" xfId="51881" xr:uid="{00000000-0005-0000-0000-000088A20000}"/>
    <cellStyle name="Salida 24 32" xfId="8339" xr:uid="{00000000-0005-0000-0000-000089A20000}"/>
    <cellStyle name="Salida 24 32 2" xfId="11975" xr:uid="{00000000-0005-0000-0000-00008AA20000}"/>
    <cellStyle name="Salida 24 32 2 2" xfId="27026" xr:uid="{00000000-0005-0000-0000-00008BA20000}"/>
    <cellStyle name="Salida 24 32 2 3" xfId="41375" xr:uid="{00000000-0005-0000-0000-00008CA20000}"/>
    <cellStyle name="Salida 24 32 3" xfId="22688" xr:uid="{00000000-0005-0000-0000-00008DA20000}"/>
    <cellStyle name="Salida 24 32 3 2" xfId="37739" xr:uid="{00000000-0005-0000-0000-00008EA20000}"/>
    <cellStyle name="Salida 24 32 3 3" xfId="52088" xr:uid="{00000000-0005-0000-0000-00008FA20000}"/>
    <cellStyle name="Salida 24 33" xfId="8544" xr:uid="{00000000-0005-0000-0000-000090A20000}"/>
    <cellStyle name="Salida 24 33 2" xfId="12829" xr:uid="{00000000-0005-0000-0000-000091A20000}"/>
    <cellStyle name="Salida 24 33 2 2" xfId="27880" xr:uid="{00000000-0005-0000-0000-000092A20000}"/>
    <cellStyle name="Salida 24 33 2 3" xfId="42229" xr:uid="{00000000-0005-0000-0000-000093A20000}"/>
    <cellStyle name="Salida 24 33 3" xfId="22893" xr:uid="{00000000-0005-0000-0000-000094A20000}"/>
    <cellStyle name="Salida 24 33 3 2" xfId="37944" xr:uid="{00000000-0005-0000-0000-000095A20000}"/>
    <cellStyle name="Salida 24 33 3 3" xfId="52293" xr:uid="{00000000-0005-0000-0000-000096A20000}"/>
    <cellStyle name="Salida 24 34" xfId="8739" xr:uid="{00000000-0005-0000-0000-000097A20000}"/>
    <cellStyle name="Salida 24 34 2" xfId="14755" xr:uid="{00000000-0005-0000-0000-000098A20000}"/>
    <cellStyle name="Salida 24 34 2 2" xfId="29806" xr:uid="{00000000-0005-0000-0000-000099A20000}"/>
    <cellStyle name="Salida 24 34 2 3" xfId="44155" xr:uid="{00000000-0005-0000-0000-00009AA20000}"/>
    <cellStyle name="Salida 24 34 3" xfId="23088" xr:uid="{00000000-0005-0000-0000-00009BA20000}"/>
    <cellStyle name="Salida 24 34 3 2" xfId="38139" xr:uid="{00000000-0005-0000-0000-00009CA20000}"/>
    <cellStyle name="Salida 24 34 3 3" xfId="52488" xr:uid="{00000000-0005-0000-0000-00009DA20000}"/>
    <cellStyle name="Salida 24 35" xfId="8909" xr:uid="{00000000-0005-0000-0000-00009EA20000}"/>
    <cellStyle name="Salida 24 35 2" xfId="11012" xr:uid="{00000000-0005-0000-0000-00009FA20000}"/>
    <cellStyle name="Salida 24 35 2 2" xfId="26063" xr:uid="{00000000-0005-0000-0000-0000A0A20000}"/>
    <cellStyle name="Salida 24 35 2 3" xfId="40412" xr:uid="{00000000-0005-0000-0000-0000A1A20000}"/>
    <cellStyle name="Salida 24 35 3" xfId="23258" xr:uid="{00000000-0005-0000-0000-0000A2A20000}"/>
    <cellStyle name="Salida 24 35 3 2" xfId="38309" xr:uid="{00000000-0005-0000-0000-0000A3A20000}"/>
    <cellStyle name="Salida 24 35 3 3" xfId="52658" xr:uid="{00000000-0005-0000-0000-0000A4A20000}"/>
    <cellStyle name="Salida 24 36" xfId="9552" xr:uid="{00000000-0005-0000-0000-0000A5A20000}"/>
    <cellStyle name="Salida 24 36 2" xfId="24603" xr:uid="{00000000-0005-0000-0000-0000A6A20000}"/>
    <cellStyle name="Salida 24 36 3" xfId="38952" xr:uid="{00000000-0005-0000-0000-0000A7A20000}"/>
    <cellStyle name="Salida 24 37" xfId="16158" xr:uid="{00000000-0005-0000-0000-0000A8A20000}"/>
    <cellStyle name="Salida 24 37 2" xfId="31209" xr:uid="{00000000-0005-0000-0000-0000A9A20000}"/>
    <cellStyle name="Salida 24 37 3" xfId="45558" xr:uid="{00000000-0005-0000-0000-0000AAA20000}"/>
    <cellStyle name="Salida 24 4" xfId="2465" xr:uid="{00000000-0005-0000-0000-0000ABA20000}"/>
    <cellStyle name="Salida 24 4 2" xfId="9628" xr:uid="{00000000-0005-0000-0000-0000ACA20000}"/>
    <cellStyle name="Salida 24 4 2 2" xfId="24679" xr:uid="{00000000-0005-0000-0000-0000ADA20000}"/>
    <cellStyle name="Salida 24 4 2 3" xfId="39028" xr:uid="{00000000-0005-0000-0000-0000AEA20000}"/>
    <cellStyle name="Salida 24 4 3" xfId="16814" xr:uid="{00000000-0005-0000-0000-0000AFA20000}"/>
    <cellStyle name="Salida 24 4 3 2" xfId="31865" xr:uid="{00000000-0005-0000-0000-0000B0A20000}"/>
    <cellStyle name="Salida 24 4 3 3" xfId="46214" xr:uid="{00000000-0005-0000-0000-0000B1A20000}"/>
    <cellStyle name="Salida 24 5" xfId="2675" xr:uid="{00000000-0005-0000-0000-0000B2A20000}"/>
    <cellStyle name="Salida 24 5 2" xfId="11712" xr:uid="{00000000-0005-0000-0000-0000B3A20000}"/>
    <cellStyle name="Salida 24 5 2 2" xfId="26763" xr:uid="{00000000-0005-0000-0000-0000B4A20000}"/>
    <cellStyle name="Salida 24 5 2 3" xfId="41112" xr:uid="{00000000-0005-0000-0000-0000B5A20000}"/>
    <cellStyle name="Salida 24 5 3" xfId="17024" xr:uid="{00000000-0005-0000-0000-0000B6A20000}"/>
    <cellStyle name="Salida 24 5 3 2" xfId="32075" xr:uid="{00000000-0005-0000-0000-0000B7A20000}"/>
    <cellStyle name="Salida 24 5 3 3" xfId="46424" xr:uid="{00000000-0005-0000-0000-0000B8A20000}"/>
    <cellStyle name="Salida 24 6" xfId="2885" xr:uid="{00000000-0005-0000-0000-0000B9A20000}"/>
    <cellStyle name="Salida 24 6 2" xfId="9195" xr:uid="{00000000-0005-0000-0000-0000BAA20000}"/>
    <cellStyle name="Salida 24 6 2 2" xfId="24246" xr:uid="{00000000-0005-0000-0000-0000BBA20000}"/>
    <cellStyle name="Salida 24 6 2 3" xfId="38595" xr:uid="{00000000-0005-0000-0000-0000BCA20000}"/>
    <cellStyle name="Salida 24 6 3" xfId="17234" xr:uid="{00000000-0005-0000-0000-0000BDA20000}"/>
    <cellStyle name="Salida 24 6 3 2" xfId="32285" xr:uid="{00000000-0005-0000-0000-0000BEA20000}"/>
    <cellStyle name="Salida 24 6 3 3" xfId="46634" xr:uid="{00000000-0005-0000-0000-0000BFA20000}"/>
    <cellStyle name="Salida 24 7" xfId="3095" xr:uid="{00000000-0005-0000-0000-0000C0A20000}"/>
    <cellStyle name="Salida 24 7 2" xfId="9390" xr:uid="{00000000-0005-0000-0000-0000C1A20000}"/>
    <cellStyle name="Salida 24 7 2 2" xfId="24441" xr:uid="{00000000-0005-0000-0000-0000C2A20000}"/>
    <cellStyle name="Salida 24 7 2 3" xfId="38790" xr:uid="{00000000-0005-0000-0000-0000C3A20000}"/>
    <cellStyle name="Salida 24 7 3" xfId="17444" xr:uid="{00000000-0005-0000-0000-0000C4A20000}"/>
    <cellStyle name="Salida 24 7 3 2" xfId="32495" xr:uid="{00000000-0005-0000-0000-0000C5A20000}"/>
    <cellStyle name="Salida 24 7 3 3" xfId="46844" xr:uid="{00000000-0005-0000-0000-0000C6A20000}"/>
    <cellStyle name="Salida 24 8" xfId="3305" xr:uid="{00000000-0005-0000-0000-0000C7A20000}"/>
    <cellStyle name="Salida 24 8 2" xfId="13985" xr:uid="{00000000-0005-0000-0000-0000C8A20000}"/>
    <cellStyle name="Salida 24 8 2 2" xfId="29036" xr:uid="{00000000-0005-0000-0000-0000C9A20000}"/>
    <cellStyle name="Salida 24 8 2 3" xfId="43385" xr:uid="{00000000-0005-0000-0000-0000CAA20000}"/>
    <cellStyle name="Salida 24 8 3" xfId="17654" xr:uid="{00000000-0005-0000-0000-0000CBA20000}"/>
    <cellStyle name="Salida 24 8 3 2" xfId="32705" xr:uid="{00000000-0005-0000-0000-0000CCA20000}"/>
    <cellStyle name="Salida 24 8 3 3" xfId="47054" xr:uid="{00000000-0005-0000-0000-0000CDA20000}"/>
    <cellStyle name="Salida 24 9" xfId="3515" xr:uid="{00000000-0005-0000-0000-0000CEA20000}"/>
    <cellStyle name="Salida 24 9 2" xfId="14383" xr:uid="{00000000-0005-0000-0000-0000CFA20000}"/>
    <cellStyle name="Salida 24 9 2 2" xfId="29434" xr:uid="{00000000-0005-0000-0000-0000D0A20000}"/>
    <cellStyle name="Salida 24 9 2 3" xfId="43783" xr:uid="{00000000-0005-0000-0000-0000D1A20000}"/>
    <cellStyle name="Salida 24 9 3" xfId="17864" xr:uid="{00000000-0005-0000-0000-0000D2A20000}"/>
    <cellStyle name="Salida 24 9 3 2" xfId="32915" xr:uid="{00000000-0005-0000-0000-0000D3A20000}"/>
    <cellStyle name="Salida 24 9 3 3" xfId="47264" xr:uid="{00000000-0005-0000-0000-0000D4A20000}"/>
    <cellStyle name="Salida 25" xfId="1440" xr:uid="{00000000-0005-0000-0000-0000D5A20000}"/>
    <cellStyle name="Salida 25 10" xfId="3726" xr:uid="{00000000-0005-0000-0000-0000D6A20000}"/>
    <cellStyle name="Salida 25 10 2" xfId="9440" xr:uid="{00000000-0005-0000-0000-0000D7A20000}"/>
    <cellStyle name="Salida 25 10 2 2" xfId="24491" xr:uid="{00000000-0005-0000-0000-0000D8A20000}"/>
    <cellStyle name="Salida 25 10 2 3" xfId="38840" xr:uid="{00000000-0005-0000-0000-0000D9A20000}"/>
    <cellStyle name="Salida 25 10 3" xfId="18075" xr:uid="{00000000-0005-0000-0000-0000DAA20000}"/>
    <cellStyle name="Salida 25 10 3 2" xfId="33126" xr:uid="{00000000-0005-0000-0000-0000DBA20000}"/>
    <cellStyle name="Salida 25 10 3 3" xfId="47475" xr:uid="{00000000-0005-0000-0000-0000DCA20000}"/>
    <cellStyle name="Salida 25 11" xfId="3936" xr:uid="{00000000-0005-0000-0000-0000DDA20000}"/>
    <cellStyle name="Salida 25 11 2" xfId="10561" xr:uid="{00000000-0005-0000-0000-0000DEA20000}"/>
    <cellStyle name="Salida 25 11 2 2" xfId="25612" xr:uid="{00000000-0005-0000-0000-0000DFA20000}"/>
    <cellStyle name="Salida 25 11 2 3" xfId="39961" xr:uid="{00000000-0005-0000-0000-0000E0A20000}"/>
    <cellStyle name="Salida 25 11 3" xfId="18285" xr:uid="{00000000-0005-0000-0000-0000E1A20000}"/>
    <cellStyle name="Salida 25 11 3 2" xfId="33336" xr:uid="{00000000-0005-0000-0000-0000E2A20000}"/>
    <cellStyle name="Salida 25 11 3 3" xfId="47685" xr:uid="{00000000-0005-0000-0000-0000E3A20000}"/>
    <cellStyle name="Salida 25 12" xfId="4146" xr:uid="{00000000-0005-0000-0000-0000E4A20000}"/>
    <cellStyle name="Salida 25 12 2" xfId="11225" xr:uid="{00000000-0005-0000-0000-0000E5A20000}"/>
    <cellStyle name="Salida 25 12 2 2" xfId="26276" xr:uid="{00000000-0005-0000-0000-0000E6A20000}"/>
    <cellStyle name="Salida 25 12 2 3" xfId="40625" xr:uid="{00000000-0005-0000-0000-0000E7A20000}"/>
    <cellStyle name="Salida 25 12 3" xfId="18495" xr:uid="{00000000-0005-0000-0000-0000E8A20000}"/>
    <cellStyle name="Salida 25 12 3 2" xfId="33546" xr:uid="{00000000-0005-0000-0000-0000E9A20000}"/>
    <cellStyle name="Salida 25 12 3 3" xfId="47895" xr:uid="{00000000-0005-0000-0000-0000EAA20000}"/>
    <cellStyle name="Salida 25 13" xfId="4356" xr:uid="{00000000-0005-0000-0000-0000EBA20000}"/>
    <cellStyle name="Salida 25 13 2" xfId="15777" xr:uid="{00000000-0005-0000-0000-0000ECA20000}"/>
    <cellStyle name="Salida 25 13 2 2" xfId="30828" xr:uid="{00000000-0005-0000-0000-0000EDA20000}"/>
    <cellStyle name="Salida 25 13 2 3" xfId="45177" xr:uid="{00000000-0005-0000-0000-0000EEA20000}"/>
    <cellStyle name="Salida 25 13 3" xfId="18705" xr:uid="{00000000-0005-0000-0000-0000EFA20000}"/>
    <cellStyle name="Salida 25 13 3 2" xfId="33756" xr:uid="{00000000-0005-0000-0000-0000F0A20000}"/>
    <cellStyle name="Salida 25 13 3 3" xfId="48105" xr:uid="{00000000-0005-0000-0000-0000F1A20000}"/>
    <cellStyle name="Salida 25 14" xfId="4566" xr:uid="{00000000-0005-0000-0000-0000F2A20000}"/>
    <cellStyle name="Salida 25 14 2" xfId="12431" xr:uid="{00000000-0005-0000-0000-0000F3A20000}"/>
    <cellStyle name="Salida 25 14 2 2" xfId="27482" xr:uid="{00000000-0005-0000-0000-0000F4A20000}"/>
    <cellStyle name="Salida 25 14 2 3" xfId="41831" xr:uid="{00000000-0005-0000-0000-0000F5A20000}"/>
    <cellStyle name="Salida 25 14 3" xfId="18915" xr:uid="{00000000-0005-0000-0000-0000F6A20000}"/>
    <cellStyle name="Salida 25 14 3 2" xfId="33966" xr:uid="{00000000-0005-0000-0000-0000F7A20000}"/>
    <cellStyle name="Salida 25 14 3 3" xfId="48315" xr:uid="{00000000-0005-0000-0000-0000F8A20000}"/>
    <cellStyle name="Salida 25 15" xfId="4776" xr:uid="{00000000-0005-0000-0000-0000F9A20000}"/>
    <cellStyle name="Salida 25 15 2" xfId="16076" xr:uid="{00000000-0005-0000-0000-0000FAA20000}"/>
    <cellStyle name="Salida 25 15 2 2" xfId="31127" xr:uid="{00000000-0005-0000-0000-0000FBA20000}"/>
    <cellStyle name="Salida 25 15 2 3" xfId="45476" xr:uid="{00000000-0005-0000-0000-0000FCA20000}"/>
    <cellStyle name="Salida 25 15 3" xfId="19125" xr:uid="{00000000-0005-0000-0000-0000FDA20000}"/>
    <cellStyle name="Salida 25 15 3 2" xfId="34176" xr:uid="{00000000-0005-0000-0000-0000FEA20000}"/>
    <cellStyle name="Salida 25 15 3 3" xfId="48525" xr:uid="{00000000-0005-0000-0000-0000FFA20000}"/>
    <cellStyle name="Salida 25 16" xfId="4986" xr:uid="{00000000-0005-0000-0000-000000A30000}"/>
    <cellStyle name="Salida 25 16 2" xfId="12664" xr:uid="{00000000-0005-0000-0000-000001A30000}"/>
    <cellStyle name="Salida 25 16 2 2" xfId="27715" xr:uid="{00000000-0005-0000-0000-000002A30000}"/>
    <cellStyle name="Salida 25 16 2 3" xfId="42064" xr:uid="{00000000-0005-0000-0000-000003A30000}"/>
    <cellStyle name="Salida 25 16 3" xfId="19335" xr:uid="{00000000-0005-0000-0000-000004A30000}"/>
    <cellStyle name="Salida 25 16 3 2" xfId="34386" xr:uid="{00000000-0005-0000-0000-000005A30000}"/>
    <cellStyle name="Salida 25 16 3 3" xfId="48735" xr:uid="{00000000-0005-0000-0000-000006A30000}"/>
    <cellStyle name="Salida 25 17" xfId="5196" xr:uid="{00000000-0005-0000-0000-000007A30000}"/>
    <cellStyle name="Salida 25 17 2" xfId="16017" xr:uid="{00000000-0005-0000-0000-000008A30000}"/>
    <cellStyle name="Salida 25 17 2 2" xfId="31068" xr:uid="{00000000-0005-0000-0000-000009A30000}"/>
    <cellStyle name="Salida 25 17 2 3" xfId="45417" xr:uid="{00000000-0005-0000-0000-00000AA30000}"/>
    <cellStyle name="Salida 25 17 3" xfId="19545" xr:uid="{00000000-0005-0000-0000-00000BA30000}"/>
    <cellStyle name="Salida 25 17 3 2" xfId="34596" xr:uid="{00000000-0005-0000-0000-00000CA30000}"/>
    <cellStyle name="Salida 25 17 3 3" xfId="48945" xr:uid="{00000000-0005-0000-0000-00000DA30000}"/>
    <cellStyle name="Salida 25 18" xfId="5406" xr:uid="{00000000-0005-0000-0000-00000EA30000}"/>
    <cellStyle name="Salida 25 18 2" xfId="15314" xr:uid="{00000000-0005-0000-0000-00000FA30000}"/>
    <cellStyle name="Salida 25 18 2 2" xfId="30365" xr:uid="{00000000-0005-0000-0000-000010A30000}"/>
    <cellStyle name="Salida 25 18 2 3" xfId="44714" xr:uid="{00000000-0005-0000-0000-000011A30000}"/>
    <cellStyle name="Salida 25 18 3" xfId="19755" xr:uid="{00000000-0005-0000-0000-000012A30000}"/>
    <cellStyle name="Salida 25 18 3 2" xfId="34806" xr:uid="{00000000-0005-0000-0000-000013A30000}"/>
    <cellStyle name="Salida 25 18 3 3" xfId="49155" xr:uid="{00000000-0005-0000-0000-000014A30000}"/>
    <cellStyle name="Salida 25 19" xfId="5616" xr:uid="{00000000-0005-0000-0000-000015A30000}"/>
    <cellStyle name="Salida 25 19 2" xfId="10954" xr:uid="{00000000-0005-0000-0000-000016A30000}"/>
    <cellStyle name="Salida 25 19 2 2" xfId="26005" xr:uid="{00000000-0005-0000-0000-000017A30000}"/>
    <cellStyle name="Salida 25 19 2 3" xfId="40354" xr:uid="{00000000-0005-0000-0000-000018A30000}"/>
    <cellStyle name="Salida 25 19 3" xfId="19965" xr:uid="{00000000-0005-0000-0000-000019A30000}"/>
    <cellStyle name="Salida 25 19 3 2" xfId="35016" xr:uid="{00000000-0005-0000-0000-00001AA30000}"/>
    <cellStyle name="Salida 25 19 3 3" xfId="49365" xr:uid="{00000000-0005-0000-0000-00001BA30000}"/>
    <cellStyle name="Salida 25 2" xfId="2168" xr:uid="{00000000-0005-0000-0000-00001CA30000}"/>
    <cellStyle name="Salida 25 2 2" xfId="15584" xr:uid="{00000000-0005-0000-0000-00001DA30000}"/>
    <cellStyle name="Salida 25 2 2 2" xfId="30635" xr:uid="{00000000-0005-0000-0000-00001EA30000}"/>
    <cellStyle name="Salida 25 2 2 3" xfId="44984" xr:uid="{00000000-0005-0000-0000-00001FA30000}"/>
    <cellStyle name="Salida 25 2 3" xfId="16517" xr:uid="{00000000-0005-0000-0000-000020A30000}"/>
    <cellStyle name="Salida 25 2 3 2" xfId="31568" xr:uid="{00000000-0005-0000-0000-000021A30000}"/>
    <cellStyle name="Salida 25 2 3 3" xfId="45917" xr:uid="{00000000-0005-0000-0000-000022A30000}"/>
    <cellStyle name="Salida 25 20" xfId="5826" xr:uid="{00000000-0005-0000-0000-000023A30000}"/>
    <cellStyle name="Salida 25 20 2" xfId="14132" xr:uid="{00000000-0005-0000-0000-000024A30000}"/>
    <cellStyle name="Salida 25 20 2 2" xfId="29183" xr:uid="{00000000-0005-0000-0000-000025A30000}"/>
    <cellStyle name="Salida 25 20 2 3" xfId="43532" xr:uid="{00000000-0005-0000-0000-000026A30000}"/>
    <cellStyle name="Salida 25 20 3" xfId="20175" xr:uid="{00000000-0005-0000-0000-000027A30000}"/>
    <cellStyle name="Salida 25 20 3 2" xfId="35226" xr:uid="{00000000-0005-0000-0000-000028A30000}"/>
    <cellStyle name="Salida 25 20 3 3" xfId="49575" xr:uid="{00000000-0005-0000-0000-000029A30000}"/>
    <cellStyle name="Salida 25 21" xfId="6036" xr:uid="{00000000-0005-0000-0000-00002AA30000}"/>
    <cellStyle name="Salida 25 21 2" xfId="15396" xr:uid="{00000000-0005-0000-0000-00002BA30000}"/>
    <cellStyle name="Salida 25 21 2 2" xfId="30447" xr:uid="{00000000-0005-0000-0000-00002CA30000}"/>
    <cellStyle name="Salida 25 21 2 3" xfId="44796" xr:uid="{00000000-0005-0000-0000-00002DA30000}"/>
    <cellStyle name="Salida 25 21 3" xfId="20385" xr:uid="{00000000-0005-0000-0000-00002EA30000}"/>
    <cellStyle name="Salida 25 21 3 2" xfId="35436" xr:uid="{00000000-0005-0000-0000-00002FA30000}"/>
    <cellStyle name="Salida 25 21 3 3" xfId="49785" xr:uid="{00000000-0005-0000-0000-000030A30000}"/>
    <cellStyle name="Salida 25 22" xfId="6246" xr:uid="{00000000-0005-0000-0000-000031A30000}"/>
    <cellStyle name="Salida 25 22 2" xfId="12006" xr:uid="{00000000-0005-0000-0000-000032A30000}"/>
    <cellStyle name="Salida 25 22 2 2" xfId="27057" xr:uid="{00000000-0005-0000-0000-000033A30000}"/>
    <cellStyle name="Salida 25 22 2 3" xfId="41406" xr:uid="{00000000-0005-0000-0000-000034A30000}"/>
    <cellStyle name="Salida 25 22 3" xfId="20595" xr:uid="{00000000-0005-0000-0000-000035A30000}"/>
    <cellStyle name="Salida 25 22 3 2" xfId="35646" xr:uid="{00000000-0005-0000-0000-000036A30000}"/>
    <cellStyle name="Salida 25 22 3 3" xfId="49995" xr:uid="{00000000-0005-0000-0000-000037A30000}"/>
    <cellStyle name="Salida 25 23" xfId="6456" xr:uid="{00000000-0005-0000-0000-000038A30000}"/>
    <cellStyle name="Salida 25 23 2" xfId="13434" xr:uid="{00000000-0005-0000-0000-000039A30000}"/>
    <cellStyle name="Salida 25 23 2 2" xfId="28485" xr:uid="{00000000-0005-0000-0000-00003AA30000}"/>
    <cellStyle name="Salida 25 23 2 3" xfId="42834" xr:uid="{00000000-0005-0000-0000-00003BA30000}"/>
    <cellStyle name="Salida 25 23 3" xfId="20805" xr:uid="{00000000-0005-0000-0000-00003CA30000}"/>
    <cellStyle name="Salida 25 23 3 2" xfId="35856" xr:uid="{00000000-0005-0000-0000-00003DA30000}"/>
    <cellStyle name="Salida 25 23 3 3" xfId="50205" xr:uid="{00000000-0005-0000-0000-00003EA30000}"/>
    <cellStyle name="Salida 25 24" xfId="6666" xr:uid="{00000000-0005-0000-0000-00003FA30000}"/>
    <cellStyle name="Salida 25 24 2" xfId="9693" xr:uid="{00000000-0005-0000-0000-000040A30000}"/>
    <cellStyle name="Salida 25 24 2 2" xfId="24744" xr:uid="{00000000-0005-0000-0000-000041A30000}"/>
    <cellStyle name="Salida 25 24 2 3" xfId="39093" xr:uid="{00000000-0005-0000-0000-000042A30000}"/>
    <cellStyle name="Salida 25 24 3" xfId="21015" xr:uid="{00000000-0005-0000-0000-000043A30000}"/>
    <cellStyle name="Salida 25 24 3 2" xfId="36066" xr:uid="{00000000-0005-0000-0000-000044A30000}"/>
    <cellStyle name="Salida 25 24 3 3" xfId="50415" xr:uid="{00000000-0005-0000-0000-000045A30000}"/>
    <cellStyle name="Salida 25 25" xfId="6876" xr:uid="{00000000-0005-0000-0000-000046A30000}"/>
    <cellStyle name="Salida 25 25 2" xfId="14607" xr:uid="{00000000-0005-0000-0000-000047A30000}"/>
    <cellStyle name="Salida 25 25 2 2" xfId="29658" xr:uid="{00000000-0005-0000-0000-000048A30000}"/>
    <cellStyle name="Salida 25 25 2 3" xfId="44007" xr:uid="{00000000-0005-0000-0000-000049A30000}"/>
    <cellStyle name="Salida 25 25 3" xfId="21225" xr:uid="{00000000-0005-0000-0000-00004AA30000}"/>
    <cellStyle name="Salida 25 25 3 2" xfId="36276" xr:uid="{00000000-0005-0000-0000-00004BA30000}"/>
    <cellStyle name="Salida 25 25 3 3" xfId="50625" xr:uid="{00000000-0005-0000-0000-00004CA30000}"/>
    <cellStyle name="Salida 25 26" xfId="7086" xr:uid="{00000000-0005-0000-0000-00004DA30000}"/>
    <cellStyle name="Salida 25 26 2" xfId="10568" xr:uid="{00000000-0005-0000-0000-00004EA30000}"/>
    <cellStyle name="Salida 25 26 2 2" xfId="25619" xr:uid="{00000000-0005-0000-0000-00004FA30000}"/>
    <cellStyle name="Salida 25 26 2 3" xfId="39968" xr:uid="{00000000-0005-0000-0000-000050A30000}"/>
    <cellStyle name="Salida 25 26 3" xfId="21435" xr:uid="{00000000-0005-0000-0000-000051A30000}"/>
    <cellStyle name="Salida 25 26 3 2" xfId="36486" xr:uid="{00000000-0005-0000-0000-000052A30000}"/>
    <cellStyle name="Salida 25 26 3 3" xfId="50835" xr:uid="{00000000-0005-0000-0000-000053A30000}"/>
    <cellStyle name="Salida 25 27" xfId="7296" xr:uid="{00000000-0005-0000-0000-000054A30000}"/>
    <cellStyle name="Salida 25 27 2" xfId="10476" xr:uid="{00000000-0005-0000-0000-000055A30000}"/>
    <cellStyle name="Salida 25 27 2 2" xfId="25527" xr:uid="{00000000-0005-0000-0000-000056A30000}"/>
    <cellStyle name="Salida 25 27 2 3" xfId="39876" xr:uid="{00000000-0005-0000-0000-000057A30000}"/>
    <cellStyle name="Salida 25 27 3" xfId="21645" xr:uid="{00000000-0005-0000-0000-000058A30000}"/>
    <cellStyle name="Salida 25 27 3 2" xfId="36696" xr:uid="{00000000-0005-0000-0000-000059A30000}"/>
    <cellStyle name="Salida 25 27 3 3" xfId="51045" xr:uid="{00000000-0005-0000-0000-00005AA30000}"/>
    <cellStyle name="Salida 25 28" xfId="7506" xr:uid="{00000000-0005-0000-0000-00005BA30000}"/>
    <cellStyle name="Salida 25 28 2" xfId="14439" xr:uid="{00000000-0005-0000-0000-00005CA30000}"/>
    <cellStyle name="Salida 25 28 2 2" xfId="29490" xr:uid="{00000000-0005-0000-0000-00005DA30000}"/>
    <cellStyle name="Salida 25 28 2 3" xfId="43839" xr:uid="{00000000-0005-0000-0000-00005EA30000}"/>
    <cellStyle name="Salida 25 28 3" xfId="21855" xr:uid="{00000000-0005-0000-0000-00005FA30000}"/>
    <cellStyle name="Salida 25 28 3 2" xfId="36906" xr:uid="{00000000-0005-0000-0000-000060A30000}"/>
    <cellStyle name="Salida 25 28 3 3" xfId="51255" xr:uid="{00000000-0005-0000-0000-000061A30000}"/>
    <cellStyle name="Salida 25 29" xfId="7716" xr:uid="{00000000-0005-0000-0000-000062A30000}"/>
    <cellStyle name="Salida 25 29 2" xfId="10621" xr:uid="{00000000-0005-0000-0000-000063A30000}"/>
    <cellStyle name="Salida 25 29 2 2" xfId="25672" xr:uid="{00000000-0005-0000-0000-000064A30000}"/>
    <cellStyle name="Salida 25 29 2 3" xfId="40021" xr:uid="{00000000-0005-0000-0000-000065A30000}"/>
    <cellStyle name="Salida 25 29 3" xfId="22065" xr:uid="{00000000-0005-0000-0000-000066A30000}"/>
    <cellStyle name="Salida 25 29 3 2" xfId="37116" xr:uid="{00000000-0005-0000-0000-000067A30000}"/>
    <cellStyle name="Salida 25 29 3 3" xfId="51465" xr:uid="{00000000-0005-0000-0000-000068A30000}"/>
    <cellStyle name="Salida 25 3" xfId="2256" xr:uid="{00000000-0005-0000-0000-000069A30000}"/>
    <cellStyle name="Salida 25 3 2" xfId="12413" xr:uid="{00000000-0005-0000-0000-00006AA30000}"/>
    <cellStyle name="Salida 25 3 2 2" xfId="27464" xr:uid="{00000000-0005-0000-0000-00006BA30000}"/>
    <cellStyle name="Salida 25 3 2 3" xfId="41813" xr:uid="{00000000-0005-0000-0000-00006CA30000}"/>
    <cellStyle name="Salida 25 3 3" xfId="16605" xr:uid="{00000000-0005-0000-0000-00006DA30000}"/>
    <cellStyle name="Salida 25 3 3 2" xfId="31656" xr:uid="{00000000-0005-0000-0000-00006EA30000}"/>
    <cellStyle name="Salida 25 3 3 3" xfId="46005" xr:uid="{00000000-0005-0000-0000-00006FA30000}"/>
    <cellStyle name="Salida 25 30" xfId="7926" xr:uid="{00000000-0005-0000-0000-000070A30000}"/>
    <cellStyle name="Salida 25 30 2" xfId="11206" xr:uid="{00000000-0005-0000-0000-000071A30000}"/>
    <cellStyle name="Salida 25 30 2 2" xfId="26257" xr:uid="{00000000-0005-0000-0000-000072A30000}"/>
    <cellStyle name="Salida 25 30 2 3" xfId="40606" xr:uid="{00000000-0005-0000-0000-000073A30000}"/>
    <cellStyle name="Salida 25 30 3" xfId="22275" xr:uid="{00000000-0005-0000-0000-000074A30000}"/>
    <cellStyle name="Salida 25 30 3 2" xfId="37326" xr:uid="{00000000-0005-0000-0000-000075A30000}"/>
    <cellStyle name="Salida 25 30 3 3" xfId="51675" xr:uid="{00000000-0005-0000-0000-000076A30000}"/>
    <cellStyle name="Salida 25 31" xfId="8133" xr:uid="{00000000-0005-0000-0000-000077A30000}"/>
    <cellStyle name="Salida 25 31 2" xfId="15173" xr:uid="{00000000-0005-0000-0000-000078A30000}"/>
    <cellStyle name="Salida 25 31 2 2" xfId="30224" xr:uid="{00000000-0005-0000-0000-000079A30000}"/>
    <cellStyle name="Salida 25 31 2 3" xfId="44573" xr:uid="{00000000-0005-0000-0000-00007AA30000}"/>
    <cellStyle name="Salida 25 31 3" xfId="22482" xr:uid="{00000000-0005-0000-0000-00007BA30000}"/>
    <cellStyle name="Salida 25 31 3 2" xfId="37533" xr:uid="{00000000-0005-0000-0000-00007CA30000}"/>
    <cellStyle name="Salida 25 31 3 3" xfId="51882" xr:uid="{00000000-0005-0000-0000-00007DA30000}"/>
    <cellStyle name="Salida 25 32" xfId="8340" xr:uid="{00000000-0005-0000-0000-00007EA30000}"/>
    <cellStyle name="Salida 25 32 2" xfId="1786" xr:uid="{00000000-0005-0000-0000-00007FA30000}"/>
    <cellStyle name="Salida 25 32 2 2" xfId="23591" xr:uid="{00000000-0005-0000-0000-000080A30000}"/>
    <cellStyle name="Salida 25 32 2 3" xfId="23871" xr:uid="{00000000-0005-0000-0000-000081A30000}"/>
    <cellStyle name="Salida 25 32 3" xfId="22689" xr:uid="{00000000-0005-0000-0000-000082A30000}"/>
    <cellStyle name="Salida 25 32 3 2" xfId="37740" xr:uid="{00000000-0005-0000-0000-000083A30000}"/>
    <cellStyle name="Salida 25 32 3 3" xfId="52089" xr:uid="{00000000-0005-0000-0000-000084A30000}"/>
    <cellStyle name="Salida 25 33" xfId="8545" xr:uid="{00000000-0005-0000-0000-000085A30000}"/>
    <cellStyle name="Salida 25 33 2" xfId="13912" xr:uid="{00000000-0005-0000-0000-000086A30000}"/>
    <cellStyle name="Salida 25 33 2 2" xfId="28963" xr:uid="{00000000-0005-0000-0000-000087A30000}"/>
    <cellStyle name="Salida 25 33 2 3" xfId="43312" xr:uid="{00000000-0005-0000-0000-000088A30000}"/>
    <cellStyle name="Salida 25 33 3" xfId="22894" xr:uid="{00000000-0005-0000-0000-000089A30000}"/>
    <cellStyle name="Salida 25 33 3 2" xfId="37945" xr:uid="{00000000-0005-0000-0000-00008AA30000}"/>
    <cellStyle name="Salida 25 33 3 3" xfId="52294" xr:uid="{00000000-0005-0000-0000-00008BA30000}"/>
    <cellStyle name="Salida 25 34" xfId="8740" xr:uid="{00000000-0005-0000-0000-00008CA30000}"/>
    <cellStyle name="Salida 25 34 2" xfId="12598" xr:uid="{00000000-0005-0000-0000-00008DA30000}"/>
    <cellStyle name="Salida 25 34 2 2" xfId="27649" xr:uid="{00000000-0005-0000-0000-00008EA30000}"/>
    <cellStyle name="Salida 25 34 2 3" xfId="41998" xr:uid="{00000000-0005-0000-0000-00008FA30000}"/>
    <cellStyle name="Salida 25 34 3" xfId="23089" xr:uid="{00000000-0005-0000-0000-000090A30000}"/>
    <cellStyle name="Salida 25 34 3 2" xfId="38140" xr:uid="{00000000-0005-0000-0000-000091A30000}"/>
    <cellStyle name="Salida 25 34 3 3" xfId="52489" xr:uid="{00000000-0005-0000-0000-000092A30000}"/>
    <cellStyle name="Salida 25 35" xfId="8910" xr:uid="{00000000-0005-0000-0000-000093A30000}"/>
    <cellStyle name="Salida 25 35 2" xfId="10818" xr:uid="{00000000-0005-0000-0000-000094A30000}"/>
    <cellStyle name="Salida 25 35 2 2" xfId="25869" xr:uid="{00000000-0005-0000-0000-000095A30000}"/>
    <cellStyle name="Salida 25 35 2 3" xfId="40218" xr:uid="{00000000-0005-0000-0000-000096A30000}"/>
    <cellStyle name="Salida 25 35 3" xfId="23259" xr:uid="{00000000-0005-0000-0000-000097A30000}"/>
    <cellStyle name="Salida 25 35 3 2" xfId="38310" xr:uid="{00000000-0005-0000-0000-000098A30000}"/>
    <cellStyle name="Salida 25 35 3 3" xfId="52659" xr:uid="{00000000-0005-0000-0000-000099A30000}"/>
    <cellStyle name="Salida 25 36" xfId="11668" xr:uid="{00000000-0005-0000-0000-00009AA30000}"/>
    <cellStyle name="Salida 25 36 2" xfId="26719" xr:uid="{00000000-0005-0000-0000-00009BA30000}"/>
    <cellStyle name="Salida 25 36 3" xfId="41068" xr:uid="{00000000-0005-0000-0000-00009CA30000}"/>
    <cellStyle name="Salida 25 37" xfId="16159" xr:uid="{00000000-0005-0000-0000-00009DA30000}"/>
    <cellStyle name="Salida 25 37 2" xfId="31210" xr:uid="{00000000-0005-0000-0000-00009EA30000}"/>
    <cellStyle name="Salida 25 37 3" xfId="45559" xr:uid="{00000000-0005-0000-0000-00009FA30000}"/>
    <cellStyle name="Salida 25 4" xfId="2466" xr:uid="{00000000-0005-0000-0000-0000A0A30000}"/>
    <cellStyle name="Salida 25 4 2" xfId="10822" xr:uid="{00000000-0005-0000-0000-0000A1A30000}"/>
    <cellStyle name="Salida 25 4 2 2" xfId="25873" xr:uid="{00000000-0005-0000-0000-0000A2A30000}"/>
    <cellStyle name="Salida 25 4 2 3" xfId="40222" xr:uid="{00000000-0005-0000-0000-0000A3A30000}"/>
    <cellStyle name="Salida 25 4 3" xfId="16815" xr:uid="{00000000-0005-0000-0000-0000A4A30000}"/>
    <cellStyle name="Salida 25 4 3 2" xfId="31866" xr:uid="{00000000-0005-0000-0000-0000A5A30000}"/>
    <cellStyle name="Salida 25 4 3 3" xfId="46215" xr:uid="{00000000-0005-0000-0000-0000A6A30000}"/>
    <cellStyle name="Salida 25 5" xfId="2676" xr:uid="{00000000-0005-0000-0000-0000A7A30000}"/>
    <cellStyle name="Salida 25 5 2" xfId="10912" xr:uid="{00000000-0005-0000-0000-0000A8A30000}"/>
    <cellStyle name="Salida 25 5 2 2" xfId="25963" xr:uid="{00000000-0005-0000-0000-0000A9A30000}"/>
    <cellStyle name="Salida 25 5 2 3" xfId="40312" xr:uid="{00000000-0005-0000-0000-0000AAA30000}"/>
    <cellStyle name="Salida 25 5 3" xfId="17025" xr:uid="{00000000-0005-0000-0000-0000ABA30000}"/>
    <cellStyle name="Salida 25 5 3 2" xfId="32076" xr:uid="{00000000-0005-0000-0000-0000ACA30000}"/>
    <cellStyle name="Salida 25 5 3 3" xfId="46425" xr:uid="{00000000-0005-0000-0000-0000ADA30000}"/>
    <cellStyle name="Salida 25 6" xfId="2886" xr:uid="{00000000-0005-0000-0000-0000AEA30000}"/>
    <cellStyle name="Salida 25 6 2" xfId="12865" xr:uid="{00000000-0005-0000-0000-0000AFA30000}"/>
    <cellStyle name="Salida 25 6 2 2" xfId="27916" xr:uid="{00000000-0005-0000-0000-0000B0A30000}"/>
    <cellStyle name="Salida 25 6 2 3" xfId="42265" xr:uid="{00000000-0005-0000-0000-0000B1A30000}"/>
    <cellStyle name="Salida 25 6 3" xfId="17235" xr:uid="{00000000-0005-0000-0000-0000B2A30000}"/>
    <cellStyle name="Salida 25 6 3 2" xfId="32286" xr:uid="{00000000-0005-0000-0000-0000B3A30000}"/>
    <cellStyle name="Salida 25 6 3 3" xfId="46635" xr:uid="{00000000-0005-0000-0000-0000B4A30000}"/>
    <cellStyle name="Salida 25 7" xfId="3096" xr:uid="{00000000-0005-0000-0000-0000B5A30000}"/>
    <cellStyle name="Salida 25 7 2" xfId="11618" xr:uid="{00000000-0005-0000-0000-0000B6A30000}"/>
    <cellStyle name="Salida 25 7 2 2" xfId="26669" xr:uid="{00000000-0005-0000-0000-0000B7A30000}"/>
    <cellStyle name="Salida 25 7 2 3" xfId="41018" xr:uid="{00000000-0005-0000-0000-0000B8A30000}"/>
    <cellStyle name="Salida 25 7 3" xfId="17445" xr:uid="{00000000-0005-0000-0000-0000B9A30000}"/>
    <cellStyle name="Salida 25 7 3 2" xfId="32496" xr:uid="{00000000-0005-0000-0000-0000BAA30000}"/>
    <cellStyle name="Salida 25 7 3 3" xfId="46845" xr:uid="{00000000-0005-0000-0000-0000BBA30000}"/>
    <cellStyle name="Salida 25 8" xfId="3306" xr:uid="{00000000-0005-0000-0000-0000BCA30000}"/>
    <cellStyle name="Salida 25 8 2" xfId="12482" xr:uid="{00000000-0005-0000-0000-0000BDA30000}"/>
    <cellStyle name="Salida 25 8 2 2" xfId="27533" xr:uid="{00000000-0005-0000-0000-0000BEA30000}"/>
    <cellStyle name="Salida 25 8 2 3" xfId="41882" xr:uid="{00000000-0005-0000-0000-0000BFA30000}"/>
    <cellStyle name="Salida 25 8 3" xfId="17655" xr:uid="{00000000-0005-0000-0000-0000C0A30000}"/>
    <cellStyle name="Salida 25 8 3 2" xfId="32706" xr:uid="{00000000-0005-0000-0000-0000C1A30000}"/>
    <cellStyle name="Salida 25 8 3 3" xfId="47055" xr:uid="{00000000-0005-0000-0000-0000C2A30000}"/>
    <cellStyle name="Salida 25 9" xfId="3516" xr:uid="{00000000-0005-0000-0000-0000C3A30000}"/>
    <cellStyle name="Salida 25 9 2" xfId="10697" xr:uid="{00000000-0005-0000-0000-0000C4A30000}"/>
    <cellStyle name="Salida 25 9 2 2" xfId="25748" xr:uid="{00000000-0005-0000-0000-0000C5A30000}"/>
    <cellStyle name="Salida 25 9 2 3" xfId="40097" xr:uid="{00000000-0005-0000-0000-0000C6A30000}"/>
    <cellStyle name="Salida 25 9 3" xfId="17865" xr:uid="{00000000-0005-0000-0000-0000C7A30000}"/>
    <cellStyle name="Salida 25 9 3 2" xfId="32916" xr:uid="{00000000-0005-0000-0000-0000C8A30000}"/>
    <cellStyle name="Salida 25 9 3 3" xfId="47265" xr:uid="{00000000-0005-0000-0000-0000C9A30000}"/>
    <cellStyle name="Salida 26" xfId="1441" xr:uid="{00000000-0005-0000-0000-0000CAA30000}"/>
    <cellStyle name="Salida 26 10" xfId="3727" xr:uid="{00000000-0005-0000-0000-0000CBA30000}"/>
    <cellStyle name="Salida 26 10 2" xfId="10588" xr:uid="{00000000-0005-0000-0000-0000CCA30000}"/>
    <cellStyle name="Salida 26 10 2 2" xfId="25639" xr:uid="{00000000-0005-0000-0000-0000CDA30000}"/>
    <cellStyle name="Salida 26 10 2 3" xfId="39988" xr:uid="{00000000-0005-0000-0000-0000CEA30000}"/>
    <cellStyle name="Salida 26 10 3" xfId="18076" xr:uid="{00000000-0005-0000-0000-0000CFA30000}"/>
    <cellStyle name="Salida 26 10 3 2" xfId="33127" xr:uid="{00000000-0005-0000-0000-0000D0A30000}"/>
    <cellStyle name="Salida 26 10 3 3" xfId="47476" xr:uid="{00000000-0005-0000-0000-0000D1A30000}"/>
    <cellStyle name="Salida 26 11" xfId="3937" xr:uid="{00000000-0005-0000-0000-0000D2A30000}"/>
    <cellStyle name="Salida 26 11 2" xfId="9228" xr:uid="{00000000-0005-0000-0000-0000D3A30000}"/>
    <cellStyle name="Salida 26 11 2 2" xfId="24279" xr:uid="{00000000-0005-0000-0000-0000D4A30000}"/>
    <cellStyle name="Salida 26 11 2 3" xfId="38628" xr:uid="{00000000-0005-0000-0000-0000D5A30000}"/>
    <cellStyle name="Salida 26 11 3" xfId="18286" xr:uid="{00000000-0005-0000-0000-0000D6A30000}"/>
    <cellStyle name="Salida 26 11 3 2" xfId="33337" xr:uid="{00000000-0005-0000-0000-0000D7A30000}"/>
    <cellStyle name="Salida 26 11 3 3" xfId="47686" xr:uid="{00000000-0005-0000-0000-0000D8A30000}"/>
    <cellStyle name="Salida 26 12" xfId="4147" xr:uid="{00000000-0005-0000-0000-0000D9A30000}"/>
    <cellStyle name="Salida 26 12 2" xfId="10089" xr:uid="{00000000-0005-0000-0000-0000DAA30000}"/>
    <cellStyle name="Salida 26 12 2 2" xfId="25140" xr:uid="{00000000-0005-0000-0000-0000DBA30000}"/>
    <cellStyle name="Salida 26 12 2 3" xfId="39489" xr:uid="{00000000-0005-0000-0000-0000DCA30000}"/>
    <cellStyle name="Salida 26 12 3" xfId="18496" xr:uid="{00000000-0005-0000-0000-0000DDA30000}"/>
    <cellStyle name="Salida 26 12 3 2" xfId="33547" xr:uid="{00000000-0005-0000-0000-0000DEA30000}"/>
    <cellStyle name="Salida 26 12 3 3" xfId="47896" xr:uid="{00000000-0005-0000-0000-0000DFA30000}"/>
    <cellStyle name="Salida 26 13" xfId="4357" xr:uid="{00000000-0005-0000-0000-0000E0A30000}"/>
    <cellStyle name="Salida 26 13 2" xfId="14913" xr:uid="{00000000-0005-0000-0000-0000E1A30000}"/>
    <cellStyle name="Salida 26 13 2 2" xfId="29964" xr:uid="{00000000-0005-0000-0000-0000E2A30000}"/>
    <cellStyle name="Salida 26 13 2 3" xfId="44313" xr:uid="{00000000-0005-0000-0000-0000E3A30000}"/>
    <cellStyle name="Salida 26 13 3" xfId="18706" xr:uid="{00000000-0005-0000-0000-0000E4A30000}"/>
    <cellStyle name="Salida 26 13 3 2" xfId="33757" xr:uid="{00000000-0005-0000-0000-0000E5A30000}"/>
    <cellStyle name="Salida 26 13 3 3" xfId="48106" xr:uid="{00000000-0005-0000-0000-0000E6A30000}"/>
    <cellStyle name="Salida 26 14" xfId="4567" xr:uid="{00000000-0005-0000-0000-0000E7A30000}"/>
    <cellStyle name="Salida 26 14 2" xfId="12864" xr:uid="{00000000-0005-0000-0000-0000E8A30000}"/>
    <cellStyle name="Salida 26 14 2 2" xfId="27915" xr:uid="{00000000-0005-0000-0000-0000E9A30000}"/>
    <cellStyle name="Salida 26 14 2 3" xfId="42264" xr:uid="{00000000-0005-0000-0000-0000EAA30000}"/>
    <cellStyle name="Salida 26 14 3" xfId="18916" xr:uid="{00000000-0005-0000-0000-0000EBA30000}"/>
    <cellStyle name="Salida 26 14 3 2" xfId="33967" xr:uid="{00000000-0005-0000-0000-0000ECA30000}"/>
    <cellStyle name="Salida 26 14 3 3" xfId="48316" xr:uid="{00000000-0005-0000-0000-0000EDA30000}"/>
    <cellStyle name="Salida 26 15" xfId="4777" xr:uid="{00000000-0005-0000-0000-0000EEA30000}"/>
    <cellStyle name="Salida 26 15 2" xfId="16078" xr:uid="{00000000-0005-0000-0000-0000EFA30000}"/>
    <cellStyle name="Salida 26 15 2 2" xfId="31129" xr:uid="{00000000-0005-0000-0000-0000F0A30000}"/>
    <cellStyle name="Salida 26 15 2 3" xfId="45478" xr:uid="{00000000-0005-0000-0000-0000F1A30000}"/>
    <cellStyle name="Salida 26 15 3" xfId="19126" xr:uid="{00000000-0005-0000-0000-0000F2A30000}"/>
    <cellStyle name="Salida 26 15 3 2" xfId="34177" xr:uid="{00000000-0005-0000-0000-0000F3A30000}"/>
    <cellStyle name="Salida 26 15 3 3" xfId="48526" xr:uid="{00000000-0005-0000-0000-0000F4A30000}"/>
    <cellStyle name="Salida 26 16" xfId="4987" xr:uid="{00000000-0005-0000-0000-0000F5A30000}"/>
    <cellStyle name="Salida 26 16 2" xfId="14347" xr:uid="{00000000-0005-0000-0000-0000F6A30000}"/>
    <cellStyle name="Salida 26 16 2 2" xfId="29398" xr:uid="{00000000-0005-0000-0000-0000F7A30000}"/>
    <cellStyle name="Salida 26 16 2 3" xfId="43747" xr:uid="{00000000-0005-0000-0000-0000F8A30000}"/>
    <cellStyle name="Salida 26 16 3" xfId="19336" xr:uid="{00000000-0005-0000-0000-0000F9A30000}"/>
    <cellStyle name="Salida 26 16 3 2" xfId="34387" xr:uid="{00000000-0005-0000-0000-0000FAA30000}"/>
    <cellStyle name="Salida 26 16 3 3" xfId="48736" xr:uid="{00000000-0005-0000-0000-0000FBA30000}"/>
    <cellStyle name="Salida 26 17" xfId="5197" xr:uid="{00000000-0005-0000-0000-0000FCA30000}"/>
    <cellStyle name="Salida 26 17 2" xfId="1888" xr:uid="{00000000-0005-0000-0000-0000FDA30000}"/>
    <cellStyle name="Salida 26 17 2 2" xfId="23693" xr:uid="{00000000-0005-0000-0000-0000FEA30000}"/>
    <cellStyle name="Salida 26 17 2 3" xfId="23869" xr:uid="{00000000-0005-0000-0000-0000FFA30000}"/>
    <cellStyle name="Salida 26 17 3" xfId="19546" xr:uid="{00000000-0005-0000-0000-000000A40000}"/>
    <cellStyle name="Salida 26 17 3 2" xfId="34597" xr:uid="{00000000-0005-0000-0000-000001A40000}"/>
    <cellStyle name="Salida 26 17 3 3" xfId="48946" xr:uid="{00000000-0005-0000-0000-000002A40000}"/>
    <cellStyle name="Salida 26 18" xfId="5407" xr:uid="{00000000-0005-0000-0000-000003A40000}"/>
    <cellStyle name="Salida 26 18 2" xfId="11329" xr:uid="{00000000-0005-0000-0000-000004A40000}"/>
    <cellStyle name="Salida 26 18 2 2" xfId="26380" xr:uid="{00000000-0005-0000-0000-000005A40000}"/>
    <cellStyle name="Salida 26 18 2 3" xfId="40729" xr:uid="{00000000-0005-0000-0000-000006A40000}"/>
    <cellStyle name="Salida 26 18 3" xfId="19756" xr:uid="{00000000-0005-0000-0000-000007A40000}"/>
    <cellStyle name="Salida 26 18 3 2" xfId="34807" xr:uid="{00000000-0005-0000-0000-000008A40000}"/>
    <cellStyle name="Salida 26 18 3 3" xfId="49156" xr:uid="{00000000-0005-0000-0000-000009A40000}"/>
    <cellStyle name="Salida 26 19" xfId="5617" xr:uid="{00000000-0005-0000-0000-00000AA40000}"/>
    <cellStyle name="Salida 26 19 2" xfId="14747" xr:uid="{00000000-0005-0000-0000-00000BA40000}"/>
    <cellStyle name="Salida 26 19 2 2" xfId="29798" xr:uid="{00000000-0005-0000-0000-00000CA40000}"/>
    <cellStyle name="Salida 26 19 2 3" xfId="44147" xr:uid="{00000000-0005-0000-0000-00000DA40000}"/>
    <cellStyle name="Salida 26 19 3" xfId="19966" xr:uid="{00000000-0005-0000-0000-00000EA40000}"/>
    <cellStyle name="Salida 26 19 3 2" xfId="35017" xr:uid="{00000000-0005-0000-0000-00000FA40000}"/>
    <cellStyle name="Salida 26 19 3 3" xfId="49366" xr:uid="{00000000-0005-0000-0000-000010A40000}"/>
    <cellStyle name="Salida 26 2" xfId="2061" xr:uid="{00000000-0005-0000-0000-000011A40000}"/>
    <cellStyle name="Salida 26 2 2" xfId="12219" xr:uid="{00000000-0005-0000-0000-000012A40000}"/>
    <cellStyle name="Salida 26 2 2 2" xfId="27270" xr:uid="{00000000-0005-0000-0000-000013A40000}"/>
    <cellStyle name="Salida 26 2 2 3" xfId="41619" xr:uid="{00000000-0005-0000-0000-000014A40000}"/>
    <cellStyle name="Salida 26 2 3" xfId="16408" xr:uid="{00000000-0005-0000-0000-000015A40000}"/>
    <cellStyle name="Salida 26 2 3 2" xfId="31459" xr:uid="{00000000-0005-0000-0000-000016A40000}"/>
    <cellStyle name="Salida 26 2 3 3" xfId="45808" xr:uid="{00000000-0005-0000-0000-000017A40000}"/>
    <cellStyle name="Salida 26 20" xfId="5827" xr:uid="{00000000-0005-0000-0000-000018A40000}"/>
    <cellStyle name="Salida 26 20 2" xfId="14089" xr:uid="{00000000-0005-0000-0000-000019A40000}"/>
    <cellStyle name="Salida 26 20 2 2" xfId="29140" xr:uid="{00000000-0005-0000-0000-00001AA40000}"/>
    <cellStyle name="Salida 26 20 2 3" xfId="43489" xr:uid="{00000000-0005-0000-0000-00001BA40000}"/>
    <cellStyle name="Salida 26 20 3" xfId="20176" xr:uid="{00000000-0005-0000-0000-00001CA40000}"/>
    <cellStyle name="Salida 26 20 3 2" xfId="35227" xr:uid="{00000000-0005-0000-0000-00001DA40000}"/>
    <cellStyle name="Salida 26 20 3 3" xfId="49576" xr:uid="{00000000-0005-0000-0000-00001EA40000}"/>
    <cellStyle name="Salida 26 21" xfId="6037" xr:uid="{00000000-0005-0000-0000-00001FA40000}"/>
    <cellStyle name="Salida 26 21 2" xfId="15780" xr:uid="{00000000-0005-0000-0000-000020A40000}"/>
    <cellStyle name="Salida 26 21 2 2" xfId="30831" xr:uid="{00000000-0005-0000-0000-000021A40000}"/>
    <cellStyle name="Salida 26 21 2 3" xfId="45180" xr:uid="{00000000-0005-0000-0000-000022A40000}"/>
    <cellStyle name="Salida 26 21 3" xfId="20386" xr:uid="{00000000-0005-0000-0000-000023A40000}"/>
    <cellStyle name="Salida 26 21 3 2" xfId="35437" xr:uid="{00000000-0005-0000-0000-000024A40000}"/>
    <cellStyle name="Salida 26 21 3 3" xfId="49786" xr:uid="{00000000-0005-0000-0000-000025A40000}"/>
    <cellStyle name="Salida 26 22" xfId="6247" xr:uid="{00000000-0005-0000-0000-000026A40000}"/>
    <cellStyle name="Salida 26 22 2" xfId="13298" xr:uid="{00000000-0005-0000-0000-000027A40000}"/>
    <cellStyle name="Salida 26 22 2 2" xfId="28349" xr:uid="{00000000-0005-0000-0000-000028A40000}"/>
    <cellStyle name="Salida 26 22 2 3" xfId="42698" xr:uid="{00000000-0005-0000-0000-000029A40000}"/>
    <cellStyle name="Salida 26 22 3" xfId="20596" xr:uid="{00000000-0005-0000-0000-00002AA40000}"/>
    <cellStyle name="Salida 26 22 3 2" xfId="35647" xr:uid="{00000000-0005-0000-0000-00002BA40000}"/>
    <cellStyle name="Salida 26 22 3 3" xfId="49996" xr:uid="{00000000-0005-0000-0000-00002CA40000}"/>
    <cellStyle name="Salida 26 23" xfId="6457" xr:uid="{00000000-0005-0000-0000-00002DA40000}"/>
    <cellStyle name="Salida 26 23 2" xfId="11215" xr:uid="{00000000-0005-0000-0000-00002EA40000}"/>
    <cellStyle name="Salida 26 23 2 2" xfId="26266" xr:uid="{00000000-0005-0000-0000-00002FA40000}"/>
    <cellStyle name="Salida 26 23 2 3" xfId="40615" xr:uid="{00000000-0005-0000-0000-000030A40000}"/>
    <cellStyle name="Salida 26 23 3" xfId="20806" xr:uid="{00000000-0005-0000-0000-000031A40000}"/>
    <cellStyle name="Salida 26 23 3 2" xfId="35857" xr:uid="{00000000-0005-0000-0000-000032A40000}"/>
    <cellStyle name="Salida 26 23 3 3" xfId="50206" xr:uid="{00000000-0005-0000-0000-000033A40000}"/>
    <cellStyle name="Salida 26 24" xfId="6667" xr:uid="{00000000-0005-0000-0000-000034A40000}"/>
    <cellStyle name="Salida 26 24 2" xfId="9766" xr:uid="{00000000-0005-0000-0000-000035A40000}"/>
    <cellStyle name="Salida 26 24 2 2" xfId="24817" xr:uid="{00000000-0005-0000-0000-000036A40000}"/>
    <cellStyle name="Salida 26 24 2 3" xfId="39166" xr:uid="{00000000-0005-0000-0000-000037A40000}"/>
    <cellStyle name="Salida 26 24 3" xfId="21016" xr:uid="{00000000-0005-0000-0000-000038A40000}"/>
    <cellStyle name="Salida 26 24 3 2" xfId="36067" xr:uid="{00000000-0005-0000-0000-000039A40000}"/>
    <cellStyle name="Salida 26 24 3 3" xfId="50416" xr:uid="{00000000-0005-0000-0000-00003AA40000}"/>
    <cellStyle name="Salida 26 25" xfId="6877" xr:uid="{00000000-0005-0000-0000-00003BA40000}"/>
    <cellStyle name="Salida 26 25 2" xfId="13502" xr:uid="{00000000-0005-0000-0000-00003CA40000}"/>
    <cellStyle name="Salida 26 25 2 2" xfId="28553" xr:uid="{00000000-0005-0000-0000-00003DA40000}"/>
    <cellStyle name="Salida 26 25 2 3" xfId="42902" xr:uid="{00000000-0005-0000-0000-00003EA40000}"/>
    <cellStyle name="Salida 26 25 3" xfId="21226" xr:uid="{00000000-0005-0000-0000-00003FA40000}"/>
    <cellStyle name="Salida 26 25 3 2" xfId="36277" xr:uid="{00000000-0005-0000-0000-000040A40000}"/>
    <cellStyle name="Salida 26 25 3 3" xfId="50626" xr:uid="{00000000-0005-0000-0000-000041A40000}"/>
    <cellStyle name="Salida 26 26" xfId="7087" xr:uid="{00000000-0005-0000-0000-000042A40000}"/>
    <cellStyle name="Salida 26 26 2" xfId="9418" xr:uid="{00000000-0005-0000-0000-000043A40000}"/>
    <cellStyle name="Salida 26 26 2 2" xfId="24469" xr:uid="{00000000-0005-0000-0000-000044A40000}"/>
    <cellStyle name="Salida 26 26 2 3" xfId="38818" xr:uid="{00000000-0005-0000-0000-000045A40000}"/>
    <cellStyle name="Salida 26 26 3" xfId="21436" xr:uid="{00000000-0005-0000-0000-000046A40000}"/>
    <cellStyle name="Salida 26 26 3 2" xfId="36487" xr:uid="{00000000-0005-0000-0000-000047A40000}"/>
    <cellStyle name="Salida 26 26 3 3" xfId="50836" xr:uid="{00000000-0005-0000-0000-000048A40000}"/>
    <cellStyle name="Salida 26 27" xfId="7297" xr:uid="{00000000-0005-0000-0000-000049A40000}"/>
    <cellStyle name="Salida 26 27 2" xfId="10515" xr:uid="{00000000-0005-0000-0000-00004AA40000}"/>
    <cellStyle name="Salida 26 27 2 2" xfId="25566" xr:uid="{00000000-0005-0000-0000-00004BA40000}"/>
    <cellStyle name="Salida 26 27 2 3" xfId="39915" xr:uid="{00000000-0005-0000-0000-00004CA40000}"/>
    <cellStyle name="Salida 26 27 3" xfId="21646" xr:uid="{00000000-0005-0000-0000-00004DA40000}"/>
    <cellStyle name="Salida 26 27 3 2" xfId="36697" xr:uid="{00000000-0005-0000-0000-00004EA40000}"/>
    <cellStyle name="Salida 26 27 3 3" xfId="51046" xr:uid="{00000000-0005-0000-0000-00004FA40000}"/>
    <cellStyle name="Salida 26 28" xfId="7507" xr:uid="{00000000-0005-0000-0000-000050A40000}"/>
    <cellStyle name="Salida 26 28 2" xfId="1654" xr:uid="{00000000-0005-0000-0000-000051A40000}"/>
    <cellStyle name="Salida 26 28 2 2" xfId="23459" xr:uid="{00000000-0005-0000-0000-000052A40000}"/>
    <cellStyle name="Salida 26 28 2 3" xfId="23370" xr:uid="{00000000-0005-0000-0000-000053A40000}"/>
    <cellStyle name="Salida 26 28 3" xfId="21856" xr:uid="{00000000-0005-0000-0000-000054A40000}"/>
    <cellStyle name="Salida 26 28 3 2" xfId="36907" xr:uid="{00000000-0005-0000-0000-000055A40000}"/>
    <cellStyle name="Salida 26 28 3 3" xfId="51256" xr:uid="{00000000-0005-0000-0000-000056A40000}"/>
    <cellStyle name="Salida 26 29" xfId="7717" xr:uid="{00000000-0005-0000-0000-000057A40000}"/>
    <cellStyle name="Salida 26 29 2" xfId="1725" xr:uid="{00000000-0005-0000-0000-000058A40000}"/>
    <cellStyle name="Salida 26 29 2 2" xfId="23530" xr:uid="{00000000-0005-0000-0000-000059A40000}"/>
    <cellStyle name="Salida 26 29 2 3" xfId="23797" xr:uid="{00000000-0005-0000-0000-00005AA40000}"/>
    <cellStyle name="Salida 26 29 3" xfId="22066" xr:uid="{00000000-0005-0000-0000-00005BA40000}"/>
    <cellStyle name="Salida 26 29 3 2" xfId="37117" xr:uid="{00000000-0005-0000-0000-00005CA40000}"/>
    <cellStyle name="Salida 26 29 3 3" xfId="51466" xr:uid="{00000000-0005-0000-0000-00005DA40000}"/>
    <cellStyle name="Salida 26 3" xfId="2257" xr:uid="{00000000-0005-0000-0000-00005EA40000}"/>
    <cellStyle name="Salida 26 3 2" xfId="11326" xr:uid="{00000000-0005-0000-0000-00005FA40000}"/>
    <cellStyle name="Salida 26 3 2 2" xfId="26377" xr:uid="{00000000-0005-0000-0000-000060A40000}"/>
    <cellStyle name="Salida 26 3 2 3" xfId="40726" xr:uid="{00000000-0005-0000-0000-000061A40000}"/>
    <cellStyle name="Salida 26 3 3" xfId="16606" xr:uid="{00000000-0005-0000-0000-000062A40000}"/>
    <cellStyle name="Salida 26 3 3 2" xfId="31657" xr:uid="{00000000-0005-0000-0000-000063A40000}"/>
    <cellStyle name="Salida 26 3 3 3" xfId="46006" xr:uid="{00000000-0005-0000-0000-000064A40000}"/>
    <cellStyle name="Salida 26 30" xfId="7927" xr:uid="{00000000-0005-0000-0000-000065A40000}"/>
    <cellStyle name="Salida 26 30 2" xfId="9104" xr:uid="{00000000-0005-0000-0000-000066A40000}"/>
    <cellStyle name="Salida 26 30 2 2" xfId="24155" xr:uid="{00000000-0005-0000-0000-000067A40000}"/>
    <cellStyle name="Salida 26 30 2 3" xfId="38504" xr:uid="{00000000-0005-0000-0000-000068A40000}"/>
    <cellStyle name="Salida 26 30 3" xfId="22276" xr:uid="{00000000-0005-0000-0000-000069A40000}"/>
    <cellStyle name="Salida 26 30 3 2" xfId="37327" xr:uid="{00000000-0005-0000-0000-00006AA40000}"/>
    <cellStyle name="Salida 26 30 3 3" xfId="51676" xr:uid="{00000000-0005-0000-0000-00006BA40000}"/>
    <cellStyle name="Salida 26 31" xfId="8134" xr:uid="{00000000-0005-0000-0000-00006CA40000}"/>
    <cellStyle name="Salida 26 31 2" xfId="13677" xr:uid="{00000000-0005-0000-0000-00006DA40000}"/>
    <cellStyle name="Salida 26 31 2 2" xfId="28728" xr:uid="{00000000-0005-0000-0000-00006EA40000}"/>
    <cellStyle name="Salida 26 31 2 3" xfId="43077" xr:uid="{00000000-0005-0000-0000-00006FA40000}"/>
    <cellStyle name="Salida 26 31 3" xfId="22483" xr:uid="{00000000-0005-0000-0000-000070A40000}"/>
    <cellStyle name="Salida 26 31 3 2" xfId="37534" xr:uid="{00000000-0005-0000-0000-000071A40000}"/>
    <cellStyle name="Salida 26 31 3 3" xfId="51883" xr:uid="{00000000-0005-0000-0000-000072A40000}"/>
    <cellStyle name="Salida 26 32" xfId="8341" xr:uid="{00000000-0005-0000-0000-000073A40000}"/>
    <cellStyle name="Salida 26 32 2" xfId="11472" xr:uid="{00000000-0005-0000-0000-000074A40000}"/>
    <cellStyle name="Salida 26 32 2 2" xfId="26523" xr:uid="{00000000-0005-0000-0000-000075A40000}"/>
    <cellStyle name="Salida 26 32 2 3" xfId="40872" xr:uid="{00000000-0005-0000-0000-000076A40000}"/>
    <cellStyle name="Salida 26 32 3" xfId="22690" xr:uid="{00000000-0005-0000-0000-000077A40000}"/>
    <cellStyle name="Salida 26 32 3 2" xfId="37741" xr:uid="{00000000-0005-0000-0000-000078A40000}"/>
    <cellStyle name="Salida 26 32 3 3" xfId="52090" xr:uid="{00000000-0005-0000-0000-000079A40000}"/>
    <cellStyle name="Salida 26 33" xfId="8546" xr:uid="{00000000-0005-0000-0000-00007AA40000}"/>
    <cellStyle name="Salida 26 33 2" xfId="10762" xr:uid="{00000000-0005-0000-0000-00007BA40000}"/>
    <cellStyle name="Salida 26 33 2 2" xfId="25813" xr:uid="{00000000-0005-0000-0000-00007CA40000}"/>
    <cellStyle name="Salida 26 33 2 3" xfId="40162" xr:uid="{00000000-0005-0000-0000-00007DA40000}"/>
    <cellStyle name="Salida 26 33 3" xfId="22895" xr:uid="{00000000-0005-0000-0000-00007EA40000}"/>
    <cellStyle name="Salida 26 33 3 2" xfId="37946" xr:uid="{00000000-0005-0000-0000-00007FA40000}"/>
    <cellStyle name="Salida 26 33 3 3" xfId="52295" xr:uid="{00000000-0005-0000-0000-000080A40000}"/>
    <cellStyle name="Salida 26 34" xfId="8741" xr:uid="{00000000-0005-0000-0000-000081A40000}"/>
    <cellStyle name="Salida 26 34 2" xfId="11996" xr:uid="{00000000-0005-0000-0000-000082A40000}"/>
    <cellStyle name="Salida 26 34 2 2" xfId="27047" xr:uid="{00000000-0005-0000-0000-000083A40000}"/>
    <cellStyle name="Salida 26 34 2 3" xfId="41396" xr:uid="{00000000-0005-0000-0000-000084A40000}"/>
    <cellStyle name="Salida 26 34 3" xfId="23090" xr:uid="{00000000-0005-0000-0000-000085A40000}"/>
    <cellStyle name="Salida 26 34 3 2" xfId="38141" xr:uid="{00000000-0005-0000-0000-000086A40000}"/>
    <cellStyle name="Salida 26 34 3 3" xfId="52490" xr:uid="{00000000-0005-0000-0000-000087A40000}"/>
    <cellStyle name="Salida 26 35" xfId="8911" xr:uid="{00000000-0005-0000-0000-000088A40000}"/>
    <cellStyle name="Salida 26 35 2" xfId="11531" xr:uid="{00000000-0005-0000-0000-000089A40000}"/>
    <cellStyle name="Salida 26 35 2 2" xfId="26582" xr:uid="{00000000-0005-0000-0000-00008AA40000}"/>
    <cellStyle name="Salida 26 35 2 3" xfId="40931" xr:uid="{00000000-0005-0000-0000-00008BA40000}"/>
    <cellStyle name="Salida 26 35 3" xfId="23260" xr:uid="{00000000-0005-0000-0000-00008CA40000}"/>
    <cellStyle name="Salida 26 35 3 2" xfId="38311" xr:uid="{00000000-0005-0000-0000-00008DA40000}"/>
    <cellStyle name="Salida 26 35 3 3" xfId="52660" xr:uid="{00000000-0005-0000-0000-00008EA40000}"/>
    <cellStyle name="Salida 26 36" xfId="11632" xr:uid="{00000000-0005-0000-0000-00008FA40000}"/>
    <cellStyle name="Salida 26 36 2" xfId="26683" xr:uid="{00000000-0005-0000-0000-000090A40000}"/>
    <cellStyle name="Salida 26 36 3" xfId="41032" xr:uid="{00000000-0005-0000-0000-000091A40000}"/>
    <cellStyle name="Salida 26 37" xfId="16160" xr:uid="{00000000-0005-0000-0000-000092A40000}"/>
    <cellStyle name="Salida 26 37 2" xfId="31211" xr:uid="{00000000-0005-0000-0000-000093A40000}"/>
    <cellStyle name="Salida 26 37 3" xfId="45560" xr:uid="{00000000-0005-0000-0000-000094A40000}"/>
    <cellStyle name="Salida 26 4" xfId="2467" xr:uid="{00000000-0005-0000-0000-000095A40000}"/>
    <cellStyle name="Salida 26 4 2" xfId="15229" xr:uid="{00000000-0005-0000-0000-000096A40000}"/>
    <cellStyle name="Salida 26 4 2 2" xfId="30280" xr:uid="{00000000-0005-0000-0000-000097A40000}"/>
    <cellStyle name="Salida 26 4 2 3" xfId="44629" xr:uid="{00000000-0005-0000-0000-000098A40000}"/>
    <cellStyle name="Salida 26 4 3" xfId="16816" xr:uid="{00000000-0005-0000-0000-000099A40000}"/>
    <cellStyle name="Salida 26 4 3 2" xfId="31867" xr:uid="{00000000-0005-0000-0000-00009AA40000}"/>
    <cellStyle name="Salida 26 4 3 3" xfId="46216" xr:uid="{00000000-0005-0000-0000-00009BA40000}"/>
    <cellStyle name="Salida 26 5" xfId="2677" xr:uid="{00000000-0005-0000-0000-00009CA40000}"/>
    <cellStyle name="Salida 26 5 2" xfId="13469" xr:uid="{00000000-0005-0000-0000-00009DA40000}"/>
    <cellStyle name="Salida 26 5 2 2" xfId="28520" xr:uid="{00000000-0005-0000-0000-00009EA40000}"/>
    <cellStyle name="Salida 26 5 2 3" xfId="42869" xr:uid="{00000000-0005-0000-0000-00009FA40000}"/>
    <cellStyle name="Salida 26 5 3" xfId="17026" xr:uid="{00000000-0005-0000-0000-0000A0A40000}"/>
    <cellStyle name="Salida 26 5 3 2" xfId="32077" xr:uid="{00000000-0005-0000-0000-0000A1A40000}"/>
    <cellStyle name="Salida 26 5 3 3" xfId="46426" xr:uid="{00000000-0005-0000-0000-0000A2A40000}"/>
    <cellStyle name="Salida 26 6" xfId="2887" xr:uid="{00000000-0005-0000-0000-0000A3A40000}"/>
    <cellStyle name="Salida 26 6 2" xfId="10683" xr:uid="{00000000-0005-0000-0000-0000A4A40000}"/>
    <cellStyle name="Salida 26 6 2 2" xfId="25734" xr:uid="{00000000-0005-0000-0000-0000A5A40000}"/>
    <cellStyle name="Salida 26 6 2 3" xfId="40083" xr:uid="{00000000-0005-0000-0000-0000A6A40000}"/>
    <cellStyle name="Salida 26 6 3" xfId="17236" xr:uid="{00000000-0005-0000-0000-0000A7A40000}"/>
    <cellStyle name="Salida 26 6 3 2" xfId="32287" xr:uid="{00000000-0005-0000-0000-0000A8A40000}"/>
    <cellStyle name="Salida 26 6 3 3" xfId="46636" xr:uid="{00000000-0005-0000-0000-0000A9A40000}"/>
    <cellStyle name="Salida 26 7" xfId="3097" xr:uid="{00000000-0005-0000-0000-0000AAA40000}"/>
    <cellStyle name="Salida 26 7 2" xfId="15350" xr:uid="{00000000-0005-0000-0000-0000ABA40000}"/>
    <cellStyle name="Salida 26 7 2 2" xfId="30401" xr:uid="{00000000-0005-0000-0000-0000ACA40000}"/>
    <cellStyle name="Salida 26 7 2 3" xfId="44750" xr:uid="{00000000-0005-0000-0000-0000ADA40000}"/>
    <cellStyle name="Salida 26 7 3" xfId="17446" xr:uid="{00000000-0005-0000-0000-0000AEA40000}"/>
    <cellStyle name="Salida 26 7 3 2" xfId="32497" xr:uid="{00000000-0005-0000-0000-0000AFA40000}"/>
    <cellStyle name="Salida 26 7 3 3" xfId="46846" xr:uid="{00000000-0005-0000-0000-0000B0A40000}"/>
    <cellStyle name="Salida 26 8" xfId="3307" xr:uid="{00000000-0005-0000-0000-0000B1A40000}"/>
    <cellStyle name="Salida 26 8 2" xfId="10061" xr:uid="{00000000-0005-0000-0000-0000B2A40000}"/>
    <cellStyle name="Salida 26 8 2 2" xfId="25112" xr:uid="{00000000-0005-0000-0000-0000B3A40000}"/>
    <cellStyle name="Salida 26 8 2 3" xfId="39461" xr:uid="{00000000-0005-0000-0000-0000B4A40000}"/>
    <cellStyle name="Salida 26 8 3" xfId="17656" xr:uid="{00000000-0005-0000-0000-0000B5A40000}"/>
    <cellStyle name="Salida 26 8 3 2" xfId="32707" xr:uid="{00000000-0005-0000-0000-0000B6A40000}"/>
    <cellStyle name="Salida 26 8 3 3" xfId="47056" xr:uid="{00000000-0005-0000-0000-0000B7A40000}"/>
    <cellStyle name="Salida 26 9" xfId="3517" xr:uid="{00000000-0005-0000-0000-0000B8A40000}"/>
    <cellStyle name="Salida 26 9 2" xfId="13008" xr:uid="{00000000-0005-0000-0000-0000B9A40000}"/>
    <cellStyle name="Salida 26 9 2 2" xfId="28059" xr:uid="{00000000-0005-0000-0000-0000BAA40000}"/>
    <cellStyle name="Salida 26 9 2 3" xfId="42408" xr:uid="{00000000-0005-0000-0000-0000BBA40000}"/>
    <cellStyle name="Salida 26 9 3" xfId="17866" xr:uid="{00000000-0005-0000-0000-0000BCA40000}"/>
    <cellStyle name="Salida 26 9 3 2" xfId="32917" xr:uid="{00000000-0005-0000-0000-0000BDA40000}"/>
    <cellStyle name="Salida 26 9 3 3" xfId="47266" xr:uid="{00000000-0005-0000-0000-0000BEA40000}"/>
    <cellStyle name="Salida 27" xfId="1442" xr:uid="{00000000-0005-0000-0000-0000BFA40000}"/>
    <cellStyle name="Salida 27 10" xfId="3728" xr:uid="{00000000-0005-0000-0000-0000C0A40000}"/>
    <cellStyle name="Salida 27 10 2" xfId="9120" xr:uid="{00000000-0005-0000-0000-0000C1A40000}"/>
    <cellStyle name="Salida 27 10 2 2" xfId="24171" xr:uid="{00000000-0005-0000-0000-0000C2A40000}"/>
    <cellStyle name="Salida 27 10 2 3" xfId="38520" xr:uid="{00000000-0005-0000-0000-0000C3A40000}"/>
    <cellStyle name="Salida 27 10 3" xfId="18077" xr:uid="{00000000-0005-0000-0000-0000C4A40000}"/>
    <cellStyle name="Salida 27 10 3 2" xfId="33128" xr:uid="{00000000-0005-0000-0000-0000C5A40000}"/>
    <cellStyle name="Salida 27 10 3 3" xfId="47477" xr:uid="{00000000-0005-0000-0000-0000C6A40000}"/>
    <cellStyle name="Salida 27 11" xfId="3938" xr:uid="{00000000-0005-0000-0000-0000C7A40000}"/>
    <cellStyle name="Salida 27 11 2" xfId="13847" xr:uid="{00000000-0005-0000-0000-0000C8A40000}"/>
    <cellStyle name="Salida 27 11 2 2" xfId="28898" xr:uid="{00000000-0005-0000-0000-0000C9A40000}"/>
    <cellStyle name="Salida 27 11 2 3" xfId="43247" xr:uid="{00000000-0005-0000-0000-0000CAA40000}"/>
    <cellStyle name="Salida 27 11 3" xfId="18287" xr:uid="{00000000-0005-0000-0000-0000CBA40000}"/>
    <cellStyle name="Salida 27 11 3 2" xfId="33338" xr:uid="{00000000-0005-0000-0000-0000CCA40000}"/>
    <cellStyle name="Salida 27 11 3 3" xfId="47687" xr:uid="{00000000-0005-0000-0000-0000CDA40000}"/>
    <cellStyle name="Salida 27 12" xfId="4148" xr:uid="{00000000-0005-0000-0000-0000CEA40000}"/>
    <cellStyle name="Salida 27 12 2" xfId="14046" xr:uid="{00000000-0005-0000-0000-0000CFA40000}"/>
    <cellStyle name="Salida 27 12 2 2" xfId="29097" xr:uid="{00000000-0005-0000-0000-0000D0A40000}"/>
    <cellStyle name="Salida 27 12 2 3" xfId="43446" xr:uid="{00000000-0005-0000-0000-0000D1A40000}"/>
    <cellStyle name="Salida 27 12 3" xfId="18497" xr:uid="{00000000-0005-0000-0000-0000D2A40000}"/>
    <cellStyle name="Salida 27 12 3 2" xfId="33548" xr:uid="{00000000-0005-0000-0000-0000D3A40000}"/>
    <cellStyle name="Salida 27 12 3 3" xfId="47897" xr:uid="{00000000-0005-0000-0000-0000D4A40000}"/>
    <cellStyle name="Salida 27 13" xfId="4358" xr:uid="{00000000-0005-0000-0000-0000D5A40000}"/>
    <cellStyle name="Salida 27 13 2" xfId="15303" xr:uid="{00000000-0005-0000-0000-0000D6A40000}"/>
    <cellStyle name="Salida 27 13 2 2" xfId="30354" xr:uid="{00000000-0005-0000-0000-0000D7A40000}"/>
    <cellStyle name="Salida 27 13 2 3" xfId="44703" xr:uid="{00000000-0005-0000-0000-0000D8A40000}"/>
    <cellStyle name="Salida 27 13 3" xfId="18707" xr:uid="{00000000-0005-0000-0000-0000D9A40000}"/>
    <cellStyle name="Salida 27 13 3 2" xfId="33758" xr:uid="{00000000-0005-0000-0000-0000DAA40000}"/>
    <cellStyle name="Salida 27 13 3 3" xfId="48107" xr:uid="{00000000-0005-0000-0000-0000DBA40000}"/>
    <cellStyle name="Salida 27 14" xfId="4568" xr:uid="{00000000-0005-0000-0000-0000DCA40000}"/>
    <cellStyle name="Salida 27 14 2" xfId="12229" xr:uid="{00000000-0005-0000-0000-0000DDA40000}"/>
    <cellStyle name="Salida 27 14 2 2" xfId="27280" xr:uid="{00000000-0005-0000-0000-0000DEA40000}"/>
    <cellStyle name="Salida 27 14 2 3" xfId="41629" xr:uid="{00000000-0005-0000-0000-0000DFA40000}"/>
    <cellStyle name="Salida 27 14 3" xfId="18917" xr:uid="{00000000-0005-0000-0000-0000E0A40000}"/>
    <cellStyle name="Salida 27 14 3 2" xfId="33968" xr:uid="{00000000-0005-0000-0000-0000E1A40000}"/>
    <cellStyle name="Salida 27 14 3 3" xfId="48317" xr:uid="{00000000-0005-0000-0000-0000E2A40000}"/>
    <cellStyle name="Salida 27 15" xfId="4778" xr:uid="{00000000-0005-0000-0000-0000E3A40000}"/>
    <cellStyle name="Salida 27 15 2" xfId="10306" xr:uid="{00000000-0005-0000-0000-0000E4A40000}"/>
    <cellStyle name="Salida 27 15 2 2" xfId="25357" xr:uid="{00000000-0005-0000-0000-0000E5A40000}"/>
    <cellStyle name="Salida 27 15 2 3" xfId="39706" xr:uid="{00000000-0005-0000-0000-0000E6A40000}"/>
    <cellStyle name="Salida 27 15 3" xfId="19127" xr:uid="{00000000-0005-0000-0000-0000E7A40000}"/>
    <cellStyle name="Salida 27 15 3 2" xfId="34178" xr:uid="{00000000-0005-0000-0000-0000E8A40000}"/>
    <cellStyle name="Salida 27 15 3 3" xfId="48527" xr:uid="{00000000-0005-0000-0000-0000E9A40000}"/>
    <cellStyle name="Salida 27 16" xfId="4988" xr:uid="{00000000-0005-0000-0000-0000EAA40000}"/>
    <cellStyle name="Salida 27 16 2" xfId="15147" xr:uid="{00000000-0005-0000-0000-0000EBA40000}"/>
    <cellStyle name="Salida 27 16 2 2" xfId="30198" xr:uid="{00000000-0005-0000-0000-0000ECA40000}"/>
    <cellStyle name="Salida 27 16 2 3" xfId="44547" xr:uid="{00000000-0005-0000-0000-0000EDA40000}"/>
    <cellStyle name="Salida 27 16 3" xfId="19337" xr:uid="{00000000-0005-0000-0000-0000EEA40000}"/>
    <cellStyle name="Salida 27 16 3 2" xfId="34388" xr:uid="{00000000-0005-0000-0000-0000EFA40000}"/>
    <cellStyle name="Salida 27 16 3 3" xfId="48737" xr:uid="{00000000-0005-0000-0000-0000F0A40000}"/>
    <cellStyle name="Salida 27 17" xfId="5198" xr:uid="{00000000-0005-0000-0000-0000F1A40000}"/>
    <cellStyle name="Salida 27 17 2" xfId="14015" xr:uid="{00000000-0005-0000-0000-0000F2A40000}"/>
    <cellStyle name="Salida 27 17 2 2" xfId="29066" xr:uid="{00000000-0005-0000-0000-0000F3A40000}"/>
    <cellStyle name="Salida 27 17 2 3" xfId="43415" xr:uid="{00000000-0005-0000-0000-0000F4A40000}"/>
    <cellStyle name="Salida 27 17 3" xfId="19547" xr:uid="{00000000-0005-0000-0000-0000F5A40000}"/>
    <cellStyle name="Salida 27 17 3 2" xfId="34598" xr:uid="{00000000-0005-0000-0000-0000F6A40000}"/>
    <cellStyle name="Salida 27 17 3 3" xfId="48947" xr:uid="{00000000-0005-0000-0000-0000F7A40000}"/>
    <cellStyle name="Salida 27 18" xfId="5408" xr:uid="{00000000-0005-0000-0000-0000F8A40000}"/>
    <cellStyle name="Salida 27 18 2" xfId="14319" xr:uid="{00000000-0005-0000-0000-0000F9A40000}"/>
    <cellStyle name="Salida 27 18 2 2" xfId="29370" xr:uid="{00000000-0005-0000-0000-0000FAA40000}"/>
    <cellStyle name="Salida 27 18 2 3" xfId="43719" xr:uid="{00000000-0005-0000-0000-0000FBA40000}"/>
    <cellStyle name="Salida 27 18 3" xfId="19757" xr:uid="{00000000-0005-0000-0000-0000FCA40000}"/>
    <cellStyle name="Salida 27 18 3 2" xfId="34808" xr:uid="{00000000-0005-0000-0000-0000FDA40000}"/>
    <cellStyle name="Salida 27 18 3 3" xfId="49157" xr:uid="{00000000-0005-0000-0000-0000FEA40000}"/>
    <cellStyle name="Salida 27 19" xfId="5618" xr:uid="{00000000-0005-0000-0000-0000FFA40000}"/>
    <cellStyle name="Salida 27 19 2" xfId="11512" xr:uid="{00000000-0005-0000-0000-000000A50000}"/>
    <cellStyle name="Salida 27 19 2 2" xfId="26563" xr:uid="{00000000-0005-0000-0000-000001A50000}"/>
    <cellStyle name="Salida 27 19 2 3" xfId="40912" xr:uid="{00000000-0005-0000-0000-000002A50000}"/>
    <cellStyle name="Salida 27 19 3" xfId="19967" xr:uid="{00000000-0005-0000-0000-000003A50000}"/>
    <cellStyle name="Salida 27 19 3 2" xfId="35018" xr:uid="{00000000-0005-0000-0000-000004A50000}"/>
    <cellStyle name="Salida 27 19 3 3" xfId="49367" xr:uid="{00000000-0005-0000-0000-000005A50000}"/>
    <cellStyle name="Salida 27 2" xfId="2175" xr:uid="{00000000-0005-0000-0000-000006A50000}"/>
    <cellStyle name="Salida 27 2 2" xfId="1842" xr:uid="{00000000-0005-0000-0000-000007A50000}"/>
    <cellStyle name="Salida 27 2 2 2" xfId="23647" xr:uid="{00000000-0005-0000-0000-000008A50000}"/>
    <cellStyle name="Salida 27 2 2 3" xfId="23988" xr:uid="{00000000-0005-0000-0000-000009A50000}"/>
    <cellStyle name="Salida 27 2 3" xfId="16524" xr:uid="{00000000-0005-0000-0000-00000AA50000}"/>
    <cellStyle name="Salida 27 2 3 2" xfId="31575" xr:uid="{00000000-0005-0000-0000-00000BA50000}"/>
    <cellStyle name="Salida 27 2 3 3" xfId="45924" xr:uid="{00000000-0005-0000-0000-00000CA50000}"/>
    <cellStyle name="Salida 27 20" xfId="5828" xr:uid="{00000000-0005-0000-0000-00000DA50000}"/>
    <cellStyle name="Salida 27 20 2" xfId="9886" xr:uid="{00000000-0005-0000-0000-00000EA50000}"/>
    <cellStyle name="Salida 27 20 2 2" xfId="24937" xr:uid="{00000000-0005-0000-0000-00000FA50000}"/>
    <cellStyle name="Salida 27 20 2 3" xfId="39286" xr:uid="{00000000-0005-0000-0000-000010A50000}"/>
    <cellStyle name="Salida 27 20 3" xfId="20177" xr:uid="{00000000-0005-0000-0000-000011A50000}"/>
    <cellStyle name="Salida 27 20 3 2" xfId="35228" xr:uid="{00000000-0005-0000-0000-000012A50000}"/>
    <cellStyle name="Salida 27 20 3 3" xfId="49577" xr:uid="{00000000-0005-0000-0000-000013A50000}"/>
    <cellStyle name="Salida 27 21" xfId="6038" xr:uid="{00000000-0005-0000-0000-000014A50000}"/>
    <cellStyle name="Salida 27 21 2" xfId="13486" xr:uid="{00000000-0005-0000-0000-000015A50000}"/>
    <cellStyle name="Salida 27 21 2 2" xfId="28537" xr:uid="{00000000-0005-0000-0000-000016A50000}"/>
    <cellStyle name="Salida 27 21 2 3" xfId="42886" xr:uid="{00000000-0005-0000-0000-000017A50000}"/>
    <cellStyle name="Salida 27 21 3" xfId="20387" xr:uid="{00000000-0005-0000-0000-000018A50000}"/>
    <cellStyle name="Salida 27 21 3 2" xfId="35438" xr:uid="{00000000-0005-0000-0000-000019A50000}"/>
    <cellStyle name="Salida 27 21 3 3" xfId="49787" xr:uid="{00000000-0005-0000-0000-00001AA50000}"/>
    <cellStyle name="Salida 27 22" xfId="6248" xr:uid="{00000000-0005-0000-0000-00001BA50000}"/>
    <cellStyle name="Salida 27 22 2" xfId="15280" xr:uid="{00000000-0005-0000-0000-00001CA50000}"/>
    <cellStyle name="Salida 27 22 2 2" xfId="30331" xr:uid="{00000000-0005-0000-0000-00001DA50000}"/>
    <cellStyle name="Salida 27 22 2 3" xfId="44680" xr:uid="{00000000-0005-0000-0000-00001EA50000}"/>
    <cellStyle name="Salida 27 22 3" xfId="20597" xr:uid="{00000000-0005-0000-0000-00001FA50000}"/>
    <cellStyle name="Salida 27 22 3 2" xfId="35648" xr:uid="{00000000-0005-0000-0000-000020A50000}"/>
    <cellStyle name="Salida 27 22 3 3" xfId="49997" xr:uid="{00000000-0005-0000-0000-000021A50000}"/>
    <cellStyle name="Salida 27 23" xfId="6458" xr:uid="{00000000-0005-0000-0000-000022A50000}"/>
    <cellStyle name="Salida 27 23 2" xfId="10389" xr:uid="{00000000-0005-0000-0000-000023A50000}"/>
    <cellStyle name="Salida 27 23 2 2" xfId="25440" xr:uid="{00000000-0005-0000-0000-000024A50000}"/>
    <cellStyle name="Salida 27 23 2 3" xfId="39789" xr:uid="{00000000-0005-0000-0000-000025A50000}"/>
    <cellStyle name="Salida 27 23 3" xfId="20807" xr:uid="{00000000-0005-0000-0000-000026A50000}"/>
    <cellStyle name="Salida 27 23 3 2" xfId="35858" xr:uid="{00000000-0005-0000-0000-000027A50000}"/>
    <cellStyle name="Salida 27 23 3 3" xfId="50207" xr:uid="{00000000-0005-0000-0000-000028A50000}"/>
    <cellStyle name="Salida 27 24" xfId="6668" xr:uid="{00000000-0005-0000-0000-000029A50000}"/>
    <cellStyle name="Salida 27 24 2" xfId="9044" xr:uid="{00000000-0005-0000-0000-00002AA50000}"/>
    <cellStyle name="Salida 27 24 2 2" xfId="24095" xr:uid="{00000000-0005-0000-0000-00002BA50000}"/>
    <cellStyle name="Salida 27 24 2 3" xfId="38444" xr:uid="{00000000-0005-0000-0000-00002CA50000}"/>
    <cellStyle name="Salida 27 24 3" xfId="21017" xr:uid="{00000000-0005-0000-0000-00002DA50000}"/>
    <cellStyle name="Salida 27 24 3 2" xfId="36068" xr:uid="{00000000-0005-0000-0000-00002EA50000}"/>
    <cellStyle name="Salida 27 24 3 3" xfId="50417" xr:uid="{00000000-0005-0000-0000-00002FA50000}"/>
    <cellStyle name="Salida 27 25" xfId="6878" xr:uid="{00000000-0005-0000-0000-000030A50000}"/>
    <cellStyle name="Salida 27 25 2" xfId="12528" xr:uid="{00000000-0005-0000-0000-000031A50000}"/>
    <cellStyle name="Salida 27 25 2 2" xfId="27579" xr:uid="{00000000-0005-0000-0000-000032A50000}"/>
    <cellStyle name="Salida 27 25 2 3" xfId="41928" xr:uid="{00000000-0005-0000-0000-000033A50000}"/>
    <cellStyle name="Salida 27 25 3" xfId="21227" xr:uid="{00000000-0005-0000-0000-000034A50000}"/>
    <cellStyle name="Salida 27 25 3 2" xfId="36278" xr:uid="{00000000-0005-0000-0000-000035A50000}"/>
    <cellStyle name="Salida 27 25 3 3" xfId="50627" xr:uid="{00000000-0005-0000-0000-000036A50000}"/>
    <cellStyle name="Salida 27 26" xfId="7088" xr:uid="{00000000-0005-0000-0000-000037A50000}"/>
    <cellStyle name="Salida 27 26 2" xfId="12404" xr:uid="{00000000-0005-0000-0000-000038A50000}"/>
    <cellStyle name="Salida 27 26 2 2" xfId="27455" xr:uid="{00000000-0005-0000-0000-000039A50000}"/>
    <cellStyle name="Salida 27 26 2 3" xfId="41804" xr:uid="{00000000-0005-0000-0000-00003AA50000}"/>
    <cellStyle name="Salida 27 26 3" xfId="21437" xr:uid="{00000000-0005-0000-0000-00003BA50000}"/>
    <cellStyle name="Salida 27 26 3 2" xfId="36488" xr:uid="{00000000-0005-0000-0000-00003CA50000}"/>
    <cellStyle name="Salida 27 26 3 3" xfId="50837" xr:uid="{00000000-0005-0000-0000-00003DA50000}"/>
    <cellStyle name="Salida 27 27" xfId="7298" xr:uid="{00000000-0005-0000-0000-00003EA50000}"/>
    <cellStyle name="Salida 27 27 2" xfId="14469" xr:uid="{00000000-0005-0000-0000-00003FA50000}"/>
    <cellStyle name="Salida 27 27 2 2" xfId="29520" xr:uid="{00000000-0005-0000-0000-000040A50000}"/>
    <cellStyle name="Salida 27 27 2 3" xfId="43869" xr:uid="{00000000-0005-0000-0000-000041A50000}"/>
    <cellStyle name="Salida 27 27 3" xfId="21647" xr:uid="{00000000-0005-0000-0000-000042A50000}"/>
    <cellStyle name="Salida 27 27 3 2" xfId="36698" xr:uid="{00000000-0005-0000-0000-000043A50000}"/>
    <cellStyle name="Salida 27 27 3 3" xfId="51047" xr:uid="{00000000-0005-0000-0000-000044A50000}"/>
    <cellStyle name="Salida 27 28" xfId="7508" xr:uid="{00000000-0005-0000-0000-000045A50000}"/>
    <cellStyle name="Salida 27 28 2" xfId="10080" xr:uid="{00000000-0005-0000-0000-000046A50000}"/>
    <cellStyle name="Salida 27 28 2 2" xfId="25131" xr:uid="{00000000-0005-0000-0000-000047A50000}"/>
    <cellStyle name="Salida 27 28 2 3" xfId="39480" xr:uid="{00000000-0005-0000-0000-000048A50000}"/>
    <cellStyle name="Salida 27 28 3" xfId="21857" xr:uid="{00000000-0005-0000-0000-000049A50000}"/>
    <cellStyle name="Salida 27 28 3 2" xfId="36908" xr:uid="{00000000-0005-0000-0000-00004AA50000}"/>
    <cellStyle name="Salida 27 28 3 3" xfId="51257" xr:uid="{00000000-0005-0000-0000-00004BA50000}"/>
    <cellStyle name="Salida 27 29" xfId="7718" xr:uid="{00000000-0005-0000-0000-00004CA50000}"/>
    <cellStyle name="Salida 27 29 2" xfId="15995" xr:uid="{00000000-0005-0000-0000-00004DA50000}"/>
    <cellStyle name="Salida 27 29 2 2" xfId="31046" xr:uid="{00000000-0005-0000-0000-00004EA50000}"/>
    <cellStyle name="Salida 27 29 2 3" xfId="45395" xr:uid="{00000000-0005-0000-0000-00004FA50000}"/>
    <cellStyle name="Salida 27 29 3" xfId="22067" xr:uid="{00000000-0005-0000-0000-000050A50000}"/>
    <cellStyle name="Salida 27 29 3 2" xfId="37118" xr:uid="{00000000-0005-0000-0000-000051A50000}"/>
    <cellStyle name="Salida 27 29 3 3" xfId="51467" xr:uid="{00000000-0005-0000-0000-000052A50000}"/>
    <cellStyle name="Salida 27 3" xfId="2258" xr:uid="{00000000-0005-0000-0000-000053A50000}"/>
    <cellStyle name="Salida 27 3 2" xfId="13943" xr:uid="{00000000-0005-0000-0000-000054A50000}"/>
    <cellStyle name="Salida 27 3 2 2" xfId="28994" xr:uid="{00000000-0005-0000-0000-000055A50000}"/>
    <cellStyle name="Salida 27 3 2 3" xfId="43343" xr:uid="{00000000-0005-0000-0000-000056A50000}"/>
    <cellStyle name="Salida 27 3 3" xfId="16607" xr:uid="{00000000-0005-0000-0000-000057A50000}"/>
    <cellStyle name="Salida 27 3 3 2" xfId="31658" xr:uid="{00000000-0005-0000-0000-000058A50000}"/>
    <cellStyle name="Salida 27 3 3 3" xfId="46007" xr:uid="{00000000-0005-0000-0000-000059A50000}"/>
    <cellStyle name="Salida 27 30" xfId="7928" xr:uid="{00000000-0005-0000-0000-00005AA50000}"/>
    <cellStyle name="Salida 27 30 2" xfId="10209" xr:uid="{00000000-0005-0000-0000-00005BA50000}"/>
    <cellStyle name="Salida 27 30 2 2" xfId="25260" xr:uid="{00000000-0005-0000-0000-00005CA50000}"/>
    <cellStyle name="Salida 27 30 2 3" xfId="39609" xr:uid="{00000000-0005-0000-0000-00005DA50000}"/>
    <cellStyle name="Salida 27 30 3" xfId="22277" xr:uid="{00000000-0005-0000-0000-00005EA50000}"/>
    <cellStyle name="Salida 27 30 3 2" xfId="37328" xr:uid="{00000000-0005-0000-0000-00005FA50000}"/>
    <cellStyle name="Salida 27 30 3 3" xfId="51677" xr:uid="{00000000-0005-0000-0000-000060A50000}"/>
    <cellStyle name="Salida 27 31" xfId="8135" xr:uid="{00000000-0005-0000-0000-000061A50000}"/>
    <cellStyle name="Salida 27 31 2" xfId="11573" xr:uid="{00000000-0005-0000-0000-000062A50000}"/>
    <cellStyle name="Salida 27 31 2 2" xfId="26624" xr:uid="{00000000-0005-0000-0000-000063A50000}"/>
    <cellStyle name="Salida 27 31 2 3" xfId="40973" xr:uid="{00000000-0005-0000-0000-000064A50000}"/>
    <cellStyle name="Salida 27 31 3" xfId="22484" xr:uid="{00000000-0005-0000-0000-000065A50000}"/>
    <cellStyle name="Salida 27 31 3 2" xfId="37535" xr:uid="{00000000-0005-0000-0000-000066A50000}"/>
    <cellStyle name="Salida 27 31 3 3" xfId="51884" xr:uid="{00000000-0005-0000-0000-000067A50000}"/>
    <cellStyle name="Salida 27 32" xfId="8342" xr:uid="{00000000-0005-0000-0000-000068A50000}"/>
    <cellStyle name="Salida 27 32 2" xfId="14522" xr:uid="{00000000-0005-0000-0000-000069A50000}"/>
    <cellStyle name="Salida 27 32 2 2" xfId="29573" xr:uid="{00000000-0005-0000-0000-00006AA50000}"/>
    <cellStyle name="Salida 27 32 2 3" xfId="43922" xr:uid="{00000000-0005-0000-0000-00006BA50000}"/>
    <cellStyle name="Salida 27 32 3" xfId="22691" xr:uid="{00000000-0005-0000-0000-00006CA50000}"/>
    <cellStyle name="Salida 27 32 3 2" xfId="37742" xr:uid="{00000000-0005-0000-0000-00006DA50000}"/>
    <cellStyle name="Salida 27 32 3 3" xfId="52091" xr:uid="{00000000-0005-0000-0000-00006EA50000}"/>
    <cellStyle name="Salida 27 33" xfId="8547" xr:uid="{00000000-0005-0000-0000-00006FA50000}"/>
    <cellStyle name="Salida 27 33 2" xfId="11621" xr:uid="{00000000-0005-0000-0000-000070A50000}"/>
    <cellStyle name="Salida 27 33 2 2" xfId="26672" xr:uid="{00000000-0005-0000-0000-000071A50000}"/>
    <cellStyle name="Salida 27 33 2 3" xfId="41021" xr:uid="{00000000-0005-0000-0000-000072A50000}"/>
    <cellStyle name="Salida 27 33 3" xfId="22896" xr:uid="{00000000-0005-0000-0000-000073A50000}"/>
    <cellStyle name="Salida 27 33 3 2" xfId="37947" xr:uid="{00000000-0005-0000-0000-000074A50000}"/>
    <cellStyle name="Salida 27 33 3 3" xfId="52296" xr:uid="{00000000-0005-0000-0000-000075A50000}"/>
    <cellStyle name="Salida 27 34" xfId="8742" xr:uid="{00000000-0005-0000-0000-000076A50000}"/>
    <cellStyle name="Salida 27 34 2" xfId="10943" xr:uid="{00000000-0005-0000-0000-000077A50000}"/>
    <cellStyle name="Salida 27 34 2 2" xfId="25994" xr:uid="{00000000-0005-0000-0000-000078A50000}"/>
    <cellStyle name="Salida 27 34 2 3" xfId="40343" xr:uid="{00000000-0005-0000-0000-000079A50000}"/>
    <cellStyle name="Salida 27 34 3" xfId="23091" xr:uid="{00000000-0005-0000-0000-00007AA50000}"/>
    <cellStyle name="Salida 27 34 3 2" xfId="38142" xr:uid="{00000000-0005-0000-0000-00007BA50000}"/>
    <cellStyle name="Salida 27 34 3 3" xfId="52491" xr:uid="{00000000-0005-0000-0000-00007CA50000}"/>
    <cellStyle name="Salida 27 35" xfId="8912" xr:uid="{00000000-0005-0000-0000-00007DA50000}"/>
    <cellStyle name="Salida 27 35 2" xfId="13982" xr:uid="{00000000-0005-0000-0000-00007EA50000}"/>
    <cellStyle name="Salida 27 35 2 2" xfId="29033" xr:uid="{00000000-0005-0000-0000-00007FA50000}"/>
    <cellStyle name="Salida 27 35 2 3" xfId="43382" xr:uid="{00000000-0005-0000-0000-000080A50000}"/>
    <cellStyle name="Salida 27 35 3" xfId="23261" xr:uid="{00000000-0005-0000-0000-000081A50000}"/>
    <cellStyle name="Salida 27 35 3 2" xfId="38312" xr:uid="{00000000-0005-0000-0000-000082A50000}"/>
    <cellStyle name="Salida 27 35 3 3" xfId="52661" xr:uid="{00000000-0005-0000-0000-000083A50000}"/>
    <cellStyle name="Salida 27 36" xfId="10849" xr:uid="{00000000-0005-0000-0000-000084A50000}"/>
    <cellStyle name="Salida 27 36 2" xfId="25900" xr:uid="{00000000-0005-0000-0000-000085A50000}"/>
    <cellStyle name="Salida 27 36 3" xfId="40249" xr:uid="{00000000-0005-0000-0000-000086A50000}"/>
    <cellStyle name="Salida 27 37" xfId="16161" xr:uid="{00000000-0005-0000-0000-000087A50000}"/>
    <cellStyle name="Salida 27 37 2" xfId="31212" xr:uid="{00000000-0005-0000-0000-000088A50000}"/>
    <cellStyle name="Salida 27 37 3" xfId="45561" xr:uid="{00000000-0005-0000-0000-000089A50000}"/>
    <cellStyle name="Salida 27 4" xfId="2468" xr:uid="{00000000-0005-0000-0000-00008AA50000}"/>
    <cellStyle name="Salida 27 4 2" xfId="11040" xr:uid="{00000000-0005-0000-0000-00008BA50000}"/>
    <cellStyle name="Salida 27 4 2 2" xfId="26091" xr:uid="{00000000-0005-0000-0000-00008CA50000}"/>
    <cellStyle name="Salida 27 4 2 3" xfId="40440" xr:uid="{00000000-0005-0000-0000-00008DA50000}"/>
    <cellStyle name="Salida 27 4 3" xfId="16817" xr:uid="{00000000-0005-0000-0000-00008EA50000}"/>
    <cellStyle name="Salida 27 4 3 2" xfId="31868" xr:uid="{00000000-0005-0000-0000-00008FA50000}"/>
    <cellStyle name="Salida 27 4 3 3" xfId="46217" xr:uid="{00000000-0005-0000-0000-000090A50000}"/>
    <cellStyle name="Salida 27 5" xfId="2678" xr:uid="{00000000-0005-0000-0000-000091A50000}"/>
    <cellStyle name="Salida 27 5 2" xfId="14720" xr:uid="{00000000-0005-0000-0000-000092A50000}"/>
    <cellStyle name="Salida 27 5 2 2" xfId="29771" xr:uid="{00000000-0005-0000-0000-000093A50000}"/>
    <cellStyle name="Salida 27 5 2 3" xfId="44120" xr:uid="{00000000-0005-0000-0000-000094A50000}"/>
    <cellStyle name="Salida 27 5 3" xfId="17027" xr:uid="{00000000-0005-0000-0000-000095A50000}"/>
    <cellStyle name="Salida 27 5 3 2" xfId="32078" xr:uid="{00000000-0005-0000-0000-000096A50000}"/>
    <cellStyle name="Salida 27 5 3 3" xfId="46427" xr:uid="{00000000-0005-0000-0000-000097A50000}"/>
    <cellStyle name="Salida 27 6" xfId="2888" xr:uid="{00000000-0005-0000-0000-000098A50000}"/>
    <cellStyle name="Salida 27 6 2" xfId="9964" xr:uid="{00000000-0005-0000-0000-000099A50000}"/>
    <cellStyle name="Salida 27 6 2 2" xfId="25015" xr:uid="{00000000-0005-0000-0000-00009AA50000}"/>
    <cellStyle name="Salida 27 6 2 3" xfId="39364" xr:uid="{00000000-0005-0000-0000-00009BA50000}"/>
    <cellStyle name="Salida 27 6 3" xfId="17237" xr:uid="{00000000-0005-0000-0000-00009CA50000}"/>
    <cellStyle name="Salida 27 6 3 2" xfId="32288" xr:uid="{00000000-0005-0000-0000-00009DA50000}"/>
    <cellStyle name="Salida 27 6 3 3" xfId="46637" xr:uid="{00000000-0005-0000-0000-00009EA50000}"/>
    <cellStyle name="Salida 27 7" xfId="3098" xr:uid="{00000000-0005-0000-0000-00009FA50000}"/>
    <cellStyle name="Salida 27 7 2" xfId="1889" xr:uid="{00000000-0005-0000-0000-0000A0A50000}"/>
    <cellStyle name="Salida 27 7 2 2" xfId="23694" xr:uid="{00000000-0005-0000-0000-0000A1A50000}"/>
    <cellStyle name="Salida 27 7 2 3" xfId="23795" xr:uid="{00000000-0005-0000-0000-0000A2A50000}"/>
    <cellStyle name="Salida 27 7 3" xfId="17447" xr:uid="{00000000-0005-0000-0000-0000A3A50000}"/>
    <cellStyle name="Salida 27 7 3 2" xfId="32498" xr:uid="{00000000-0005-0000-0000-0000A4A50000}"/>
    <cellStyle name="Salida 27 7 3 3" xfId="46847" xr:uid="{00000000-0005-0000-0000-0000A5A50000}"/>
    <cellStyle name="Salida 27 8" xfId="3308" xr:uid="{00000000-0005-0000-0000-0000A6A50000}"/>
    <cellStyle name="Salida 27 8 2" xfId="9764" xr:uid="{00000000-0005-0000-0000-0000A7A50000}"/>
    <cellStyle name="Salida 27 8 2 2" xfId="24815" xr:uid="{00000000-0005-0000-0000-0000A8A50000}"/>
    <cellStyle name="Salida 27 8 2 3" xfId="39164" xr:uid="{00000000-0005-0000-0000-0000A9A50000}"/>
    <cellStyle name="Salida 27 8 3" xfId="17657" xr:uid="{00000000-0005-0000-0000-0000AAA50000}"/>
    <cellStyle name="Salida 27 8 3 2" xfId="32708" xr:uid="{00000000-0005-0000-0000-0000ABA50000}"/>
    <cellStyle name="Salida 27 8 3 3" xfId="47057" xr:uid="{00000000-0005-0000-0000-0000ACA50000}"/>
    <cellStyle name="Salida 27 9" xfId="3518" xr:uid="{00000000-0005-0000-0000-0000ADA50000}"/>
    <cellStyle name="Salida 27 9 2" xfId="15820" xr:uid="{00000000-0005-0000-0000-0000AEA50000}"/>
    <cellStyle name="Salida 27 9 2 2" xfId="30871" xr:uid="{00000000-0005-0000-0000-0000AFA50000}"/>
    <cellStyle name="Salida 27 9 2 3" xfId="45220" xr:uid="{00000000-0005-0000-0000-0000B0A50000}"/>
    <cellStyle name="Salida 27 9 3" xfId="17867" xr:uid="{00000000-0005-0000-0000-0000B1A50000}"/>
    <cellStyle name="Salida 27 9 3 2" xfId="32918" xr:uid="{00000000-0005-0000-0000-0000B2A50000}"/>
    <cellStyle name="Salida 27 9 3 3" xfId="47267" xr:uid="{00000000-0005-0000-0000-0000B3A50000}"/>
    <cellStyle name="Salida 28" xfId="1469" xr:uid="{00000000-0005-0000-0000-0000B4A50000}"/>
    <cellStyle name="Salida 28 10" xfId="3800" xr:uid="{00000000-0005-0000-0000-0000B5A50000}"/>
    <cellStyle name="Salida 28 10 2" xfId="15029" xr:uid="{00000000-0005-0000-0000-0000B6A50000}"/>
    <cellStyle name="Salida 28 10 2 2" xfId="30080" xr:uid="{00000000-0005-0000-0000-0000B7A50000}"/>
    <cellStyle name="Salida 28 10 2 3" xfId="44429" xr:uid="{00000000-0005-0000-0000-0000B8A50000}"/>
    <cellStyle name="Salida 28 10 3" xfId="18149" xr:uid="{00000000-0005-0000-0000-0000B9A50000}"/>
    <cellStyle name="Salida 28 10 3 2" xfId="33200" xr:uid="{00000000-0005-0000-0000-0000BAA50000}"/>
    <cellStyle name="Salida 28 10 3 3" xfId="47549" xr:uid="{00000000-0005-0000-0000-0000BBA50000}"/>
    <cellStyle name="Salida 28 11" xfId="4010" xr:uid="{00000000-0005-0000-0000-0000BCA50000}"/>
    <cellStyle name="Salida 28 11 2" xfId="14064" xr:uid="{00000000-0005-0000-0000-0000BDA50000}"/>
    <cellStyle name="Salida 28 11 2 2" xfId="29115" xr:uid="{00000000-0005-0000-0000-0000BEA50000}"/>
    <cellStyle name="Salida 28 11 2 3" xfId="43464" xr:uid="{00000000-0005-0000-0000-0000BFA50000}"/>
    <cellStyle name="Salida 28 11 3" xfId="18359" xr:uid="{00000000-0005-0000-0000-0000C0A50000}"/>
    <cellStyle name="Salida 28 11 3 2" xfId="33410" xr:uid="{00000000-0005-0000-0000-0000C1A50000}"/>
    <cellStyle name="Salida 28 11 3 3" xfId="47759" xr:uid="{00000000-0005-0000-0000-0000C2A50000}"/>
    <cellStyle name="Salida 28 12" xfId="4220" xr:uid="{00000000-0005-0000-0000-0000C3A50000}"/>
    <cellStyle name="Salida 28 12 2" xfId="15846" xr:uid="{00000000-0005-0000-0000-0000C4A50000}"/>
    <cellStyle name="Salida 28 12 2 2" xfId="30897" xr:uid="{00000000-0005-0000-0000-0000C5A50000}"/>
    <cellStyle name="Salida 28 12 2 3" xfId="45246" xr:uid="{00000000-0005-0000-0000-0000C6A50000}"/>
    <cellStyle name="Salida 28 12 3" xfId="18569" xr:uid="{00000000-0005-0000-0000-0000C7A50000}"/>
    <cellStyle name="Salida 28 12 3 2" xfId="33620" xr:uid="{00000000-0005-0000-0000-0000C8A50000}"/>
    <cellStyle name="Salida 28 12 3 3" xfId="47969" xr:uid="{00000000-0005-0000-0000-0000C9A50000}"/>
    <cellStyle name="Salida 28 13" xfId="4430" xr:uid="{00000000-0005-0000-0000-0000CAA50000}"/>
    <cellStyle name="Salida 28 13 2" xfId="10452" xr:uid="{00000000-0005-0000-0000-0000CBA50000}"/>
    <cellStyle name="Salida 28 13 2 2" xfId="25503" xr:uid="{00000000-0005-0000-0000-0000CCA50000}"/>
    <cellStyle name="Salida 28 13 2 3" xfId="39852" xr:uid="{00000000-0005-0000-0000-0000CDA50000}"/>
    <cellStyle name="Salida 28 13 3" xfId="18779" xr:uid="{00000000-0005-0000-0000-0000CEA50000}"/>
    <cellStyle name="Salida 28 13 3 2" xfId="33830" xr:uid="{00000000-0005-0000-0000-0000CFA50000}"/>
    <cellStyle name="Salida 28 13 3 3" xfId="48179" xr:uid="{00000000-0005-0000-0000-0000D0A50000}"/>
    <cellStyle name="Salida 28 14" xfId="4640" xr:uid="{00000000-0005-0000-0000-0000D1A50000}"/>
    <cellStyle name="Salida 28 14 2" xfId="13407" xr:uid="{00000000-0005-0000-0000-0000D2A50000}"/>
    <cellStyle name="Salida 28 14 2 2" xfId="28458" xr:uid="{00000000-0005-0000-0000-0000D3A50000}"/>
    <cellStyle name="Salida 28 14 2 3" xfId="42807" xr:uid="{00000000-0005-0000-0000-0000D4A50000}"/>
    <cellStyle name="Salida 28 14 3" xfId="18989" xr:uid="{00000000-0005-0000-0000-0000D5A50000}"/>
    <cellStyle name="Salida 28 14 3 2" xfId="34040" xr:uid="{00000000-0005-0000-0000-0000D6A50000}"/>
    <cellStyle name="Salida 28 14 3 3" xfId="48389" xr:uid="{00000000-0005-0000-0000-0000D7A50000}"/>
    <cellStyle name="Salida 28 15" xfId="4850" xr:uid="{00000000-0005-0000-0000-0000D8A50000}"/>
    <cellStyle name="Salida 28 15 2" xfId="12627" xr:uid="{00000000-0005-0000-0000-0000D9A50000}"/>
    <cellStyle name="Salida 28 15 2 2" xfId="27678" xr:uid="{00000000-0005-0000-0000-0000DAA50000}"/>
    <cellStyle name="Salida 28 15 2 3" xfId="42027" xr:uid="{00000000-0005-0000-0000-0000DBA50000}"/>
    <cellStyle name="Salida 28 15 3" xfId="19199" xr:uid="{00000000-0005-0000-0000-0000DCA50000}"/>
    <cellStyle name="Salida 28 15 3 2" xfId="34250" xr:uid="{00000000-0005-0000-0000-0000DDA50000}"/>
    <cellStyle name="Salida 28 15 3 3" xfId="48599" xr:uid="{00000000-0005-0000-0000-0000DEA50000}"/>
    <cellStyle name="Salida 28 16" xfId="5060" xr:uid="{00000000-0005-0000-0000-0000DFA50000}"/>
    <cellStyle name="Salida 28 16 2" xfId="9062" xr:uid="{00000000-0005-0000-0000-0000E0A50000}"/>
    <cellStyle name="Salida 28 16 2 2" xfId="24113" xr:uid="{00000000-0005-0000-0000-0000E1A50000}"/>
    <cellStyle name="Salida 28 16 2 3" xfId="38462" xr:uid="{00000000-0005-0000-0000-0000E2A50000}"/>
    <cellStyle name="Salida 28 16 3" xfId="19409" xr:uid="{00000000-0005-0000-0000-0000E3A50000}"/>
    <cellStyle name="Salida 28 16 3 2" xfId="34460" xr:uid="{00000000-0005-0000-0000-0000E4A50000}"/>
    <cellStyle name="Salida 28 16 3 3" xfId="48809" xr:uid="{00000000-0005-0000-0000-0000E5A50000}"/>
    <cellStyle name="Salida 28 17" xfId="5270" xr:uid="{00000000-0005-0000-0000-0000E6A50000}"/>
    <cellStyle name="Salida 28 17 2" xfId="9186" xr:uid="{00000000-0005-0000-0000-0000E7A50000}"/>
    <cellStyle name="Salida 28 17 2 2" xfId="24237" xr:uid="{00000000-0005-0000-0000-0000E8A50000}"/>
    <cellStyle name="Salida 28 17 2 3" xfId="38586" xr:uid="{00000000-0005-0000-0000-0000E9A50000}"/>
    <cellStyle name="Salida 28 17 3" xfId="19619" xr:uid="{00000000-0005-0000-0000-0000EAA50000}"/>
    <cellStyle name="Salida 28 17 3 2" xfId="34670" xr:uid="{00000000-0005-0000-0000-0000EBA50000}"/>
    <cellStyle name="Salida 28 17 3 3" xfId="49019" xr:uid="{00000000-0005-0000-0000-0000ECA50000}"/>
    <cellStyle name="Salida 28 18" xfId="5480" xr:uid="{00000000-0005-0000-0000-0000EDA50000}"/>
    <cellStyle name="Salida 28 18 2" xfId="1877" xr:uid="{00000000-0005-0000-0000-0000EEA50000}"/>
    <cellStyle name="Salida 28 18 2 2" xfId="23682" xr:uid="{00000000-0005-0000-0000-0000EFA50000}"/>
    <cellStyle name="Salida 28 18 2 3" xfId="23812" xr:uid="{00000000-0005-0000-0000-0000F0A50000}"/>
    <cellStyle name="Salida 28 18 3" xfId="19829" xr:uid="{00000000-0005-0000-0000-0000F1A50000}"/>
    <cellStyle name="Salida 28 18 3 2" xfId="34880" xr:uid="{00000000-0005-0000-0000-0000F2A50000}"/>
    <cellStyle name="Salida 28 18 3 3" xfId="49229" xr:uid="{00000000-0005-0000-0000-0000F3A50000}"/>
    <cellStyle name="Salida 28 19" xfId="5690" xr:uid="{00000000-0005-0000-0000-0000F4A50000}"/>
    <cellStyle name="Salida 28 19 2" xfId="12714" xr:uid="{00000000-0005-0000-0000-0000F5A50000}"/>
    <cellStyle name="Salida 28 19 2 2" xfId="27765" xr:uid="{00000000-0005-0000-0000-0000F6A50000}"/>
    <cellStyle name="Salida 28 19 2 3" xfId="42114" xr:uid="{00000000-0005-0000-0000-0000F7A50000}"/>
    <cellStyle name="Salida 28 19 3" xfId="20039" xr:uid="{00000000-0005-0000-0000-0000F8A50000}"/>
    <cellStyle name="Salida 28 19 3 2" xfId="35090" xr:uid="{00000000-0005-0000-0000-0000F9A50000}"/>
    <cellStyle name="Salida 28 19 3 3" xfId="49439" xr:uid="{00000000-0005-0000-0000-0000FAA50000}"/>
    <cellStyle name="Salida 28 2" xfId="2203" xr:uid="{00000000-0005-0000-0000-0000FBA50000}"/>
    <cellStyle name="Salida 28 2 2" xfId="13262" xr:uid="{00000000-0005-0000-0000-0000FCA50000}"/>
    <cellStyle name="Salida 28 2 2 2" xfId="28313" xr:uid="{00000000-0005-0000-0000-0000FDA50000}"/>
    <cellStyle name="Salida 28 2 2 3" xfId="42662" xr:uid="{00000000-0005-0000-0000-0000FEA50000}"/>
    <cellStyle name="Salida 28 2 3" xfId="16552" xr:uid="{00000000-0005-0000-0000-0000FFA50000}"/>
    <cellStyle name="Salida 28 2 3 2" xfId="31603" xr:uid="{00000000-0005-0000-0000-000000A60000}"/>
    <cellStyle name="Salida 28 2 3 3" xfId="45952" xr:uid="{00000000-0005-0000-0000-000001A60000}"/>
    <cellStyle name="Salida 28 20" xfId="5900" xr:uid="{00000000-0005-0000-0000-000002A60000}"/>
    <cellStyle name="Salida 28 20 2" xfId="12651" xr:uid="{00000000-0005-0000-0000-000003A60000}"/>
    <cellStyle name="Salida 28 20 2 2" xfId="27702" xr:uid="{00000000-0005-0000-0000-000004A60000}"/>
    <cellStyle name="Salida 28 20 2 3" xfId="42051" xr:uid="{00000000-0005-0000-0000-000005A60000}"/>
    <cellStyle name="Salida 28 20 3" xfId="20249" xr:uid="{00000000-0005-0000-0000-000006A60000}"/>
    <cellStyle name="Salida 28 20 3 2" xfId="35300" xr:uid="{00000000-0005-0000-0000-000007A60000}"/>
    <cellStyle name="Salida 28 20 3 3" xfId="49649" xr:uid="{00000000-0005-0000-0000-000008A60000}"/>
    <cellStyle name="Salida 28 21" xfId="6110" xr:uid="{00000000-0005-0000-0000-000009A60000}"/>
    <cellStyle name="Salida 28 21 2" xfId="10554" xr:uid="{00000000-0005-0000-0000-00000AA60000}"/>
    <cellStyle name="Salida 28 21 2 2" xfId="25605" xr:uid="{00000000-0005-0000-0000-00000BA60000}"/>
    <cellStyle name="Salida 28 21 2 3" xfId="39954" xr:uid="{00000000-0005-0000-0000-00000CA60000}"/>
    <cellStyle name="Salida 28 21 3" xfId="20459" xr:uid="{00000000-0005-0000-0000-00000DA60000}"/>
    <cellStyle name="Salida 28 21 3 2" xfId="35510" xr:uid="{00000000-0005-0000-0000-00000EA60000}"/>
    <cellStyle name="Salida 28 21 3 3" xfId="49859" xr:uid="{00000000-0005-0000-0000-00000FA60000}"/>
    <cellStyle name="Salida 28 22" xfId="6320" xr:uid="{00000000-0005-0000-0000-000010A60000}"/>
    <cellStyle name="Salida 28 22 2" xfId="13813" xr:uid="{00000000-0005-0000-0000-000011A60000}"/>
    <cellStyle name="Salida 28 22 2 2" xfId="28864" xr:uid="{00000000-0005-0000-0000-000012A60000}"/>
    <cellStyle name="Salida 28 22 2 3" xfId="43213" xr:uid="{00000000-0005-0000-0000-000013A60000}"/>
    <cellStyle name="Salida 28 22 3" xfId="20669" xr:uid="{00000000-0005-0000-0000-000014A60000}"/>
    <cellStyle name="Salida 28 22 3 2" xfId="35720" xr:uid="{00000000-0005-0000-0000-000015A60000}"/>
    <cellStyle name="Salida 28 22 3 3" xfId="50069" xr:uid="{00000000-0005-0000-0000-000016A60000}"/>
    <cellStyle name="Salida 28 23" xfId="6530" xr:uid="{00000000-0005-0000-0000-000017A60000}"/>
    <cellStyle name="Salida 28 23 2" xfId="12183" xr:uid="{00000000-0005-0000-0000-000018A60000}"/>
    <cellStyle name="Salida 28 23 2 2" xfId="27234" xr:uid="{00000000-0005-0000-0000-000019A60000}"/>
    <cellStyle name="Salida 28 23 2 3" xfId="41583" xr:uid="{00000000-0005-0000-0000-00001AA60000}"/>
    <cellStyle name="Salida 28 23 3" xfId="20879" xr:uid="{00000000-0005-0000-0000-00001BA60000}"/>
    <cellStyle name="Salida 28 23 3 2" xfId="35930" xr:uid="{00000000-0005-0000-0000-00001CA60000}"/>
    <cellStyle name="Salida 28 23 3 3" xfId="50279" xr:uid="{00000000-0005-0000-0000-00001DA60000}"/>
    <cellStyle name="Salida 28 24" xfId="6740" xr:uid="{00000000-0005-0000-0000-00001EA60000}"/>
    <cellStyle name="Salida 28 24 2" xfId="12389" xr:uid="{00000000-0005-0000-0000-00001FA60000}"/>
    <cellStyle name="Salida 28 24 2 2" xfId="27440" xr:uid="{00000000-0005-0000-0000-000020A60000}"/>
    <cellStyle name="Salida 28 24 2 3" xfId="41789" xr:uid="{00000000-0005-0000-0000-000021A60000}"/>
    <cellStyle name="Salida 28 24 3" xfId="21089" xr:uid="{00000000-0005-0000-0000-000022A60000}"/>
    <cellStyle name="Salida 28 24 3 2" xfId="36140" xr:uid="{00000000-0005-0000-0000-000023A60000}"/>
    <cellStyle name="Salida 28 24 3 3" xfId="50489" xr:uid="{00000000-0005-0000-0000-000024A60000}"/>
    <cellStyle name="Salida 28 25" xfId="6950" xr:uid="{00000000-0005-0000-0000-000025A60000}"/>
    <cellStyle name="Salida 28 25 2" xfId="9227" xr:uid="{00000000-0005-0000-0000-000026A60000}"/>
    <cellStyle name="Salida 28 25 2 2" xfId="24278" xr:uid="{00000000-0005-0000-0000-000027A60000}"/>
    <cellStyle name="Salida 28 25 2 3" xfId="38627" xr:uid="{00000000-0005-0000-0000-000028A60000}"/>
    <cellStyle name="Salida 28 25 3" xfId="21299" xr:uid="{00000000-0005-0000-0000-000029A60000}"/>
    <cellStyle name="Salida 28 25 3 2" xfId="36350" xr:uid="{00000000-0005-0000-0000-00002AA60000}"/>
    <cellStyle name="Salida 28 25 3 3" xfId="50699" xr:uid="{00000000-0005-0000-0000-00002BA60000}"/>
    <cellStyle name="Salida 28 26" xfId="7160" xr:uid="{00000000-0005-0000-0000-00002CA60000}"/>
    <cellStyle name="Salida 28 26 2" xfId="13607" xr:uid="{00000000-0005-0000-0000-00002DA60000}"/>
    <cellStyle name="Salida 28 26 2 2" xfId="28658" xr:uid="{00000000-0005-0000-0000-00002EA60000}"/>
    <cellStyle name="Salida 28 26 2 3" xfId="43007" xr:uid="{00000000-0005-0000-0000-00002FA60000}"/>
    <cellStyle name="Salida 28 26 3" xfId="21509" xr:uid="{00000000-0005-0000-0000-000030A60000}"/>
    <cellStyle name="Salida 28 26 3 2" xfId="36560" xr:uid="{00000000-0005-0000-0000-000031A60000}"/>
    <cellStyle name="Salida 28 26 3 3" xfId="50909" xr:uid="{00000000-0005-0000-0000-000032A60000}"/>
    <cellStyle name="Salida 28 27" xfId="7370" xr:uid="{00000000-0005-0000-0000-000033A60000}"/>
    <cellStyle name="Salida 28 27 2" xfId="14714" xr:uid="{00000000-0005-0000-0000-000034A60000}"/>
    <cellStyle name="Salida 28 27 2 2" xfId="29765" xr:uid="{00000000-0005-0000-0000-000035A60000}"/>
    <cellStyle name="Salida 28 27 2 3" xfId="44114" xr:uid="{00000000-0005-0000-0000-000036A60000}"/>
    <cellStyle name="Salida 28 27 3" xfId="21719" xr:uid="{00000000-0005-0000-0000-000037A60000}"/>
    <cellStyle name="Salida 28 27 3 2" xfId="36770" xr:uid="{00000000-0005-0000-0000-000038A60000}"/>
    <cellStyle name="Salida 28 27 3 3" xfId="51119" xr:uid="{00000000-0005-0000-0000-000039A60000}"/>
    <cellStyle name="Salida 28 28" xfId="7580" xr:uid="{00000000-0005-0000-0000-00003AA60000}"/>
    <cellStyle name="Salida 28 28 2" xfId="12777" xr:uid="{00000000-0005-0000-0000-00003BA60000}"/>
    <cellStyle name="Salida 28 28 2 2" xfId="27828" xr:uid="{00000000-0005-0000-0000-00003CA60000}"/>
    <cellStyle name="Salida 28 28 2 3" xfId="42177" xr:uid="{00000000-0005-0000-0000-00003DA60000}"/>
    <cellStyle name="Salida 28 28 3" xfId="21929" xr:uid="{00000000-0005-0000-0000-00003EA60000}"/>
    <cellStyle name="Salida 28 28 3 2" xfId="36980" xr:uid="{00000000-0005-0000-0000-00003FA60000}"/>
    <cellStyle name="Salida 28 28 3 3" xfId="51329" xr:uid="{00000000-0005-0000-0000-000040A60000}"/>
    <cellStyle name="Salida 28 29" xfId="7790" xr:uid="{00000000-0005-0000-0000-000041A60000}"/>
    <cellStyle name="Salida 28 29 2" xfId="14192" xr:uid="{00000000-0005-0000-0000-000042A60000}"/>
    <cellStyle name="Salida 28 29 2 2" xfId="29243" xr:uid="{00000000-0005-0000-0000-000043A60000}"/>
    <cellStyle name="Salida 28 29 2 3" xfId="43592" xr:uid="{00000000-0005-0000-0000-000044A60000}"/>
    <cellStyle name="Salida 28 29 3" xfId="22139" xr:uid="{00000000-0005-0000-0000-000045A60000}"/>
    <cellStyle name="Salida 28 29 3 2" xfId="37190" xr:uid="{00000000-0005-0000-0000-000046A60000}"/>
    <cellStyle name="Salida 28 29 3 3" xfId="51539" xr:uid="{00000000-0005-0000-0000-000047A60000}"/>
    <cellStyle name="Salida 28 3" xfId="2330" xr:uid="{00000000-0005-0000-0000-000048A60000}"/>
    <cellStyle name="Salida 28 3 2" xfId="13080" xr:uid="{00000000-0005-0000-0000-000049A60000}"/>
    <cellStyle name="Salida 28 3 2 2" xfId="28131" xr:uid="{00000000-0005-0000-0000-00004AA60000}"/>
    <cellStyle name="Salida 28 3 2 3" xfId="42480" xr:uid="{00000000-0005-0000-0000-00004BA60000}"/>
    <cellStyle name="Salida 28 3 3" xfId="16679" xr:uid="{00000000-0005-0000-0000-00004CA60000}"/>
    <cellStyle name="Salida 28 3 3 2" xfId="31730" xr:uid="{00000000-0005-0000-0000-00004DA60000}"/>
    <cellStyle name="Salida 28 3 3 3" xfId="46079" xr:uid="{00000000-0005-0000-0000-00004EA60000}"/>
    <cellStyle name="Salida 28 30" xfId="7998" xr:uid="{00000000-0005-0000-0000-00004FA60000}"/>
    <cellStyle name="Salida 28 30 2" xfId="15608" xr:uid="{00000000-0005-0000-0000-000050A60000}"/>
    <cellStyle name="Salida 28 30 2 2" xfId="30659" xr:uid="{00000000-0005-0000-0000-000051A60000}"/>
    <cellStyle name="Salida 28 30 2 3" xfId="45008" xr:uid="{00000000-0005-0000-0000-000052A60000}"/>
    <cellStyle name="Salida 28 30 3" xfId="22347" xr:uid="{00000000-0005-0000-0000-000053A60000}"/>
    <cellStyle name="Salida 28 30 3 2" xfId="37398" xr:uid="{00000000-0005-0000-0000-000054A60000}"/>
    <cellStyle name="Salida 28 30 3 3" xfId="51747" xr:uid="{00000000-0005-0000-0000-000055A60000}"/>
    <cellStyle name="Salida 28 31" xfId="8205" xr:uid="{00000000-0005-0000-0000-000056A60000}"/>
    <cellStyle name="Salida 28 31 2" xfId="11323" xr:uid="{00000000-0005-0000-0000-000057A60000}"/>
    <cellStyle name="Salida 28 31 2 2" xfId="26374" xr:uid="{00000000-0005-0000-0000-000058A60000}"/>
    <cellStyle name="Salida 28 31 2 3" xfId="40723" xr:uid="{00000000-0005-0000-0000-000059A60000}"/>
    <cellStyle name="Salida 28 31 3" xfId="22554" xr:uid="{00000000-0005-0000-0000-00005AA60000}"/>
    <cellStyle name="Salida 28 31 3 2" xfId="37605" xr:uid="{00000000-0005-0000-0000-00005BA60000}"/>
    <cellStyle name="Salida 28 31 3 3" xfId="51954" xr:uid="{00000000-0005-0000-0000-00005CA60000}"/>
    <cellStyle name="Salida 28 32" xfId="8412" xr:uid="{00000000-0005-0000-0000-00005DA60000}"/>
    <cellStyle name="Salida 28 32 2" xfId="12056" xr:uid="{00000000-0005-0000-0000-00005EA60000}"/>
    <cellStyle name="Salida 28 32 2 2" xfId="27107" xr:uid="{00000000-0005-0000-0000-00005FA60000}"/>
    <cellStyle name="Salida 28 32 2 3" xfId="41456" xr:uid="{00000000-0005-0000-0000-000060A60000}"/>
    <cellStyle name="Salida 28 32 3" xfId="22761" xr:uid="{00000000-0005-0000-0000-000061A60000}"/>
    <cellStyle name="Salida 28 32 3 2" xfId="37812" xr:uid="{00000000-0005-0000-0000-000062A60000}"/>
    <cellStyle name="Salida 28 32 3 3" xfId="52161" xr:uid="{00000000-0005-0000-0000-000063A60000}"/>
    <cellStyle name="Salida 28 33" xfId="8612" xr:uid="{00000000-0005-0000-0000-000064A60000}"/>
    <cellStyle name="Salida 28 33 2" xfId="11423" xr:uid="{00000000-0005-0000-0000-000065A60000}"/>
    <cellStyle name="Salida 28 33 2 2" xfId="26474" xr:uid="{00000000-0005-0000-0000-000066A60000}"/>
    <cellStyle name="Salida 28 33 2 3" xfId="40823" xr:uid="{00000000-0005-0000-0000-000067A60000}"/>
    <cellStyle name="Salida 28 33 3" xfId="22961" xr:uid="{00000000-0005-0000-0000-000068A60000}"/>
    <cellStyle name="Salida 28 33 3 2" xfId="38012" xr:uid="{00000000-0005-0000-0000-000069A60000}"/>
    <cellStyle name="Salida 28 33 3 3" xfId="52361" xr:uid="{00000000-0005-0000-0000-00006AA60000}"/>
    <cellStyle name="Salida 28 34" xfId="8796" xr:uid="{00000000-0005-0000-0000-00006BA60000}"/>
    <cellStyle name="Salida 28 34 2" xfId="14036" xr:uid="{00000000-0005-0000-0000-00006CA60000}"/>
    <cellStyle name="Salida 28 34 2 2" xfId="29087" xr:uid="{00000000-0005-0000-0000-00006DA60000}"/>
    <cellStyle name="Salida 28 34 2 3" xfId="43436" xr:uid="{00000000-0005-0000-0000-00006EA60000}"/>
    <cellStyle name="Salida 28 34 3" xfId="23145" xr:uid="{00000000-0005-0000-0000-00006FA60000}"/>
    <cellStyle name="Salida 28 34 3 2" xfId="38196" xr:uid="{00000000-0005-0000-0000-000070A60000}"/>
    <cellStyle name="Salida 28 34 3 3" xfId="52545" xr:uid="{00000000-0005-0000-0000-000071A60000}"/>
    <cellStyle name="Salida 28 35" xfId="8950" xr:uid="{00000000-0005-0000-0000-000072A60000}"/>
    <cellStyle name="Salida 28 35 2" xfId="1854" xr:uid="{00000000-0005-0000-0000-000073A60000}"/>
    <cellStyle name="Salida 28 35 2 2" xfId="23659" xr:uid="{00000000-0005-0000-0000-000074A60000}"/>
    <cellStyle name="Salida 28 35 2 3" xfId="24027" xr:uid="{00000000-0005-0000-0000-000075A60000}"/>
    <cellStyle name="Salida 28 35 3" xfId="23299" xr:uid="{00000000-0005-0000-0000-000076A60000}"/>
    <cellStyle name="Salida 28 35 3 2" xfId="38350" xr:uid="{00000000-0005-0000-0000-000077A60000}"/>
    <cellStyle name="Salida 28 35 3 3" xfId="52699" xr:uid="{00000000-0005-0000-0000-000078A60000}"/>
    <cellStyle name="Salida 28 36" xfId="12208" xr:uid="{00000000-0005-0000-0000-000079A60000}"/>
    <cellStyle name="Salida 28 36 2" xfId="27259" xr:uid="{00000000-0005-0000-0000-00007AA60000}"/>
    <cellStyle name="Salida 28 36 3" xfId="41608" xr:uid="{00000000-0005-0000-0000-00007BA60000}"/>
    <cellStyle name="Salida 28 37" xfId="16199" xr:uid="{00000000-0005-0000-0000-00007CA60000}"/>
    <cellStyle name="Salida 28 37 2" xfId="31250" xr:uid="{00000000-0005-0000-0000-00007DA60000}"/>
    <cellStyle name="Salida 28 37 3" xfId="45599" xr:uid="{00000000-0005-0000-0000-00007EA60000}"/>
    <cellStyle name="Salida 28 4" xfId="2540" xr:uid="{00000000-0005-0000-0000-00007FA60000}"/>
    <cellStyle name="Salida 28 4 2" xfId="14401" xr:uid="{00000000-0005-0000-0000-000080A60000}"/>
    <cellStyle name="Salida 28 4 2 2" xfId="29452" xr:uid="{00000000-0005-0000-0000-000081A60000}"/>
    <cellStyle name="Salida 28 4 2 3" xfId="43801" xr:uid="{00000000-0005-0000-0000-000082A60000}"/>
    <cellStyle name="Salida 28 4 3" xfId="16889" xr:uid="{00000000-0005-0000-0000-000083A60000}"/>
    <cellStyle name="Salida 28 4 3 2" xfId="31940" xr:uid="{00000000-0005-0000-0000-000084A60000}"/>
    <cellStyle name="Salida 28 4 3 3" xfId="46289" xr:uid="{00000000-0005-0000-0000-000085A60000}"/>
    <cellStyle name="Salida 28 5" xfId="2750" xr:uid="{00000000-0005-0000-0000-000086A60000}"/>
    <cellStyle name="Salida 28 5 2" xfId="11051" xr:uid="{00000000-0005-0000-0000-000087A60000}"/>
    <cellStyle name="Salida 28 5 2 2" xfId="26102" xr:uid="{00000000-0005-0000-0000-000088A60000}"/>
    <cellStyle name="Salida 28 5 2 3" xfId="40451" xr:uid="{00000000-0005-0000-0000-000089A60000}"/>
    <cellStyle name="Salida 28 5 3" xfId="17099" xr:uid="{00000000-0005-0000-0000-00008AA60000}"/>
    <cellStyle name="Salida 28 5 3 2" xfId="32150" xr:uid="{00000000-0005-0000-0000-00008BA60000}"/>
    <cellStyle name="Salida 28 5 3 3" xfId="46499" xr:uid="{00000000-0005-0000-0000-00008CA60000}"/>
    <cellStyle name="Salida 28 6" xfId="2960" xr:uid="{00000000-0005-0000-0000-00008DA60000}"/>
    <cellStyle name="Salida 28 6 2" xfId="12460" xr:uid="{00000000-0005-0000-0000-00008EA60000}"/>
    <cellStyle name="Salida 28 6 2 2" xfId="27511" xr:uid="{00000000-0005-0000-0000-00008FA60000}"/>
    <cellStyle name="Salida 28 6 2 3" xfId="41860" xr:uid="{00000000-0005-0000-0000-000090A60000}"/>
    <cellStyle name="Salida 28 6 3" xfId="17309" xr:uid="{00000000-0005-0000-0000-000091A60000}"/>
    <cellStyle name="Salida 28 6 3 2" xfId="32360" xr:uid="{00000000-0005-0000-0000-000092A60000}"/>
    <cellStyle name="Salida 28 6 3 3" xfId="46709" xr:uid="{00000000-0005-0000-0000-000093A60000}"/>
    <cellStyle name="Salida 28 7" xfId="3170" xr:uid="{00000000-0005-0000-0000-000094A60000}"/>
    <cellStyle name="Salida 28 7 2" xfId="10524" xr:uid="{00000000-0005-0000-0000-000095A60000}"/>
    <cellStyle name="Salida 28 7 2 2" xfId="25575" xr:uid="{00000000-0005-0000-0000-000096A60000}"/>
    <cellStyle name="Salida 28 7 2 3" xfId="39924" xr:uid="{00000000-0005-0000-0000-000097A60000}"/>
    <cellStyle name="Salida 28 7 3" xfId="17519" xr:uid="{00000000-0005-0000-0000-000098A60000}"/>
    <cellStyle name="Salida 28 7 3 2" xfId="32570" xr:uid="{00000000-0005-0000-0000-000099A60000}"/>
    <cellStyle name="Salida 28 7 3 3" xfId="46919" xr:uid="{00000000-0005-0000-0000-00009AA60000}"/>
    <cellStyle name="Salida 28 8" xfId="3380" xr:uid="{00000000-0005-0000-0000-00009BA60000}"/>
    <cellStyle name="Salida 28 8 2" xfId="1863" xr:uid="{00000000-0005-0000-0000-00009CA60000}"/>
    <cellStyle name="Salida 28 8 2 2" xfId="23668" xr:uid="{00000000-0005-0000-0000-00009DA60000}"/>
    <cellStyle name="Salida 28 8 2 3" xfId="23943" xr:uid="{00000000-0005-0000-0000-00009EA60000}"/>
    <cellStyle name="Salida 28 8 3" xfId="17729" xr:uid="{00000000-0005-0000-0000-00009FA60000}"/>
    <cellStyle name="Salida 28 8 3 2" xfId="32780" xr:uid="{00000000-0005-0000-0000-0000A0A60000}"/>
    <cellStyle name="Salida 28 8 3 3" xfId="47129" xr:uid="{00000000-0005-0000-0000-0000A1A60000}"/>
    <cellStyle name="Salida 28 9" xfId="3590" xr:uid="{00000000-0005-0000-0000-0000A2A60000}"/>
    <cellStyle name="Salida 28 9 2" xfId="9542" xr:uid="{00000000-0005-0000-0000-0000A3A60000}"/>
    <cellStyle name="Salida 28 9 2 2" xfId="24593" xr:uid="{00000000-0005-0000-0000-0000A4A60000}"/>
    <cellStyle name="Salida 28 9 2 3" xfId="38942" xr:uid="{00000000-0005-0000-0000-0000A5A60000}"/>
    <cellStyle name="Salida 28 9 3" xfId="17939" xr:uid="{00000000-0005-0000-0000-0000A6A60000}"/>
    <cellStyle name="Salida 28 9 3 2" xfId="32990" xr:uid="{00000000-0005-0000-0000-0000A7A60000}"/>
    <cellStyle name="Salida 28 9 3 3" xfId="47339" xr:uid="{00000000-0005-0000-0000-0000A8A60000}"/>
    <cellStyle name="Salida 29" xfId="1501" xr:uid="{00000000-0005-0000-0000-0000A9A60000}"/>
    <cellStyle name="Salida 29 10" xfId="3870" xr:uid="{00000000-0005-0000-0000-0000AAA60000}"/>
    <cellStyle name="Salida 29 10 2" xfId="13610" xr:uid="{00000000-0005-0000-0000-0000ABA60000}"/>
    <cellStyle name="Salida 29 10 2 2" xfId="28661" xr:uid="{00000000-0005-0000-0000-0000ACA60000}"/>
    <cellStyle name="Salida 29 10 2 3" xfId="43010" xr:uid="{00000000-0005-0000-0000-0000ADA60000}"/>
    <cellStyle name="Salida 29 10 3" xfId="18219" xr:uid="{00000000-0005-0000-0000-0000AEA60000}"/>
    <cellStyle name="Salida 29 10 3 2" xfId="33270" xr:uid="{00000000-0005-0000-0000-0000AFA60000}"/>
    <cellStyle name="Salida 29 10 3 3" xfId="47619" xr:uid="{00000000-0005-0000-0000-0000B0A60000}"/>
    <cellStyle name="Salida 29 11" xfId="4080" xr:uid="{00000000-0005-0000-0000-0000B1A60000}"/>
    <cellStyle name="Salida 29 11 2" xfId="9204" xr:uid="{00000000-0005-0000-0000-0000B2A60000}"/>
    <cellStyle name="Salida 29 11 2 2" xfId="24255" xr:uid="{00000000-0005-0000-0000-0000B3A60000}"/>
    <cellStyle name="Salida 29 11 2 3" xfId="38604" xr:uid="{00000000-0005-0000-0000-0000B4A60000}"/>
    <cellStyle name="Salida 29 11 3" xfId="18429" xr:uid="{00000000-0005-0000-0000-0000B5A60000}"/>
    <cellStyle name="Salida 29 11 3 2" xfId="33480" xr:uid="{00000000-0005-0000-0000-0000B6A60000}"/>
    <cellStyle name="Salida 29 11 3 3" xfId="47829" xr:uid="{00000000-0005-0000-0000-0000B7A60000}"/>
    <cellStyle name="Salida 29 12" xfId="4290" xr:uid="{00000000-0005-0000-0000-0000B8A60000}"/>
    <cellStyle name="Salida 29 12 2" xfId="13611" xr:uid="{00000000-0005-0000-0000-0000B9A60000}"/>
    <cellStyle name="Salida 29 12 2 2" xfId="28662" xr:uid="{00000000-0005-0000-0000-0000BAA60000}"/>
    <cellStyle name="Salida 29 12 2 3" xfId="43011" xr:uid="{00000000-0005-0000-0000-0000BBA60000}"/>
    <cellStyle name="Salida 29 12 3" xfId="18639" xr:uid="{00000000-0005-0000-0000-0000BCA60000}"/>
    <cellStyle name="Salida 29 12 3 2" xfId="33690" xr:uid="{00000000-0005-0000-0000-0000BDA60000}"/>
    <cellStyle name="Salida 29 12 3 3" xfId="48039" xr:uid="{00000000-0005-0000-0000-0000BEA60000}"/>
    <cellStyle name="Salida 29 13" xfId="4500" xr:uid="{00000000-0005-0000-0000-0000BFA60000}"/>
    <cellStyle name="Salida 29 13 2" xfId="15551" xr:uid="{00000000-0005-0000-0000-0000C0A60000}"/>
    <cellStyle name="Salida 29 13 2 2" xfId="30602" xr:uid="{00000000-0005-0000-0000-0000C1A60000}"/>
    <cellStyle name="Salida 29 13 2 3" xfId="44951" xr:uid="{00000000-0005-0000-0000-0000C2A60000}"/>
    <cellStyle name="Salida 29 13 3" xfId="18849" xr:uid="{00000000-0005-0000-0000-0000C3A60000}"/>
    <cellStyle name="Salida 29 13 3 2" xfId="33900" xr:uid="{00000000-0005-0000-0000-0000C4A60000}"/>
    <cellStyle name="Salida 29 13 3 3" xfId="48249" xr:uid="{00000000-0005-0000-0000-0000C5A60000}"/>
    <cellStyle name="Salida 29 14" xfId="4710" xr:uid="{00000000-0005-0000-0000-0000C6A60000}"/>
    <cellStyle name="Salida 29 14 2" xfId="13422" xr:uid="{00000000-0005-0000-0000-0000C7A60000}"/>
    <cellStyle name="Salida 29 14 2 2" xfId="28473" xr:uid="{00000000-0005-0000-0000-0000C8A60000}"/>
    <cellStyle name="Salida 29 14 2 3" xfId="42822" xr:uid="{00000000-0005-0000-0000-0000C9A60000}"/>
    <cellStyle name="Salida 29 14 3" xfId="19059" xr:uid="{00000000-0005-0000-0000-0000CAA60000}"/>
    <cellStyle name="Salida 29 14 3 2" xfId="34110" xr:uid="{00000000-0005-0000-0000-0000CBA60000}"/>
    <cellStyle name="Salida 29 14 3 3" xfId="48459" xr:uid="{00000000-0005-0000-0000-0000CCA60000}"/>
    <cellStyle name="Salida 29 15" xfId="4920" xr:uid="{00000000-0005-0000-0000-0000CDA60000}"/>
    <cellStyle name="Salida 29 15 2" xfId="9273" xr:uid="{00000000-0005-0000-0000-0000CEA60000}"/>
    <cellStyle name="Salida 29 15 2 2" xfId="24324" xr:uid="{00000000-0005-0000-0000-0000CFA60000}"/>
    <cellStyle name="Salida 29 15 2 3" xfId="38673" xr:uid="{00000000-0005-0000-0000-0000D0A60000}"/>
    <cellStyle name="Salida 29 15 3" xfId="19269" xr:uid="{00000000-0005-0000-0000-0000D1A60000}"/>
    <cellStyle name="Salida 29 15 3 2" xfId="34320" xr:uid="{00000000-0005-0000-0000-0000D2A60000}"/>
    <cellStyle name="Salida 29 15 3 3" xfId="48669" xr:uid="{00000000-0005-0000-0000-0000D3A60000}"/>
    <cellStyle name="Salida 29 16" xfId="5130" xr:uid="{00000000-0005-0000-0000-0000D4A60000}"/>
    <cellStyle name="Salida 29 16 2" xfId="14227" xr:uid="{00000000-0005-0000-0000-0000D5A60000}"/>
    <cellStyle name="Salida 29 16 2 2" xfId="29278" xr:uid="{00000000-0005-0000-0000-0000D6A60000}"/>
    <cellStyle name="Salida 29 16 2 3" xfId="43627" xr:uid="{00000000-0005-0000-0000-0000D7A60000}"/>
    <cellStyle name="Salida 29 16 3" xfId="19479" xr:uid="{00000000-0005-0000-0000-0000D8A60000}"/>
    <cellStyle name="Salida 29 16 3 2" xfId="34530" xr:uid="{00000000-0005-0000-0000-0000D9A60000}"/>
    <cellStyle name="Salida 29 16 3 3" xfId="48879" xr:uid="{00000000-0005-0000-0000-0000DAA60000}"/>
    <cellStyle name="Salida 29 17" xfId="5340" xr:uid="{00000000-0005-0000-0000-0000DBA60000}"/>
    <cellStyle name="Salida 29 17 2" xfId="1907" xr:uid="{00000000-0005-0000-0000-0000DCA60000}"/>
    <cellStyle name="Salida 29 17 2 2" xfId="23712" xr:uid="{00000000-0005-0000-0000-0000DDA60000}"/>
    <cellStyle name="Salida 29 17 2 3" xfId="23945" xr:uid="{00000000-0005-0000-0000-0000DEA60000}"/>
    <cellStyle name="Salida 29 17 3" xfId="19689" xr:uid="{00000000-0005-0000-0000-0000DFA60000}"/>
    <cellStyle name="Salida 29 17 3 2" xfId="34740" xr:uid="{00000000-0005-0000-0000-0000E0A60000}"/>
    <cellStyle name="Salida 29 17 3 3" xfId="49089" xr:uid="{00000000-0005-0000-0000-0000E1A60000}"/>
    <cellStyle name="Salida 29 18" xfId="5550" xr:uid="{00000000-0005-0000-0000-0000E2A60000}"/>
    <cellStyle name="Salida 29 18 2" xfId="13461" xr:uid="{00000000-0005-0000-0000-0000E3A60000}"/>
    <cellStyle name="Salida 29 18 2 2" xfId="28512" xr:uid="{00000000-0005-0000-0000-0000E4A60000}"/>
    <cellStyle name="Salida 29 18 2 3" xfId="42861" xr:uid="{00000000-0005-0000-0000-0000E5A60000}"/>
    <cellStyle name="Salida 29 18 3" xfId="19899" xr:uid="{00000000-0005-0000-0000-0000E6A60000}"/>
    <cellStyle name="Salida 29 18 3 2" xfId="34950" xr:uid="{00000000-0005-0000-0000-0000E7A60000}"/>
    <cellStyle name="Salida 29 18 3 3" xfId="49299" xr:uid="{00000000-0005-0000-0000-0000E8A60000}"/>
    <cellStyle name="Salida 29 19" xfId="5760" xr:uid="{00000000-0005-0000-0000-0000E9A60000}"/>
    <cellStyle name="Salida 29 19 2" xfId="12523" xr:uid="{00000000-0005-0000-0000-0000EAA60000}"/>
    <cellStyle name="Salida 29 19 2 2" xfId="27574" xr:uid="{00000000-0005-0000-0000-0000EBA60000}"/>
    <cellStyle name="Salida 29 19 2 3" xfId="41923" xr:uid="{00000000-0005-0000-0000-0000ECA60000}"/>
    <cellStyle name="Salida 29 19 3" xfId="20109" xr:uid="{00000000-0005-0000-0000-0000EDA60000}"/>
    <cellStyle name="Salida 29 19 3 2" xfId="35160" xr:uid="{00000000-0005-0000-0000-0000EEA60000}"/>
    <cellStyle name="Salida 29 19 3 3" xfId="49509" xr:uid="{00000000-0005-0000-0000-0000EFA60000}"/>
    <cellStyle name="Salida 29 2" xfId="2145" xr:uid="{00000000-0005-0000-0000-0000F0A60000}"/>
    <cellStyle name="Salida 29 2 2" xfId="9058" xr:uid="{00000000-0005-0000-0000-0000F1A60000}"/>
    <cellStyle name="Salida 29 2 2 2" xfId="24109" xr:uid="{00000000-0005-0000-0000-0000F2A60000}"/>
    <cellStyle name="Salida 29 2 2 3" xfId="38458" xr:uid="{00000000-0005-0000-0000-0000F3A60000}"/>
    <cellStyle name="Salida 29 2 3" xfId="16494" xr:uid="{00000000-0005-0000-0000-0000F4A60000}"/>
    <cellStyle name="Salida 29 2 3 2" xfId="31545" xr:uid="{00000000-0005-0000-0000-0000F5A60000}"/>
    <cellStyle name="Salida 29 2 3 3" xfId="45894" xr:uid="{00000000-0005-0000-0000-0000F6A60000}"/>
    <cellStyle name="Salida 29 20" xfId="5970" xr:uid="{00000000-0005-0000-0000-0000F7A60000}"/>
    <cellStyle name="Salida 29 20 2" xfId="15417" xr:uid="{00000000-0005-0000-0000-0000F8A60000}"/>
    <cellStyle name="Salida 29 20 2 2" xfId="30468" xr:uid="{00000000-0005-0000-0000-0000F9A60000}"/>
    <cellStyle name="Salida 29 20 2 3" xfId="44817" xr:uid="{00000000-0005-0000-0000-0000FAA60000}"/>
    <cellStyle name="Salida 29 20 3" xfId="20319" xr:uid="{00000000-0005-0000-0000-0000FBA60000}"/>
    <cellStyle name="Salida 29 20 3 2" xfId="35370" xr:uid="{00000000-0005-0000-0000-0000FCA60000}"/>
    <cellStyle name="Salida 29 20 3 3" xfId="49719" xr:uid="{00000000-0005-0000-0000-0000FDA60000}"/>
    <cellStyle name="Salida 29 21" xfId="6180" xr:uid="{00000000-0005-0000-0000-0000FEA60000}"/>
    <cellStyle name="Salida 29 21 2" xfId="11459" xr:uid="{00000000-0005-0000-0000-0000FFA60000}"/>
    <cellStyle name="Salida 29 21 2 2" xfId="26510" xr:uid="{00000000-0005-0000-0000-000000A70000}"/>
    <cellStyle name="Salida 29 21 2 3" xfId="40859" xr:uid="{00000000-0005-0000-0000-000001A70000}"/>
    <cellStyle name="Salida 29 21 3" xfId="20529" xr:uid="{00000000-0005-0000-0000-000002A70000}"/>
    <cellStyle name="Salida 29 21 3 2" xfId="35580" xr:uid="{00000000-0005-0000-0000-000003A70000}"/>
    <cellStyle name="Salida 29 21 3 3" xfId="49929" xr:uid="{00000000-0005-0000-0000-000004A70000}"/>
    <cellStyle name="Salida 29 22" xfId="6390" xr:uid="{00000000-0005-0000-0000-000005A70000}"/>
    <cellStyle name="Salida 29 22 2" xfId="10947" xr:uid="{00000000-0005-0000-0000-000006A70000}"/>
    <cellStyle name="Salida 29 22 2 2" xfId="25998" xr:uid="{00000000-0005-0000-0000-000007A70000}"/>
    <cellStyle name="Salida 29 22 2 3" xfId="40347" xr:uid="{00000000-0005-0000-0000-000008A70000}"/>
    <cellStyle name="Salida 29 22 3" xfId="20739" xr:uid="{00000000-0005-0000-0000-000009A70000}"/>
    <cellStyle name="Salida 29 22 3 2" xfId="35790" xr:uid="{00000000-0005-0000-0000-00000AA70000}"/>
    <cellStyle name="Salida 29 22 3 3" xfId="50139" xr:uid="{00000000-0005-0000-0000-00000BA70000}"/>
    <cellStyle name="Salida 29 23" xfId="6600" xr:uid="{00000000-0005-0000-0000-00000CA70000}"/>
    <cellStyle name="Salida 29 23 2" xfId="14318" xr:uid="{00000000-0005-0000-0000-00000DA70000}"/>
    <cellStyle name="Salida 29 23 2 2" xfId="29369" xr:uid="{00000000-0005-0000-0000-00000EA70000}"/>
    <cellStyle name="Salida 29 23 2 3" xfId="43718" xr:uid="{00000000-0005-0000-0000-00000FA70000}"/>
    <cellStyle name="Salida 29 23 3" xfId="20949" xr:uid="{00000000-0005-0000-0000-000010A70000}"/>
    <cellStyle name="Salida 29 23 3 2" xfId="36000" xr:uid="{00000000-0005-0000-0000-000011A70000}"/>
    <cellStyle name="Salida 29 23 3 3" xfId="50349" xr:uid="{00000000-0005-0000-0000-000012A70000}"/>
    <cellStyle name="Salida 29 24" xfId="6810" xr:uid="{00000000-0005-0000-0000-000013A70000}"/>
    <cellStyle name="Salida 29 24 2" xfId="1804" xr:uid="{00000000-0005-0000-0000-000014A70000}"/>
    <cellStyle name="Salida 29 24 2 2" xfId="23609" xr:uid="{00000000-0005-0000-0000-000015A70000}"/>
    <cellStyle name="Salida 29 24 2 3" xfId="23765" xr:uid="{00000000-0005-0000-0000-000016A70000}"/>
    <cellStyle name="Salida 29 24 3" xfId="21159" xr:uid="{00000000-0005-0000-0000-000017A70000}"/>
    <cellStyle name="Salida 29 24 3 2" xfId="36210" xr:uid="{00000000-0005-0000-0000-000018A70000}"/>
    <cellStyle name="Salida 29 24 3 3" xfId="50559" xr:uid="{00000000-0005-0000-0000-000019A70000}"/>
    <cellStyle name="Salida 29 25" xfId="7020" xr:uid="{00000000-0005-0000-0000-00001AA70000}"/>
    <cellStyle name="Salida 29 25 2" xfId="9668" xr:uid="{00000000-0005-0000-0000-00001BA70000}"/>
    <cellStyle name="Salida 29 25 2 2" xfId="24719" xr:uid="{00000000-0005-0000-0000-00001CA70000}"/>
    <cellStyle name="Salida 29 25 2 3" xfId="39068" xr:uid="{00000000-0005-0000-0000-00001DA70000}"/>
    <cellStyle name="Salida 29 25 3" xfId="21369" xr:uid="{00000000-0005-0000-0000-00001EA70000}"/>
    <cellStyle name="Salida 29 25 3 2" xfId="36420" xr:uid="{00000000-0005-0000-0000-00001FA70000}"/>
    <cellStyle name="Salida 29 25 3 3" xfId="50769" xr:uid="{00000000-0005-0000-0000-000020A70000}"/>
    <cellStyle name="Salida 29 26" xfId="7230" xr:uid="{00000000-0005-0000-0000-000021A70000}"/>
    <cellStyle name="Salida 29 26 2" xfId="13056" xr:uid="{00000000-0005-0000-0000-000022A70000}"/>
    <cellStyle name="Salida 29 26 2 2" xfId="28107" xr:uid="{00000000-0005-0000-0000-000023A70000}"/>
    <cellStyle name="Salida 29 26 2 3" xfId="42456" xr:uid="{00000000-0005-0000-0000-000024A70000}"/>
    <cellStyle name="Salida 29 26 3" xfId="21579" xr:uid="{00000000-0005-0000-0000-000025A70000}"/>
    <cellStyle name="Salida 29 26 3 2" xfId="36630" xr:uid="{00000000-0005-0000-0000-000026A70000}"/>
    <cellStyle name="Salida 29 26 3 3" xfId="50979" xr:uid="{00000000-0005-0000-0000-000027A70000}"/>
    <cellStyle name="Salida 29 27" xfId="7440" xr:uid="{00000000-0005-0000-0000-000028A70000}"/>
    <cellStyle name="Salida 29 27 2" xfId="14576" xr:uid="{00000000-0005-0000-0000-000029A70000}"/>
    <cellStyle name="Salida 29 27 2 2" xfId="29627" xr:uid="{00000000-0005-0000-0000-00002AA70000}"/>
    <cellStyle name="Salida 29 27 2 3" xfId="43976" xr:uid="{00000000-0005-0000-0000-00002BA70000}"/>
    <cellStyle name="Salida 29 27 3" xfId="21789" xr:uid="{00000000-0005-0000-0000-00002CA70000}"/>
    <cellStyle name="Salida 29 27 3 2" xfId="36840" xr:uid="{00000000-0005-0000-0000-00002DA70000}"/>
    <cellStyle name="Salida 29 27 3 3" xfId="51189" xr:uid="{00000000-0005-0000-0000-00002EA70000}"/>
    <cellStyle name="Salida 29 28" xfId="7650" xr:uid="{00000000-0005-0000-0000-00002FA70000}"/>
    <cellStyle name="Salida 29 28 2" xfId="1673" xr:uid="{00000000-0005-0000-0000-000030A70000}"/>
    <cellStyle name="Salida 29 28 2 2" xfId="23478" xr:uid="{00000000-0005-0000-0000-000031A70000}"/>
    <cellStyle name="Salida 29 28 2 3" xfId="23949" xr:uid="{00000000-0005-0000-0000-000032A70000}"/>
    <cellStyle name="Salida 29 28 3" xfId="21999" xr:uid="{00000000-0005-0000-0000-000033A70000}"/>
    <cellStyle name="Salida 29 28 3 2" xfId="37050" xr:uid="{00000000-0005-0000-0000-000034A70000}"/>
    <cellStyle name="Salida 29 28 3 3" xfId="51399" xr:uid="{00000000-0005-0000-0000-000035A70000}"/>
    <cellStyle name="Salida 29 29" xfId="7860" xr:uid="{00000000-0005-0000-0000-000036A70000}"/>
    <cellStyle name="Salida 29 29 2" xfId="14749" xr:uid="{00000000-0005-0000-0000-000037A70000}"/>
    <cellStyle name="Salida 29 29 2 2" xfId="29800" xr:uid="{00000000-0005-0000-0000-000038A70000}"/>
    <cellStyle name="Salida 29 29 2 3" xfId="44149" xr:uid="{00000000-0005-0000-0000-000039A70000}"/>
    <cellStyle name="Salida 29 29 3" xfId="22209" xr:uid="{00000000-0005-0000-0000-00003AA70000}"/>
    <cellStyle name="Salida 29 29 3 2" xfId="37260" xr:uid="{00000000-0005-0000-0000-00003BA70000}"/>
    <cellStyle name="Salida 29 29 3 3" xfId="51609" xr:uid="{00000000-0005-0000-0000-00003CA70000}"/>
    <cellStyle name="Salida 29 3" xfId="2400" xr:uid="{00000000-0005-0000-0000-00003DA70000}"/>
    <cellStyle name="Salida 29 3 2" xfId="11830" xr:uid="{00000000-0005-0000-0000-00003EA70000}"/>
    <cellStyle name="Salida 29 3 2 2" xfId="26881" xr:uid="{00000000-0005-0000-0000-00003FA70000}"/>
    <cellStyle name="Salida 29 3 2 3" xfId="41230" xr:uid="{00000000-0005-0000-0000-000040A70000}"/>
    <cellStyle name="Salida 29 3 3" xfId="16749" xr:uid="{00000000-0005-0000-0000-000041A70000}"/>
    <cellStyle name="Salida 29 3 3 2" xfId="31800" xr:uid="{00000000-0005-0000-0000-000042A70000}"/>
    <cellStyle name="Salida 29 3 3 3" xfId="46149" xr:uid="{00000000-0005-0000-0000-000043A70000}"/>
    <cellStyle name="Salida 29 30" xfId="8067" xr:uid="{00000000-0005-0000-0000-000044A70000}"/>
    <cellStyle name="Salida 29 30 2" xfId="14850" xr:uid="{00000000-0005-0000-0000-000045A70000}"/>
    <cellStyle name="Salida 29 30 2 2" xfId="29901" xr:uid="{00000000-0005-0000-0000-000046A70000}"/>
    <cellStyle name="Salida 29 30 2 3" xfId="44250" xr:uid="{00000000-0005-0000-0000-000047A70000}"/>
    <cellStyle name="Salida 29 30 3" xfId="22416" xr:uid="{00000000-0005-0000-0000-000048A70000}"/>
    <cellStyle name="Salida 29 30 3 2" xfId="37467" xr:uid="{00000000-0005-0000-0000-000049A70000}"/>
    <cellStyle name="Salida 29 30 3 3" xfId="51816" xr:uid="{00000000-0005-0000-0000-00004AA70000}"/>
    <cellStyle name="Salida 29 31" xfId="8274" xr:uid="{00000000-0005-0000-0000-00004BA70000}"/>
    <cellStyle name="Salida 29 31 2" xfId="9251" xr:uid="{00000000-0005-0000-0000-00004CA70000}"/>
    <cellStyle name="Salida 29 31 2 2" xfId="24302" xr:uid="{00000000-0005-0000-0000-00004DA70000}"/>
    <cellStyle name="Salida 29 31 2 3" xfId="38651" xr:uid="{00000000-0005-0000-0000-00004EA70000}"/>
    <cellStyle name="Salida 29 31 3" xfId="22623" xr:uid="{00000000-0005-0000-0000-00004FA70000}"/>
    <cellStyle name="Salida 29 31 3 2" xfId="37674" xr:uid="{00000000-0005-0000-0000-000050A70000}"/>
    <cellStyle name="Salida 29 31 3 3" xfId="52023" xr:uid="{00000000-0005-0000-0000-000051A70000}"/>
    <cellStyle name="Salida 29 32" xfId="8480" xr:uid="{00000000-0005-0000-0000-000052A70000}"/>
    <cellStyle name="Salida 29 32 2" xfId="9160" xr:uid="{00000000-0005-0000-0000-000053A70000}"/>
    <cellStyle name="Salida 29 32 2 2" xfId="24211" xr:uid="{00000000-0005-0000-0000-000054A70000}"/>
    <cellStyle name="Salida 29 32 2 3" xfId="38560" xr:uid="{00000000-0005-0000-0000-000055A70000}"/>
    <cellStyle name="Salida 29 32 3" xfId="22829" xr:uid="{00000000-0005-0000-0000-000056A70000}"/>
    <cellStyle name="Salida 29 32 3 2" xfId="37880" xr:uid="{00000000-0005-0000-0000-000057A70000}"/>
    <cellStyle name="Salida 29 32 3 3" xfId="52229" xr:uid="{00000000-0005-0000-0000-000058A70000}"/>
    <cellStyle name="Salida 29 33" xfId="8677" xr:uid="{00000000-0005-0000-0000-000059A70000}"/>
    <cellStyle name="Salida 29 33 2" xfId="9278" xr:uid="{00000000-0005-0000-0000-00005AA70000}"/>
    <cellStyle name="Salida 29 33 2 2" xfId="24329" xr:uid="{00000000-0005-0000-0000-00005BA70000}"/>
    <cellStyle name="Salida 29 33 2 3" xfId="38678" xr:uid="{00000000-0005-0000-0000-00005CA70000}"/>
    <cellStyle name="Salida 29 33 3" xfId="23026" xr:uid="{00000000-0005-0000-0000-00005DA70000}"/>
    <cellStyle name="Salida 29 33 3 2" xfId="38077" xr:uid="{00000000-0005-0000-0000-00005EA70000}"/>
    <cellStyle name="Salida 29 33 3 3" xfId="52426" xr:uid="{00000000-0005-0000-0000-00005FA70000}"/>
    <cellStyle name="Salida 29 34" xfId="8847" xr:uid="{00000000-0005-0000-0000-000060A70000}"/>
    <cellStyle name="Salida 29 34 2" xfId="9622" xr:uid="{00000000-0005-0000-0000-000061A70000}"/>
    <cellStyle name="Salida 29 34 2 2" xfId="24673" xr:uid="{00000000-0005-0000-0000-000062A70000}"/>
    <cellStyle name="Salida 29 34 2 3" xfId="39022" xr:uid="{00000000-0005-0000-0000-000063A70000}"/>
    <cellStyle name="Salida 29 34 3" xfId="23196" xr:uid="{00000000-0005-0000-0000-000064A70000}"/>
    <cellStyle name="Salida 29 34 3 2" xfId="38247" xr:uid="{00000000-0005-0000-0000-000065A70000}"/>
    <cellStyle name="Salida 29 34 3 3" xfId="52596" xr:uid="{00000000-0005-0000-0000-000066A70000}"/>
    <cellStyle name="Salida 29 35" xfId="8988" xr:uid="{00000000-0005-0000-0000-000067A70000}"/>
    <cellStyle name="Salida 29 35 2" xfId="14962" xr:uid="{00000000-0005-0000-0000-000068A70000}"/>
    <cellStyle name="Salida 29 35 2 2" xfId="30013" xr:uid="{00000000-0005-0000-0000-000069A70000}"/>
    <cellStyle name="Salida 29 35 2 3" xfId="44362" xr:uid="{00000000-0005-0000-0000-00006AA70000}"/>
    <cellStyle name="Salida 29 35 3" xfId="23337" xr:uid="{00000000-0005-0000-0000-00006BA70000}"/>
    <cellStyle name="Salida 29 35 3 2" xfId="38388" xr:uid="{00000000-0005-0000-0000-00006CA70000}"/>
    <cellStyle name="Salida 29 35 3 3" xfId="52737" xr:uid="{00000000-0005-0000-0000-00006DA70000}"/>
    <cellStyle name="Salida 29 36" xfId="9468" xr:uid="{00000000-0005-0000-0000-00006EA70000}"/>
    <cellStyle name="Salida 29 36 2" xfId="24519" xr:uid="{00000000-0005-0000-0000-00006FA70000}"/>
    <cellStyle name="Salida 29 36 3" xfId="38868" xr:uid="{00000000-0005-0000-0000-000070A70000}"/>
    <cellStyle name="Salida 29 37" xfId="16237" xr:uid="{00000000-0005-0000-0000-000071A70000}"/>
    <cellStyle name="Salida 29 37 2" xfId="31288" xr:uid="{00000000-0005-0000-0000-000072A70000}"/>
    <cellStyle name="Salida 29 37 3" xfId="45637" xr:uid="{00000000-0005-0000-0000-000073A70000}"/>
    <cellStyle name="Salida 29 4" xfId="2610" xr:uid="{00000000-0005-0000-0000-000074A70000}"/>
    <cellStyle name="Salida 29 4 2" xfId="11055" xr:uid="{00000000-0005-0000-0000-000075A70000}"/>
    <cellStyle name="Salida 29 4 2 2" xfId="26106" xr:uid="{00000000-0005-0000-0000-000076A70000}"/>
    <cellStyle name="Salida 29 4 2 3" xfId="40455" xr:uid="{00000000-0005-0000-0000-000077A70000}"/>
    <cellStyle name="Salida 29 4 3" xfId="16959" xr:uid="{00000000-0005-0000-0000-000078A70000}"/>
    <cellStyle name="Salida 29 4 3 2" xfId="32010" xr:uid="{00000000-0005-0000-0000-000079A70000}"/>
    <cellStyle name="Salida 29 4 3 3" xfId="46359" xr:uid="{00000000-0005-0000-0000-00007AA70000}"/>
    <cellStyle name="Salida 29 5" xfId="2820" xr:uid="{00000000-0005-0000-0000-00007BA70000}"/>
    <cellStyle name="Salida 29 5 2" xfId="15375" xr:uid="{00000000-0005-0000-0000-00007CA70000}"/>
    <cellStyle name="Salida 29 5 2 2" xfId="30426" xr:uid="{00000000-0005-0000-0000-00007DA70000}"/>
    <cellStyle name="Salida 29 5 2 3" xfId="44775" xr:uid="{00000000-0005-0000-0000-00007EA70000}"/>
    <cellStyle name="Salida 29 5 3" xfId="17169" xr:uid="{00000000-0005-0000-0000-00007FA70000}"/>
    <cellStyle name="Salida 29 5 3 2" xfId="32220" xr:uid="{00000000-0005-0000-0000-000080A70000}"/>
    <cellStyle name="Salida 29 5 3 3" xfId="46569" xr:uid="{00000000-0005-0000-0000-000081A70000}"/>
    <cellStyle name="Salida 29 6" xfId="3030" xr:uid="{00000000-0005-0000-0000-000082A70000}"/>
    <cellStyle name="Salida 29 6 2" xfId="14160" xr:uid="{00000000-0005-0000-0000-000083A70000}"/>
    <cellStyle name="Salida 29 6 2 2" xfId="29211" xr:uid="{00000000-0005-0000-0000-000084A70000}"/>
    <cellStyle name="Salida 29 6 2 3" xfId="43560" xr:uid="{00000000-0005-0000-0000-000085A70000}"/>
    <cellStyle name="Salida 29 6 3" xfId="17379" xr:uid="{00000000-0005-0000-0000-000086A70000}"/>
    <cellStyle name="Salida 29 6 3 2" xfId="32430" xr:uid="{00000000-0005-0000-0000-000087A70000}"/>
    <cellStyle name="Salida 29 6 3 3" xfId="46779" xr:uid="{00000000-0005-0000-0000-000088A70000}"/>
    <cellStyle name="Salida 29 7" xfId="3240" xr:uid="{00000000-0005-0000-0000-000089A70000}"/>
    <cellStyle name="Salida 29 7 2" xfId="9915" xr:uid="{00000000-0005-0000-0000-00008AA70000}"/>
    <cellStyle name="Salida 29 7 2 2" xfId="24966" xr:uid="{00000000-0005-0000-0000-00008BA70000}"/>
    <cellStyle name="Salida 29 7 2 3" xfId="39315" xr:uid="{00000000-0005-0000-0000-00008CA70000}"/>
    <cellStyle name="Salida 29 7 3" xfId="17589" xr:uid="{00000000-0005-0000-0000-00008DA70000}"/>
    <cellStyle name="Salida 29 7 3 2" xfId="32640" xr:uid="{00000000-0005-0000-0000-00008EA70000}"/>
    <cellStyle name="Salida 29 7 3 3" xfId="46989" xr:uid="{00000000-0005-0000-0000-00008FA70000}"/>
    <cellStyle name="Salida 29 8" xfId="3450" xr:uid="{00000000-0005-0000-0000-000090A70000}"/>
    <cellStyle name="Salida 29 8 2" xfId="15089" xr:uid="{00000000-0005-0000-0000-000091A70000}"/>
    <cellStyle name="Salida 29 8 2 2" xfId="30140" xr:uid="{00000000-0005-0000-0000-000092A70000}"/>
    <cellStyle name="Salida 29 8 2 3" xfId="44489" xr:uid="{00000000-0005-0000-0000-000093A70000}"/>
    <cellStyle name="Salida 29 8 3" xfId="17799" xr:uid="{00000000-0005-0000-0000-000094A70000}"/>
    <cellStyle name="Salida 29 8 3 2" xfId="32850" xr:uid="{00000000-0005-0000-0000-000095A70000}"/>
    <cellStyle name="Salida 29 8 3 3" xfId="47199" xr:uid="{00000000-0005-0000-0000-000096A70000}"/>
    <cellStyle name="Salida 29 9" xfId="3660" xr:uid="{00000000-0005-0000-0000-000097A70000}"/>
    <cellStyle name="Salida 29 9 2" xfId="10387" xr:uid="{00000000-0005-0000-0000-000098A70000}"/>
    <cellStyle name="Salida 29 9 2 2" xfId="25438" xr:uid="{00000000-0005-0000-0000-000099A70000}"/>
    <cellStyle name="Salida 29 9 2 3" xfId="39787" xr:uid="{00000000-0005-0000-0000-00009AA70000}"/>
    <cellStyle name="Salida 29 9 3" xfId="18009" xr:uid="{00000000-0005-0000-0000-00009BA70000}"/>
    <cellStyle name="Salida 29 9 3 2" xfId="33060" xr:uid="{00000000-0005-0000-0000-00009CA70000}"/>
    <cellStyle name="Salida 29 9 3 3" xfId="47409" xr:uid="{00000000-0005-0000-0000-00009DA70000}"/>
    <cellStyle name="Salida 3" xfId="174" xr:uid="{00000000-0005-0000-0000-00009EA70000}"/>
    <cellStyle name="Salida 3 10" xfId="3729" xr:uid="{00000000-0005-0000-0000-00009FA70000}"/>
    <cellStyle name="Salida 3 10 2" xfId="10603" xr:uid="{00000000-0005-0000-0000-0000A0A70000}"/>
    <cellStyle name="Salida 3 10 2 2" xfId="25654" xr:uid="{00000000-0005-0000-0000-0000A1A70000}"/>
    <cellStyle name="Salida 3 10 2 3" xfId="40003" xr:uid="{00000000-0005-0000-0000-0000A2A70000}"/>
    <cellStyle name="Salida 3 10 3" xfId="18078" xr:uid="{00000000-0005-0000-0000-0000A3A70000}"/>
    <cellStyle name="Salida 3 10 3 2" xfId="33129" xr:uid="{00000000-0005-0000-0000-0000A4A70000}"/>
    <cellStyle name="Salida 3 10 3 3" xfId="47478" xr:uid="{00000000-0005-0000-0000-0000A5A70000}"/>
    <cellStyle name="Salida 3 11" xfId="3939" xr:uid="{00000000-0005-0000-0000-0000A6A70000}"/>
    <cellStyle name="Salida 3 11 2" xfId="14117" xr:uid="{00000000-0005-0000-0000-0000A7A70000}"/>
    <cellStyle name="Salida 3 11 2 2" xfId="29168" xr:uid="{00000000-0005-0000-0000-0000A8A70000}"/>
    <cellStyle name="Salida 3 11 2 3" xfId="43517" xr:uid="{00000000-0005-0000-0000-0000A9A70000}"/>
    <cellStyle name="Salida 3 11 3" xfId="18288" xr:uid="{00000000-0005-0000-0000-0000AAA70000}"/>
    <cellStyle name="Salida 3 11 3 2" xfId="33339" xr:uid="{00000000-0005-0000-0000-0000ABA70000}"/>
    <cellStyle name="Salida 3 11 3 3" xfId="47688" xr:uid="{00000000-0005-0000-0000-0000ACA70000}"/>
    <cellStyle name="Salida 3 12" xfId="4149" xr:uid="{00000000-0005-0000-0000-0000ADA70000}"/>
    <cellStyle name="Salida 3 12 2" xfId="15416" xr:uid="{00000000-0005-0000-0000-0000AEA70000}"/>
    <cellStyle name="Salida 3 12 2 2" xfId="30467" xr:uid="{00000000-0005-0000-0000-0000AFA70000}"/>
    <cellStyle name="Salida 3 12 2 3" xfId="44816" xr:uid="{00000000-0005-0000-0000-0000B0A70000}"/>
    <cellStyle name="Salida 3 12 3" xfId="18498" xr:uid="{00000000-0005-0000-0000-0000B1A70000}"/>
    <cellStyle name="Salida 3 12 3 2" xfId="33549" xr:uid="{00000000-0005-0000-0000-0000B2A70000}"/>
    <cellStyle name="Salida 3 12 3 3" xfId="47898" xr:uid="{00000000-0005-0000-0000-0000B3A70000}"/>
    <cellStyle name="Salida 3 13" xfId="4359" xr:uid="{00000000-0005-0000-0000-0000B4A70000}"/>
    <cellStyle name="Salida 3 13 2" xfId="13333" xr:uid="{00000000-0005-0000-0000-0000B5A70000}"/>
    <cellStyle name="Salida 3 13 2 2" xfId="28384" xr:uid="{00000000-0005-0000-0000-0000B6A70000}"/>
    <cellStyle name="Salida 3 13 2 3" xfId="42733" xr:uid="{00000000-0005-0000-0000-0000B7A70000}"/>
    <cellStyle name="Salida 3 13 3" xfId="18708" xr:uid="{00000000-0005-0000-0000-0000B8A70000}"/>
    <cellStyle name="Salida 3 13 3 2" xfId="33759" xr:uid="{00000000-0005-0000-0000-0000B9A70000}"/>
    <cellStyle name="Salida 3 13 3 3" xfId="48108" xr:uid="{00000000-0005-0000-0000-0000BAA70000}"/>
    <cellStyle name="Salida 3 14" xfId="4569" xr:uid="{00000000-0005-0000-0000-0000BBA70000}"/>
    <cellStyle name="Salida 3 14 2" xfId="12066" xr:uid="{00000000-0005-0000-0000-0000BCA70000}"/>
    <cellStyle name="Salida 3 14 2 2" xfId="27117" xr:uid="{00000000-0005-0000-0000-0000BDA70000}"/>
    <cellStyle name="Salida 3 14 2 3" xfId="41466" xr:uid="{00000000-0005-0000-0000-0000BEA70000}"/>
    <cellStyle name="Salida 3 14 3" xfId="18918" xr:uid="{00000000-0005-0000-0000-0000BFA70000}"/>
    <cellStyle name="Salida 3 14 3 2" xfId="33969" xr:uid="{00000000-0005-0000-0000-0000C0A70000}"/>
    <cellStyle name="Salida 3 14 3 3" xfId="48318" xr:uid="{00000000-0005-0000-0000-0000C1A70000}"/>
    <cellStyle name="Salida 3 15" xfId="4779" xr:uid="{00000000-0005-0000-0000-0000C2A70000}"/>
    <cellStyle name="Salida 3 15 2" xfId="13577" xr:uid="{00000000-0005-0000-0000-0000C3A70000}"/>
    <cellStyle name="Salida 3 15 2 2" xfId="28628" xr:uid="{00000000-0005-0000-0000-0000C4A70000}"/>
    <cellStyle name="Salida 3 15 2 3" xfId="42977" xr:uid="{00000000-0005-0000-0000-0000C5A70000}"/>
    <cellStyle name="Salida 3 15 3" xfId="19128" xr:uid="{00000000-0005-0000-0000-0000C6A70000}"/>
    <cellStyle name="Salida 3 15 3 2" xfId="34179" xr:uid="{00000000-0005-0000-0000-0000C7A70000}"/>
    <cellStyle name="Salida 3 15 3 3" xfId="48528" xr:uid="{00000000-0005-0000-0000-0000C8A70000}"/>
    <cellStyle name="Salida 3 16" xfId="4989" xr:uid="{00000000-0005-0000-0000-0000C9A70000}"/>
    <cellStyle name="Salida 3 16 2" xfId="11186" xr:uid="{00000000-0005-0000-0000-0000CAA70000}"/>
    <cellStyle name="Salida 3 16 2 2" xfId="26237" xr:uid="{00000000-0005-0000-0000-0000CBA70000}"/>
    <cellStyle name="Salida 3 16 2 3" xfId="40586" xr:uid="{00000000-0005-0000-0000-0000CCA70000}"/>
    <cellStyle name="Salida 3 16 3" xfId="19338" xr:uid="{00000000-0005-0000-0000-0000CDA70000}"/>
    <cellStyle name="Salida 3 16 3 2" xfId="34389" xr:uid="{00000000-0005-0000-0000-0000CEA70000}"/>
    <cellStyle name="Salida 3 16 3 3" xfId="48738" xr:uid="{00000000-0005-0000-0000-0000CFA70000}"/>
    <cellStyle name="Salida 3 17" xfId="5199" xr:uid="{00000000-0005-0000-0000-0000D0A70000}"/>
    <cellStyle name="Salida 3 17 2" xfId="9698" xr:uid="{00000000-0005-0000-0000-0000D1A70000}"/>
    <cellStyle name="Salida 3 17 2 2" xfId="24749" xr:uid="{00000000-0005-0000-0000-0000D2A70000}"/>
    <cellStyle name="Salida 3 17 2 3" xfId="39098" xr:uid="{00000000-0005-0000-0000-0000D3A70000}"/>
    <cellStyle name="Salida 3 17 3" xfId="19548" xr:uid="{00000000-0005-0000-0000-0000D4A70000}"/>
    <cellStyle name="Salida 3 17 3 2" xfId="34599" xr:uid="{00000000-0005-0000-0000-0000D5A70000}"/>
    <cellStyle name="Salida 3 17 3 3" xfId="48948" xr:uid="{00000000-0005-0000-0000-0000D6A70000}"/>
    <cellStyle name="Salida 3 18" xfId="5409" xr:uid="{00000000-0005-0000-0000-0000D7A70000}"/>
    <cellStyle name="Salida 3 18 2" xfId="9364" xr:uid="{00000000-0005-0000-0000-0000D8A70000}"/>
    <cellStyle name="Salida 3 18 2 2" xfId="24415" xr:uid="{00000000-0005-0000-0000-0000D9A70000}"/>
    <cellStyle name="Salida 3 18 2 3" xfId="38764" xr:uid="{00000000-0005-0000-0000-0000DAA70000}"/>
    <cellStyle name="Salida 3 18 3" xfId="19758" xr:uid="{00000000-0005-0000-0000-0000DBA70000}"/>
    <cellStyle name="Salida 3 18 3 2" xfId="34809" xr:uid="{00000000-0005-0000-0000-0000DCA70000}"/>
    <cellStyle name="Salida 3 18 3 3" xfId="49158" xr:uid="{00000000-0005-0000-0000-0000DDA70000}"/>
    <cellStyle name="Salida 3 19" xfId="5619" xr:uid="{00000000-0005-0000-0000-0000DEA70000}"/>
    <cellStyle name="Salida 3 19 2" xfId="11236" xr:uid="{00000000-0005-0000-0000-0000DFA70000}"/>
    <cellStyle name="Salida 3 19 2 2" xfId="26287" xr:uid="{00000000-0005-0000-0000-0000E0A70000}"/>
    <cellStyle name="Salida 3 19 2 3" xfId="40636" xr:uid="{00000000-0005-0000-0000-0000E1A70000}"/>
    <cellStyle name="Salida 3 19 3" xfId="19968" xr:uid="{00000000-0005-0000-0000-0000E2A70000}"/>
    <cellStyle name="Salida 3 19 3 2" xfId="35019" xr:uid="{00000000-0005-0000-0000-0000E3A70000}"/>
    <cellStyle name="Salida 3 19 3 3" xfId="49368" xr:uid="{00000000-0005-0000-0000-0000E4A70000}"/>
    <cellStyle name="Salida 3 2" xfId="305" xr:uid="{00000000-0005-0000-0000-0000E5A70000}"/>
    <cellStyle name="Salida 3 2 2" xfId="10148" xr:uid="{00000000-0005-0000-0000-0000E6A70000}"/>
    <cellStyle name="Salida 3 2 2 2" xfId="25199" xr:uid="{00000000-0005-0000-0000-0000E7A70000}"/>
    <cellStyle name="Salida 3 2 2 3" xfId="39548" xr:uid="{00000000-0005-0000-0000-0000E8A70000}"/>
    <cellStyle name="Salida 3 2 3" xfId="16292" xr:uid="{00000000-0005-0000-0000-0000E9A70000}"/>
    <cellStyle name="Salida 3 2 3 2" xfId="31343" xr:uid="{00000000-0005-0000-0000-0000EAA70000}"/>
    <cellStyle name="Salida 3 2 3 3" xfId="45692" xr:uid="{00000000-0005-0000-0000-0000EBA70000}"/>
    <cellStyle name="Salida 3 20" xfId="5829" xr:uid="{00000000-0005-0000-0000-0000ECA70000}"/>
    <cellStyle name="Salida 3 20 2" xfId="9800" xr:uid="{00000000-0005-0000-0000-0000EDA70000}"/>
    <cellStyle name="Salida 3 20 2 2" xfId="24851" xr:uid="{00000000-0005-0000-0000-0000EEA70000}"/>
    <cellStyle name="Salida 3 20 2 3" xfId="39200" xr:uid="{00000000-0005-0000-0000-0000EFA70000}"/>
    <cellStyle name="Salida 3 20 3" xfId="20178" xr:uid="{00000000-0005-0000-0000-0000F0A70000}"/>
    <cellStyle name="Salida 3 20 3 2" xfId="35229" xr:uid="{00000000-0005-0000-0000-0000F1A70000}"/>
    <cellStyle name="Salida 3 20 3 3" xfId="49578" xr:uid="{00000000-0005-0000-0000-0000F2A70000}"/>
    <cellStyle name="Salida 3 21" xfId="6039" xr:uid="{00000000-0005-0000-0000-0000F3A70000}"/>
    <cellStyle name="Salida 3 21 2" xfId="15259" xr:uid="{00000000-0005-0000-0000-0000F4A70000}"/>
    <cellStyle name="Salida 3 21 2 2" xfId="30310" xr:uid="{00000000-0005-0000-0000-0000F5A70000}"/>
    <cellStyle name="Salida 3 21 2 3" xfId="44659" xr:uid="{00000000-0005-0000-0000-0000F6A70000}"/>
    <cellStyle name="Salida 3 21 3" xfId="20388" xr:uid="{00000000-0005-0000-0000-0000F7A70000}"/>
    <cellStyle name="Salida 3 21 3 2" xfId="35439" xr:uid="{00000000-0005-0000-0000-0000F8A70000}"/>
    <cellStyle name="Salida 3 21 3 3" xfId="49788" xr:uid="{00000000-0005-0000-0000-0000F9A70000}"/>
    <cellStyle name="Salida 3 22" xfId="6249" xr:uid="{00000000-0005-0000-0000-0000FAA70000}"/>
    <cellStyle name="Salida 3 22 2" xfId="10714" xr:uid="{00000000-0005-0000-0000-0000FBA70000}"/>
    <cellStyle name="Salida 3 22 2 2" xfId="25765" xr:uid="{00000000-0005-0000-0000-0000FCA70000}"/>
    <cellStyle name="Salida 3 22 2 3" xfId="40114" xr:uid="{00000000-0005-0000-0000-0000FDA70000}"/>
    <cellStyle name="Salida 3 22 3" xfId="20598" xr:uid="{00000000-0005-0000-0000-0000FEA70000}"/>
    <cellStyle name="Salida 3 22 3 2" xfId="35649" xr:uid="{00000000-0005-0000-0000-0000FFA70000}"/>
    <cellStyle name="Salida 3 22 3 3" xfId="49998" xr:uid="{00000000-0005-0000-0000-000000A80000}"/>
    <cellStyle name="Salida 3 23" xfId="6459" xr:uid="{00000000-0005-0000-0000-000001A80000}"/>
    <cellStyle name="Salida 3 23 2" xfId="13522" xr:uid="{00000000-0005-0000-0000-000002A80000}"/>
    <cellStyle name="Salida 3 23 2 2" xfId="28573" xr:uid="{00000000-0005-0000-0000-000003A80000}"/>
    <cellStyle name="Salida 3 23 2 3" xfId="42922" xr:uid="{00000000-0005-0000-0000-000004A80000}"/>
    <cellStyle name="Salida 3 23 3" xfId="20808" xr:uid="{00000000-0005-0000-0000-000005A80000}"/>
    <cellStyle name="Salida 3 23 3 2" xfId="35859" xr:uid="{00000000-0005-0000-0000-000006A80000}"/>
    <cellStyle name="Salida 3 23 3 3" xfId="50208" xr:uid="{00000000-0005-0000-0000-000007A80000}"/>
    <cellStyle name="Salida 3 24" xfId="6669" xr:uid="{00000000-0005-0000-0000-000008A80000}"/>
    <cellStyle name="Salida 3 24 2" xfId="12724" xr:uid="{00000000-0005-0000-0000-000009A80000}"/>
    <cellStyle name="Salida 3 24 2 2" xfId="27775" xr:uid="{00000000-0005-0000-0000-00000AA80000}"/>
    <cellStyle name="Salida 3 24 2 3" xfId="42124" xr:uid="{00000000-0005-0000-0000-00000BA80000}"/>
    <cellStyle name="Salida 3 24 3" xfId="21018" xr:uid="{00000000-0005-0000-0000-00000CA80000}"/>
    <cellStyle name="Salida 3 24 3 2" xfId="36069" xr:uid="{00000000-0005-0000-0000-00000DA80000}"/>
    <cellStyle name="Salida 3 24 3 3" xfId="50418" xr:uid="{00000000-0005-0000-0000-00000EA80000}"/>
    <cellStyle name="Salida 3 25" xfId="6879" xr:uid="{00000000-0005-0000-0000-00000FA80000}"/>
    <cellStyle name="Salida 3 25 2" xfId="12116" xr:uid="{00000000-0005-0000-0000-000010A80000}"/>
    <cellStyle name="Salida 3 25 2 2" xfId="27167" xr:uid="{00000000-0005-0000-0000-000011A80000}"/>
    <cellStyle name="Salida 3 25 2 3" xfId="41516" xr:uid="{00000000-0005-0000-0000-000012A80000}"/>
    <cellStyle name="Salida 3 25 3" xfId="21228" xr:uid="{00000000-0005-0000-0000-000013A80000}"/>
    <cellStyle name="Salida 3 25 3 2" xfId="36279" xr:uid="{00000000-0005-0000-0000-000014A80000}"/>
    <cellStyle name="Salida 3 25 3 3" xfId="50628" xr:uid="{00000000-0005-0000-0000-000015A80000}"/>
    <cellStyle name="Salida 3 26" xfId="7089" xr:uid="{00000000-0005-0000-0000-000016A80000}"/>
    <cellStyle name="Salida 3 26 2" xfId="9029" xr:uid="{00000000-0005-0000-0000-000017A80000}"/>
    <cellStyle name="Salida 3 26 2 2" xfId="24080" xr:uid="{00000000-0005-0000-0000-000018A80000}"/>
    <cellStyle name="Salida 3 26 2 3" xfId="38429" xr:uid="{00000000-0005-0000-0000-000019A80000}"/>
    <cellStyle name="Salida 3 26 3" xfId="21438" xr:uid="{00000000-0005-0000-0000-00001AA80000}"/>
    <cellStyle name="Salida 3 26 3 2" xfId="36489" xr:uid="{00000000-0005-0000-0000-00001BA80000}"/>
    <cellStyle name="Salida 3 26 3 3" xfId="50838" xr:uid="{00000000-0005-0000-0000-00001CA80000}"/>
    <cellStyle name="Salida 3 27" xfId="7299" xr:uid="{00000000-0005-0000-0000-00001DA80000}"/>
    <cellStyle name="Salida 3 27 2" xfId="13466" xr:uid="{00000000-0005-0000-0000-00001EA80000}"/>
    <cellStyle name="Salida 3 27 2 2" xfId="28517" xr:uid="{00000000-0005-0000-0000-00001FA80000}"/>
    <cellStyle name="Salida 3 27 2 3" xfId="42866" xr:uid="{00000000-0005-0000-0000-000020A80000}"/>
    <cellStyle name="Salida 3 27 3" xfId="21648" xr:uid="{00000000-0005-0000-0000-000021A80000}"/>
    <cellStyle name="Salida 3 27 3 2" xfId="36699" xr:uid="{00000000-0005-0000-0000-000022A80000}"/>
    <cellStyle name="Salida 3 27 3 3" xfId="51048" xr:uid="{00000000-0005-0000-0000-000023A80000}"/>
    <cellStyle name="Salida 3 28" xfId="7509" xr:uid="{00000000-0005-0000-0000-000024A80000}"/>
    <cellStyle name="Salida 3 28 2" xfId="14333" xr:uid="{00000000-0005-0000-0000-000025A80000}"/>
    <cellStyle name="Salida 3 28 2 2" xfId="29384" xr:uid="{00000000-0005-0000-0000-000026A80000}"/>
    <cellStyle name="Salida 3 28 2 3" xfId="43733" xr:uid="{00000000-0005-0000-0000-000027A80000}"/>
    <cellStyle name="Salida 3 28 3" xfId="21858" xr:uid="{00000000-0005-0000-0000-000028A80000}"/>
    <cellStyle name="Salida 3 28 3 2" xfId="36909" xr:uid="{00000000-0005-0000-0000-000029A80000}"/>
    <cellStyle name="Salida 3 28 3 3" xfId="51258" xr:uid="{00000000-0005-0000-0000-00002AA80000}"/>
    <cellStyle name="Salida 3 29" xfId="7719" xr:uid="{00000000-0005-0000-0000-00002BA80000}"/>
    <cellStyle name="Salida 3 29 2" xfId="13176" xr:uid="{00000000-0005-0000-0000-00002CA80000}"/>
    <cellStyle name="Salida 3 29 2 2" xfId="28227" xr:uid="{00000000-0005-0000-0000-00002DA80000}"/>
    <cellStyle name="Salida 3 29 2 3" xfId="42576" xr:uid="{00000000-0005-0000-0000-00002EA80000}"/>
    <cellStyle name="Salida 3 29 3" xfId="22068" xr:uid="{00000000-0005-0000-0000-00002FA80000}"/>
    <cellStyle name="Salida 3 29 3 2" xfId="37119" xr:uid="{00000000-0005-0000-0000-000030A80000}"/>
    <cellStyle name="Salida 3 29 3 3" xfId="51468" xr:uid="{00000000-0005-0000-0000-000031A80000}"/>
    <cellStyle name="Salida 3 3" xfId="2259" xr:uid="{00000000-0005-0000-0000-000032A80000}"/>
    <cellStyle name="Salida 3 3 2" xfId="13753" xr:uid="{00000000-0005-0000-0000-000033A80000}"/>
    <cellStyle name="Salida 3 3 2 2" xfId="28804" xr:uid="{00000000-0005-0000-0000-000034A80000}"/>
    <cellStyle name="Salida 3 3 2 3" xfId="43153" xr:uid="{00000000-0005-0000-0000-000035A80000}"/>
    <cellStyle name="Salida 3 3 3" xfId="16608" xr:uid="{00000000-0005-0000-0000-000036A80000}"/>
    <cellStyle name="Salida 3 3 3 2" xfId="31659" xr:uid="{00000000-0005-0000-0000-000037A80000}"/>
    <cellStyle name="Salida 3 3 3 3" xfId="46008" xr:uid="{00000000-0005-0000-0000-000038A80000}"/>
    <cellStyle name="Salida 3 30" xfId="7929" xr:uid="{00000000-0005-0000-0000-000039A80000}"/>
    <cellStyle name="Salida 3 30 2" xfId="15883" xr:uid="{00000000-0005-0000-0000-00003AA80000}"/>
    <cellStyle name="Salida 3 30 2 2" xfId="30934" xr:uid="{00000000-0005-0000-0000-00003BA80000}"/>
    <cellStyle name="Salida 3 30 2 3" xfId="45283" xr:uid="{00000000-0005-0000-0000-00003CA80000}"/>
    <cellStyle name="Salida 3 30 3" xfId="22278" xr:uid="{00000000-0005-0000-0000-00003DA80000}"/>
    <cellStyle name="Salida 3 30 3 2" xfId="37329" xr:uid="{00000000-0005-0000-0000-00003EA80000}"/>
    <cellStyle name="Salida 3 30 3 3" xfId="51678" xr:uid="{00000000-0005-0000-0000-00003FA80000}"/>
    <cellStyle name="Salida 3 31" xfId="8136" xr:uid="{00000000-0005-0000-0000-000040A80000}"/>
    <cellStyle name="Salida 3 31 2" xfId="13926" xr:uid="{00000000-0005-0000-0000-000041A80000}"/>
    <cellStyle name="Salida 3 31 2 2" xfId="28977" xr:uid="{00000000-0005-0000-0000-000042A80000}"/>
    <cellStyle name="Salida 3 31 2 3" xfId="43326" xr:uid="{00000000-0005-0000-0000-000043A80000}"/>
    <cellStyle name="Salida 3 31 3" xfId="22485" xr:uid="{00000000-0005-0000-0000-000044A80000}"/>
    <cellStyle name="Salida 3 31 3 2" xfId="37536" xr:uid="{00000000-0005-0000-0000-000045A80000}"/>
    <cellStyle name="Salida 3 31 3 3" xfId="51885" xr:uid="{00000000-0005-0000-0000-000046A80000}"/>
    <cellStyle name="Salida 3 32" xfId="8343" xr:uid="{00000000-0005-0000-0000-000047A80000}"/>
    <cellStyle name="Salida 3 32 2" xfId="10721" xr:uid="{00000000-0005-0000-0000-000048A80000}"/>
    <cellStyle name="Salida 3 32 2 2" xfId="25772" xr:uid="{00000000-0005-0000-0000-000049A80000}"/>
    <cellStyle name="Salida 3 32 2 3" xfId="40121" xr:uid="{00000000-0005-0000-0000-00004AA80000}"/>
    <cellStyle name="Salida 3 32 3" xfId="22692" xr:uid="{00000000-0005-0000-0000-00004BA80000}"/>
    <cellStyle name="Salida 3 32 3 2" xfId="37743" xr:uid="{00000000-0005-0000-0000-00004CA80000}"/>
    <cellStyle name="Salida 3 32 3 3" xfId="52092" xr:uid="{00000000-0005-0000-0000-00004DA80000}"/>
    <cellStyle name="Salida 3 33" xfId="8548" xr:uid="{00000000-0005-0000-0000-00004EA80000}"/>
    <cellStyle name="Salida 3 33 2" xfId="14724" xr:uid="{00000000-0005-0000-0000-00004FA80000}"/>
    <cellStyle name="Salida 3 33 2 2" xfId="29775" xr:uid="{00000000-0005-0000-0000-000050A80000}"/>
    <cellStyle name="Salida 3 33 2 3" xfId="44124" xr:uid="{00000000-0005-0000-0000-000051A80000}"/>
    <cellStyle name="Salida 3 33 3" xfId="22897" xr:uid="{00000000-0005-0000-0000-000052A80000}"/>
    <cellStyle name="Salida 3 33 3 2" xfId="37948" xr:uid="{00000000-0005-0000-0000-000053A80000}"/>
    <cellStyle name="Salida 3 33 3 3" xfId="52297" xr:uid="{00000000-0005-0000-0000-000054A80000}"/>
    <cellStyle name="Salida 3 34" xfId="8743" xr:uid="{00000000-0005-0000-0000-000055A80000}"/>
    <cellStyle name="Salida 3 34 2" xfId="12022" xr:uid="{00000000-0005-0000-0000-000056A80000}"/>
    <cellStyle name="Salida 3 34 2 2" xfId="27073" xr:uid="{00000000-0005-0000-0000-000057A80000}"/>
    <cellStyle name="Salida 3 34 2 3" xfId="41422" xr:uid="{00000000-0005-0000-0000-000058A80000}"/>
    <cellStyle name="Salida 3 34 3" xfId="23092" xr:uid="{00000000-0005-0000-0000-000059A80000}"/>
    <cellStyle name="Salida 3 34 3 2" xfId="38143" xr:uid="{00000000-0005-0000-0000-00005AA80000}"/>
    <cellStyle name="Salida 3 34 3 3" xfId="52492" xr:uid="{00000000-0005-0000-0000-00005BA80000}"/>
    <cellStyle name="Salida 3 35" xfId="8913" xr:uid="{00000000-0005-0000-0000-00005CA80000}"/>
    <cellStyle name="Salida 3 35 2" xfId="1771" xr:uid="{00000000-0005-0000-0000-00005DA80000}"/>
    <cellStyle name="Salida 3 35 2 2" xfId="23576" xr:uid="{00000000-0005-0000-0000-00005EA80000}"/>
    <cellStyle name="Salida 3 35 2 3" xfId="24010" xr:uid="{00000000-0005-0000-0000-00005FA80000}"/>
    <cellStyle name="Salida 3 35 3" xfId="23262" xr:uid="{00000000-0005-0000-0000-000060A80000}"/>
    <cellStyle name="Salida 3 35 3 2" xfId="38313" xr:uid="{00000000-0005-0000-0000-000061A80000}"/>
    <cellStyle name="Salida 3 35 3 3" xfId="52662" xr:uid="{00000000-0005-0000-0000-000062A80000}"/>
    <cellStyle name="Salida 3 36" xfId="10373" xr:uid="{00000000-0005-0000-0000-000063A80000}"/>
    <cellStyle name="Salida 3 36 2" xfId="25424" xr:uid="{00000000-0005-0000-0000-000064A80000}"/>
    <cellStyle name="Salida 3 36 3" xfId="39773" xr:uid="{00000000-0005-0000-0000-000065A80000}"/>
    <cellStyle name="Salida 3 37" xfId="16162" xr:uid="{00000000-0005-0000-0000-000066A80000}"/>
    <cellStyle name="Salida 3 37 2" xfId="31213" xr:uid="{00000000-0005-0000-0000-000067A80000}"/>
    <cellStyle name="Salida 3 37 3" xfId="45562" xr:uid="{00000000-0005-0000-0000-000068A80000}"/>
    <cellStyle name="Salida 3 4" xfId="2469" xr:uid="{00000000-0005-0000-0000-000069A80000}"/>
    <cellStyle name="Salida 3 4 2" xfId="11099" xr:uid="{00000000-0005-0000-0000-00006AA80000}"/>
    <cellStyle name="Salida 3 4 2 2" xfId="26150" xr:uid="{00000000-0005-0000-0000-00006BA80000}"/>
    <cellStyle name="Salida 3 4 2 3" xfId="40499" xr:uid="{00000000-0005-0000-0000-00006CA80000}"/>
    <cellStyle name="Salida 3 4 3" xfId="16818" xr:uid="{00000000-0005-0000-0000-00006DA80000}"/>
    <cellStyle name="Salida 3 4 3 2" xfId="31869" xr:uid="{00000000-0005-0000-0000-00006EA80000}"/>
    <cellStyle name="Salida 3 4 3 3" xfId="46218" xr:uid="{00000000-0005-0000-0000-00006FA80000}"/>
    <cellStyle name="Salida 3 5" xfId="2679" xr:uid="{00000000-0005-0000-0000-000070A80000}"/>
    <cellStyle name="Salida 3 5 2" xfId="13449" xr:uid="{00000000-0005-0000-0000-000071A80000}"/>
    <cellStyle name="Salida 3 5 2 2" xfId="28500" xr:uid="{00000000-0005-0000-0000-000072A80000}"/>
    <cellStyle name="Salida 3 5 2 3" xfId="42849" xr:uid="{00000000-0005-0000-0000-000073A80000}"/>
    <cellStyle name="Salida 3 5 3" xfId="17028" xr:uid="{00000000-0005-0000-0000-000074A80000}"/>
    <cellStyle name="Salida 3 5 3 2" xfId="32079" xr:uid="{00000000-0005-0000-0000-000075A80000}"/>
    <cellStyle name="Salida 3 5 3 3" xfId="46428" xr:uid="{00000000-0005-0000-0000-000076A80000}"/>
    <cellStyle name="Salida 3 6" xfId="2889" xr:uid="{00000000-0005-0000-0000-000077A80000}"/>
    <cellStyle name="Salida 3 6 2" xfId="16077" xr:uid="{00000000-0005-0000-0000-000078A80000}"/>
    <cellStyle name="Salida 3 6 2 2" xfId="31128" xr:uid="{00000000-0005-0000-0000-000079A80000}"/>
    <cellStyle name="Salida 3 6 2 3" xfId="45477" xr:uid="{00000000-0005-0000-0000-00007AA80000}"/>
    <cellStyle name="Salida 3 6 3" xfId="17238" xr:uid="{00000000-0005-0000-0000-00007BA80000}"/>
    <cellStyle name="Salida 3 6 3 2" xfId="32289" xr:uid="{00000000-0005-0000-0000-00007CA80000}"/>
    <cellStyle name="Salida 3 6 3 3" xfId="46638" xr:uid="{00000000-0005-0000-0000-00007DA80000}"/>
    <cellStyle name="Salida 3 7" xfId="3099" xr:uid="{00000000-0005-0000-0000-00007EA80000}"/>
    <cellStyle name="Salida 3 7 2" xfId="10513" xr:uid="{00000000-0005-0000-0000-00007FA80000}"/>
    <cellStyle name="Salida 3 7 2 2" xfId="25564" xr:uid="{00000000-0005-0000-0000-000080A80000}"/>
    <cellStyle name="Salida 3 7 2 3" xfId="39913" xr:uid="{00000000-0005-0000-0000-000081A80000}"/>
    <cellStyle name="Salida 3 7 3" xfId="17448" xr:uid="{00000000-0005-0000-0000-000082A80000}"/>
    <cellStyle name="Salida 3 7 3 2" xfId="32499" xr:uid="{00000000-0005-0000-0000-000083A80000}"/>
    <cellStyle name="Salida 3 7 3 3" xfId="46848" xr:uid="{00000000-0005-0000-0000-000084A80000}"/>
    <cellStyle name="Salida 3 8" xfId="3309" xr:uid="{00000000-0005-0000-0000-000085A80000}"/>
    <cellStyle name="Salida 3 8 2" xfId="12560" xr:uid="{00000000-0005-0000-0000-000086A80000}"/>
    <cellStyle name="Salida 3 8 2 2" xfId="27611" xr:uid="{00000000-0005-0000-0000-000087A80000}"/>
    <cellStyle name="Salida 3 8 2 3" xfId="41960" xr:uid="{00000000-0005-0000-0000-000088A80000}"/>
    <cellStyle name="Salida 3 8 3" xfId="17658" xr:uid="{00000000-0005-0000-0000-000089A80000}"/>
    <cellStyle name="Salida 3 8 3 2" xfId="32709" xr:uid="{00000000-0005-0000-0000-00008AA80000}"/>
    <cellStyle name="Salida 3 8 3 3" xfId="47058" xr:uid="{00000000-0005-0000-0000-00008BA80000}"/>
    <cellStyle name="Salida 3 9" xfId="3519" xr:uid="{00000000-0005-0000-0000-00008CA80000}"/>
    <cellStyle name="Salida 3 9 2" xfId="13651" xr:uid="{00000000-0005-0000-0000-00008DA80000}"/>
    <cellStyle name="Salida 3 9 2 2" xfId="28702" xr:uid="{00000000-0005-0000-0000-00008EA80000}"/>
    <cellStyle name="Salida 3 9 2 3" xfId="43051" xr:uid="{00000000-0005-0000-0000-00008FA80000}"/>
    <cellStyle name="Salida 3 9 3" xfId="17868" xr:uid="{00000000-0005-0000-0000-000090A80000}"/>
    <cellStyle name="Salida 3 9 3 2" xfId="32919" xr:uid="{00000000-0005-0000-0000-000091A80000}"/>
    <cellStyle name="Salida 3 9 3 3" xfId="47268" xr:uid="{00000000-0005-0000-0000-000092A80000}"/>
    <cellStyle name="Salida 30" xfId="1961" xr:uid="{00000000-0005-0000-0000-000093A80000}"/>
    <cellStyle name="Salida 30 2" xfId="15942" xr:uid="{00000000-0005-0000-0000-000094A80000}"/>
    <cellStyle name="Salida 30 2 2" xfId="30993" xr:uid="{00000000-0005-0000-0000-000095A80000}"/>
    <cellStyle name="Salida 30 2 3" xfId="45342" xr:uid="{00000000-0005-0000-0000-000096A80000}"/>
    <cellStyle name="Salida 30 3" xfId="16307" xr:uid="{00000000-0005-0000-0000-000097A80000}"/>
    <cellStyle name="Salida 30 3 2" xfId="31358" xr:uid="{00000000-0005-0000-0000-000098A80000}"/>
    <cellStyle name="Salida 30 3 3" xfId="45707" xr:uid="{00000000-0005-0000-0000-000099A80000}"/>
    <cellStyle name="Salida 31" xfId="1994" xr:uid="{00000000-0005-0000-0000-00009AA80000}"/>
    <cellStyle name="Salida 31 2" xfId="12510" xr:uid="{00000000-0005-0000-0000-00009BA80000}"/>
    <cellStyle name="Salida 31 2 2" xfId="27561" xr:uid="{00000000-0005-0000-0000-00009CA80000}"/>
    <cellStyle name="Salida 31 2 3" xfId="41910" xr:uid="{00000000-0005-0000-0000-00009DA80000}"/>
    <cellStyle name="Salida 31 3" xfId="16340" xr:uid="{00000000-0005-0000-0000-00009EA80000}"/>
    <cellStyle name="Salida 31 3 2" xfId="31391" xr:uid="{00000000-0005-0000-0000-00009FA80000}"/>
    <cellStyle name="Salida 31 3 3" xfId="45740" xr:uid="{00000000-0005-0000-0000-0000A0A80000}"/>
    <cellStyle name="Salida 32" xfId="2096" xr:uid="{00000000-0005-0000-0000-0000A1A80000}"/>
    <cellStyle name="Salida 32 2" xfId="13135" xr:uid="{00000000-0005-0000-0000-0000A2A80000}"/>
    <cellStyle name="Salida 32 2 2" xfId="28186" xr:uid="{00000000-0005-0000-0000-0000A3A80000}"/>
    <cellStyle name="Salida 32 2 3" xfId="42535" xr:uid="{00000000-0005-0000-0000-0000A4A80000}"/>
    <cellStyle name="Salida 32 3" xfId="16443" xr:uid="{00000000-0005-0000-0000-0000A5A80000}"/>
    <cellStyle name="Salida 32 3 2" xfId="31494" xr:uid="{00000000-0005-0000-0000-0000A6A80000}"/>
    <cellStyle name="Salida 32 3 3" xfId="45843" xr:uid="{00000000-0005-0000-0000-0000A7A80000}"/>
    <cellStyle name="Salida 33" xfId="2097" xr:uid="{00000000-0005-0000-0000-0000A8A80000}"/>
    <cellStyle name="Salida 33 2" xfId="15891" xr:uid="{00000000-0005-0000-0000-0000A9A80000}"/>
    <cellStyle name="Salida 33 2 2" xfId="30942" xr:uid="{00000000-0005-0000-0000-0000AAA80000}"/>
    <cellStyle name="Salida 33 2 3" xfId="45291" xr:uid="{00000000-0005-0000-0000-0000ABA80000}"/>
    <cellStyle name="Salida 33 3" xfId="16444" xr:uid="{00000000-0005-0000-0000-0000ACA80000}"/>
    <cellStyle name="Salida 33 3 2" xfId="31495" xr:uid="{00000000-0005-0000-0000-0000ADA80000}"/>
    <cellStyle name="Salida 33 3 3" xfId="45844" xr:uid="{00000000-0005-0000-0000-0000AEA80000}"/>
    <cellStyle name="Salida 34" xfId="1991" xr:uid="{00000000-0005-0000-0000-0000AFA80000}"/>
    <cellStyle name="Salida 34 2" xfId="12405" xr:uid="{00000000-0005-0000-0000-0000B0A80000}"/>
    <cellStyle name="Salida 34 2 2" xfId="27456" xr:uid="{00000000-0005-0000-0000-0000B1A80000}"/>
    <cellStyle name="Salida 34 2 3" xfId="41805" xr:uid="{00000000-0005-0000-0000-0000B2A80000}"/>
    <cellStyle name="Salida 34 3" xfId="16337" xr:uid="{00000000-0005-0000-0000-0000B3A80000}"/>
    <cellStyle name="Salida 34 3 2" xfId="31388" xr:uid="{00000000-0005-0000-0000-0000B4A80000}"/>
    <cellStyle name="Salida 34 3 3" xfId="45737" xr:uid="{00000000-0005-0000-0000-0000B5A80000}"/>
    <cellStyle name="Salida 35" xfId="1586" xr:uid="{00000000-0005-0000-0000-0000B6A80000}"/>
    <cellStyle name="Salida 35 2" xfId="9066" xr:uid="{00000000-0005-0000-0000-0000B7A80000}"/>
    <cellStyle name="Salida 35 2 2" xfId="24117" xr:uid="{00000000-0005-0000-0000-0000B8A80000}"/>
    <cellStyle name="Salida 35 2 3" xfId="38466" xr:uid="{00000000-0005-0000-0000-0000B9A80000}"/>
    <cellStyle name="Salida 35 3" xfId="14699" xr:uid="{00000000-0005-0000-0000-0000BAA80000}"/>
    <cellStyle name="Salida 35 3 2" xfId="29750" xr:uid="{00000000-0005-0000-0000-0000BBA80000}"/>
    <cellStyle name="Salida 35 3 3" xfId="44099" xr:uid="{00000000-0005-0000-0000-0000BCA80000}"/>
    <cellStyle name="Salida 36" xfId="2052" xr:uid="{00000000-0005-0000-0000-0000BDA80000}"/>
    <cellStyle name="Salida 36 2" xfId="11542" xr:uid="{00000000-0005-0000-0000-0000BEA80000}"/>
    <cellStyle name="Salida 36 2 2" xfId="26593" xr:uid="{00000000-0005-0000-0000-0000BFA80000}"/>
    <cellStyle name="Salida 36 2 3" xfId="40942" xr:uid="{00000000-0005-0000-0000-0000C0A80000}"/>
    <cellStyle name="Salida 36 3" xfId="16399" xr:uid="{00000000-0005-0000-0000-0000C1A80000}"/>
    <cellStyle name="Salida 36 3 2" xfId="31450" xr:uid="{00000000-0005-0000-0000-0000C2A80000}"/>
    <cellStyle name="Salida 36 3 3" xfId="45799" xr:uid="{00000000-0005-0000-0000-0000C3A80000}"/>
    <cellStyle name="Salida 37" xfId="2390" xr:uid="{00000000-0005-0000-0000-0000C4A80000}"/>
    <cellStyle name="Salida 37 2" xfId="14608" xr:uid="{00000000-0005-0000-0000-0000C5A80000}"/>
    <cellStyle name="Salida 37 2 2" xfId="29659" xr:uid="{00000000-0005-0000-0000-0000C6A80000}"/>
    <cellStyle name="Salida 37 2 3" xfId="44008" xr:uid="{00000000-0005-0000-0000-0000C7A80000}"/>
    <cellStyle name="Salida 37 3" xfId="16739" xr:uid="{00000000-0005-0000-0000-0000C8A80000}"/>
    <cellStyle name="Salida 37 3 2" xfId="31790" xr:uid="{00000000-0005-0000-0000-0000C9A80000}"/>
    <cellStyle name="Salida 37 3 3" xfId="46139" xr:uid="{00000000-0005-0000-0000-0000CAA80000}"/>
    <cellStyle name="Salida 38" xfId="2600" xr:uid="{00000000-0005-0000-0000-0000CBA80000}"/>
    <cellStyle name="Salida 38 2" xfId="15261" xr:uid="{00000000-0005-0000-0000-0000CCA80000}"/>
    <cellStyle name="Salida 38 2 2" xfId="30312" xr:uid="{00000000-0005-0000-0000-0000CDA80000}"/>
    <cellStyle name="Salida 38 2 3" xfId="44661" xr:uid="{00000000-0005-0000-0000-0000CEA80000}"/>
    <cellStyle name="Salida 38 3" xfId="16949" xr:uid="{00000000-0005-0000-0000-0000CFA80000}"/>
    <cellStyle name="Salida 38 3 2" xfId="32000" xr:uid="{00000000-0005-0000-0000-0000D0A80000}"/>
    <cellStyle name="Salida 38 3 3" xfId="46349" xr:uid="{00000000-0005-0000-0000-0000D1A80000}"/>
    <cellStyle name="Salida 39" xfId="2810" xr:uid="{00000000-0005-0000-0000-0000D2A80000}"/>
    <cellStyle name="Salida 39 2" xfId="9735" xr:uid="{00000000-0005-0000-0000-0000D3A80000}"/>
    <cellStyle name="Salida 39 2 2" xfId="24786" xr:uid="{00000000-0005-0000-0000-0000D4A80000}"/>
    <cellStyle name="Salida 39 2 3" xfId="39135" xr:uid="{00000000-0005-0000-0000-0000D5A80000}"/>
    <cellStyle name="Salida 39 3" xfId="17159" xr:uid="{00000000-0005-0000-0000-0000D6A80000}"/>
    <cellStyle name="Salida 39 3 2" xfId="32210" xr:uid="{00000000-0005-0000-0000-0000D7A80000}"/>
    <cellStyle name="Salida 39 3 3" xfId="46559" xr:uid="{00000000-0005-0000-0000-0000D8A80000}"/>
    <cellStyle name="Salida 4" xfId="218" xr:uid="{00000000-0005-0000-0000-0000D9A80000}"/>
    <cellStyle name="Salida 4 10" xfId="3730" xr:uid="{00000000-0005-0000-0000-0000DAA80000}"/>
    <cellStyle name="Salida 4 10 2" xfId="12059" xr:uid="{00000000-0005-0000-0000-0000DBA80000}"/>
    <cellStyle name="Salida 4 10 2 2" xfId="27110" xr:uid="{00000000-0005-0000-0000-0000DCA80000}"/>
    <cellStyle name="Salida 4 10 2 3" xfId="41459" xr:uid="{00000000-0005-0000-0000-0000DDA80000}"/>
    <cellStyle name="Salida 4 10 3" xfId="18079" xr:uid="{00000000-0005-0000-0000-0000DEA80000}"/>
    <cellStyle name="Salida 4 10 3 2" xfId="33130" xr:uid="{00000000-0005-0000-0000-0000DFA80000}"/>
    <cellStyle name="Salida 4 10 3 3" xfId="47479" xr:uid="{00000000-0005-0000-0000-0000E0A80000}"/>
    <cellStyle name="Salida 4 11" xfId="3940" xr:uid="{00000000-0005-0000-0000-0000E1A80000}"/>
    <cellStyle name="Salida 4 11 2" xfId="9431" xr:uid="{00000000-0005-0000-0000-0000E2A80000}"/>
    <cellStyle name="Salida 4 11 2 2" xfId="24482" xr:uid="{00000000-0005-0000-0000-0000E3A80000}"/>
    <cellStyle name="Salida 4 11 2 3" xfId="38831" xr:uid="{00000000-0005-0000-0000-0000E4A80000}"/>
    <cellStyle name="Salida 4 11 3" xfId="18289" xr:uid="{00000000-0005-0000-0000-0000E5A80000}"/>
    <cellStyle name="Salida 4 11 3 2" xfId="33340" xr:uid="{00000000-0005-0000-0000-0000E6A80000}"/>
    <cellStyle name="Salida 4 11 3 3" xfId="47689" xr:uid="{00000000-0005-0000-0000-0000E7A80000}"/>
    <cellStyle name="Salida 4 12" xfId="4150" xr:uid="{00000000-0005-0000-0000-0000E8A80000}"/>
    <cellStyle name="Salida 4 12 2" xfId="16080" xr:uid="{00000000-0005-0000-0000-0000E9A80000}"/>
    <cellStyle name="Salida 4 12 2 2" xfId="31131" xr:uid="{00000000-0005-0000-0000-0000EAA80000}"/>
    <cellStyle name="Salida 4 12 2 3" xfId="45480" xr:uid="{00000000-0005-0000-0000-0000EBA80000}"/>
    <cellStyle name="Salida 4 12 3" xfId="18499" xr:uid="{00000000-0005-0000-0000-0000ECA80000}"/>
    <cellStyle name="Salida 4 12 3 2" xfId="33550" xr:uid="{00000000-0005-0000-0000-0000EDA80000}"/>
    <cellStyle name="Salida 4 12 3 3" xfId="47899" xr:uid="{00000000-0005-0000-0000-0000EEA80000}"/>
    <cellStyle name="Salida 4 13" xfId="4360" xr:uid="{00000000-0005-0000-0000-0000EFA80000}"/>
    <cellStyle name="Salida 4 13 2" xfId="12922" xr:uid="{00000000-0005-0000-0000-0000F0A80000}"/>
    <cellStyle name="Salida 4 13 2 2" xfId="27973" xr:uid="{00000000-0005-0000-0000-0000F1A80000}"/>
    <cellStyle name="Salida 4 13 2 3" xfId="42322" xr:uid="{00000000-0005-0000-0000-0000F2A80000}"/>
    <cellStyle name="Salida 4 13 3" xfId="18709" xr:uid="{00000000-0005-0000-0000-0000F3A80000}"/>
    <cellStyle name="Salida 4 13 3 2" xfId="33760" xr:uid="{00000000-0005-0000-0000-0000F4A80000}"/>
    <cellStyle name="Salida 4 13 3 3" xfId="48109" xr:uid="{00000000-0005-0000-0000-0000F5A80000}"/>
    <cellStyle name="Salida 4 14" xfId="4570" xr:uid="{00000000-0005-0000-0000-0000F6A80000}"/>
    <cellStyle name="Salida 4 14 2" xfId="11665" xr:uid="{00000000-0005-0000-0000-0000F7A80000}"/>
    <cellStyle name="Salida 4 14 2 2" xfId="26716" xr:uid="{00000000-0005-0000-0000-0000F8A80000}"/>
    <cellStyle name="Salida 4 14 2 3" xfId="41065" xr:uid="{00000000-0005-0000-0000-0000F9A80000}"/>
    <cellStyle name="Salida 4 14 3" xfId="18919" xr:uid="{00000000-0005-0000-0000-0000FAA80000}"/>
    <cellStyle name="Salida 4 14 3 2" xfId="33970" xr:uid="{00000000-0005-0000-0000-0000FBA80000}"/>
    <cellStyle name="Salida 4 14 3 3" xfId="48319" xr:uid="{00000000-0005-0000-0000-0000FCA80000}"/>
    <cellStyle name="Salida 4 15" xfId="4780" xr:uid="{00000000-0005-0000-0000-0000FDA80000}"/>
    <cellStyle name="Salida 4 15 2" xfId="15329" xr:uid="{00000000-0005-0000-0000-0000FEA80000}"/>
    <cellStyle name="Salida 4 15 2 2" xfId="30380" xr:uid="{00000000-0005-0000-0000-0000FFA80000}"/>
    <cellStyle name="Salida 4 15 2 3" xfId="44729" xr:uid="{00000000-0005-0000-0000-000000A90000}"/>
    <cellStyle name="Salida 4 15 3" xfId="19129" xr:uid="{00000000-0005-0000-0000-000001A90000}"/>
    <cellStyle name="Salida 4 15 3 2" xfId="34180" xr:uid="{00000000-0005-0000-0000-000002A90000}"/>
    <cellStyle name="Salida 4 15 3 3" xfId="48529" xr:uid="{00000000-0005-0000-0000-000003A90000}"/>
    <cellStyle name="Salida 4 16" xfId="4990" xr:uid="{00000000-0005-0000-0000-000004A90000}"/>
    <cellStyle name="Salida 4 16 2" xfId="14193" xr:uid="{00000000-0005-0000-0000-000005A90000}"/>
    <cellStyle name="Salida 4 16 2 2" xfId="29244" xr:uid="{00000000-0005-0000-0000-000006A90000}"/>
    <cellStyle name="Salida 4 16 2 3" xfId="43593" xr:uid="{00000000-0005-0000-0000-000007A90000}"/>
    <cellStyle name="Salida 4 16 3" xfId="19339" xr:uid="{00000000-0005-0000-0000-000008A90000}"/>
    <cellStyle name="Salida 4 16 3 2" xfId="34390" xr:uid="{00000000-0005-0000-0000-000009A90000}"/>
    <cellStyle name="Salida 4 16 3 3" xfId="48739" xr:uid="{00000000-0005-0000-0000-00000AA90000}"/>
    <cellStyle name="Salida 4 17" xfId="5200" xr:uid="{00000000-0005-0000-0000-00000BA90000}"/>
    <cellStyle name="Salida 4 17 2" xfId="10783" xr:uid="{00000000-0005-0000-0000-00000CA90000}"/>
    <cellStyle name="Salida 4 17 2 2" xfId="25834" xr:uid="{00000000-0005-0000-0000-00000DA90000}"/>
    <cellStyle name="Salida 4 17 2 3" xfId="40183" xr:uid="{00000000-0005-0000-0000-00000EA90000}"/>
    <cellStyle name="Salida 4 17 3" xfId="19549" xr:uid="{00000000-0005-0000-0000-00000FA90000}"/>
    <cellStyle name="Salida 4 17 3 2" xfId="34600" xr:uid="{00000000-0005-0000-0000-000010A90000}"/>
    <cellStyle name="Salida 4 17 3 3" xfId="48949" xr:uid="{00000000-0005-0000-0000-000011A90000}"/>
    <cellStyle name="Salida 4 18" xfId="5410" xr:uid="{00000000-0005-0000-0000-000012A90000}"/>
    <cellStyle name="Salida 4 18 2" xfId="11292" xr:uid="{00000000-0005-0000-0000-000013A90000}"/>
    <cellStyle name="Salida 4 18 2 2" xfId="26343" xr:uid="{00000000-0005-0000-0000-000014A90000}"/>
    <cellStyle name="Salida 4 18 2 3" xfId="40692" xr:uid="{00000000-0005-0000-0000-000015A90000}"/>
    <cellStyle name="Salida 4 18 3" xfId="19759" xr:uid="{00000000-0005-0000-0000-000016A90000}"/>
    <cellStyle name="Salida 4 18 3 2" xfId="34810" xr:uid="{00000000-0005-0000-0000-000017A90000}"/>
    <cellStyle name="Salida 4 18 3 3" xfId="49159" xr:uid="{00000000-0005-0000-0000-000018A90000}"/>
    <cellStyle name="Salida 4 19" xfId="5620" xr:uid="{00000000-0005-0000-0000-000019A90000}"/>
    <cellStyle name="Salida 4 19 2" xfId="10798" xr:uid="{00000000-0005-0000-0000-00001AA90000}"/>
    <cellStyle name="Salida 4 19 2 2" xfId="25849" xr:uid="{00000000-0005-0000-0000-00001BA90000}"/>
    <cellStyle name="Salida 4 19 2 3" xfId="40198" xr:uid="{00000000-0005-0000-0000-00001CA90000}"/>
    <cellStyle name="Salida 4 19 3" xfId="19969" xr:uid="{00000000-0005-0000-0000-00001DA90000}"/>
    <cellStyle name="Salida 4 19 3 2" xfId="35020" xr:uid="{00000000-0005-0000-0000-00001EA90000}"/>
    <cellStyle name="Salida 4 19 3 3" xfId="49369" xr:uid="{00000000-0005-0000-0000-00001FA90000}"/>
    <cellStyle name="Salida 4 2" xfId="1967" xr:uid="{00000000-0005-0000-0000-000020A90000}"/>
    <cellStyle name="Salida 4 2 2" xfId="15002" xr:uid="{00000000-0005-0000-0000-000021A90000}"/>
    <cellStyle name="Salida 4 2 2 2" xfId="30053" xr:uid="{00000000-0005-0000-0000-000022A90000}"/>
    <cellStyle name="Salida 4 2 2 3" xfId="44402" xr:uid="{00000000-0005-0000-0000-000023A90000}"/>
    <cellStyle name="Salida 4 2 3" xfId="16313" xr:uid="{00000000-0005-0000-0000-000024A90000}"/>
    <cellStyle name="Salida 4 2 3 2" xfId="31364" xr:uid="{00000000-0005-0000-0000-000025A90000}"/>
    <cellStyle name="Salida 4 2 3 3" xfId="45713" xr:uid="{00000000-0005-0000-0000-000026A90000}"/>
    <cellStyle name="Salida 4 20" xfId="5830" xr:uid="{00000000-0005-0000-0000-000027A90000}"/>
    <cellStyle name="Salida 4 20 2" xfId="14866" xr:uid="{00000000-0005-0000-0000-000028A90000}"/>
    <cellStyle name="Salida 4 20 2 2" xfId="29917" xr:uid="{00000000-0005-0000-0000-000029A90000}"/>
    <cellStyle name="Salida 4 20 2 3" xfId="44266" xr:uid="{00000000-0005-0000-0000-00002AA90000}"/>
    <cellStyle name="Salida 4 20 3" xfId="20179" xr:uid="{00000000-0005-0000-0000-00002BA90000}"/>
    <cellStyle name="Salida 4 20 3 2" xfId="35230" xr:uid="{00000000-0005-0000-0000-00002CA90000}"/>
    <cellStyle name="Salida 4 20 3 3" xfId="49579" xr:uid="{00000000-0005-0000-0000-00002DA90000}"/>
    <cellStyle name="Salida 4 21" xfId="6040" xr:uid="{00000000-0005-0000-0000-00002EA90000}"/>
    <cellStyle name="Salida 4 21 2" xfId="11934" xr:uid="{00000000-0005-0000-0000-00002FA90000}"/>
    <cellStyle name="Salida 4 21 2 2" xfId="26985" xr:uid="{00000000-0005-0000-0000-000030A90000}"/>
    <cellStyle name="Salida 4 21 2 3" xfId="41334" xr:uid="{00000000-0005-0000-0000-000031A90000}"/>
    <cellStyle name="Salida 4 21 3" xfId="20389" xr:uid="{00000000-0005-0000-0000-000032A90000}"/>
    <cellStyle name="Salida 4 21 3 2" xfId="35440" xr:uid="{00000000-0005-0000-0000-000033A90000}"/>
    <cellStyle name="Salida 4 21 3 3" xfId="49789" xr:uid="{00000000-0005-0000-0000-000034A90000}"/>
    <cellStyle name="Salida 4 22" xfId="6250" xr:uid="{00000000-0005-0000-0000-000035A90000}"/>
    <cellStyle name="Salida 4 22 2" xfId="12804" xr:uid="{00000000-0005-0000-0000-000036A90000}"/>
    <cellStyle name="Salida 4 22 2 2" xfId="27855" xr:uid="{00000000-0005-0000-0000-000037A90000}"/>
    <cellStyle name="Salida 4 22 2 3" xfId="42204" xr:uid="{00000000-0005-0000-0000-000038A90000}"/>
    <cellStyle name="Salida 4 22 3" xfId="20599" xr:uid="{00000000-0005-0000-0000-000039A90000}"/>
    <cellStyle name="Salida 4 22 3 2" xfId="35650" xr:uid="{00000000-0005-0000-0000-00003AA90000}"/>
    <cellStyle name="Salida 4 22 3 3" xfId="49999" xr:uid="{00000000-0005-0000-0000-00003BA90000}"/>
    <cellStyle name="Salida 4 23" xfId="6460" xr:uid="{00000000-0005-0000-0000-00003CA90000}"/>
    <cellStyle name="Salida 4 23 2" xfId="11895" xr:uid="{00000000-0005-0000-0000-00003DA90000}"/>
    <cellStyle name="Salida 4 23 2 2" xfId="26946" xr:uid="{00000000-0005-0000-0000-00003EA90000}"/>
    <cellStyle name="Salida 4 23 2 3" xfId="41295" xr:uid="{00000000-0005-0000-0000-00003FA90000}"/>
    <cellStyle name="Salida 4 23 3" xfId="20809" xr:uid="{00000000-0005-0000-0000-000040A90000}"/>
    <cellStyle name="Salida 4 23 3 2" xfId="35860" xr:uid="{00000000-0005-0000-0000-000041A90000}"/>
    <cellStyle name="Salida 4 23 3 3" xfId="50209" xr:uid="{00000000-0005-0000-0000-000042A90000}"/>
    <cellStyle name="Salida 4 24" xfId="6670" xr:uid="{00000000-0005-0000-0000-000043A90000}"/>
    <cellStyle name="Salida 4 24 2" xfId="14898" xr:uid="{00000000-0005-0000-0000-000044A90000}"/>
    <cellStyle name="Salida 4 24 2 2" xfId="29949" xr:uid="{00000000-0005-0000-0000-000045A90000}"/>
    <cellStyle name="Salida 4 24 2 3" xfId="44298" xr:uid="{00000000-0005-0000-0000-000046A90000}"/>
    <cellStyle name="Salida 4 24 3" xfId="21019" xr:uid="{00000000-0005-0000-0000-000047A90000}"/>
    <cellStyle name="Salida 4 24 3 2" xfId="36070" xr:uid="{00000000-0005-0000-0000-000048A90000}"/>
    <cellStyle name="Salida 4 24 3 3" xfId="50419" xr:uid="{00000000-0005-0000-0000-000049A90000}"/>
    <cellStyle name="Salida 4 25" xfId="6880" xr:uid="{00000000-0005-0000-0000-00004AA90000}"/>
    <cellStyle name="Salida 4 25 2" xfId="12990" xr:uid="{00000000-0005-0000-0000-00004BA90000}"/>
    <cellStyle name="Salida 4 25 2 2" xfId="28041" xr:uid="{00000000-0005-0000-0000-00004CA90000}"/>
    <cellStyle name="Salida 4 25 2 3" xfId="42390" xr:uid="{00000000-0005-0000-0000-00004DA90000}"/>
    <cellStyle name="Salida 4 25 3" xfId="21229" xr:uid="{00000000-0005-0000-0000-00004EA90000}"/>
    <cellStyle name="Salida 4 25 3 2" xfId="36280" xr:uid="{00000000-0005-0000-0000-00004FA90000}"/>
    <cellStyle name="Salida 4 25 3 3" xfId="50629" xr:uid="{00000000-0005-0000-0000-000050A90000}"/>
    <cellStyle name="Salida 4 26" xfId="7090" xr:uid="{00000000-0005-0000-0000-000051A90000}"/>
    <cellStyle name="Salida 4 26 2" xfId="14507" xr:uid="{00000000-0005-0000-0000-000052A90000}"/>
    <cellStyle name="Salida 4 26 2 2" xfId="29558" xr:uid="{00000000-0005-0000-0000-000053A90000}"/>
    <cellStyle name="Salida 4 26 2 3" xfId="43907" xr:uid="{00000000-0005-0000-0000-000054A90000}"/>
    <cellStyle name="Salida 4 26 3" xfId="21439" xr:uid="{00000000-0005-0000-0000-000055A90000}"/>
    <cellStyle name="Salida 4 26 3 2" xfId="36490" xr:uid="{00000000-0005-0000-0000-000056A90000}"/>
    <cellStyle name="Salida 4 26 3 3" xfId="50839" xr:uid="{00000000-0005-0000-0000-000057A90000}"/>
    <cellStyle name="Salida 4 27" xfId="7300" xr:uid="{00000000-0005-0000-0000-000058A90000}"/>
    <cellStyle name="Salida 4 27 2" xfId="11822" xr:uid="{00000000-0005-0000-0000-000059A90000}"/>
    <cellStyle name="Salida 4 27 2 2" xfId="26873" xr:uid="{00000000-0005-0000-0000-00005AA90000}"/>
    <cellStyle name="Salida 4 27 2 3" xfId="41222" xr:uid="{00000000-0005-0000-0000-00005BA90000}"/>
    <cellStyle name="Salida 4 27 3" xfId="21649" xr:uid="{00000000-0005-0000-0000-00005CA90000}"/>
    <cellStyle name="Salida 4 27 3 2" xfId="36700" xr:uid="{00000000-0005-0000-0000-00005DA90000}"/>
    <cellStyle name="Salida 4 27 3 3" xfId="51049" xr:uid="{00000000-0005-0000-0000-00005EA90000}"/>
    <cellStyle name="Salida 4 28" xfId="7510" xr:uid="{00000000-0005-0000-0000-00005FA90000}"/>
    <cellStyle name="Salida 4 28 2" xfId="9763" xr:uid="{00000000-0005-0000-0000-000060A90000}"/>
    <cellStyle name="Salida 4 28 2 2" xfId="24814" xr:uid="{00000000-0005-0000-0000-000061A90000}"/>
    <cellStyle name="Salida 4 28 2 3" xfId="39163" xr:uid="{00000000-0005-0000-0000-000062A90000}"/>
    <cellStyle name="Salida 4 28 3" xfId="21859" xr:uid="{00000000-0005-0000-0000-000063A90000}"/>
    <cellStyle name="Salida 4 28 3 2" xfId="36910" xr:uid="{00000000-0005-0000-0000-000064A90000}"/>
    <cellStyle name="Salida 4 28 3 3" xfId="51259" xr:uid="{00000000-0005-0000-0000-000065A90000}"/>
    <cellStyle name="Salida 4 29" xfId="7720" xr:uid="{00000000-0005-0000-0000-000066A90000}"/>
    <cellStyle name="Salida 4 29 2" xfId="11993" xr:uid="{00000000-0005-0000-0000-000067A90000}"/>
    <cellStyle name="Salida 4 29 2 2" xfId="27044" xr:uid="{00000000-0005-0000-0000-000068A90000}"/>
    <cellStyle name="Salida 4 29 2 3" xfId="41393" xr:uid="{00000000-0005-0000-0000-000069A90000}"/>
    <cellStyle name="Salida 4 29 3" xfId="22069" xr:uid="{00000000-0005-0000-0000-00006AA90000}"/>
    <cellStyle name="Salida 4 29 3 2" xfId="37120" xr:uid="{00000000-0005-0000-0000-00006BA90000}"/>
    <cellStyle name="Salida 4 29 3 3" xfId="51469" xr:uid="{00000000-0005-0000-0000-00006CA90000}"/>
    <cellStyle name="Salida 4 3" xfId="2260" xr:uid="{00000000-0005-0000-0000-00006DA90000}"/>
    <cellStyle name="Salida 4 3 2" xfId="14170" xr:uid="{00000000-0005-0000-0000-00006EA90000}"/>
    <cellStyle name="Salida 4 3 2 2" xfId="29221" xr:uid="{00000000-0005-0000-0000-00006FA90000}"/>
    <cellStyle name="Salida 4 3 2 3" xfId="43570" xr:uid="{00000000-0005-0000-0000-000070A90000}"/>
    <cellStyle name="Salida 4 3 3" xfId="16609" xr:uid="{00000000-0005-0000-0000-000071A90000}"/>
    <cellStyle name="Salida 4 3 3 2" xfId="31660" xr:uid="{00000000-0005-0000-0000-000072A90000}"/>
    <cellStyle name="Salida 4 3 3 3" xfId="46009" xr:uid="{00000000-0005-0000-0000-000073A90000}"/>
    <cellStyle name="Salida 4 30" xfId="7930" xr:uid="{00000000-0005-0000-0000-000074A90000}"/>
    <cellStyle name="Salida 4 30 2" xfId="9171" xr:uid="{00000000-0005-0000-0000-000075A90000}"/>
    <cellStyle name="Salida 4 30 2 2" xfId="24222" xr:uid="{00000000-0005-0000-0000-000076A90000}"/>
    <cellStyle name="Salida 4 30 2 3" xfId="38571" xr:uid="{00000000-0005-0000-0000-000077A90000}"/>
    <cellStyle name="Salida 4 30 3" xfId="22279" xr:uid="{00000000-0005-0000-0000-000078A90000}"/>
    <cellStyle name="Salida 4 30 3 2" xfId="37330" xr:uid="{00000000-0005-0000-0000-000079A90000}"/>
    <cellStyle name="Salida 4 30 3 3" xfId="51679" xr:uid="{00000000-0005-0000-0000-00007AA90000}"/>
    <cellStyle name="Salida 4 31" xfId="8137" xr:uid="{00000000-0005-0000-0000-00007BA90000}"/>
    <cellStyle name="Salida 4 31 2" xfId="1708" xr:uid="{00000000-0005-0000-0000-00007CA90000}"/>
    <cellStyle name="Salida 4 31 2 2" xfId="23513" xr:uid="{00000000-0005-0000-0000-00007DA90000}"/>
    <cellStyle name="Salida 4 31 2 3" xfId="23948" xr:uid="{00000000-0005-0000-0000-00007EA90000}"/>
    <cellStyle name="Salida 4 31 3" xfId="22486" xr:uid="{00000000-0005-0000-0000-00007FA90000}"/>
    <cellStyle name="Salida 4 31 3 2" xfId="37537" xr:uid="{00000000-0005-0000-0000-000080A90000}"/>
    <cellStyle name="Salida 4 31 3 3" xfId="51886" xr:uid="{00000000-0005-0000-0000-000081A90000}"/>
    <cellStyle name="Salida 4 32" xfId="8344" xr:uid="{00000000-0005-0000-0000-000082A90000}"/>
    <cellStyle name="Salida 4 32 2" xfId="12875" xr:uid="{00000000-0005-0000-0000-000083A90000}"/>
    <cellStyle name="Salida 4 32 2 2" xfId="27926" xr:uid="{00000000-0005-0000-0000-000084A90000}"/>
    <cellStyle name="Salida 4 32 2 3" xfId="42275" xr:uid="{00000000-0005-0000-0000-000085A90000}"/>
    <cellStyle name="Salida 4 32 3" xfId="22693" xr:uid="{00000000-0005-0000-0000-000086A90000}"/>
    <cellStyle name="Salida 4 32 3 2" xfId="37744" xr:uid="{00000000-0005-0000-0000-000087A90000}"/>
    <cellStyle name="Salida 4 32 3 3" xfId="52093" xr:uid="{00000000-0005-0000-0000-000088A90000}"/>
    <cellStyle name="Salida 4 33" xfId="8549" xr:uid="{00000000-0005-0000-0000-000089A90000}"/>
    <cellStyle name="Salida 4 33 2" xfId="11493" xr:uid="{00000000-0005-0000-0000-00008AA90000}"/>
    <cellStyle name="Salida 4 33 2 2" xfId="26544" xr:uid="{00000000-0005-0000-0000-00008BA90000}"/>
    <cellStyle name="Salida 4 33 2 3" xfId="40893" xr:uid="{00000000-0005-0000-0000-00008CA90000}"/>
    <cellStyle name="Salida 4 33 3" xfId="22898" xr:uid="{00000000-0005-0000-0000-00008DA90000}"/>
    <cellStyle name="Salida 4 33 3 2" xfId="37949" xr:uid="{00000000-0005-0000-0000-00008EA90000}"/>
    <cellStyle name="Salida 4 33 3 3" xfId="52298" xr:uid="{00000000-0005-0000-0000-00008FA90000}"/>
    <cellStyle name="Salida 4 34" xfId="8744" xr:uid="{00000000-0005-0000-0000-000090A90000}"/>
    <cellStyle name="Salida 4 34 2" xfId="9686" xr:uid="{00000000-0005-0000-0000-000091A90000}"/>
    <cellStyle name="Salida 4 34 2 2" xfId="24737" xr:uid="{00000000-0005-0000-0000-000092A90000}"/>
    <cellStyle name="Salida 4 34 2 3" xfId="39086" xr:uid="{00000000-0005-0000-0000-000093A90000}"/>
    <cellStyle name="Salida 4 34 3" xfId="23093" xr:uid="{00000000-0005-0000-0000-000094A90000}"/>
    <cellStyle name="Salida 4 34 3 2" xfId="38144" xr:uid="{00000000-0005-0000-0000-000095A90000}"/>
    <cellStyle name="Salida 4 34 3 3" xfId="52493" xr:uid="{00000000-0005-0000-0000-000096A90000}"/>
    <cellStyle name="Salida 4 35" xfId="8914" xr:uid="{00000000-0005-0000-0000-000097A90000}"/>
    <cellStyle name="Salida 4 35 2" xfId="15888" xr:uid="{00000000-0005-0000-0000-000098A90000}"/>
    <cellStyle name="Salida 4 35 2 2" xfId="30939" xr:uid="{00000000-0005-0000-0000-000099A90000}"/>
    <cellStyle name="Salida 4 35 2 3" xfId="45288" xr:uid="{00000000-0005-0000-0000-00009AA90000}"/>
    <cellStyle name="Salida 4 35 3" xfId="23263" xr:uid="{00000000-0005-0000-0000-00009BA90000}"/>
    <cellStyle name="Salida 4 35 3 2" xfId="38314" xr:uid="{00000000-0005-0000-0000-00009CA90000}"/>
    <cellStyle name="Salida 4 35 3 3" xfId="52663" xr:uid="{00000000-0005-0000-0000-00009DA90000}"/>
    <cellStyle name="Salida 4 36" xfId="13766" xr:uid="{00000000-0005-0000-0000-00009EA90000}"/>
    <cellStyle name="Salida 4 36 2" xfId="28817" xr:uid="{00000000-0005-0000-0000-00009FA90000}"/>
    <cellStyle name="Salida 4 36 3" xfId="43166" xr:uid="{00000000-0005-0000-0000-0000A0A90000}"/>
    <cellStyle name="Salida 4 37" xfId="16163" xr:uid="{00000000-0005-0000-0000-0000A1A90000}"/>
    <cellStyle name="Salida 4 37 2" xfId="31214" xr:uid="{00000000-0005-0000-0000-0000A2A90000}"/>
    <cellStyle name="Salida 4 37 3" xfId="45563" xr:uid="{00000000-0005-0000-0000-0000A3A90000}"/>
    <cellStyle name="Salida 4 4" xfId="2470" xr:uid="{00000000-0005-0000-0000-0000A4A90000}"/>
    <cellStyle name="Salida 4 4 2" xfId="13774" xr:uid="{00000000-0005-0000-0000-0000A5A90000}"/>
    <cellStyle name="Salida 4 4 2 2" xfId="28825" xr:uid="{00000000-0005-0000-0000-0000A6A90000}"/>
    <cellStyle name="Salida 4 4 2 3" xfId="43174" xr:uid="{00000000-0005-0000-0000-0000A7A90000}"/>
    <cellStyle name="Salida 4 4 3" xfId="16819" xr:uid="{00000000-0005-0000-0000-0000A8A90000}"/>
    <cellStyle name="Salida 4 4 3 2" xfId="31870" xr:uid="{00000000-0005-0000-0000-0000A9A90000}"/>
    <cellStyle name="Salida 4 4 3 3" xfId="46219" xr:uid="{00000000-0005-0000-0000-0000AAA90000}"/>
    <cellStyle name="Salida 4 5" xfId="2680" xr:uid="{00000000-0005-0000-0000-0000ABA90000}"/>
    <cellStyle name="Salida 4 5 2" xfId="14242" xr:uid="{00000000-0005-0000-0000-0000ACA90000}"/>
    <cellStyle name="Salida 4 5 2 2" xfId="29293" xr:uid="{00000000-0005-0000-0000-0000ADA90000}"/>
    <cellStyle name="Salida 4 5 2 3" xfId="43642" xr:uid="{00000000-0005-0000-0000-0000AEA90000}"/>
    <cellStyle name="Salida 4 5 3" xfId="17029" xr:uid="{00000000-0005-0000-0000-0000AFA90000}"/>
    <cellStyle name="Salida 4 5 3 2" xfId="32080" xr:uid="{00000000-0005-0000-0000-0000B0A90000}"/>
    <cellStyle name="Salida 4 5 3 3" xfId="46429" xr:uid="{00000000-0005-0000-0000-0000B1A90000}"/>
    <cellStyle name="Salida 4 6" xfId="2890" xr:uid="{00000000-0005-0000-0000-0000B2A90000}"/>
    <cellStyle name="Salida 4 6 2" xfId="1698" xr:uid="{00000000-0005-0000-0000-0000B3A90000}"/>
    <cellStyle name="Salida 4 6 2 2" xfId="23503" xr:uid="{00000000-0005-0000-0000-0000B4A90000}"/>
    <cellStyle name="Salida 4 6 2 3" xfId="24042" xr:uid="{00000000-0005-0000-0000-0000B5A90000}"/>
    <cellStyle name="Salida 4 6 3" xfId="17239" xr:uid="{00000000-0005-0000-0000-0000B6A90000}"/>
    <cellStyle name="Salida 4 6 3 2" xfId="32290" xr:uid="{00000000-0005-0000-0000-0000B7A90000}"/>
    <cellStyle name="Salida 4 6 3 3" xfId="46639" xr:uid="{00000000-0005-0000-0000-0000B8A90000}"/>
    <cellStyle name="Salida 4 7" xfId="3100" xr:uid="{00000000-0005-0000-0000-0000B9A90000}"/>
    <cellStyle name="Salida 4 7 2" xfId="12173" xr:uid="{00000000-0005-0000-0000-0000BAA90000}"/>
    <cellStyle name="Salida 4 7 2 2" xfId="27224" xr:uid="{00000000-0005-0000-0000-0000BBA90000}"/>
    <cellStyle name="Salida 4 7 2 3" xfId="41573" xr:uid="{00000000-0005-0000-0000-0000BCA90000}"/>
    <cellStyle name="Salida 4 7 3" xfId="17449" xr:uid="{00000000-0005-0000-0000-0000BDA90000}"/>
    <cellStyle name="Salida 4 7 3 2" xfId="32500" xr:uid="{00000000-0005-0000-0000-0000BEA90000}"/>
    <cellStyle name="Salida 4 7 3 3" xfId="46849" xr:uid="{00000000-0005-0000-0000-0000BFA90000}"/>
    <cellStyle name="Salida 4 8" xfId="3310" xr:uid="{00000000-0005-0000-0000-0000C0A90000}"/>
    <cellStyle name="Salida 4 8 2" xfId="15736" xr:uid="{00000000-0005-0000-0000-0000C1A90000}"/>
    <cellStyle name="Salida 4 8 2 2" xfId="30787" xr:uid="{00000000-0005-0000-0000-0000C2A90000}"/>
    <cellStyle name="Salida 4 8 2 3" xfId="45136" xr:uid="{00000000-0005-0000-0000-0000C3A90000}"/>
    <cellStyle name="Salida 4 8 3" xfId="17659" xr:uid="{00000000-0005-0000-0000-0000C4A90000}"/>
    <cellStyle name="Salida 4 8 3 2" xfId="32710" xr:uid="{00000000-0005-0000-0000-0000C5A90000}"/>
    <cellStyle name="Salida 4 8 3 3" xfId="47059" xr:uid="{00000000-0005-0000-0000-0000C6A90000}"/>
    <cellStyle name="Salida 4 9" xfId="3520" xr:uid="{00000000-0005-0000-0000-0000C7A90000}"/>
    <cellStyle name="Salida 4 9 2" xfId="11176" xr:uid="{00000000-0005-0000-0000-0000C8A90000}"/>
    <cellStyle name="Salida 4 9 2 2" xfId="26227" xr:uid="{00000000-0005-0000-0000-0000C9A90000}"/>
    <cellStyle name="Salida 4 9 2 3" xfId="40576" xr:uid="{00000000-0005-0000-0000-0000CAA90000}"/>
    <cellStyle name="Salida 4 9 3" xfId="17869" xr:uid="{00000000-0005-0000-0000-0000CBA90000}"/>
    <cellStyle name="Salida 4 9 3 2" xfId="32920" xr:uid="{00000000-0005-0000-0000-0000CCA90000}"/>
    <cellStyle name="Salida 4 9 3 3" xfId="47269" xr:uid="{00000000-0005-0000-0000-0000CDA90000}"/>
    <cellStyle name="Salida 40" xfId="3020" xr:uid="{00000000-0005-0000-0000-0000CEA90000}"/>
    <cellStyle name="Salida 40 2" xfId="10706" xr:uid="{00000000-0005-0000-0000-0000CFA90000}"/>
    <cellStyle name="Salida 40 2 2" xfId="25757" xr:uid="{00000000-0005-0000-0000-0000D0A90000}"/>
    <cellStyle name="Salida 40 2 3" xfId="40106" xr:uid="{00000000-0005-0000-0000-0000D1A90000}"/>
    <cellStyle name="Salida 40 3" xfId="17369" xr:uid="{00000000-0005-0000-0000-0000D2A90000}"/>
    <cellStyle name="Salida 40 3 2" xfId="32420" xr:uid="{00000000-0005-0000-0000-0000D3A90000}"/>
    <cellStyle name="Salida 40 3 3" xfId="46769" xr:uid="{00000000-0005-0000-0000-0000D4A90000}"/>
    <cellStyle name="Salida 41" xfId="3230" xr:uid="{00000000-0005-0000-0000-0000D5A90000}"/>
    <cellStyle name="Salida 41 2" xfId="14807" xr:uid="{00000000-0005-0000-0000-0000D6A90000}"/>
    <cellStyle name="Salida 41 2 2" xfId="29858" xr:uid="{00000000-0005-0000-0000-0000D7A90000}"/>
    <cellStyle name="Salida 41 2 3" xfId="44207" xr:uid="{00000000-0005-0000-0000-0000D8A90000}"/>
    <cellStyle name="Salida 41 3" xfId="17579" xr:uid="{00000000-0005-0000-0000-0000D9A90000}"/>
    <cellStyle name="Salida 41 3 2" xfId="32630" xr:uid="{00000000-0005-0000-0000-0000DAA90000}"/>
    <cellStyle name="Salida 41 3 3" xfId="46979" xr:uid="{00000000-0005-0000-0000-0000DBA90000}"/>
    <cellStyle name="Salida 42" xfId="3440" xr:uid="{00000000-0005-0000-0000-0000DCA90000}"/>
    <cellStyle name="Salida 42 2" xfId="1813" xr:uid="{00000000-0005-0000-0000-0000DDA90000}"/>
    <cellStyle name="Salida 42 2 2" xfId="23618" xr:uid="{00000000-0005-0000-0000-0000DEA90000}"/>
    <cellStyle name="Salida 42 2 3" xfId="24006" xr:uid="{00000000-0005-0000-0000-0000DFA90000}"/>
    <cellStyle name="Salida 42 3" xfId="17789" xr:uid="{00000000-0005-0000-0000-0000E0A90000}"/>
    <cellStyle name="Salida 42 3 2" xfId="32840" xr:uid="{00000000-0005-0000-0000-0000E1A90000}"/>
    <cellStyle name="Salida 42 3 3" xfId="47189" xr:uid="{00000000-0005-0000-0000-0000E2A90000}"/>
    <cellStyle name="Salida 43" xfId="3650" xr:uid="{00000000-0005-0000-0000-0000E3A90000}"/>
    <cellStyle name="Salida 43 2" xfId="12443" xr:uid="{00000000-0005-0000-0000-0000E4A90000}"/>
    <cellStyle name="Salida 43 2 2" xfId="27494" xr:uid="{00000000-0005-0000-0000-0000E5A90000}"/>
    <cellStyle name="Salida 43 2 3" xfId="41843" xr:uid="{00000000-0005-0000-0000-0000E6A90000}"/>
    <cellStyle name="Salida 43 3" xfId="17999" xr:uid="{00000000-0005-0000-0000-0000E7A90000}"/>
    <cellStyle name="Salida 43 3 2" xfId="33050" xr:uid="{00000000-0005-0000-0000-0000E8A90000}"/>
    <cellStyle name="Salida 43 3 3" xfId="47399" xr:uid="{00000000-0005-0000-0000-0000E9A90000}"/>
    <cellStyle name="Salida 44" xfId="3860" xr:uid="{00000000-0005-0000-0000-0000EAA90000}"/>
    <cellStyle name="Salida 44 2" xfId="15663" xr:uid="{00000000-0005-0000-0000-0000EBA90000}"/>
    <cellStyle name="Salida 44 2 2" xfId="30714" xr:uid="{00000000-0005-0000-0000-0000ECA90000}"/>
    <cellStyle name="Salida 44 2 3" xfId="45063" xr:uid="{00000000-0005-0000-0000-0000EDA90000}"/>
    <cellStyle name="Salida 44 3" xfId="18209" xr:uid="{00000000-0005-0000-0000-0000EEA90000}"/>
    <cellStyle name="Salida 44 3 2" xfId="33260" xr:uid="{00000000-0005-0000-0000-0000EFA90000}"/>
    <cellStyle name="Salida 44 3 3" xfId="47609" xr:uid="{00000000-0005-0000-0000-0000F0A90000}"/>
    <cellStyle name="Salida 45" xfId="4070" xr:uid="{00000000-0005-0000-0000-0000F1A90000}"/>
    <cellStyle name="Salida 45 2" xfId="12286" xr:uid="{00000000-0005-0000-0000-0000F2A90000}"/>
    <cellStyle name="Salida 45 2 2" xfId="27337" xr:uid="{00000000-0005-0000-0000-0000F3A90000}"/>
    <cellStyle name="Salida 45 2 3" xfId="41686" xr:uid="{00000000-0005-0000-0000-0000F4A90000}"/>
    <cellStyle name="Salida 45 3" xfId="18419" xr:uid="{00000000-0005-0000-0000-0000F5A90000}"/>
    <cellStyle name="Salida 45 3 2" xfId="33470" xr:uid="{00000000-0005-0000-0000-0000F6A90000}"/>
    <cellStyle name="Salida 45 3 3" xfId="47819" xr:uid="{00000000-0005-0000-0000-0000F7A90000}"/>
    <cellStyle name="Salida 46" xfId="4280" xr:uid="{00000000-0005-0000-0000-0000F8A90000}"/>
    <cellStyle name="Salida 46 2" xfId="14041" xr:uid="{00000000-0005-0000-0000-0000F9A90000}"/>
    <cellStyle name="Salida 46 2 2" xfId="29092" xr:uid="{00000000-0005-0000-0000-0000FAA90000}"/>
    <cellStyle name="Salida 46 2 3" xfId="43441" xr:uid="{00000000-0005-0000-0000-0000FBA90000}"/>
    <cellStyle name="Salida 46 3" xfId="18629" xr:uid="{00000000-0005-0000-0000-0000FCA90000}"/>
    <cellStyle name="Salida 46 3 2" xfId="33680" xr:uid="{00000000-0005-0000-0000-0000FDA90000}"/>
    <cellStyle name="Salida 46 3 3" xfId="48029" xr:uid="{00000000-0005-0000-0000-0000FEA90000}"/>
    <cellStyle name="Salida 47" xfId="4490" xr:uid="{00000000-0005-0000-0000-0000FFA90000}"/>
    <cellStyle name="Salida 47 2" xfId="13967" xr:uid="{00000000-0005-0000-0000-000000AA0000}"/>
    <cellStyle name="Salida 47 2 2" xfId="29018" xr:uid="{00000000-0005-0000-0000-000001AA0000}"/>
    <cellStyle name="Salida 47 2 3" xfId="43367" xr:uid="{00000000-0005-0000-0000-000002AA0000}"/>
    <cellStyle name="Salida 47 3" xfId="18839" xr:uid="{00000000-0005-0000-0000-000003AA0000}"/>
    <cellStyle name="Salida 47 3 2" xfId="33890" xr:uid="{00000000-0005-0000-0000-000004AA0000}"/>
    <cellStyle name="Salida 47 3 3" xfId="48239" xr:uid="{00000000-0005-0000-0000-000005AA0000}"/>
    <cellStyle name="Salida 48" xfId="4700" xr:uid="{00000000-0005-0000-0000-000006AA0000}"/>
    <cellStyle name="Salida 48 2" xfId="10918" xr:uid="{00000000-0005-0000-0000-000007AA0000}"/>
    <cellStyle name="Salida 48 2 2" xfId="25969" xr:uid="{00000000-0005-0000-0000-000008AA0000}"/>
    <cellStyle name="Salida 48 2 3" xfId="40318" xr:uid="{00000000-0005-0000-0000-000009AA0000}"/>
    <cellStyle name="Salida 48 3" xfId="19049" xr:uid="{00000000-0005-0000-0000-00000AAA0000}"/>
    <cellStyle name="Salida 48 3 2" xfId="34100" xr:uid="{00000000-0005-0000-0000-00000BAA0000}"/>
    <cellStyle name="Salida 48 3 3" xfId="48449" xr:uid="{00000000-0005-0000-0000-00000CAA0000}"/>
    <cellStyle name="Salida 49" xfId="4910" xr:uid="{00000000-0005-0000-0000-00000DAA0000}"/>
    <cellStyle name="Salida 49 2" xfId="15316" xr:uid="{00000000-0005-0000-0000-00000EAA0000}"/>
    <cellStyle name="Salida 49 2 2" xfId="30367" xr:uid="{00000000-0005-0000-0000-00000FAA0000}"/>
    <cellStyle name="Salida 49 2 3" xfId="44716" xr:uid="{00000000-0005-0000-0000-000010AA0000}"/>
    <cellStyle name="Salida 49 3" xfId="19259" xr:uid="{00000000-0005-0000-0000-000011AA0000}"/>
    <cellStyle name="Salida 49 3 2" xfId="34310" xr:uid="{00000000-0005-0000-0000-000012AA0000}"/>
    <cellStyle name="Salida 49 3 3" xfId="48659" xr:uid="{00000000-0005-0000-0000-000013AA0000}"/>
    <cellStyle name="Salida 5" xfId="365" xr:uid="{00000000-0005-0000-0000-000014AA0000}"/>
    <cellStyle name="Salida 5 10" xfId="3731" xr:uid="{00000000-0005-0000-0000-000015AA0000}"/>
    <cellStyle name="Salida 5 10 2" xfId="13280" xr:uid="{00000000-0005-0000-0000-000016AA0000}"/>
    <cellStyle name="Salida 5 10 2 2" xfId="28331" xr:uid="{00000000-0005-0000-0000-000017AA0000}"/>
    <cellStyle name="Salida 5 10 2 3" xfId="42680" xr:uid="{00000000-0005-0000-0000-000018AA0000}"/>
    <cellStyle name="Salida 5 10 3" xfId="18080" xr:uid="{00000000-0005-0000-0000-000019AA0000}"/>
    <cellStyle name="Salida 5 10 3 2" xfId="33131" xr:uid="{00000000-0005-0000-0000-00001AAA0000}"/>
    <cellStyle name="Salida 5 10 3 3" xfId="47480" xr:uid="{00000000-0005-0000-0000-00001BAA0000}"/>
    <cellStyle name="Salida 5 11" xfId="3941" xr:uid="{00000000-0005-0000-0000-00001CAA0000}"/>
    <cellStyle name="Salida 5 11 2" xfId="11358" xr:uid="{00000000-0005-0000-0000-00001DAA0000}"/>
    <cellStyle name="Salida 5 11 2 2" xfId="26409" xr:uid="{00000000-0005-0000-0000-00001EAA0000}"/>
    <cellStyle name="Salida 5 11 2 3" xfId="40758" xr:uid="{00000000-0005-0000-0000-00001FAA0000}"/>
    <cellStyle name="Salida 5 11 3" xfId="18290" xr:uid="{00000000-0005-0000-0000-000020AA0000}"/>
    <cellStyle name="Salida 5 11 3 2" xfId="33341" xr:uid="{00000000-0005-0000-0000-000021AA0000}"/>
    <cellStyle name="Salida 5 11 3 3" xfId="47690" xr:uid="{00000000-0005-0000-0000-000022AA0000}"/>
    <cellStyle name="Salida 5 12" xfId="4151" xr:uid="{00000000-0005-0000-0000-000023AA0000}"/>
    <cellStyle name="Salida 5 12 2" xfId="13101" xr:uid="{00000000-0005-0000-0000-000024AA0000}"/>
    <cellStyle name="Salida 5 12 2 2" xfId="28152" xr:uid="{00000000-0005-0000-0000-000025AA0000}"/>
    <cellStyle name="Salida 5 12 2 3" xfId="42501" xr:uid="{00000000-0005-0000-0000-000026AA0000}"/>
    <cellStyle name="Salida 5 12 3" xfId="18500" xr:uid="{00000000-0005-0000-0000-000027AA0000}"/>
    <cellStyle name="Salida 5 12 3 2" xfId="33551" xr:uid="{00000000-0005-0000-0000-000028AA0000}"/>
    <cellStyle name="Salida 5 12 3 3" xfId="47900" xr:uid="{00000000-0005-0000-0000-000029AA0000}"/>
    <cellStyle name="Salida 5 13" xfId="4361" xr:uid="{00000000-0005-0000-0000-00002AAA0000}"/>
    <cellStyle name="Salida 5 13 2" xfId="12007" xr:uid="{00000000-0005-0000-0000-00002BAA0000}"/>
    <cellStyle name="Salida 5 13 2 2" xfId="27058" xr:uid="{00000000-0005-0000-0000-00002CAA0000}"/>
    <cellStyle name="Salida 5 13 2 3" xfId="41407" xr:uid="{00000000-0005-0000-0000-00002DAA0000}"/>
    <cellStyle name="Salida 5 13 3" xfId="18710" xr:uid="{00000000-0005-0000-0000-00002EAA0000}"/>
    <cellStyle name="Salida 5 13 3 2" xfId="33761" xr:uid="{00000000-0005-0000-0000-00002FAA0000}"/>
    <cellStyle name="Salida 5 13 3 3" xfId="48110" xr:uid="{00000000-0005-0000-0000-000030AA0000}"/>
    <cellStyle name="Salida 5 14" xfId="4571" xr:uid="{00000000-0005-0000-0000-000031AA0000}"/>
    <cellStyle name="Salida 5 14 2" xfId="9018" xr:uid="{00000000-0005-0000-0000-000032AA0000}"/>
    <cellStyle name="Salida 5 14 2 2" xfId="24069" xr:uid="{00000000-0005-0000-0000-000033AA0000}"/>
    <cellStyle name="Salida 5 14 2 3" xfId="38418" xr:uid="{00000000-0005-0000-0000-000034AA0000}"/>
    <cellStyle name="Salida 5 14 3" xfId="18920" xr:uid="{00000000-0005-0000-0000-000035AA0000}"/>
    <cellStyle name="Salida 5 14 3 2" xfId="33971" xr:uid="{00000000-0005-0000-0000-000036AA0000}"/>
    <cellStyle name="Salida 5 14 3 3" xfId="48320" xr:uid="{00000000-0005-0000-0000-000037AA0000}"/>
    <cellStyle name="Salida 5 15" xfId="4781" xr:uid="{00000000-0005-0000-0000-000038AA0000}"/>
    <cellStyle name="Salida 5 15 2" xfId="15558" xr:uid="{00000000-0005-0000-0000-000039AA0000}"/>
    <cellStyle name="Salida 5 15 2 2" xfId="30609" xr:uid="{00000000-0005-0000-0000-00003AAA0000}"/>
    <cellStyle name="Salida 5 15 2 3" xfId="44958" xr:uid="{00000000-0005-0000-0000-00003BAA0000}"/>
    <cellStyle name="Salida 5 15 3" xfId="19130" xr:uid="{00000000-0005-0000-0000-00003CAA0000}"/>
    <cellStyle name="Salida 5 15 3 2" xfId="34181" xr:uid="{00000000-0005-0000-0000-00003DAA0000}"/>
    <cellStyle name="Salida 5 15 3 3" xfId="48530" xr:uid="{00000000-0005-0000-0000-00003EAA0000}"/>
    <cellStyle name="Salida 5 16" xfId="4991" xr:uid="{00000000-0005-0000-0000-00003FAA0000}"/>
    <cellStyle name="Salida 5 16 2" xfId="11956" xr:uid="{00000000-0005-0000-0000-000040AA0000}"/>
    <cellStyle name="Salida 5 16 2 2" xfId="27007" xr:uid="{00000000-0005-0000-0000-000041AA0000}"/>
    <cellStyle name="Salida 5 16 2 3" xfId="41356" xr:uid="{00000000-0005-0000-0000-000042AA0000}"/>
    <cellStyle name="Salida 5 16 3" xfId="19340" xr:uid="{00000000-0005-0000-0000-000043AA0000}"/>
    <cellStyle name="Salida 5 16 3 2" xfId="34391" xr:uid="{00000000-0005-0000-0000-000044AA0000}"/>
    <cellStyle name="Salida 5 16 3 3" xfId="48740" xr:uid="{00000000-0005-0000-0000-000045AA0000}"/>
    <cellStyle name="Salida 5 17" xfId="5201" xr:uid="{00000000-0005-0000-0000-000046AA0000}"/>
    <cellStyle name="Salida 5 17 2" xfId="11667" xr:uid="{00000000-0005-0000-0000-000047AA0000}"/>
    <cellStyle name="Salida 5 17 2 2" xfId="26718" xr:uid="{00000000-0005-0000-0000-000048AA0000}"/>
    <cellStyle name="Salida 5 17 2 3" xfId="41067" xr:uid="{00000000-0005-0000-0000-000049AA0000}"/>
    <cellStyle name="Salida 5 17 3" xfId="19550" xr:uid="{00000000-0005-0000-0000-00004AAA0000}"/>
    <cellStyle name="Salida 5 17 3 2" xfId="34601" xr:uid="{00000000-0005-0000-0000-00004BAA0000}"/>
    <cellStyle name="Salida 5 17 3 3" xfId="48950" xr:uid="{00000000-0005-0000-0000-00004CAA0000}"/>
    <cellStyle name="Salida 5 18" xfId="5411" xr:uid="{00000000-0005-0000-0000-00004DAA0000}"/>
    <cellStyle name="Salida 5 18 2" xfId="13519" xr:uid="{00000000-0005-0000-0000-00004EAA0000}"/>
    <cellStyle name="Salida 5 18 2 2" xfId="28570" xr:uid="{00000000-0005-0000-0000-00004FAA0000}"/>
    <cellStyle name="Salida 5 18 2 3" xfId="42919" xr:uid="{00000000-0005-0000-0000-000050AA0000}"/>
    <cellStyle name="Salida 5 18 3" xfId="19760" xr:uid="{00000000-0005-0000-0000-000051AA0000}"/>
    <cellStyle name="Salida 5 18 3 2" xfId="34811" xr:uid="{00000000-0005-0000-0000-000052AA0000}"/>
    <cellStyle name="Salida 5 18 3 3" xfId="49160" xr:uid="{00000000-0005-0000-0000-000053AA0000}"/>
    <cellStyle name="Salida 5 19" xfId="5621" xr:uid="{00000000-0005-0000-0000-000054AA0000}"/>
    <cellStyle name="Salida 5 19 2" xfId="12035" xr:uid="{00000000-0005-0000-0000-000055AA0000}"/>
    <cellStyle name="Salida 5 19 2 2" xfId="27086" xr:uid="{00000000-0005-0000-0000-000056AA0000}"/>
    <cellStyle name="Salida 5 19 2 3" xfId="41435" xr:uid="{00000000-0005-0000-0000-000057AA0000}"/>
    <cellStyle name="Salida 5 19 3" xfId="19970" xr:uid="{00000000-0005-0000-0000-000058AA0000}"/>
    <cellStyle name="Salida 5 19 3 2" xfId="35021" xr:uid="{00000000-0005-0000-0000-000059AA0000}"/>
    <cellStyle name="Salida 5 19 3 3" xfId="49370" xr:uid="{00000000-0005-0000-0000-00005AAA0000}"/>
    <cellStyle name="Salida 5 2" xfId="2216" xr:uid="{00000000-0005-0000-0000-00005BAA0000}"/>
    <cellStyle name="Salida 5 2 2" xfId="12794" xr:uid="{00000000-0005-0000-0000-00005CAA0000}"/>
    <cellStyle name="Salida 5 2 2 2" xfId="27845" xr:uid="{00000000-0005-0000-0000-00005DAA0000}"/>
    <cellStyle name="Salida 5 2 2 3" xfId="42194" xr:uid="{00000000-0005-0000-0000-00005EAA0000}"/>
    <cellStyle name="Salida 5 2 3" xfId="16565" xr:uid="{00000000-0005-0000-0000-00005FAA0000}"/>
    <cellStyle name="Salida 5 2 3 2" xfId="31616" xr:uid="{00000000-0005-0000-0000-000060AA0000}"/>
    <cellStyle name="Salida 5 2 3 3" xfId="45965" xr:uid="{00000000-0005-0000-0000-000061AA0000}"/>
    <cellStyle name="Salida 5 20" xfId="5831" xr:uid="{00000000-0005-0000-0000-000062AA0000}"/>
    <cellStyle name="Salida 5 20 2" xfId="9562" xr:uid="{00000000-0005-0000-0000-000063AA0000}"/>
    <cellStyle name="Salida 5 20 2 2" xfId="24613" xr:uid="{00000000-0005-0000-0000-000064AA0000}"/>
    <cellStyle name="Salida 5 20 2 3" xfId="38962" xr:uid="{00000000-0005-0000-0000-000065AA0000}"/>
    <cellStyle name="Salida 5 20 3" xfId="20180" xr:uid="{00000000-0005-0000-0000-000066AA0000}"/>
    <cellStyle name="Salida 5 20 3 2" xfId="35231" xr:uid="{00000000-0005-0000-0000-000067AA0000}"/>
    <cellStyle name="Salida 5 20 3 3" xfId="49580" xr:uid="{00000000-0005-0000-0000-000068AA0000}"/>
    <cellStyle name="Salida 5 21" xfId="6041" xr:uid="{00000000-0005-0000-0000-000069AA0000}"/>
    <cellStyle name="Salida 5 21 2" xfId="14133" xr:uid="{00000000-0005-0000-0000-00006AAA0000}"/>
    <cellStyle name="Salida 5 21 2 2" xfId="29184" xr:uid="{00000000-0005-0000-0000-00006BAA0000}"/>
    <cellStyle name="Salida 5 21 2 3" xfId="43533" xr:uid="{00000000-0005-0000-0000-00006CAA0000}"/>
    <cellStyle name="Salida 5 21 3" xfId="20390" xr:uid="{00000000-0005-0000-0000-00006DAA0000}"/>
    <cellStyle name="Salida 5 21 3 2" xfId="35441" xr:uid="{00000000-0005-0000-0000-00006EAA0000}"/>
    <cellStyle name="Salida 5 21 3 3" xfId="49790" xr:uid="{00000000-0005-0000-0000-00006FAA0000}"/>
    <cellStyle name="Salida 5 22" xfId="6251" xr:uid="{00000000-0005-0000-0000-000070AA0000}"/>
    <cellStyle name="Salida 5 22 2" xfId="15422" xr:uid="{00000000-0005-0000-0000-000071AA0000}"/>
    <cellStyle name="Salida 5 22 2 2" xfId="30473" xr:uid="{00000000-0005-0000-0000-000072AA0000}"/>
    <cellStyle name="Salida 5 22 2 3" xfId="44822" xr:uid="{00000000-0005-0000-0000-000073AA0000}"/>
    <cellStyle name="Salida 5 22 3" xfId="20600" xr:uid="{00000000-0005-0000-0000-000074AA0000}"/>
    <cellStyle name="Salida 5 22 3 2" xfId="35651" xr:uid="{00000000-0005-0000-0000-000075AA0000}"/>
    <cellStyle name="Salida 5 22 3 3" xfId="50000" xr:uid="{00000000-0005-0000-0000-000076AA0000}"/>
    <cellStyle name="Salida 5 23" xfId="6461" xr:uid="{00000000-0005-0000-0000-000077AA0000}"/>
    <cellStyle name="Salida 5 23 2" xfId="10979" xr:uid="{00000000-0005-0000-0000-000078AA0000}"/>
    <cellStyle name="Salida 5 23 2 2" xfId="26030" xr:uid="{00000000-0005-0000-0000-000079AA0000}"/>
    <cellStyle name="Salida 5 23 2 3" xfId="40379" xr:uid="{00000000-0005-0000-0000-00007AAA0000}"/>
    <cellStyle name="Salida 5 23 3" xfId="20810" xr:uid="{00000000-0005-0000-0000-00007BAA0000}"/>
    <cellStyle name="Salida 5 23 3 2" xfId="35861" xr:uid="{00000000-0005-0000-0000-00007CAA0000}"/>
    <cellStyle name="Salida 5 23 3 3" xfId="50210" xr:uid="{00000000-0005-0000-0000-00007DAA0000}"/>
    <cellStyle name="Salida 5 24" xfId="6671" xr:uid="{00000000-0005-0000-0000-00007EAA0000}"/>
    <cellStyle name="Salida 5 24 2" xfId="14200" xr:uid="{00000000-0005-0000-0000-00007FAA0000}"/>
    <cellStyle name="Salida 5 24 2 2" xfId="29251" xr:uid="{00000000-0005-0000-0000-000080AA0000}"/>
    <cellStyle name="Salida 5 24 2 3" xfId="43600" xr:uid="{00000000-0005-0000-0000-000081AA0000}"/>
    <cellStyle name="Salida 5 24 3" xfId="21020" xr:uid="{00000000-0005-0000-0000-000082AA0000}"/>
    <cellStyle name="Salida 5 24 3 2" xfId="36071" xr:uid="{00000000-0005-0000-0000-000083AA0000}"/>
    <cellStyle name="Salida 5 24 3 3" xfId="50420" xr:uid="{00000000-0005-0000-0000-000084AA0000}"/>
    <cellStyle name="Salida 5 25" xfId="6881" xr:uid="{00000000-0005-0000-0000-000085AA0000}"/>
    <cellStyle name="Salida 5 25 2" xfId="12275" xr:uid="{00000000-0005-0000-0000-000086AA0000}"/>
    <cellStyle name="Salida 5 25 2 2" xfId="27326" xr:uid="{00000000-0005-0000-0000-000087AA0000}"/>
    <cellStyle name="Salida 5 25 2 3" xfId="41675" xr:uid="{00000000-0005-0000-0000-000088AA0000}"/>
    <cellStyle name="Salida 5 25 3" xfId="21230" xr:uid="{00000000-0005-0000-0000-000089AA0000}"/>
    <cellStyle name="Salida 5 25 3 2" xfId="36281" xr:uid="{00000000-0005-0000-0000-00008AAA0000}"/>
    <cellStyle name="Salida 5 25 3 3" xfId="50630" xr:uid="{00000000-0005-0000-0000-00008BAA0000}"/>
    <cellStyle name="Salida 5 26" xfId="7091" xr:uid="{00000000-0005-0000-0000-00008CAA0000}"/>
    <cellStyle name="Salida 5 26 2" xfId="10109" xr:uid="{00000000-0005-0000-0000-00008DAA0000}"/>
    <cellStyle name="Salida 5 26 2 2" xfId="25160" xr:uid="{00000000-0005-0000-0000-00008EAA0000}"/>
    <cellStyle name="Salida 5 26 2 3" xfId="39509" xr:uid="{00000000-0005-0000-0000-00008FAA0000}"/>
    <cellStyle name="Salida 5 26 3" xfId="21440" xr:uid="{00000000-0005-0000-0000-000090AA0000}"/>
    <cellStyle name="Salida 5 26 3 2" xfId="36491" xr:uid="{00000000-0005-0000-0000-000091AA0000}"/>
    <cellStyle name="Salida 5 26 3 3" xfId="50840" xr:uid="{00000000-0005-0000-0000-000092AA0000}"/>
    <cellStyle name="Salida 5 27" xfId="7301" xr:uid="{00000000-0005-0000-0000-000093AA0000}"/>
    <cellStyle name="Salida 5 27 2" xfId="10379" xr:uid="{00000000-0005-0000-0000-000094AA0000}"/>
    <cellStyle name="Salida 5 27 2 2" xfId="25430" xr:uid="{00000000-0005-0000-0000-000095AA0000}"/>
    <cellStyle name="Salida 5 27 2 3" xfId="39779" xr:uid="{00000000-0005-0000-0000-000096AA0000}"/>
    <cellStyle name="Salida 5 27 3" xfId="21650" xr:uid="{00000000-0005-0000-0000-000097AA0000}"/>
    <cellStyle name="Salida 5 27 3 2" xfId="36701" xr:uid="{00000000-0005-0000-0000-000098AA0000}"/>
    <cellStyle name="Salida 5 27 3 3" xfId="51050" xr:uid="{00000000-0005-0000-0000-000099AA0000}"/>
    <cellStyle name="Salida 5 28" xfId="7511" xr:uid="{00000000-0005-0000-0000-00009AAA0000}"/>
    <cellStyle name="Salida 5 28 2" xfId="9039" xr:uid="{00000000-0005-0000-0000-00009BAA0000}"/>
    <cellStyle name="Salida 5 28 2 2" xfId="24090" xr:uid="{00000000-0005-0000-0000-00009CAA0000}"/>
    <cellStyle name="Salida 5 28 2 3" xfId="38439" xr:uid="{00000000-0005-0000-0000-00009DAA0000}"/>
    <cellStyle name="Salida 5 28 3" xfId="21860" xr:uid="{00000000-0005-0000-0000-00009EAA0000}"/>
    <cellStyle name="Salida 5 28 3 2" xfId="36911" xr:uid="{00000000-0005-0000-0000-00009FAA0000}"/>
    <cellStyle name="Salida 5 28 3 3" xfId="51260" xr:uid="{00000000-0005-0000-0000-0000A0AA0000}"/>
    <cellStyle name="Salida 5 29" xfId="7721" xr:uid="{00000000-0005-0000-0000-0000A1AA0000}"/>
    <cellStyle name="Salida 5 29 2" xfId="15842" xr:uid="{00000000-0005-0000-0000-0000A2AA0000}"/>
    <cellStyle name="Salida 5 29 2 2" xfId="30893" xr:uid="{00000000-0005-0000-0000-0000A3AA0000}"/>
    <cellStyle name="Salida 5 29 2 3" xfId="45242" xr:uid="{00000000-0005-0000-0000-0000A4AA0000}"/>
    <cellStyle name="Salida 5 29 3" xfId="22070" xr:uid="{00000000-0005-0000-0000-0000A5AA0000}"/>
    <cellStyle name="Salida 5 29 3 2" xfId="37121" xr:uid="{00000000-0005-0000-0000-0000A6AA0000}"/>
    <cellStyle name="Salida 5 29 3 3" xfId="51470" xr:uid="{00000000-0005-0000-0000-0000A7AA0000}"/>
    <cellStyle name="Salida 5 3" xfId="2261" xr:uid="{00000000-0005-0000-0000-0000A8AA0000}"/>
    <cellStyle name="Salida 5 3 2" xfId="13278" xr:uid="{00000000-0005-0000-0000-0000A9AA0000}"/>
    <cellStyle name="Salida 5 3 2 2" xfId="28329" xr:uid="{00000000-0005-0000-0000-0000AAAA0000}"/>
    <cellStyle name="Salida 5 3 2 3" xfId="42678" xr:uid="{00000000-0005-0000-0000-0000ABAA0000}"/>
    <cellStyle name="Salida 5 3 3" xfId="16610" xr:uid="{00000000-0005-0000-0000-0000ACAA0000}"/>
    <cellStyle name="Salida 5 3 3 2" xfId="31661" xr:uid="{00000000-0005-0000-0000-0000ADAA0000}"/>
    <cellStyle name="Salida 5 3 3 3" xfId="46010" xr:uid="{00000000-0005-0000-0000-0000AEAA0000}"/>
    <cellStyle name="Salida 5 30" xfId="7931" xr:uid="{00000000-0005-0000-0000-0000AFAA0000}"/>
    <cellStyle name="Salida 5 30 2" xfId="11788" xr:uid="{00000000-0005-0000-0000-0000B0AA0000}"/>
    <cellStyle name="Salida 5 30 2 2" xfId="26839" xr:uid="{00000000-0005-0000-0000-0000B1AA0000}"/>
    <cellStyle name="Salida 5 30 2 3" xfId="41188" xr:uid="{00000000-0005-0000-0000-0000B2AA0000}"/>
    <cellStyle name="Salida 5 30 3" xfId="22280" xr:uid="{00000000-0005-0000-0000-0000B3AA0000}"/>
    <cellStyle name="Salida 5 30 3 2" xfId="37331" xr:uid="{00000000-0005-0000-0000-0000B4AA0000}"/>
    <cellStyle name="Salida 5 30 3 3" xfId="51680" xr:uid="{00000000-0005-0000-0000-0000B5AA0000}"/>
    <cellStyle name="Salida 5 31" xfId="8138" xr:uid="{00000000-0005-0000-0000-0000B6AA0000}"/>
    <cellStyle name="Salida 5 31 2" xfId="11929" xr:uid="{00000000-0005-0000-0000-0000B7AA0000}"/>
    <cellStyle name="Salida 5 31 2 2" xfId="26980" xr:uid="{00000000-0005-0000-0000-0000B8AA0000}"/>
    <cellStyle name="Salida 5 31 2 3" xfId="41329" xr:uid="{00000000-0005-0000-0000-0000B9AA0000}"/>
    <cellStyle name="Salida 5 31 3" xfId="22487" xr:uid="{00000000-0005-0000-0000-0000BAAA0000}"/>
    <cellStyle name="Salida 5 31 3 2" xfId="37538" xr:uid="{00000000-0005-0000-0000-0000BBAA0000}"/>
    <cellStyle name="Salida 5 31 3 3" xfId="51887" xr:uid="{00000000-0005-0000-0000-0000BCAA0000}"/>
    <cellStyle name="Salida 5 32" xfId="8345" xr:uid="{00000000-0005-0000-0000-0000BDAA0000}"/>
    <cellStyle name="Salida 5 32 2" xfId="9826" xr:uid="{00000000-0005-0000-0000-0000BEAA0000}"/>
    <cellStyle name="Salida 5 32 2 2" xfId="24877" xr:uid="{00000000-0005-0000-0000-0000BFAA0000}"/>
    <cellStyle name="Salida 5 32 2 3" xfId="39226" xr:uid="{00000000-0005-0000-0000-0000C0AA0000}"/>
    <cellStyle name="Salida 5 32 3" xfId="22694" xr:uid="{00000000-0005-0000-0000-0000C1AA0000}"/>
    <cellStyle name="Salida 5 32 3 2" xfId="37745" xr:uid="{00000000-0005-0000-0000-0000C2AA0000}"/>
    <cellStyle name="Salida 5 32 3 3" xfId="52094" xr:uid="{00000000-0005-0000-0000-0000C3AA0000}"/>
    <cellStyle name="Salida 5 33" xfId="8550" xr:uid="{00000000-0005-0000-0000-0000C4AA0000}"/>
    <cellStyle name="Salida 5 33 2" xfId="10008" xr:uid="{00000000-0005-0000-0000-0000C5AA0000}"/>
    <cellStyle name="Salida 5 33 2 2" xfId="25059" xr:uid="{00000000-0005-0000-0000-0000C6AA0000}"/>
    <cellStyle name="Salida 5 33 2 3" xfId="39408" xr:uid="{00000000-0005-0000-0000-0000C7AA0000}"/>
    <cellStyle name="Salida 5 33 3" xfId="22899" xr:uid="{00000000-0005-0000-0000-0000C8AA0000}"/>
    <cellStyle name="Salida 5 33 3 2" xfId="37950" xr:uid="{00000000-0005-0000-0000-0000C9AA0000}"/>
    <cellStyle name="Salida 5 33 3 3" xfId="52299" xr:uid="{00000000-0005-0000-0000-0000CAAA0000}"/>
    <cellStyle name="Salida 5 34" xfId="8745" xr:uid="{00000000-0005-0000-0000-0000CBAA0000}"/>
    <cellStyle name="Salida 5 34 2" xfId="15848" xr:uid="{00000000-0005-0000-0000-0000CCAA0000}"/>
    <cellStyle name="Salida 5 34 2 2" xfId="30899" xr:uid="{00000000-0005-0000-0000-0000CDAA0000}"/>
    <cellStyle name="Salida 5 34 2 3" xfId="45248" xr:uid="{00000000-0005-0000-0000-0000CEAA0000}"/>
    <cellStyle name="Salida 5 34 3" xfId="23094" xr:uid="{00000000-0005-0000-0000-0000CFAA0000}"/>
    <cellStyle name="Salida 5 34 3 2" xfId="38145" xr:uid="{00000000-0005-0000-0000-0000D0AA0000}"/>
    <cellStyle name="Salida 5 34 3 3" xfId="52494" xr:uid="{00000000-0005-0000-0000-0000D1AA0000}"/>
    <cellStyle name="Salida 5 35" xfId="8915" xr:uid="{00000000-0005-0000-0000-0000D2AA0000}"/>
    <cellStyle name="Salida 5 35 2" xfId="10593" xr:uid="{00000000-0005-0000-0000-0000D3AA0000}"/>
    <cellStyle name="Salida 5 35 2 2" xfId="25644" xr:uid="{00000000-0005-0000-0000-0000D4AA0000}"/>
    <cellStyle name="Salida 5 35 2 3" xfId="39993" xr:uid="{00000000-0005-0000-0000-0000D5AA0000}"/>
    <cellStyle name="Salida 5 35 3" xfId="23264" xr:uid="{00000000-0005-0000-0000-0000D6AA0000}"/>
    <cellStyle name="Salida 5 35 3 2" xfId="38315" xr:uid="{00000000-0005-0000-0000-0000D7AA0000}"/>
    <cellStyle name="Salida 5 35 3 3" xfId="52664" xr:uid="{00000000-0005-0000-0000-0000D8AA0000}"/>
    <cellStyle name="Salida 5 36" xfId="13456" xr:uid="{00000000-0005-0000-0000-0000D9AA0000}"/>
    <cellStyle name="Salida 5 36 2" xfId="28507" xr:uid="{00000000-0005-0000-0000-0000DAAA0000}"/>
    <cellStyle name="Salida 5 36 3" xfId="42856" xr:uid="{00000000-0005-0000-0000-0000DBAA0000}"/>
    <cellStyle name="Salida 5 37" xfId="16164" xr:uid="{00000000-0005-0000-0000-0000DCAA0000}"/>
    <cellStyle name="Salida 5 37 2" xfId="31215" xr:uid="{00000000-0005-0000-0000-0000DDAA0000}"/>
    <cellStyle name="Salida 5 37 3" xfId="45564" xr:uid="{00000000-0005-0000-0000-0000DEAA0000}"/>
    <cellStyle name="Salida 5 4" xfId="2471" xr:uid="{00000000-0005-0000-0000-0000DFAA0000}"/>
    <cellStyle name="Salida 5 4 2" xfId="10407" xr:uid="{00000000-0005-0000-0000-0000E0AA0000}"/>
    <cellStyle name="Salida 5 4 2 2" xfId="25458" xr:uid="{00000000-0005-0000-0000-0000E1AA0000}"/>
    <cellStyle name="Salida 5 4 2 3" xfId="39807" xr:uid="{00000000-0005-0000-0000-0000E2AA0000}"/>
    <cellStyle name="Salida 5 4 3" xfId="16820" xr:uid="{00000000-0005-0000-0000-0000E3AA0000}"/>
    <cellStyle name="Salida 5 4 3 2" xfId="31871" xr:uid="{00000000-0005-0000-0000-0000E4AA0000}"/>
    <cellStyle name="Salida 5 4 3 3" xfId="46220" xr:uid="{00000000-0005-0000-0000-0000E5AA0000}"/>
    <cellStyle name="Salida 5 5" xfId="2681" xr:uid="{00000000-0005-0000-0000-0000E6AA0000}"/>
    <cellStyle name="Salida 5 5 2" xfId="10445" xr:uid="{00000000-0005-0000-0000-0000E7AA0000}"/>
    <cellStyle name="Salida 5 5 2 2" xfId="25496" xr:uid="{00000000-0005-0000-0000-0000E8AA0000}"/>
    <cellStyle name="Salida 5 5 2 3" xfId="39845" xr:uid="{00000000-0005-0000-0000-0000E9AA0000}"/>
    <cellStyle name="Salida 5 5 3" xfId="17030" xr:uid="{00000000-0005-0000-0000-0000EAAA0000}"/>
    <cellStyle name="Salida 5 5 3 2" xfId="32081" xr:uid="{00000000-0005-0000-0000-0000EBAA0000}"/>
    <cellStyle name="Salida 5 5 3 3" xfId="46430" xr:uid="{00000000-0005-0000-0000-0000ECAA0000}"/>
    <cellStyle name="Salida 5 6" xfId="2891" xr:uid="{00000000-0005-0000-0000-0000EDAA0000}"/>
    <cellStyle name="Salida 5 6 2" xfId="12288" xr:uid="{00000000-0005-0000-0000-0000EEAA0000}"/>
    <cellStyle name="Salida 5 6 2 2" xfId="27339" xr:uid="{00000000-0005-0000-0000-0000EFAA0000}"/>
    <cellStyle name="Salida 5 6 2 3" xfId="41688" xr:uid="{00000000-0005-0000-0000-0000F0AA0000}"/>
    <cellStyle name="Salida 5 6 3" xfId="17240" xr:uid="{00000000-0005-0000-0000-0000F1AA0000}"/>
    <cellStyle name="Salida 5 6 3 2" xfId="32291" xr:uid="{00000000-0005-0000-0000-0000F2AA0000}"/>
    <cellStyle name="Salida 5 6 3 3" xfId="46640" xr:uid="{00000000-0005-0000-0000-0000F3AA0000}"/>
    <cellStyle name="Salida 5 7" xfId="3101" xr:uid="{00000000-0005-0000-0000-0000F4AA0000}"/>
    <cellStyle name="Salida 5 7 2" xfId="11448" xr:uid="{00000000-0005-0000-0000-0000F5AA0000}"/>
    <cellStyle name="Salida 5 7 2 2" xfId="26499" xr:uid="{00000000-0005-0000-0000-0000F6AA0000}"/>
    <cellStyle name="Salida 5 7 2 3" xfId="40848" xr:uid="{00000000-0005-0000-0000-0000F7AA0000}"/>
    <cellStyle name="Salida 5 7 3" xfId="17450" xr:uid="{00000000-0005-0000-0000-0000F8AA0000}"/>
    <cellStyle name="Salida 5 7 3 2" xfId="32501" xr:uid="{00000000-0005-0000-0000-0000F9AA0000}"/>
    <cellStyle name="Salida 5 7 3 3" xfId="46850" xr:uid="{00000000-0005-0000-0000-0000FAAA0000}"/>
    <cellStyle name="Salida 5 8" xfId="3311" xr:uid="{00000000-0005-0000-0000-0000FBAA0000}"/>
    <cellStyle name="Salida 5 8 2" xfId="15885" xr:uid="{00000000-0005-0000-0000-0000FCAA0000}"/>
    <cellStyle name="Salida 5 8 2 2" xfId="30936" xr:uid="{00000000-0005-0000-0000-0000FDAA0000}"/>
    <cellStyle name="Salida 5 8 2 3" xfId="45285" xr:uid="{00000000-0005-0000-0000-0000FEAA0000}"/>
    <cellStyle name="Salida 5 8 3" xfId="17660" xr:uid="{00000000-0005-0000-0000-0000FFAA0000}"/>
    <cellStyle name="Salida 5 8 3 2" xfId="32711" xr:uid="{00000000-0005-0000-0000-000000AB0000}"/>
    <cellStyle name="Salida 5 8 3 3" xfId="47060" xr:uid="{00000000-0005-0000-0000-000001AB0000}"/>
    <cellStyle name="Salida 5 9" xfId="3521" xr:uid="{00000000-0005-0000-0000-000002AB0000}"/>
    <cellStyle name="Salida 5 9 2" xfId="10108" xr:uid="{00000000-0005-0000-0000-000003AB0000}"/>
    <cellStyle name="Salida 5 9 2 2" xfId="25159" xr:uid="{00000000-0005-0000-0000-000004AB0000}"/>
    <cellStyle name="Salida 5 9 2 3" xfId="39508" xr:uid="{00000000-0005-0000-0000-000005AB0000}"/>
    <cellStyle name="Salida 5 9 3" xfId="17870" xr:uid="{00000000-0005-0000-0000-000006AB0000}"/>
    <cellStyle name="Salida 5 9 3 2" xfId="32921" xr:uid="{00000000-0005-0000-0000-000007AB0000}"/>
    <cellStyle name="Salida 5 9 3 3" xfId="47270" xr:uid="{00000000-0005-0000-0000-000008AB0000}"/>
    <cellStyle name="Salida 50" xfId="5120" xr:uid="{00000000-0005-0000-0000-000009AB0000}"/>
    <cellStyle name="Salida 50 2" xfId="9031" xr:uid="{00000000-0005-0000-0000-00000AAB0000}"/>
    <cellStyle name="Salida 50 2 2" xfId="24082" xr:uid="{00000000-0005-0000-0000-00000BAB0000}"/>
    <cellStyle name="Salida 50 2 3" xfId="38431" xr:uid="{00000000-0005-0000-0000-00000CAB0000}"/>
    <cellStyle name="Salida 50 3" xfId="19469" xr:uid="{00000000-0005-0000-0000-00000DAB0000}"/>
    <cellStyle name="Salida 50 3 2" xfId="34520" xr:uid="{00000000-0005-0000-0000-00000EAB0000}"/>
    <cellStyle name="Salida 50 3 3" xfId="48869" xr:uid="{00000000-0005-0000-0000-00000FAB0000}"/>
    <cellStyle name="Salida 51" xfId="5330" xr:uid="{00000000-0005-0000-0000-000010AB0000}"/>
    <cellStyle name="Salida 51 2" xfId="15123" xr:uid="{00000000-0005-0000-0000-000011AB0000}"/>
    <cellStyle name="Salida 51 2 2" xfId="30174" xr:uid="{00000000-0005-0000-0000-000012AB0000}"/>
    <cellStyle name="Salida 51 2 3" xfId="44523" xr:uid="{00000000-0005-0000-0000-000013AB0000}"/>
    <cellStyle name="Salida 51 3" xfId="19679" xr:uid="{00000000-0005-0000-0000-000014AB0000}"/>
    <cellStyle name="Salida 51 3 2" xfId="34730" xr:uid="{00000000-0005-0000-0000-000015AB0000}"/>
    <cellStyle name="Salida 51 3 3" xfId="49079" xr:uid="{00000000-0005-0000-0000-000016AB0000}"/>
    <cellStyle name="Salida 52" xfId="5540" xr:uid="{00000000-0005-0000-0000-000017AB0000}"/>
    <cellStyle name="Salida 52 2" xfId="10030" xr:uid="{00000000-0005-0000-0000-000018AB0000}"/>
    <cellStyle name="Salida 52 2 2" xfId="25081" xr:uid="{00000000-0005-0000-0000-000019AB0000}"/>
    <cellStyle name="Salida 52 2 3" xfId="39430" xr:uid="{00000000-0005-0000-0000-00001AAB0000}"/>
    <cellStyle name="Salida 52 3" xfId="19889" xr:uid="{00000000-0005-0000-0000-00001BAB0000}"/>
    <cellStyle name="Salida 52 3 2" xfId="34940" xr:uid="{00000000-0005-0000-0000-00001CAB0000}"/>
    <cellStyle name="Salida 52 3 3" xfId="49289" xr:uid="{00000000-0005-0000-0000-00001DAB0000}"/>
    <cellStyle name="Salida 53" xfId="5750" xr:uid="{00000000-0005-0000-0000-00001EAB0000}"/>
    <cellStyle name="Salida 53 2" xfId="14792" xr:uid="{00000000-0005-0000-0000-00001FAB0000}"/>
    <cellStyle name="Salida 53 2 2" xfId="29843" xr:uid="{00000000-0005-0000-0000-000020AB0000}"/>
    <cellStyle name="Salida 53 2 3" xfId="44192" xr:uid="{00000000-0005-0000-0000-000021AB0000}"/>
    <cellStyle name="Salida 53 3" xfId="20099" xr:uid="{00000000-0005-0000-0000-000022AB0000}"/>
    <cellStyle name="Salida 53 3 2" xfId="35150" xr:uid="{00000000-0005-0000-0000-000023AB0000}"/>
    <cellStyle name="Salida 53 3 3" xfId="49499" xr:uid="{00000000-0005-0000-0000-000024AB0000}"/>
    <cellStyle name="Salida 54" xfId="5960" xr:uid="{00000000-0005-0000-0000-000025AB0000}"/>
    <cellStyle name="Salida 54 2" xfId="9710" xr:uid="{00000000-0005-0000-0000-000026AB0000}"/>
    <cellStyle name="Salida 54 2 2" xfId="24761" xr:uid="{00000000-0005-0000-0000-000027AB0000}"/>
    <cellStyle name="Salida 54 2 3" xfId="39110" xr:uid="{00000000-0005-0000-0000-000028AB0000}"/>
    <cellStyle name="Salida 54 3" xfId="20309" xr:uid="{00000000-0005-0000-0000-000029AB0000}"/>
    <cellStyle name="Salida 54 3 2" xfId="35360" xr:uid="{00000000-0005-0000-0000-00002AAB0000}"/>
    <cellStyle name="Salida 54 3 3" xfId="49709" xr:uid="{00000000-0005-0000-0000-00002BAB0000}"/>
    <cellStyle name="Salida 55" xfId="6170" xr:uid="{00000000-0005-0000-0000-00002CAB0000}"/>
    <cellStyle name="Salida 55 2" xfId="9767" xr:uid="{00000000-0005-0000-0000-00002DAB0000}"/>
    <cellStyle name="Salida 55 2 2" xfId="24818" xr:uid="{00000000-0005-0000-0000-00002EAB0000}"/>
    <cellStyle name="Salida 55 2 3" xfId="39167" xr:uid="{00000000-0005-0000-0000-00002FAB0000}"/>
    <cellStyle name="Salida 55 3" xfId="20519" xr:uid="{00000000-0005-0000-0000-000030AB0000}"/>
    <cellStyle name="Salida 55 3 2" xfId="35570" xr:uid="{00000000-0005-0000-0000-000031AB0000}"/>
    <cellStyle name="Salida 55 3 3" xfId="49919" xr:uid="{00000000-0005-0000-0000-000032AB0000}"/>
    <cellStyle name="Salida 56" xfId="6380" xr:uid="{00000000-0005-0000-0000-000033AB0000}"/>
    <cellStyle name="Salida 56 2" xfId="12707" xr:uid="{00000000-0005-0000-0000-000034AB0000}"/>
    <cellStyle name="Salida 56 2 2" xfId="27758" xr:uid="{00000000-0005-0000-0000-000035AB0000}"/>
    <cellStyle name="Salida 56 2 3" xfId="42107" xr:uid="{00000000-0005-0000-0000-000036AB0000}"/>
    <cellStyle name="Salida 56 3" xfId="20729" xr:uid="{00000000-0005-0000-0000-000037AB0000}"/>
    <cellStyle name="Salida 56 3 2" xfId="35780" xr:uid="{00000000-0005-0000-0000-000038AB0000}"/>
    <cellStyle name="Salida 56 3 3" xfId="50129" xr:uid="{00000000-0005-0000-0000-000039AB0000}"/>
    <cellStyle name="Salida 57" xfId="6590" xr:uid="{00000000-0005-0000-0000-00003AAB0000}"/>
    <cellStyle name="Salida 57 2" xfId="12956" xr:uid="{00000000-0005-0000-0000-00003BAB0000}"/>
    <cellStyle name="Salida 57 2 2" xfId="28007" xr:uid="{00000000-0005-0000-0000-00003CAB0000}"/>
    <cellStyle name="Salida 57 2 3" xfId="42356" xr:uid="{00000000-0005-0000-0000-00003DAB0000}"/>
    <cellStyle name="Salida 57 3" xfId="20939" xr:uid="{00000000-0005-0000-0000-00003EAB0000}"/>
    <cellStyle name="Salida 57 3 2" xfId="35990" xr:uid="{00000000-0005-0000-0000-00003FAB0000}"/>
    <cellStyle name="Salida 57 3 3" xfId="50339" xr:uid="{00000000-0005-0000-0000-000040AB0000}"/>
    <cellStyle name="Salida 58" xfId="6800" xr:uid="{00000000-0005-0000-0000-000041AB0000}"/>
    <cellStyle name="Salida 58 2" xfId="11661" xr:uid="{00000000-0005-0000-0000-000042AB0000}"/>
    <cellStyle name="Salida 58 2 2" xfId="26712" xr:uid="{00000000-0005-0000-0000-000043AB0000}"/>
    <cellStyle name="Salida 58 2 3" xfId="41061" xr:uid="{00000000-0005-0000-0000-000044AB0000}"/>
    <cellStyle name="Salida 58 3" xfId="21149" xr:uid="{00000000-0005-0000-0000-000045AB0000}"/>
    <cellStyle name="Salida 58 3 2" xfId="36200" xr:uid="{00000000-0005-0000-0000-000046AB0000}"/>
    <cellStyle name="Salida 58 3 3" xfId="50549" xr:uid="{00000000-0005-0000-0000-000047AB0000}"/>
    <cellStyle name="Salida 59" xfId="7010" xr:uid="{00000000-0005-0000-0000-000048AB0000}"/>
    <cellStyle name="Salida 59 2" xfId="14273" xr:uid="{00000000-0005-0000-0000-000049AB0000}"/>
    <cellStyle name="Salida 59 2 2" xfId="29324" xr:uid="{00000000-0005-0000-0000-00004AAB0000}"/>
    <cellStyle name="Salida 59 2 3" xfId="43673" xr:uid="{00000000-0005-0000-0000-00004BAB0000}"/>
    <cellStyle name="Salida 59 3" xfId="21359" xr:uid="{00000000-0005-0000-0000-00004CAB0000}"/>
    <cellStyle name="Salida 59 3 2" xfId="36410" xr:uid="{00000000-0005-0000-0000-00004DAB0000}"/>
    <cellStyle name="Salida 59 3 3" xfId="50759" xr:uid="{00000000-0005-0000-0000-00004EAB0000}"/>
    <cellStyle name="Salida 6" xfId="400" xr:uid="{00000000-0005-0000-0000-00004FAB0000}"/>
    <cellStyle name="Salida 6 10" xfId="3732" xr:uid="{00000000-0005-0000-0000-000050AB0000}"/>
    <cellStyle name="Salida 6 10 2" xfId="9454" xr:uid="{00000000-0005-0000-0000-000051AB0000}"/>
    <cellStyle name="Salida 6 10 2 2" xfId="24505" xr:uid="{00000000-0005-0000-0000-000052AB0000}"/>
    <cellStyle name="Salida 6 10 2 3" xfId="38854" xr:uid="{00000000-0005-0000-0000-000053AB0000}"/>
    <cellStyle name="Salida 6 10 3" xfId="18081" xr:uid="{00000000-0005-0000-0000-000054AB0000}"/>
    <cellStyle name="Salida 6 10 3 2" xfId="33132" xr:uid="{00000000-0005-0000-0000-000055AB0000}"/>
    <cellStyle name="Salida 6 10 3 3" xfId="47481" xr:uid="{00000000-0005-0000-0000-000056AB0000}"/>
    <cellStyle name="Salida 6 11" xfId="3942" xr:uid="{00000000-0005-0000-0000-000057AB0000}"/>
    <cellStyle name="Salida 6 11 2" xfId="10784" xr:uid="{00000000-0005-0000-0000-000058AB0000}"/>
    <cellStyle name="Salida 6 11 2 2" xfId="25835" xr:uid="{00000000-0005-0000-0000-000059AB0000}"/>
    <cellStyle name="Salida 6 11 2 3" xfId="40184" xr:uid="{00000000-0005-0000-0000-00005AAB0000}"/>
    <cellStyle name="Salida 6 11 3" xfId="18291" xr:uid="{00000000-0005-0000-0000-00005BAB0000}"/>
    <cellStyle name="Salida 6 11 3 2" xfId="33342" xr:uid="{00000000-0005-0000-0000-00005CAB0000}"/>
    <cellStyle name="Salida 6 11 3 3" xfId="47691" xr:uid="{00000000-0005-0000-0000-00005DAB0000}"/>
    <cellStyle name="Salida 6 12" xfId="4152" xr:uid="{00000000-0005-0000-0000-00005EAB0000}"/>
    <cellStyle name="Salida 6 12 2" xfId="12751" xr:uid="{00000000-0005-0000-0000-00005FAB0000}"/>
    <cellStyle name="Salida 6 12 2 2" xfId="27802" xr:uid="{00000000-0005-0000-0000-000060AB0000}"/>
    <cellStyle name="Salida 6 12 2 3" xfId="42151" xr:uid="{00000000-0005-0000-0000-000061AB0000}"/>
    <cellStyle name="Salida 6 12 3" xfId="18501" xr:uid="{00000000-0005-0000-0000-000062AB0000}"/>
    <cellStyle name="Salida 6 12 3 2" xfId="33552" xr:uid="{00000000-0005-0000-0000-000063AB0000}"/>
    <cellStyle name="Salida 6 12 3 3" xfId="47901" xr:uid="{00000000-0005-0000-0000-000064AB0000}"/>
    <cellStyle name="Salida 6 13" xfId="4362" xr:uid="{00000000-0005-0000-0000-000065AB0000}"/>
    <cellStyle name="Salida 6 13 2" xfId="14416" xr:uid="{00000000-0005-0000-0000-000066AB0000}"/>
    <cellStyle name="Salida 6 13 2 2" xfId="29467" xr:uid="{00000000-0005-0000-0000-000067AB0000}"/>
    <cellStyle name="Salida 6 13 2 3" xfId="43816" xr:uid="{00000000-0005-0000-0000-000068AB0000}"/>
    <cellStyle name="Salida 6 13 3" xfId="18711" xr:uid="{00000000-0005-0000-0000-000069AB0000}"/>
    <cellStyle name="Salida 6 13 3 2" xfId="33762" xr:uid="{00000000-0005-0000-0000-00006AAB0000}"/>
    <cellStyle name="Salida 6 13 3 3" xfId="48111" xr:uid="{00000000-0005-0000-0000-00006BAB0000}"/>
    <cellStyle name="Salida 6 14" xfId="4572" xr:uid="{00000000-0005-0000-0000-00006CAB0000}"/>
    <cellStyle name="Salida 6 14 2" xfId="10440" xr:uid="{00000000-0005-0000-0000-00006DAB0000}"/>
    <cellStyle name="Salida 6 14 2 2" xfId="25491" xr:uid="{00000000-0005-0000-0000-00006EAB0000}"/>
    <cellStyle name="Salida 6 14 2 3" xfId="39840" xr:uid="{00000000-0005-0000-0000-00006FAB0000}"/>
    <cellStyle name="Salida 6 14 3" xfId="18921" xr:uid="{00000000-0005-0000-0000-000070AB0000}"/>
    <cellStyle name="Salida 6 14 3 2" xfId="33972" xr:uid="{00000000-0005-0000-0000-000071AB0000}"/>
    <cellStyle name="Salida 6 14 3 3" xfId="48321" xr:uid="{00000000-0005-0000-0000-000072AB0000}"/>
    <cellStyle name="Salida 6 15" xfId="4782" xr:uid="{00000000-0005-0000-0000-000073AB0000}"/>
    <cellStyle name="Salida 6 15 2" xfId="11458" xr:uid="{00000000-0005-0000-0000-000074AB0000}"/>
    <cellStyle name="Salida 6 15 2 2" xfId="26509" xr:uid="{00000000-0005-0000-0000-000075AB0000}"/>
    <cellStyle name="Salida 6 15 2 3" xfId="40858" xr:uid="{00000000-0005-0000-0000-000076AB0000}"/>
    <cellStyle name="Salida 6 15 3" xfId="19131" xr:uid="{00000000-0005-0000-0000-000077AB0000}"/>
    <cellStyle name="Salida 6 15 3 2" xfId="34182" xr:uid="{00000000-0005-0000-0000-000078AB0000}"/>
    <cellStyle name="Salida 6 15 3 3" xfId="48531" xr:uid="{00000000-0005-0000-0000-000079AB0000}"/>
    <cellStyle name="Salida 6 16" xfId="4992" xr:uid="{00000000-0005-0000-0000-00007AAB0000}"/>
    <cellStyle name="Salida 6 16 2" xfId="16043" xr:uid="{00000000-0005-0000-0000-00007BAB0000}"/>
    <cellStyle name="Salida 6 16 2 2" xfId="31094" xr:uid="{00000000-0005-0000-0000-00007CAB0000}"/>
    <cellStyle name="Salida 6 16 2 3" xfId="45443" xr:uid="{00000000-0005-0000-0000-00007DAB0000}"/>
    <cellStyle name="Salida 6 16 3" xfId="19341" xr:uid="{00000000-0005-0000-0000-00007EAB0000}"/>
    <cellStyle name="Salida 6 16 3 2" xfId="34392" xr:uid="{00000000-0005-0000-0000-00007FAB0000}"/>
    <cellStyle name="Salida 6 16 3 3" xfId="48741" xr:uid="{00000000-0005-0000-0000-000080AB0000}"/>
    <cellStyle name="Salida 6 17" xfId="5202" xr:uid="{00000000-0005-0000-0000-000081AB0000}"/>
    <cellStyle name="Salida 6 17 2" xfId="13178" xr:uid="{00000000-0005-0000-0000-000082AB0000}"/>
    <cellStyle name="Salida 6 17 2 2" xfId="28229" xr:uid="{00000000-0005-0000-0000-000083AB0000}"/>
    <cellStyle name="Salida 6 17 2 3" xfId="42578" xr:uid="{00000000-0005-0000-0000-000084AB0000}"/>
    <cellStyle name="Salida 6 17 3" xfId="19551" xr:uid="{00000000-0005-0000-0000-000085AB0000}"/>
    <cellStyle name="Salida 6 17 3 2" xfId="34602" xr:uid="{00000000-0005-0000-0000-000086AB0000}"/>
    <cellStyle name="Salida 6 17 3 3" xfId="48951" xr:uid="{00000000-0005-0000-0000-000087AB0000}"/>
    <cellStyle name="Salida 6 18" xfId="5412" xr:uid="{00000000-0005-0000-0000-000088AB0000}"/>
    <cellStyle name="Salida 6 18 2" xfId="11428" xr:uid="{00000000-0005-0000-0000-000089AB0000}"/>
    <cellStyle name="Salida 6 18 2 2" xfId="26479" xr:uid="{00000000-0005-0000-0000-00008AAB0000}"/>
    <cellStyle name="Salida 6 18 2 3" xfId="40828" xr:uid="{00000000-0005-0000-0000-00008BAB0000}"/>
    <cellStyle name="Salida 6 18 3" xfId="19761" xr:uid="{00000000-0005-0000-0000-00008CAB0000}"/>
    <cellStyle name="Salida 6 18 3 2" xfId="34812" xr:uid="{00000000-0005-0000-0000-00008DAB0000}"/>
    <cellStyle name="Salida 6 18 3 3" xfId="49161" xr:uid="{00000000-0005-0000-0000-00008EAB0000}"/>
    <cellStyle name="Salida 6 19" xfId="5622" xr:uid="{00000000-0005-0000-0000-00008FAB0000}"/>
    <cellStyle name="Salida 6 19 2" xfId="13632" xr:uid="{00000000-0005-0000-0000-000090AB0000}"/>
    <cellStyle name="Salida 6 19 2 2" xfId="28683" xr:uid="{00000000-0005-0000-0000-000091AB0000}"/>
    <cellStyle name="Salida 6 19 2 3" xfId="43032" xr:uid="{00000000-0005-0000-0000-000092AB0000}"/>
    <cellStyle name="Salida 6 19 3" xfId="19971" xr:uid="{00000000-0005-0000-0000-000093AB0000}"/>
    <cellStyle name="Salida 6 19 3 2" xfId="35022" xr:uid="{00000000-0005-0000-0000-000094AB0000}"/>
    <cellStyle name="Salida 6 19 3 3" xfId="49371" xr:uid="{00000000-0005-0000-0000-000095AB0000}"/>
    <cellStyle name="Salida 6 2" xfId="1924" xr:uid="{00000000-0005-0000-0000-000096AB0000}"/>
    <cellStyle name="Salida 6 2 2" xfId="13250" xr:uid="{00000000-0005-0000-0000-000097AB0000}"/>
    <cellStyle name="Salida 6 2 2 2" xfId="28301" xr:uid="{00000000-0005-0000-0000-000098AB0000}"/>
    <cellStyle name="Salida 6 2 2 3" xfId="42650" xr:uid="{00000000-0005-0000-0000-000099AB0000}"/>
    <cellStyle name="Salida 6 2 3" xfId="16269" xr:uid="{00000000-0005-0000-0000-00009AAB0000}"/>
    <cellStyle name="Salida 6 2 3 2" xfId="31320" xr:uid="{00000000-0005-0000-0000-00009BAB0000}"/>
    <cellStyle name="Salida 6 2 3 3" xfId="45669" xr:uid="{00000000-0005-0000-0000-00009CAB0000}"/>
    <cellStyle name="Salida 6 20" xfId="5832" xr:uid="{00000000-0005-0000-0000-00009DAB0000}"/>
    <cellStyle name="Salida 6 20 2" xfId="14968" xr:uid="{00000000-0005-0000-0000-00009EAB0000}"/>
    <cellStyle name="Salida 6 20 2 2" xfId="30019" xr:uid="{00000000-0005-0000-0000-00009FAB0000}"/>
    <cellStyle name="Salida 6 20 2 3" xfId="44368" xr:uid="{00000000-0005-0000-0000-0000A0AB0000}"/>
    <cellStyle name="Salida 6 20 3" xfId="20181" xr:uid="{00000000-0005-0000-0000-0000A1AB0000}"/>
    <cellStyle name="Salida 6 20 3 2" xfId="35232" xr:uid="{00000000-0005-0000-0000-0000A2AB0000}"/>
    <cellStyle name="Salida 6 20 3 3" xfId="49581" xr:uid="{00000000-0005-0000-0000-0000A3AB0000}"/>
    <cellStyle name="Salida 6 21" xfId="6042" xr:uid="{00000000-0005-0000-0000-0000A4AB0000}"/>
    <cellStyle name="Salida 6 21 2" xfId="14604" xr:uid="{00000000-0005-0000-0000-0000A5AB0000}"/>
    <cellStyle name="Salida 6 21 2 2" xfId="29655" xr:uid="{00000000-0005-0000-0000-0000A6AB0000}"/>
    <cellStyle name="Salida 6 21 2 3" xfId="44004" xr:uid="{00000000-0005-0000-0000-0000A7AB0000}"/>
    <cellStyle name="Salida 6 21 3" xfId="20391" xr:uid="{00000000-0005-0000-0000-0000A8AB0000}"/>
    <cellStyle name="Salida 6 21 3 2" xfId="35442" xr:uid="{00000000-0005-0000-0000-0000A9AB0000}"/>
    <cellStyle name="Salida 6 21 3 3" xfId="49791" xr:uid="{00000000-0005-0000-0000-0000AAAB0000}"/>
    <cellStyle name="Salida 6 22" xfId="6252" xr:uid="{00000000-0005-0000-0000-0000ABAB0000}"/>
    <cellStyle name="Salida 6 22 2" xfId="14260" xr:uid="{00000000-0005-0000-0000-0000ACAB0000}"/>
    <cellStyle name="Salida 6 22 2 2" xfId="29311" xr:uid="{00000000-0005-0000-0000-0000ADAB0000}"/>
    <cellStyle name="Salida 6 22 2 3" xfId="43660" xr:uid="{00000000-0005-0000-0000-0000AEAB0000}"/>
    <cellStyle name="Salida 6 22 3" xfId="20601" xr:uid="{00000000-0005-0000-0000-0000AFAB0000}"/>
    <cellStyle name="Salida 6 22 3 2" xfId="35652" xr:uid="{00000000-0005-0000-0000-0000B0AB0000}"/>
    <cellStyle name="Salida 6 22 3 3" xfId="50001" xr:uid="{00000000-0005-0000-0000-0000B1AB0000}"/>
    <cellStyle name="Salida 6 23" xfId="6462" xr:uid="{00000000-0005-0000-0000-0000B2AB0000}"/>
    <cellStyle name="Salida 6 23 2" xfId="15140" xr:uid="{00000000-0005-0000-0000-0000B3AB0000}"/>
    <cellStyle name="Salida 6 23 2 2" xfId="30191" xr:uid="{00000000-0005-0000-0000-0000B4AB0000}"/>
    <cellStyle name="Salida 6 23 2 3" xfId="44540" xr:uid="{00000000-0005-0000-0000-0000B5AB0000}"/>
    <cellStyle name="Salida 6 23 3" xfId="20811" xr:uid="{00000000-0005-0000-0000-0000B6AB0000}"/>
    <cellStyle name="Salida 6 23 3 2" xfId="35862" xr:uid="{00000000-0005-0000-0000-0000B7AB0000}"/>
    <cellStyle name="Salida 6 23 3 3" xfId="50211" xr:uid="{00000000-0005-0000-0000-0000B8AB0000}"/>
    <cellStyle name="Salida 6 24" xfId="6672" xr:uid="{00000000-0005-0000-0000-0000B9AB0000}"/>
    <cellStyle name="Salida 6 24 2" xfId="13517" xr:uid="{00000000-0005-0000-0000-0000BAAB0000}"/>
    <cellStyle name="Salida 6 24 2 2" xfId="28568" xr:uid="{00000000-0005-0000-0000-0000BBAB0000}"/>
    <cellStyle name="Salida 6 24 2 3" xfId="42917" xr:uid="{00000000-0005-0000-0000-0000BCAB0000}"/>
    <cellStyle name="Salida 6 24 3" xfId="21021" xr:uid="{00000000-0005-0000-0000-0000BDAB0000}"/>
    <cellStyle name="Salida 6 24 3 2" xfId="36072" xr:uid="{00000000-0005-0000-0000-0000BEAB0000}"/>
    <cellStyle name="Salida 6 24 3 3" xfId="50421" xr:uid="{00000000-0005-0000-0000-0000BFAB0000}"/>
    <cellStyle name="Salida 6 25" xfId="6882" xr:uid="{00000000-0005-0000-0000-0000C0AB0000}"/>
    <cellStyle name="Salida 6 25 2" xfId="11093" xr:uid="{00000000-0005-0000-0000-0000C1AB0000}"/>
    <cellStyle name="Salida 6 25 2 2" xfId="26144" xr:uid="{00000000-0005-0000-0000-0000C2AB0000}"/>
    <cellStyle name="Salida 6 25 2 3" xfId="40493" xr:uid="{00000000-0005-0000-0000-0000C3AB0000}"/>
    <cellStyle name="Salida 6 25 3" xfId="21231" xr:uid="{00000000-0005-0000-0000-0000C4AB0000}"/>
    <cellStyle name="Salida 6 25 3 2" xfId="36282" xr:uid="{00000000-0005-0000-0000-0000C5AB0000}"/>
    <cellStyle name="Salida 6 25 3 3" xfId="50631" xr:uid="{00000000-0005-0000-0000-0000C6AB0000}"/>
    <cellStyle name="Salida 6 26" xfId="7092" xr:uid="{00000000-0005-0000-0000-0000C7AB0000}"/>
    <cellStyle name="Salida 6 26 2" xfId="12895" xr:uid="{00000000-0005-0000-0000-0000C8AB0000}"/>
    <cellStyle name="Salida 6 26 2 2" xfId="27946" xr:uid="{00000000-0005-0000-0000-0000C9AB0000}"/>
    <cellStyle name="Salida 6 26 2 3" xfId="42295" xr:uid="{00000000-0005-0000-0000-0000CAAB0000}"/>
    <cellStyle name="Salida 6 26 3" xfId="21441" xr:uid="{00000000-0005-0000-0000-0000CBAB0000}"/>
    <cellStyle name="Salida 6 26 3 2" xfId="36492" xr:uid="{00000000-0005-0000-0000-0000CCAB0000}"/>
    <cellStyle name="Salida 6 26 3 3" xfId="50841" xr:uid="{00000000-0005-0000-0000-0000CDAB0000}"/>
    <cellStyle name="Salida 6 27" xfId="7302" xr:uid="{00000000-0005-0000-0000-0000CEAB0000}"/>
    <cellStyle name="Salida 6 27 2" xfId="14964" xr:uid="{00000000-0005-0000-0000-0000CFAB0000}"/>
    <cellStyle name="Salida 6 27 2 2" xfId="30015" xr:uid="{00000000-0005-0000-0000-0000D0AB0000}"/>
    <cellStyle name="Salida 6 27 2 3" xfId="44364" xr:uid="{00000000-0005-0000-0000-0000D1AB0000}"/>
    <cellStyle name="Salida 6 27 3" xfId="21651" xr:uid="{00000000-0005-0000-0000-0000D2AB0000}"/>
    <cellStyle name="Salida 6 27 3 2" xfId="36702" xr:uid="{00000000-0005-0000-0000-0000D3AB0000}"/>
    <cellStyle name="Salida 6 27 3 3" xfId="51051" xr:uid="{00000000-0005-0000-0000-0000D4AB0000}"/>
    <cellStyle name="Salida 6 28" xfId="7512" xr:uid="{00000000-0005-0000-0000-0000D5AB0000}"/>
    <cellStyle name="Salida 6 28 2" xfId="12791" xr:uid="{00000000-0005-0000-0000-0000D6AB0000}"/>
    <cellStyle name="Salida 6 28 2 2" xfId="27842" xr:uid="{00000000-0005-0000-0000-0000D7AB0000}"/>
    <cellStyle name="Salida 6 28 2 3" xfId="42191" xr:uid="{00000000-0005-0000-0000-0000D8AB0000}"/>
    <cellStyle name="Salida 6 28 3" xfId="21861" xr:uid="{00000000-0005-0000-0000-0000D9AB0000}"/>
    <cellStyle name="Salida 6 28 3 2" xfId="36912" xr:uid="{00000000-0005-0000-0000-0000DAAB0000}"/>
    <cellStyle name="Salida 6 28 3 3" xfId="51261" xr:uid="{00000000-0005-0000-0000-0000DBAB0000}"/>
    <cellStyle name="Salida 6 29" xfId="7722" xr:uid="{00000000-0005-0000-0000-0000DCAB0000}"/>
    <cellStyle name="Salida 6 29 2" xfId="15925" xr:uid="{00000000-0005-0000-0000-0000DDAB0000}"/>
    <cellStyle name="Salida 6 29 2 2" xfId="30976" xr:uid="{00000000-0005-0000-0000-0000DEAB0000}"/>
    <cellStyle name="Salida 6 29 2 3" xfId="45325" xr:uid="{00000000-0005-0000-0000-0000DFAB0000}"/>
    <cellStyle name="Salida 6 29 3" xfId="22071" xr:uid="{00000000-0005-0000-0000-0000E0AB0000}"/>
    <cellStyle name="Salida 6 29 3 2" xfId="37122" xr:uid="{00000000-0005-0000-0000-0000E1AB0000}"/>
    <cellStyle name="Salida 6 29 3 3" xfId="51471" xr:uid="{00000000-0005-0000-0000-0000E2AB0000}"/>
    <cellStyle name="Salida 6 3" xfId="2262" xr:uid="{00000000-0005-0000-0000-0000E3AB0000}"/>
    <cellStyle name="Salida 6 3 2" xfId="1652" xr:uid="{00000000-0005-0000-0000-0000E4AB0000}"/>
    <cellStyle name="Salida 6 3 2 2" xfId="23457" xr:uid="{00000000-0005-0000-0000-0000E5AB0000}"/>
    <cellStyle name="Salida 6 3 2 3" xfId="23817" xr:uid="{00000000-0005-0000-0000-0000E6AB0000}"/>
    <cellStyle name="Salida 6 3 3" xfId="16611" xr:uid="{00000000-0005-0000-0000-0000E7AB0000}"/>
    <cellStyle name="Salida 6 3 3 2" xfId="31662" xr:uid="{00000000-0005-0000-0000-0000E8AB0000}"/>
    <cellStyle name="Salida 6 3 3 3" xfId="46011" xr:uid="{00000000-0005-0000-0000-0000E9AB0000}"/>
    <cellStyle name="Salida 6 30" xfId="7932" xr:uid="{00000000-0005-0000-0000-0000EAAB0000}"/>
    <cellStyle name="Salida 6 30 2" xfId="10276" xr:uid="{00000000-0005-0000-0000-0000EBAB0000}"/>
    <cellStyle name="Salida 6 30 2 2" xfId="25327" xr:uid="{00000000-0005-0000-0000-0000ECAB0000}"/>
    <cellStyle name="Salida 6 30 2 3" xfId="39676" xr:uid="{00000000-0005-0000-0000-0000EDAB0000}"/>
    <cellStyle name="Salida 6 30 3" xfId="22281" xr:uid="{00000000-0005-0000-0000-0000EEAB0000}"/>
    <cellStyle name="Salida 6 30 3 2" xfId="37332" xr:uid="{00000000-0005-0000-0000-0000EFAB0000}"/>
    <cellStyle name="Salida 6 30 3 3" xfId="51681" xr:uid="{00000000-0005-0000-0000-0000F0AB0000}"/>
    <cellStyle name="Salida 6 31" xfId="8139" xr:uid="{00000000-0005-0000-0000-0000F1AB0000}"/>
    <cellStyle name="Salida 6 31 2" xfId="12514" xr:uid="{00000000-0005-0000-0000-0000F2AB0000}"/>
    <cellStyle name="Salida 6 31 2 2" xfId="27565" xr:uid="{00000000-0005-0000-0000-0000F3AB0000}"/>
    <cellStyle name="Salida 6 31 2 3" xfId="41914" xr:uid="{00000000-0005-0000-0000-0000F4AB0000}"/>
    <cellStyle name="Salida 6 31 3" xfId="22488" xr:uid="{00000000-0005-0000-0000-0000F5AB0000}"/>
    <cellStyle name="Salida 6 31 3 2" xfId="37539" xr:uid="{00000000-0005-0000-0000-0000F6AB0000}"/>
    <cellStyle name="Salida 6 31 3 3" xfId="51888" xr:uid="{00000000-0005-0000-0000-0000F7AB0000}"/>
    <cellStyle name="Salida 6 32" xfId="8346" xr:uid="{00000000-0005-0000-0000-0000F8AB0000}"/>
    <cellStyle name="Salida 6 32 2" xfId="13303" xr:uid="{00000000-0005-0000-0000-0000F9AB0000}"/>
    <cellStyle name="Salida 6 32 2 2" xfId="28354" xr:uid="{00000000-0005-0000-0000-0000FAAB0000}"/>
    <cellStyle name="Salida 6 32 2 3" xfId="42703" xr:uid="{00000000-0005-0000-0000-0000FBAB0000}"/>
    <cellStyle name="Salida 6 32 3" xfId="22695" xr:uid="{00000000-0005-0000-0000-0000FCAB0000}"/>
    <cellStyle name="Salida 6 32 3 2" xfId="37746" xr:uid="{00000000-0005-0000-0000-0000FDAB0000}"/>
    <cellStyle name="Salida 6 32 3 3" xfId="52095" xr:uid="{00000000-0005-0000-0000-0000FEAB0000}"/>
    <cellStyle name="Salida 6 33" xfId="8551" xr:uid="{00000000-0005-0000-0000-0000FFAB0000}"/>
    <cellStyle name="Salida 6 33 2" xfId="14584" xr:uid="{00000000-0005-0000-0000-000000AC0000}"/>
    <cellStyle name="Salida 6 33 2 2" xfId="29635" xr:uid="{00000000-0005-0000-0000-000001AC0000}"/>
    <cellStyle name="Salida 6 33 2 3" xfId="43984" xr:uid="{00000000-0005-0000-0000-000002AC0000}"/>
    <cellStyle name="Salida 6 33 3" xfId="22900" xr:uid="{00000000-0005-0000-0000-000003AC0000}"/>
    <cellStyle name="Salida 6 33 3 2" xfId="37951" xr:uid="{00000000-0005-0000-0000-000004AC0000}"/>
    <cellStyle name="Salida 6 33 3 3" xfId="52300" xr:uid="{00000000-0005-0000-0000-000005AC0000}"/>
    <cellStyle name="Salida 6 34" xfId="8746" xr:uid="{00000000-0005-0000-0000-000006AC0000}"/>
    <cellStyle name="Salida 6 34 2" xfId="10298" xr:uid="{00000000-0005-0000-0000-000007AC0000}"/>
    <cellStyle name="Salida 6 34 2 2" xfId="25349" xr:uid="{00000000-0005-0000-0000-000008AC0000}"/>
    <cellStyle name="Salida 6 34 2 3" xfId="39698" xr:uid="{00000000-0005-0000-0000-000009AC0000}"/>
    <cellStyle name="Salida 6 34 3" xfId="23095" xr:uid="{00000000-0005-0000-0000-00000AAC0000}"/>
    <cellStyle name="Salida 6 34 3 2" xfId="38146" xr:uid="{00000000-0005-0000-0000-00000BAC0000}"/>
    <cellStyle name="Salida 6 34 3 3" xfId="52495" xr:uid="{00000000-0005-0000-0000-00000CAC0000}"/>
    <cellStyle name="Salida 6 35" xfId="8916" xr:uid="{00000000-0005-0000-0000-00000DAC0000}"/>
    <cellStyle name="Salida 6 35 2" xfId="9851" xr:uid="{00000000-0005-0000-0000-00000EAC0000}"/>
    <cellStyle name="Salida 6 35 2 2" xfId="24902" xr:uid="{00000000-0005-0000-0000-00000FAC0000}"/>
    <cellStyle name="Salida 6 35 2 3" xfId="39251" xr:uid="{00000000-0005-0000-0000-000010AC0000}"/>
    <cellStyle name="Salida 6 35 3" xfId="23265" xr:uid="{00000000-0005-0000-0000-000011AC0000}"/>
    <cellStyle name="Salida 6 35 3 2" xfId="38316" xr:uid="{00000000-0005-0000-0000-000012AC0000}"/>
    <cellStyle name="Salida 6 35 3 3" xfId="52665" xr:uid="{00000000-0005-0000-0000-000013AC0000}"/>
    <cellStyle name="Salida 6 36" xfId="9064" xr:uid="{00000000-0005-0000-0000-000014AC0000}"/>
    <cellStyle name="Salida 6 36 2" xfId="24115" xr:uid="{00000000-0005-0000-0000-000015AC0000}"/>
    <cellStyle name="Salida 6 36 3" xfId="38464" xr:uid="{00000000-0005-0000-0000-000016AC0000}"/>
    <cellStyle name="Salida 6 37" xfId="16165" xr:uid="{00000000-0005-0000-0000-000017AC0000}"/>
    <cellStyle name="Salida 6 37 2" xfId="31216" xr:uid="{00000000-0005-0000-0000-000018AC0000}"/>
    <cellStyle name="Salida 6 37 3" xfId="45565" xr:uid="{00000000-0005-0000-0000-000019AC0000}"/>
    <cellStyle name="Salida 6 4" xfId="2472" xr:uid="{00000000-0005-0000-0000-00001AAC0000}"/>
    <cellStyle name="Salida 6 4 2" xfId="11217" xr:uid="{00000000-0005-0000-0000-00001BAC0000}"/>
    <cellStyle name="Salida 6 4 2 2" xfId="26268" xr:uid="{00000000-0005-0000-0000-00001CAC0000}"/>
    <cellStyle name="Salida 6 4 2 3" xfId="40617" xr:uid="{00000000-0005-0000-0000-00001DAC0000}"/>
    <cellStyle name="Salida 6 4 3" xfId="16821" xr:uid="{00000000-0005-0000-0000-00001EAC0000}"/>
    <cellStyle name="Salida 6 4 3 2" xfId="31872" xr:uid="{00000000-0005-0000-0000-00001FAC0000}"/>
    <cellStyle name="Salida 6 4 3 3" xfId="46221" xr:uid="{00000000-0005-0000-0000-000020AC0000}"/>
    <cellStyle name="Salida 6 5" xfId="2682" xr:uid="{00000000-0005-0000-0000-000021AC0000}"/>
    <cellStyle name="Salida 6 5 2" xfId="12250" xr:uid="{00000000-0005-0000-0000-000022AC0000}"/>
    <cellStyle name="Salida 6 5 2 2" xfId="27301" xr:uid="{00000000-0005-0000-0000-000023AC0000}"/>
    <cellStyle name="Salida 6 5 2 3" xfId="41650" xr:uid="{00000000-0005-0000-0000-000024AC0000}"/>
    <cellStyle name="Salida 6 5 3" xfId="17031" xr:uid="{00000000-0005-0000-0000-000025AC0000}"/>
    <cellStyle name="Salida 6 5 3 2" xfId="32082" xr:uid="{00000000-0005-0000-0000-000026AC0000}"/>
    <cellStyle name="Salida 6 5 3 3" xfId="46431" xr:uid="{00000000-0005-0000-0000-000027AC0000}"/>
    <cellStyle name="Salida 6 6" xfId="2892" xr:uid="{00000000-0005-0000-0000-000028AC0000}"/>
    <cellStyle name="Salida 6 6 2" xfId="9576" xr:uid="{00000000-0005-0000-0000-000029AC0000}"/>
    <cellStyle name="Salida 6 6 2 2" xfId="24627" xr:uid="{00000000-0005-0000-0000-00002AAC0000}"/>
    <cellStyle name="Salida 6 6 2 3" xfId="38976" xr:uid="{00000000-0005-0000-0000-00002BAC0000}"/>
    <cellStyle name="Salida 6 6 3" xfId="17241" xr:uid="{00000000-0005-0000-0000-00002CAC0000}"/>
    <cellStyle name="Salida 6 6 3 2" xfId="32292" xr:uid="{00000000-0005-0000-0000-00002DAC0000}"/>
    <cellStyle name="Salida 6 6 3 3" xfId="46641" xr:uid="{00000000-0005-0000-0000-00002EAC0000}"/>
    <cellStyle name="Salida 6 7" xfId="3102" xr:uid="{00000000-0005-0000-0000-00002FAC0000}"/>
    <cellStyle name="Salida 6 7 2" xfId="12793" xr:uid="{00000000-0005-0000-0000-000030AC0000}"/>
    <cellStyle name="Salida 6 7 2 2" xfId="27844" xr:uid="{00000000-0005-0000-0000-000031AC0000}"/>
    <cellStyle name="Salida 6 7 2 3" xfId="42193" xr:uid="{00000000-0005-0000-0000-000032AC0000}"/>
    <cellStyle name="Salida 6 7 3" xfId="17451" xr:uid="{00000000-0005-0000-0000-000033AC0000}"/>
    <cellStyle name="Salida 6 7 3 2" xfId="32502" xr:uid="{00000000-0005-0000-0000-000034AC0000}"/>
    <cellStyle name="Salida 6 7 3 3" xfId="46851" xr:uid="{00000000-0005-0000-0000-000035AC0000}"/>
    <cellStyle name="Salida 6 8" xfId="3312" xr:uid="{00000000-0005-0000-0000-000036AC0000}"/>
    <cellStyle name="Salida 6 8 2" xfId="10006" xr:uid="{00000000-0005-0000-0000-000037AC0000}"/>
    <cellStyle name="Salida 6 8 2 2" xfId="25057" xr:uid="{00000000-0005-0000-0000-000038AC0000}"/>
    <cellStyle name="Salida 6 8 2 3" xfId="39406" xr:uid="{00000000-0005-0000-0000-000039AC0000}"/>
    <cellStyle name="Salida 6 8 3" xfId="17661" xr:uid="{00000000-0005-0000-0000-00003AAC0000}"/>
    <cellStyle name="Salida 6 8 3 2" xfId="32712" xr:uid="{00000000-0005-0000-0000-00003BAC0000}"/>
    <cellStyle name="Salida 6 8 3 3" xfId="47061" xr:uid="{00000000-0005-0000-0000-00003CAC0000}"/>
    <cellStyle name="Salida 6 9" xfId="3522" xr:uid="{00000000-0005-0000-0000-00003DAC0000}"/>
    <cellStyle name="Salida 6 9 2" xfId="15124" xr:uid="{00000000-0005-0000-0000-00003EAC0000}"/>
    <cellStyle name="Salida 6 9 2 2" xfId="30175" xr:uid="{00000000-0005-0000-0000-00003FAC0000}"/>
    <cellStyle name="Salida 6 9 2 3" xfId="44524" xr:uid="{00000000-0005-0000-0000-000040AC0000}"/>
    <cellStyle name="Salida 6 9 3" xfId="17871" xr:uid="{00000000-0005-0000-0000-000041AC0000}"/>
    <cellStyle name="Salida 6 9 3 2" xfId="32922" xr:uid="{00000000-0005-0000-0000-000042AC0000}"/>
    <cellStyle name="Salida 6 9 3 3" xfId="47271" xr:uid="{00000000-0005-0000-0000-000043AC0000}"/>
    <cellStyle name="Salida 60" xfId="7220" xr:uid="{00000000-0005-0000-0000-000044AC0000}"/>
    <cellStyle name="Salida 60 2" xfId="12910" xr:uid="{00000000-0005-0000-0000-000045AC0000}"/>
    <cellStyle name="Salida 60 2 2" xfId="27961" xr:uid="{00000000-0005-0000-0000-000046AC0000}"/>
    <cellStyle name="Salida 60 2 3" xfId="42310" xr:uid="{00000000-0005-0000-0000-000047AC0000}"/>
    <cellStyle name="Salida 60 3" xfId="21569" xr:uid="{00000000-0005-0000-0000-000048AC0000}"/>
    <cellStyle name="Salida 60 3 2" xfId="36620" xr:uid="{00000000-0005-0000-0000-000049AC0000}"/>
    <cellStyle name="Salida 60 3 3" xfId="50969" xr:uid="{00000000-0005-0000-0000-00004AAC0000}"/>
    <cellStyle name="Salida 61" xfId="7430" xr:uid="{00000000-0005-0000-0000-00004BAC0000}"/>
    <cellStyle name="Salida 61 2" xfId="14943" xr:uid="{00000000-0005-0000-0000-00004CAC0000}"/>
    <cellStyle name="Salida 61 2 2" xfId="29994" xr:uid="{00000000-0005-0000-0000-00004DAC0000}"/>
    <cellStyle name="Salida 61 2 3" xfId="44343" xr:uid="{00000000-0005-0000-0000-00004EAC0000}"/>
    <cellStyle name="Salida 61 3" xfId="21779" xr:uid="{00000000-0005-0000-0000-00004FAC0000}"/>
    <cellStyle name="Salida 61 3 2" xfId="36830" xr:uid="{00000000-0005-0000-0000-000050AC0000}"/>
    <cellStyle name="Salida 61 3 3" xfId="51179" xr:uid="{00000000-0005-0000-0000-000051AC0000}"/>
    <cellStyle name="Salida 62" xfId="7640" xr:uid="{00000000-0005-0000-0000-000052AC0000}"/>
    <cellStyle name="Salida 62 2" xfId="10594" xr:uid="{00000000-0005-0000-0000-000053AC0000}"/>
    <cellStyle name="Salida 62 2 2" xfId="25645" xr:uid="{00000000-0005-0000-0000-000054AC0000}"/>
    <cellStyle name="Salida 62 2 3" xfId="39994" xr:uid="{00000000-0005-0000-0000-000055AC0000}"/>
    <cellStyle name="Salida 62 3" xfId="21989" xr:uid="{00000000-0005-0000-0000-000056AC0000}"/>
    <cellStyle name="Salida 62 3 2" xfId="37040" xr:uid="{00000000-0005-0000-0000-000057AC0000}"/>
    <cellStyle name="Salida 62 3 3" xfId="51389" xr:uid="{00000000-0005-0000-0000-000058AC0000}"/>
    <cellStyle name="Salida 63" xfId="7850" xr:uid="{00000000-0005-0000-0000-000059AC0000}"/>
    <cellStyle name="Salida 63 2" xfId="12966" xr:uid="{00000000-0005-0000-0000-00005AAC0000}"/>
    <cellStyle name="Salida 63 2 2" xfId="28017" xr:uid="{00000000-0005-0000-0000-00005BAC0000}"/>
    <cellStyle name="Salida 63 2 3" xfId="42366" xr:uid="{00000000-0005-0000-0000-00005CAC0000}"/>
    <cellStyle name="Salida 63 3" xfId="22199" xr:uid="{00000000-0005-0000-0000-00005DAC0000}"/>
    <cellStyle name="Salida 63 3 2" xfId="37250" xr:uid="{00000000-0005-0000-0000-00005EAC0000}"/>
    <cellStyle name="Salida 63 3 3" xfId="51599" xr:uid="{00000000-0005-0000-0000-00005FAC0000}"/>
    <cellStyle name="Salida 64" xfId="15603" xr:uid="{00000000-0005-0000-0000-000060AC0000}"/>
    <cellStyle name="Salida 64 2" xfId="30654" xr:uid="{00000000-0005-0000-0000-000061AC0000}"/>
    <cellStyle name="Salida 64 3" xfId="45003" xr:uid="{00000000-0005-0000-0000-000062AC0000}"/>
    <cellStyle name="Salida 65" xfId="15958" xr:uid="{00000000-0005-0000-0000-000063AC0000}"/>
    <cellStyle name="Salida 65 2" xfId="31009" xr:uid="{00000000-0005-0000-0000-000064AC0000}"/>
    <cellStyle name="Salida 65 3" xfId="45358" xr:uid="{00000000-0005-0000-0000-000065AC0000}"/>
    <cellStyle name="Salida 66" xfId="1360" xr:uid="{00000000-0005-0000-0000-000066AC0000}"/>
    <cellStyle name="Salida 7" xfId="46" xr:uid="{00000000-0005-0000-0000-000067AC0000}"/>
    <cellStyle name="Salida 7 10" xfId="3733" xr:uid="{00000000-0005-0000-0000-000068AC0000}"/>
    <cellStyle name="Salida 7 10 2" xfId="15889" xr:uid="{00000000-0005-0000-0000-000069AC0000}"/>
    <cellStyle name="Salida 7 10 2 2" xfId="30940" xr:uid="{00000000-0005-0000-0000-00006AAC0000}"/>
    <cellStyle name="Salida 7 10 2 3" xfId="45289" xr:uid="{00000000-0005-0000-0000-00006BAC0000}"/>
    <cellStyle name="Salida 7 10 3" xfId="18082" xr:uid="{00000000-0005-0000-0000-00006CAC0000}"/>
    <cellStyle name="Salida 7 10 3 2" xfId="33133" xr:uid="{00000000-0005-0000-0000-00006DAC0000}"/>
    <cellStyle name="Salida 7 10 3 3" xfId="47482" xr:uid="{00000000-0005-0000-0000-00006EAC0000}"/>
    <cellStyle name="Salida 7 11" xfId="3943" xr:uid="{00000000-0005-0000-0000-00006FAC0000}"/>
    <cellStyle name="Salida 7 11 2" xfId="11004" xr:uid="{00000000-0005-0000-0000-000070AC0000}"/>
    <cellStyle name="Salida 7 11 2 2" xfId="26055" xr:uid="{00000000-0005-0000-0000-000071AC0000}"/>
    <cellStyle name="Salida 7 11 2 3" xfId="40404" xr:uid="{00000000-0005-0000-0000-000072AC0000}"/>
    <cellStyle name="Salida 7 11 3" xfId="18292" xr:uid="{00000000-0005-0000-0000-000073AC0000}"/>
    <cellStyle name="Salida 7 11 3 2" xfId="33343" xr:uid="{00000000-0005-0000-0000-000074AC0000}"/>
    <cellStyle name="Salida 7 11 3 3" xfId="47692" xr:uid="{00000000-0005-0000-0000-000075AC0000}"/>
    <cellStyle name="Salida 7 12" xfId="4153" xr:uid="{00000000-0005-0000-0000-000076AC0000}"/>
    <cellStyle name="Salida 7 12 2" xfId="13134" xr:uid="{00000000-0005-0000-0000-000077AC0000}"/>
    <cellStyle name="Salida 7 12 2 2" xfId="28185" xr:uid="{00000000-0005-0000-0000-000078AC0000}"/>
    <cellStyle name="Salida 7 12 2 3" xfId="42534" xr:uid="{00000000-0005-0000-0000-000079AC0000}"/>
    <cellStyle name="Salida 7 12 3" xfId="18502" xr:uid="{00000000-0005-0000-0000-00007AAC0000}"/>
    <cellStyle name="Salida 7 12 3 2" xfId="33553" xr:uid="{00000000-0005-0000-0000-00007BAC0000}"/>
    <cellStyle name="Salida 7 12 3 3" xfId="47902" xr:uid="{00000000-0005-0000-0000-00007CAC0000}"/>
    <cellStyle name="Salida 7 13" xfId="4363" xr:uid="{00000000-0005-0000-0000-00007DAC0000}"/>
    <cellStyle name="Salida 7 13 2" xfId="14650" xr:uid="{00000000-0005-0000-0000-00007EAC0000}"/>
    <cellStyle name="Salida 7 13 2 2" xfId="29701" xr:uid="{00000000-0005-0000-0000-00007FAC0000}"/>
    <cellStyle name="Salida 7 13 2 3" xfId="44050" xr:uid="{00000000-0005-0000-0000-000080AC0000}"/>
    <cellStyle name="Salida 7 13 3" xfId="18712" xr:uid="{00000000-0005-0000-0000-000081AC0000}"/>
    <cellStyle name="Salida 7 13 3 2" xfId="33763" xr:uid="{00000000-0005-0000-0000-000082AC0000}"/>
    <cellStyle name="Salida 7 13 3 3" xfId="48112" xr:uid="{00000000-0005-0000-0000-000083AC0000}"/>
    <cellStyle name="Salida 7 14" xfId="4573" xr:uid="{00000000-0005-0000-0000-000084AC0000}"/>
    <cellStyle name="Salida 7 14 2" xfId="15796" xr:uid="{00000000-0005-0000-0000-000085AC0000}"/>
    <cellStyle name="Salida 7 14 2 2" xfId="30847" xr:uid="{00000000-0005-0000-0000-000086AC0000}"/>
    <cellStyle name="Salida 7 14 2 3" xfId="45196" xr:uid="{00000000-0005-0000-0000-000087AC0000}"/>
    <cellStyle name="Salida 7 14 3" xfId="18922" xr:uid="{00000000-0005-0000-0000-000088AC0000}"/>
    <cellStyle name="Salida 7 14 3 2" xfId="33973" xr:uid="{00000000-0005-0000-0000-000089AC0000}"/>
    <cellStyle name="Salida 7 14 3 3" xfId="48322" xr:uid="{00000000-0005-0000-0000-00008AAC0000}"/>
    <cellStyle name="Salida 7 15" xfId="4783" xr:uid="{00000000-0005-0000-0000-00008BAC0000}"/>
    <cellStyle name="Salida 7 15 2" xfId="11590" xr:uid="{00000000-0005-0000-0000-00008CAC0000}"/>
    <cellStyle name="Salida 7 15 2 2" xfId="26641" xr:uid="{00000000-0005-0000-0000-00008DAC0000}"/>
    <cellStyle name="Salida 7 15 2 3" xfId="40990" xr:uid="{00000000-0005-0000-0000-00008EAC0000}"/>
    <cellStyle name="Salida 7 15 3" xfId="19132" xr:uid="{00000000-0005-0000-0000-00008FAC0000}"/>
    <cellStyle name="Salida 7 15 3 2" xfId="34183" xr:uid="{00000000-0005-0000-0000-000090AC0000}"/>
    <cellStyle name="Salida 7 15 3 3" xfId="48532" xr:uid="{00000000-0005-0000-0000-000091AC0000}"/>
    <cellStyle name="Salida 7 16" xfId="4993" xr:uid="{00000000-0005-0000-0000-000092AC0000}"/>
    <cellStyle name="Salida 7 16 2" xfId="11307" xr:uid="{00000000-0005-0000-0000-000093AC0000}"/>
    <cellStyle name="Salida 7 16 2 2" xfId="26358" xr:uid="{00000000-0005-0000-0000-000094AC0000}"/>
    <cellStyle name="Salida 7 16 2 3" xfId="40707" xr:uid="{00000000-0005-0000-0000-000095AC0000}"/>
    <cellStyle name="Salida 7 16 3" xfId="19342" xr:uid="{00000000-0005-0000-0000-000096AC0000}"/>
    <cellStyle name="Salida 7 16 3 2" xfId="34393" xr:uid="{00000000-0005-0000-0000-000097AC0000}"/>
    <cellStyle name="Salida 7 16 3 3" xfId="48742" xr:uid="{00000000-0005-0000-0000-000098AC0000}"/>
    <cellStyle name="Salida 7 17" xfId="5203" xr:uid="{00000000-0005-0000-0000-000099AC0000}"/>
    <cellStyle name="Salida 7 17 2" xfId="15899" xr:uid="{00000000-0005-0000-0000-00009AAC0000}"/>
    <cellStyle name="Salida 7 17 2 2" xfId="30950" xr:uid="{00000000-0005-0000-0000-00009BAC0000}"/>
    <cellStyle name="Salida 7 17 2 3" xfId="45299" xr:uid="{00000000-0005-0000-0000-00009CAC0000}"/>
    <cellStyle name="Salida 7 17 3" xfId="19552" xr:uid="{00000000-0005-0000-0000-00009DAC0000}"/>
    <cellStyle name="Salida 7 17 3 2" xfId="34603" xr:uid="{00000000-0005-0000-0000-00009EAC0000}"/>
    <cellStyle name="Salida 7 17 3 3" xfId="48952" xr:uid="{00000000-0005-0000-0000-00009FAC0000}"/>
    <cellStyle name="Salida 7 18" xfId="5413" xr:uid="{00000000-0005-0000-0000-0000A0AC0000}"/>
    <cellStyle name="Salida 7 18 2" xfId="13370" xr:uid="{00000000-0005-0000-0000-0000A1AC0000}"/>
    <cellStyle name="Salida 7 18 2 2" xfId="28421" xr:uid="{00000000-0005-0000-0000-0000A2AC0000}"/>
    <cellStyle name="Salida 7 18 2 3" xfId="42770" xr:uid="{00000000-0005-0000-0000-0000A3AC0000}"/>
    <cellStyle name="Salida 7 18 3" xfId="19762" xr:uid="{00000000-0005-0000-0000-0000A4AC0000}"/>
    <cellStyle name="Salida 7 18 3 2" xfId="34813" xr:uid="{00000000-0005-0000-0000-0000A5AC0000}"/>
    <cellStyle name="Salida 7 18 3 3" xfId="49162" xr:uid="{00000000-0005-0000-0000-0000A6AC0000}"/>
    <cellStyle name="Salida 7 19" xfId="5623" xr:uid="{00000000-0005-0000-0000-0000A7AC0000}"/>
    <cellStyle name="Salida 7 19 2" xfId="13594" xr:uid="{00000000-0005-0000-0000-0000A8AC0000}"/>
    <cellStyle name="Salida 7 19 2 2" xfId="28645" xr:uid="{00000000-0005-0000-0000-0000A9AC0000}"/>
    <cellStyle name="Salida 7 19 2 3" xfId="42994" xr:uid="{00000000-0005-0000-0000-0000AAAC0000}"/>
    <cellStyle name="Salida 7 19 3" xfId="19972" xr:uid="{00000000-0005-0000-0000-0000ABAC0000}"/>
    <cellStyle name="Salida 7 19 3 2" xfId="35023" xr:uid="{00000000-0005-0000-0000-0000ACAC0000}"/>
    <cellStyle name="Salida 7 19 3 3" xfId="49372" xr:uid="{00000000-0005-0000-0000-0000ADAC0000}"/>
    <cellStyle name="Salida 7 2" xfId="2018" xr:uid="{00000000-0005-0000-0000-0000AEAC0000}"/>
    <cellStyle name="Salida 7 2 2" xfId="9906" xr:uid="{00000000-0005-0000-0000-0000AFAC0000}"/>
    <cellStyle name="Salida 7 2 2 2" xfId="24957" xr:uid="{00000000-0005-0000-0000-0000B0AC0000}"/>
    <cellStyle name="Salida 7 2 2 3" xfId="39306" xr:uid="{00000000-0005-0000-0000-0000B1AC0000}"/>
    <cellStyle name="Salida 7 2 3" xfId="16365" xr:uid="{00000000-0005-0000-0000-0000B2AC0000}"/>
    <cellStyle name="Salida 7 2 3 2" xfId="31416" xr:uid="{00000000-0005-0000-0000-0000B3AC0000}"/>
    <cellStyle name="Salida 7 2 3 3" xfId="45765" xr:uid="{00000000-0005-0000-0000-0000B4AC0000}"/>
    <cellStyle name="Salida 7 20" xfId="5833" xr:uid="{00000000-0005-0000-0000-0000B5AC0000}"/>
    <cellStyle name="Salida 7 20 2" xfId="14146" xr:uid="{00000000-0005-0000-0000-0000B6AC0000}"/>
    <cellStyle name="Salida 7 20 2 2" xfId="29197" xr:uid="{00000000-0005-0000-0000-0000B7AC0000}"/>
    <cellStyle name="Salida 7 20 2 3" xfId="43546" xr:uid="{00000000-0005-0000-0000-0000B8AC0000}"/>
    <cellStyle name="Salida 7 20 3" xfId="20182" xr:uid="{00000000-0005-0000-0000-0000B9AC0000}"/>
    <cellStyle name="Salida 7 20 3 2" xfId="35233" xr:uid="{00000000-0005-0000-0000-0000BAAC0000}"/>
    <cellStyle name="Salida 7 20 3 3" xfId="49582" xr:uid="{00000000-0005-0000-0000-0000BBAC0000}"/>
    <cellStyle name="Salida 7 21" xfId="6043" xr:uid="{00000000-0005-0000-0000-0000BCAC0000}"/>
    <cellStyle name="Salida 7 21 2" xfId="13936" xr:uid="{00000000-0005-0000-0000-0000BDAC0000}"/>
    <cellStyle name="Salida 7 21 2 2" xfId="28987" xr:uid="{00000000-0005-0000-0000-0000BEAC0000}"/>
    <cellStyle name="Salida 7 21 2 3" xfId="43336" xr:uid="{00000000-0005-0000-0000-0000BFAC0000}"/>
    <cellStyle name="Salida 7 21 3" xfId="20392" xr:uid="{00000000-0005-0000-0000-0000C0AC0000}"/>
    <cellStyle name="Salida 7 21 3 2" xfId="35443" xr:uid="{00000000-0005-0000-0000-0000C1AC0000}"/>
    <cellStyle name="Salida 7 21 3 3" xfId="49792" xr:uid="{00000000-0005-0000-0000-0000C2AC0000}"/>
    <cellStyle name="Salida 7 22" xfId="6253" xr:uid="{00000000-0005-0000-0000-0000C3AC0000}"/>
    <cellStyle name="Salida 7 22 2" xfId="13088" xr:uid="{00000000-0005-0000-0000-0000C4AC0000}"/>
    <cellStyle name="Salida 7 22 2 2" xfId="28139" xr:uid="{00000000-0005-0000-0000-0000C5AC0000}"/>
    <cellStyle name="Salida 7 22 2 3" xfId="42488" xr:uid="{00000000-0005-0000-0000-0000C6AC0000}"/>
    <cellStyle name="Salida 7 22 3" xfId="20602" xr:uid="{00000000-0005-0000-0000-0000C7AC0000}"/>
    <cellStyle name="Salida 7 22 3 2" xfId="35653" xr:uid="{00000000-0005-0000-0000-0000C8AC0000}"/>
    <cellStyle name="Salida 7 22 3 3" xfId="50002" xr:uid="{00000000-0005-0000-0000-0000C9AC0000}"/>
    <cellStyle name="Salida 7 23" xfId="6463" xr:uid="{00000000-0005-0000-0000-0000CAAC0000}"/>
    <cellStyle name="Salida 7 23 2" xfId="9991" xr:uid="{00000000-0005-0000-0000-0000CBAC0000}"/>
    <cellStyle name="Salida 7 23 2 2" xfId="25042" xr:uid="{00000000-0005-0000-0000-0000CCAC0000}"/>
    <cellStyle name="Salida 7 23 2 3" xfId="39391" xr:uid="{00000000-0005-0000-0000-0000CDAC0000}"/>
    <cellStyle name="Salida 7 23 3" xfId="20812" xr:uid="{00000000-0005-0000-0000-0000CEAC0000}"/>
    <cellStyle name="Salida 7 23 3 2" xfId="35863" xr:uid="{00000000-0005-0000-0000-0000CFAC0000}"/>
    <cellStyle name="Salida 7 23 3 3" xfId="50212" xr:uid="{00000000-0005-0000-0000-0000D0AC0000}"/>
    <cellStyle name="Salida 7 24" xfId="6673" xr:uid="{00000000-0005-0000-0000-0000D1AC0000}"/>
    <cellStyle name="Salida 7 24 2" xfId="15945" xr:uid="{00000000-0005-0000-0000-0000D2AC0000}"/>
    <cellStyle name="Salida 7 24 2 2" xfId="30996" xr:uid="{00000000-0005-0000-0000-0000D3AC0000}"/>
    <cellStyle name="Salida 7 24 2 3" xfId="45345" xr:uid="{00000000-0005-0000-0000-0000D4AC0000}"/>
    <cellStyle name="Salida 7 24 3" xfId="21022" xr:uid="{00000000-0005-0000-0000-0000D5AC0000}"/>
    <cellStyle name="Salida 7 24 3 2" xfId="36073" xr:uid="{00000000-0005-0000-0000-0000D6AC0000}"/>
    <cellStyle name="Salida 7 24 3 3" xfId="50422" xr:uid="{00000000-0005-0000-0000-0000D7AC0000}"/>
    <cellStyle name="Salida 7 25" xfId="6883" xr:uid="{00000000-0005-0000-0000-0000D8AC0000}"/>
    <cellStyle name="Salida 7 25 2" xfId="9526" xr:uid="{00000000-0005-0000-0000-0000D9AC0000}"/>
    <cellStyle name="Salida 7 25 2 2" xfId="24577" xr:uid="{00000000-0005-0000-0000-0000DAAC0000}"/>
    <cellStyle name="Salida 7 25 2 3" xfId="38926" xr:uid="{00000000-0005-0000-0000-0000DBAC0000}"/>
    <cellStyle name="Salida 7 25 3" xfId="21232" xr:uid="{00000000-0005-0000-0000-0000DCAC0000}"/>
    <cellStyle name="Salida 7 25 3 2" xfId="36283" xr:uid="{00000000-0005-0000-0000-0000DDAC0000}"/>
    <cellStyle name="Salida 7 25 3 3" xfId="50632" xr:uid="{00000000-0005-0000-0000-0000DEAC0000}"/>
    <cellStyle name="Salida 7 26" xfId="7093" xr:uid="{00000000-0005-0000-0000-0000DFAC0000}"/>
    <cellStyle name="Salida 7 26 2" xfId="15102" xr:uid="{00000000-0005-0000-0000-0000E0AC0000}"/>
    <cellStyle name="Salida 7 26 2 2" xfId="30153" xr:uid="{00000000-0005-0000-0000-0000E1AC0000}"/>
    <cellStyle name="Salida 7 26 2 3" xfId="44502" xr:uid="{00000000-0005-0000-0000-0000E2AC0000}"/>
    <cellStyle name="Salida 7 26 3" xfId="21442" xr:uid="{00000000-0005-0000-0000-0000E3AC0000}"/>
    <cellStyle name="Salida 7 26 3 2" xfId="36493" xr:uid="{00000000-0005-0000-0000-0000E4AC0000}"/>
    <cellStyle name="Salida 7 26 3 3" xfId="50842" xr:uid="{00000000-0005-0000-0000-0000E5AC0000}"/>
    <cellStyle name="Salida 7 27" xfId="7303" xr:uid="{00000000-0005-0000-0000-0000E6AC0000}"/>
    <cellStyle name="Salida 7 27 2" xfId="13757" xr:uid="{00000000-0005-0000-0000-0000E7AC0000}"/>
    <cellStyle name="Salida 7 27 2 2" xfId="28808" xr:uid="{00000000-0005-0000-0000-0000E8AC0000}"/>
    <cellStyle name="Salida 7 27 2 3" xfId="43157" xr:uid="{00000000-0005-0000-0000-0000E9AC0000}"/>
    <cellStyle name="Salida 7 27 3" xfId="21652" xr:uid="{00000000-0005-0000-0000-0000EAAC0000}"/>
    <cellStyle name="Salida 7 27 3 2" xfId="36703" xr:uid="{00000000-0005-0000-0000-0000EBAC0000}"/>
    <cellStyle name="Salida 7 27 3 3" xfId="51052" xr:uid="{00000000-0005-0000-0000-0000ECAC0000}"/>
    <cellStyle name="Salida 7 28" xfId="7513" xr:uid="{00000000-0005-0000-0000-0000EDAC0000}"/>
    <cellStyle name="Salida 7 28 2" xfId="10906" xr:uid="{00000000-0005-0000-0000-0000EEAC0000}"/>
    <cellStyle name="Salida 7 28 2 2" xfId="25957" xr:uid="{00000000-0005-0000-0000-0000EFAC0000}"/>
    <cellStyle name="Salida 7 28 2 3" xfId="40306" xr:uid="{00000000-0005-0000-0000-0000F0AC0000}"/>
    <cellStyle name="Salida 7 28 3" xfId="21862" xr:uid="{00000000-0005-0000-0000-0000F1AC0000}"/>
    <cellStyle name="Salida 7 28 3 2" xfId="36913" xr:uid="{00000000-0005-0000-0000-0000F2AC0000}"/>
    <cellStyle name="Salida 7 28 3 3" xfId="51262" xr:uid="{00000000-0005-0000-0000-0000F3AC0000}"/>
    <cellStyle name="Salida 7 29" xfId="7723" xr:uid="{00000000-0005-0000-0000-0000F4AC0000}"/>
    <cellStyle name="Salida 7 29 2" xfId="11132" xr:uid="{00000000-0005-0000-0000-0000F5AC0000}"/>
    <cellStyle name="Salida 7 29 2 2" xfId="26183" xr:uid="{00000000-0005-0000-0000-0000F6AC0000}"/>
    <cellStyle name="Salida 7 29 2 3" xfId="40532" xr:uid="{00000000-0005-0000-0000-0000F7AC0000}"/>
    <cellStyle name="Salida 7 29 3" xfId="22072" xr:uid="{00000000-0005-0000-0000-0000F8AC0000}"/>
    <cellStyle name="Salida 7 29 3 2" xfId="37123" xr:uid="{00000000-0005-0000-0000-0000F9AC0000}"/>
    <cellStyle name="Salida 7 29 3 3" xfId="51472" xr:uid="{00000000-0005-0000-0000-0000FAAC0000}"/>
    <cellStyle name="Salida 7 3" xfId="2263" xr:uid="{00000000-0005-0000-0000-0000FBAC0000}"/>
    <cellStyle name="Salida 7 3 2" xfId="12748" xr:uid="{00000000-0005-0000-0000-0000FCAC0000}"/>
    <cellStyle name="Salida 7 3 2 2" xfId="27799" xr:uid="{00000000-0005-0000-0000-0000FDAC0000}"/>
    <cellStyle name="Salida 7 3 2 3" xfId="42148" xr:uid="{00000000-0005-0000-0000-0000FEAC0000}"/>
    <cellStyle name="Salida 7 3 3" xfId="16612" xr:uid="{00000000-0005-0000-0000-0000FFAC0000}"/>
    <cellStyle name="Salida 7 3 3 2" xfId="31663" xr:uid="{00000000-0005-0000-0000-000000AD0000}"/>
    <cellStyle name="Salida 7 3 3 3" xfId="46012" xr:uid="{00000000-0005-0000-0000-000001AD0000}"/>
    <cellStyle name="Salida 7 30" xfId="7933" xr:uid="{00000000-0005-0000-0000-000002AD0000}"/>
    <cellStyle name="Salida 7 30 2" xfId="12661" xr:uid="{00000000-0005-0000-0000-000003AD0000}"/>
    <cellStyle name="Salida 7 30 2 2" xfId="27712" xr:uid="{00000000-0005-0000-0000-000004AD0000}"/>
    <cellStyle name="Salida 7 30 2 3" xfId="42061" xr:uid="{00000000-0005-0000-0000-000005AD0000}"/>
    <cellStyle name="Salida 7 30 3" xfId="22282" xr:uid="{00000000-0005-0000-0000-000006AD0000}"/>
    <cellStyle name="Salida 7 30 3 2" xfId="37333" xr:uid="{00000000-0005-0000-0000-000007AD0000}"/>
    <cellStyle name="Salida 7 30 3 3" xfId="51682" xr:uid="{00000000-0005-0000-0000-000008AD0000}"/>
    <cellStyle name="Salida 7 31" xfId="8140" xr:uid="{00000000-0005-0000-0000-000009AD0000}"/>
    <cellStyle name="Salida 7 31 2" xfId="12789" xr:uid="{00000000-0005-0000-0000-00000AAD0000}"/>
    <cellStyle name="Salida 7 31 2 2" xfId="27840" xr:uid="{00000000-0005-0000-0000-00000BAD0000}"/>
    <cellStyle name="Salida 7 31 2 3" xfId="42189" xr:uid="{00000000-0005-0000-0000-00000CAD0000}"/>
    <cellStyle name="Salida 7 31 3" xfId="22489" xr:uid="{00000000-0005-0000-0000-00000DAD0000}"/>
    <cellStyle name="Salida 7 31 3 2" xfId="37540" xr:uid="{00000000-0005-0000-0000-00000EAD0000}"/>
    <cellStyle name="Salida 7 31 3 3" xfId="51889" xr:uid="{00000000-0005-0000-0000-00000FAD0000}"/>
    <cellStyle name="Salida 7 32" xfId="8347" xr:uid="{00000000-0005-0000-0000-000010AD0000}"/>
    <cellStyle name="Salida 7 32 2" xfId="13270" xr:uid="{00000000-0005-0000-0000-000011AD0000}"/>
    <cellStyle name="Salida 7 32 2 2" xfId="28321" xr:uid="{00000000-0005-0000-0000-000012AD0000}"/>
    <cellStyle name="Salida 7 32 2 3" xfId="42670" xr:uid="{00000000-0005-0000-0000-000013AD0000}"/>
    <cellStyle name="Salida 7 32 3" xfId="22696" xr:uid="{00000000-0005-0000-0000-000014AD0000}"/>
    <cellStyle name="Salida 7 32 3 2" xfId="37747" xr:uid="{00000000-0005-0000-0000-000015AD0000}"/>
    <cellStyle name="Salida 7 32 3 3" xfId="52096" xr:uid="{00000000-0005-0000-0000-000016AD0000}"/>
    <cellStyle name="Salida 7 33" xfId="8552" xr:uid="{00000000-0005-0000-0000-000017AD0000}"/>
    <cellStyle name="Salida 7 33 2" xfId="11343" xr:uid="{00000000-0005-0000-0000-000018AD0000}"/>
    <cellStyle name="Salida 7 33 2 2" xfId="26394" xr:uid="{00000000-0005-0000-0000-000019AD0000}"/>
    <cellStyle name="Salida 7 33 2 3" xfId="40743" xr:uid="{00000000-0005-0000-0000-00001AAD0000}"/>
    <cellStyle name="Salida 7 33 3" xfId="22901" xr:uid="{00000000-0005-0000-0000-00001BAD0000}"/>
    <cellStyle name="Salida 7 33 3 2" xfId="37952" xr:uid="{00000000-0005-0000-0000-00001CAD0000}"/>
    <cellStyle name="Salida 7 33 3 3" xfId="52301" xr:uid="{00000000-0005-0000-0000-00001DAD0000}"/>
    <cellStyle name="Salida 7 34" xfId="8747" xr:uid="{00000000-0005-0000-0000-00001EAD0000}"/>
    <cellStyle name="Salida 7 34 2" xfId="1809" xr:uid="{00000000-0005-0000-0000-00001FAD0000}"/>
    <cellStyle name="Salida 7 34 2 2" xfId="23614" xr:uid="{00000000-0005-0000-0000-000020AD0000}"/>
    <cellStyle name="Salida 7 34 2 3" xfId="24036" xr:uid="{00000000-0005-0000-0000-000021AD0000}"/>
    <cellStyle name="Salida 7 34 3" xfId="23096" xr:uid="{00000000-0005-0000-0000-000022AD0000}"/>
    <cellStyle name="Salida 7 34 3 2" xfId="38147" xr:uid="{00000000-0005-0000-0000-000023AD0000}"/>
    <cellStyle name="Salida 7 34 3 3" xfId="52496" xr:uid="{00000000-0005-0000-0000-000024AD0000}"/>
    <cellStyle name="Salida 7 35" xfId="8917" xr:uid="{00000000-0005-0000-0000-000025AD0000}"/>
    <cellStyle name="Salida 7 35 2" xfId="9233" xr:uid="{00000000-0005-0000-0000-000026AD0000}"/>
    <cellStyle name="Salida 7 35 2 2" xfId="24284" xr:uid="{00000000-0005-0000-0000-000027AD0000}"/>
    <cellStyle name="Salida 7 35 2 3" xfId="38633" xr:uid="{00000000-0005-0000-0000-000028AD0000}"/>
    <cellStyle name="Salida 7 35 3" xfId="23266" xr:uid="{00000000-0005-0000-0000-000029AD0000}"/>
    <cellStyle name="Salida 7 35 3 2" xfId="38317" xr:uid="{00000000-0005-0000-0000-00002AAD0000}"/>
    <cellStyle name="Salida 7 35 3 3" xfId="52666" xr:uid="{00000000-0005-0000-0000-00002BAD0000}"/>
    <cellStyle name="Salida 7 36" xfId="12941" xr:uid="{00000000-0005-0000-0000-00002CAD0000}"/>
    <cellStyle name="Salida 7 36 2" xfId="27992" xr:uid="{00000000-0005-0000-0000-00002DAD0000}"/>
    <cellStyle name="Salida 7 36 3" xfId="42341" xr:uid="{00000000-0005-0000-0000-00002EAD0000}"/>
    <cellStyle name="Salida 7 37" xfId="16166" xr:uid="{00000000-0005-0000-0000-00002FAD0000}"/>
    <cellStyle name="Salida 7 37 2" xfId="31217" xr:uid="{00000000-0005-0000-0000-000030AD0000}"/>
    <cellStyle name="Salida 7 37 3" xfId="45566" xr:uid="{00000000-0005-0000-0000-000031AD0000}"/>
    <cellStyle name="Salida 7 38" xfId="1443" xr:uid="{00000000-0005-0000-0000-000032AD0000}"/>
    <cellStyle name="Salida 7 4" xfId="2473" xr:uid="{00000000-0005-0000-0000-000033AD0000}"/>
    <cellStyle name="Salida 7 4 2" xfId="10123" xr:uid="{00000000-0005-0000-0000-000034AD0000}"/>
    <cellStyle name="Salida 7 4 2 2" xfId="25174" xr:uid="{00000000-0005-0000-0000-000035AD0000}"/>
    <cellStyle name="Salida 7 4 2 3" xfId="39523" xr:uid="{00000000-0005-0000-0000-000036AD0000}"/>
    <cellStyle name="Salida 7 4 3" xfId="16822" xr:uid="{00000000-0005-0000-0000-000037AD0000}"/>
    <cellStyle name="Salida 7 4 3 2" xfId="31873" xr:uid="{00000000-0005-0000-0000-000038AD0000}"/>
    <cellStyle name="Salida 7 4 3 3" xfId="46222" xr:uid="{00000000-0005-0000-0000-000039AD0000}"/>
    <cellStyle name="Salida 7 5" xfId="2683" xr:uid="{00000000-0005-0000-0000-00003AAD0000}"/>
    <cellStyle name="Salida 7 5 2" xfId="11328" xr:uid="{00000000-0005-0000-0000-00003BAD0000}"/>
    <cellStyle name="Salida 7 5 2 2" xfId="26379" xr:uid="{00000000-0005-0000-0000-00003CAD0000}"/>
    <cellStyle name="Salida 7 5 2 3" xfId="40728" xr:uid="{00000000-0005-0000-0000-00003DAD0000}"/>
    <cellStyle name="Salida 7 5 3" xfId="17032" xr:uid="{00000000-0005-0000-0000-00003EAD0000}"/>
    <cellStyle name="Salida 7 5 3 2" xfId="32083" xr:uid="{00000000-0005-0000-0000-00003FAD0000}"/>
    <cellStyle name="Salida 7 5 3 3" xfId="46432" xr:uid="{00000000-0005-0000-0000-000040AD0000}"/>
    <cellStyle name="Salida 7 6" xfId="2893" xr:uid="{00000000-0005-0000-0000-000041AD0000}"/>
    <cellStyle name="Salida 7 6 2" xfId="12860" xr:uid="{00000000-0005-0000-0000-000042AD0000}"/>
    <cellStyle name="Salida 7 6 2 2" xfId="27911" xr:uid="{00000000-0005-0000-0000-000043AD0000}"/>
    <cellStyle name="Salida 7 6 2 3" xfId="42260" xr:uid="{00000000-0005-0000-0000-000044AD0000}"/>
    <cellStyle name="Salida 7 6 3" xfId="17242" xr:uid="{00000000-0005-0000-0000-000045AD0000}"/>
    <cellStyle name="Salida 7 6 3 2" xfId="32293" xr:uid="{00000000-0005-0000-0000-000046AD0000}"/>
    <cellStyle name="Salida 7 6 3 3" xfId="46642" xr:uid="{00000000-0005-0000-0000-000047AD0000}"/>
    <cellStyle name="Salida 7 7" xfId="3103" xr:uid="{00000000-0005-0000-0000-000048AD0000}"/>
    <cellStyle name="Salida 7 7 2" xfId="13380" xr:uid="{00000000-0005-0000-0000-000049AD0000}"/>
    <cellStyle name="Salida 7 7 2 2" xfId="28431" xr:uid="{00000000-0005-0000-0000-00004AAD0000}"/>
    <cellStyle name="Salida 7 7 2 3" xfId="42780" xr:uid="{00000000-0005-0000-0000-00004BAD0000}"/>
    <cellStyle name="Salida 7 7 3" xfId="17452" xr:uid="{00000000-0005-0000-0000-00004CAD0000}"/>
    <cellStyle name="Salida 7 7 3 2" xfId="32503" xr:uid="{00000000-0005-0000-0000-00004DAD0000}"/>
    <cellStyle name="Salida 7 7 3 3" xfId="46852" xr:uid="{00000000-0005-0000-0000-00004EAD0000}"/>
    <cellStyle name="Salida 7 8" xfId="3313" xr:uid="{00000000-0005-0000-0000-00004FAD0000}"/>
    <cellStyle name="Salida 7 8 2" xfId="12304" xr:uid="{00000000-0005-0000-0000-000050AD0000}"/>
    <cellStyle name="Salida 7 8 2 2" xfId="27355" xr:uid="{00000000-0005-0000-0000-000051AD0000}"/>
    <cellStyle name="Salida 7 8 2 3" xfId="41704" xr:uid="{00000000-0005-0000-0000-000052AD0000}"/>
    <cellStyle name="Salida 7 8 3" xfId="17662" xr:uid="{00000000-0005-0000-0000-000053AD0000}"/>
    <cellStyle name="Salida 7 8 3 2" xfId="32713" xr:uid="{00000000-0005-0000-0000-000054AD0000}"/>
    <cellStyle name="Salida 7 8 3 3" xfId="47062" xr:uid="{00000000-0005-0000-0000-000055AD0000}"/>
    <cellStyle name="Salida 7 9" xfId="3523" xr:uid="{00000000-0005-0000-0000-000056AD0000}"/>
    <cellStyle name="Salida 7 9 2" xfId="12017" xr:uid="{00000000-0005-0000-0000-000057AD0000}"/>
    <cellStyle name="Salida 7 9 2 2" xfId="27068" xr:uid="{00000000-0005-0000-0000-000058AD0000}"/>
    <cellStyle name="Salida 7 9 2 3" xfId="41417" xr:uid="{00000000-0005-0000-0000-000059AD0000}"/>
    <cellStyle name="Salida 7 9 3" xfId="17872" xr:uid="{00000000-0005-0000-0000-00005AAD0000}"/>
    <cellStyle name="Salida 7 9 3 2" xfId="32923" xr:uid="{00000000-0005-0000-0000-00005BAD0000}"/>
    <cellStyle name="Salida 7 9 3 3" xfId="47272" xr:uid="{00000000-0005-0000-0000-00005CAD0000}"/>
    <cellStyle name="Salida 8" xfId="1444" xr:uid="{00000000-0005-0000-0000-00005DAD0000}"/>
    <cellStyle name="Salida 8 10" xfId="3734" xr:uid="{00000000-0005-0000-0000-00005EAD0000}"/>
    <cellStyle name="Salida 8 10 2" xfId="11372" xr:uid="{00000000-0005-0000-0000-00005FAD0000}"/>
    <cellStyle name="Salida 8 10 2 2" xfId="26423" xr:uid="{00000000-0005-0000-0000-000060AD0000}"/>
    <cellStyle name="Salida 8 10 2 3" xfId="40772" xr:uid="{00000000-0005-0000-0000-000061AD0000}"/>
    <cellStyle name="Salida 8 10 3" xfId="18083" xr:uid="{00000000-0005-0000-0000-000062AD0000}"/>
    <cellStyle name="Salida 8 10 3 2" xfId="33134" xr:uid="{00000000-0005-0000-0000-000063AD0000}"/>
    <cellStyle name="Salida 8 10 3 3" xfId="47483" xr:uid="{00000000-0005-0000-0000-000064AD0000}"/>
    <cellStyle name="Salida 8 11" xfId="3944" xr:uid="{00000000-0005-0000-0000-000065AD0000}"/>
    <cellStyle name="Salida 8 11 2" xfId="11739" xr:uid="{00000000-0005-0000-0000-000066AD0000}"/>
    <cellStyle name="Salida 8 11 2 2" xfId="26790" xr:uid="{00000000-0005-0000-0000-000067AD0000}"/>
    <cellStyle name="Salida 8 11 2 3" xfId="41139" xr:uid="{00000000-0005-0000-0000-000068AD0000}"/>
    <cellStyle name="Salida 8 11 3" xfId="18293" xr:uid="{00000000-0005-0000-0000-000069AD0000}"/>
    <cellStyle name="Salida 8 11 3 2" xfId="33344" xr:uid="{00000000-0005-0000-0000-00006AAD0000}"/>
    <cellStyle name="Salida 8 11 3 3" xfId="47693" xr:uid="{00000000-0005-0000-0000-00006BAD0000}"/>
    <cellStyle name="Salida 8 12" xfId="4154" xr:uid="{00000000-0005-0000-0000-00006CAD0000}"/>
    <cellStyle name="Salida 8 12 2" xfId="14250" xr:uid="{00000000-0005-0000-0000-00006DAD0000}"/>
    <cellStyle name="Salida 8 12 2 2" xfId="29301" xr:uid="{00000000-0005-0000-0000-00006EAD0000}"/>
    <cellStyle name="Salida 8 12 2 3" xfId="43650" xr:uid="{00000000-0005-0000-0000-00006FAD0000}"/>
    <cellStyle name="Salida 8 12 3" xfId="18503" xr:uid="{00000000-0005-0000-0000-000070AD0000}"/>
    <cellStyle name="Salida 8 12 3 2" xfId="33554" xr:uid="{00000000-0005-0000-0000-000071AD0000}"/>
    <cellStyle name="Salida 8 12 3 3" xfId="47903" xr:uid="{00000000-0005-0000-0000-000072AD0000}"/>
    <cellStyle name="Salida 8 13" xfId="4364" xr:uid="{00000000-0005-0000-0000-000073AD0000}"/>
    <cellStyle name="Salida 8 13 2" xfId="13181" xr:uid="{00000000-0005-0000-0000-000074AD0000}"/>
    <cellStyle name="Salida 8 13 2 2" xfId="28232" xr:uid="{00000000-0005-0000-0000-000075AD0000}"/>
    <cellStyle name="Salida 8 13 2 3" xfId="42581" xr:uid="{00000000-0005-0000-0000-000076AD0000}"/>
    <cellStyle name="Salida 8 13 3" xfId="18713" xr:uid="{00000000-0005-0000-0000-000077AD0000}"/>
    <cellStyle name="Salida 8 13 3 2" xfId="33764" xr:uid="{00000000-0005-0000-0000-000078AD0000}"/>
    <cellStyle name="Salida 8 13 3 3" xfId="48113" xr:uid="{00000000-0005-0000-0000-000079AD0000}"/>
    <cellStyle name="Salida 8 14" xfId="4574" xr:uid="{00000000-0005-0000-0000-00007AAD0000}"/>
    <cellStyle name="Salida 8 14 2" xfId="13846" xr:uid="{00000000-0005-0000-0000-00007BAD0000}"/>
    <cellStyle name="Salida 8 14 2 2" xfId="28897" xr:uid="{00000000-0005-0000-0000-00007CAD0000}"/>
    <cellStyle name="Salida 8 14 2 3" xfId="43246" xr:uid="{00000000-0005-0000-0000-00007DAD0000}"/>
    <cellStyle name="Salida 8 14 3" xfId="18923" xr:uid="{00000000-0005-0000-0000-00007EAD0000}"/>
    <cellStyle name="Salida 8 14 3 2" xfId="33974" xr:uid="{00000000-0005-0000-0000-00007FAD0000}"/>
    <cellStyle name="Salida 8 14 3 3" xfId="48323" xr:uid="{00000000-0005-0000-0000-000080AD0000}"/>
    <cellStyle name="Salida 8 15" xfId="4784" xr:uid="{00000000-0005-0000-0000-000081AD0000}"/>
    <cellStyle name="Salida 8 15 2" xfId="14570" xr:uid="{00000000-0005-0000-0000-000082AD0000}"/>
    <cellStyle name="Salida 8 15 2 2" xfId="29621" xr:uid="{00000000-0005-0000-0000-000083AD0000}"/>
    <cellStyle name="Salida 8 15 2 3" xfId="43970" xr:uid="{00000000-0005-0000-0000-000084AD0000}"/>
    <cellStyle name="Salida 8 15 3" xfId="19133" xr:uid="{00000000-0005-0000-0000-000085AD0000}"/>
    <cellStyle name="Salida 8 15 3 2" xfId="34184" xr:uid="{00000000-0005-0000-0000-000086AD0000}"/>
    <cellStyle name="Salida 8 15 3 3" xfId="48533" xr:uid="{00000000-0005-0000-0000-000087AD0000}"/>
    <cellStyle name="Salida 8 16" xfId="4994" xr:uid="{00000000-0005-0000-0000-000088AD0000}"/>
    <cellStyle name="Salida 8 16 2" xfId="9802" xr:uid="{00000000-0005-0000-0000-000089AD0000}"/>
    <cellStyle name="Salida 8 16 2 2" xfId="24853" xr:uid="{00000000-0005-0000-0000-00008AAD0000}"/>
    <cellStyle name="Salida 8 16 2 3" xfId="39202" xr:uid="{00000000-0005-0000-0000-00008BAD0000}"/>
    <cellStyle name="Salida 8 16 3" xfId="19343" xr:uid="{00000000-0005-0000-0000-00008CAD0000}"/>
    <cellStyle name="Salida 8 16 3 2" xfId="34394" xr:uid="{00000000-0005-0000-0000-00008DAD0000}"/>
    <cellStyle name="Salida 8 16 3 3" xfId="48743" xr:uid="{00000000-0005-0000-0000-00008EAD0000}"/>
    <cellStyle name="Salida 8 17" xfId="5204" xr:uid="{00000000-0005-0000-0000-00008FAD0000}"/>
    <cellStyle name="Salida 8 17 2" xfId="15767" xr:uid="{00000000-0005-0000-0000-000090AD0000}"/>
    <cellStyle name="Salida 8 17 2 2" xfId="30818" xr:uid="{00000000-0005-0000-0000-000091AD0000}"/>
    <cellStyle name="Salida 8 17 2 3" xfId="45167" xr:uid="{00000000-0005-0000-0000-000092AD0000}"/>
    <cellStyle name="Salida 8 17 3" xfId="19553" xr:uid="{00000000-0005-0000-0000-000093AD0000}"/>
    <cellStyle name="Salida 8 17 3 2" xfId="34604" xr:uid="{00000000-0005-0000-0000-000094AD0000}"/>
    <cellStyle name="Salida 8 17 3 3" xfId="48953" xr:uid="{00000000-0005-0000-0000-000095AD0000}"/>
    <cellStyle name="Salida 8 18" xfId="5414" xr:uid="{00000000-0005-0000-0000-000096AD0000}"/>
    <cellStyle name="Salida 8 18 2" xfId="12054" xr:uid="{00000000-0005-0000-0000-000097AD0000}"/>
    <cellStyle name="Salida 8 18 2 2" xfId="27105" xr:uid="{00000000-0005-0000-0000-000098AD0000}"/>
    <cellStyle name="Salida 8 18 2 3" xfId="41454" xr:uid="{00000000-0005-0000-0000-000099AD0000}"/>
    <cellStyle name="Salida 8 18 3" xfId="19763" xr:uid="{00000000-0005-0000-0000-00009AAD0000}"/>
    <cellStyle name="Salida 8 18 3 2" xfId="34814" xr:uid="{00000000-0005-0000-0000-00009BAD0000}"/>
    <cellStyle name="Salida 8 18 3 3" xfId="49163" xr:uid="{00000000-0005-0000-0000-00009CAD0000}"/>
    <cellStyle name="Salida 8 19" xfId="5624" xr:uid="{00000000-0005-0000-0000-00009DAD0000}"/>
    <cellStyle name="Salida 8 19 2" xfId="11054" xr:uid="{00000000-0005-0000-0000-00009EAD0000}"/>
    <cellStyle name="Salida 8 19 2 2" xfId="26105" xr:uid="{00000000-0005-0000-0000-00009FAD0000}"/>
    <cellStyle name="Salida 8 19 2 3" xfId="40454" xr:uid="{00000000-0005-0000-0000-0000A0AD0000}"/>
    <cellStyle name="Salida 8 19 3" xfId="19973" xr:uid="{00000000-0005-0000-0000-0000A1AD0000}"/>
    <cellStyle name="Salida 8 19 3 2" xfId="35024" xr:uid="{00000000-0005-0000-0000-0000A2AD0000}"/>
    <cellStyle name="Salida 8 19 3 3" xfId="49373" xr:uid="{00000000-0005-0000-0000-0000A3AD0000}"/>
    <cellStyle name="Salida 8 2" xfId="2188" xr:uid="{00000000-0005-0000-0000-0000A4AD0000}"/>
    <cellStyle name="Salida 8 2 2" xfId="13931" xr:uid="{00000000-0005-0000-0000-0000A5AD0000}"/>
    <cellStyle name="Salida 8 2 2 2" xfId="28982" xr:uid="{00000000-0005-0000-0000-0000A6AD0000}"/>
    <cellStyle name="Salida 8 2 2 3" xfId="43331" xr:uid="{00000000-0005-0000-0000-0000A7AD0000}"/>
    <cellStyle name="Salida 8 2 3" xfId="16537" xr:uid="{00000000-0005-0000-0000-0000A8AD0000}"/>
    <cellStyle name="Salida 8 2 3 2" xfId="31588" xr:uid="{00000000-0005-0000-0000-0000A9AD0000}"/>
    <cellStyle name="Salida 8 2 3 3" xfId="45937" xr:uid="{00000000-0005-0000-0000-0000AAAD0000}"/>
    <cellStyle name="Salida 8 20" xfId="5834" xr:uid="{00000000-0005-0000-0000-0000ABAD0000}"/>
    <cellStyle name="Salida 8 20 2" xfId="13147" xr:uid="{00000000-0005-0000-0000-0000ACAD0000}"/>
    <cellStyle name="Salida 8 20 2 2" xfId="28198" xr:uid="{00000000-0005-0000-0000-0000ADAD0000}"/>
    <cellStyle name="Salida 8 20 2 3" xfId="42547" xr:uid="{00000000-0005-0000-0000-0000AEAD0000}"/>
    <cellStyle name="Salida 8 20 3" xfId="20183" xr:uid="{00000000-0005-0000-0000-0000AFAD0000}"/>
    <cellStyle name="Salida 8 20 3 2" xfId="35234" xr:uid="{00000000-0005-0000-0000-0000B0AD0000}"/>
    <cellStyle name="Salida 8 20 3 3" xfId="49583" xr:uid="{00000000-0005-0000-0000-0000B1AD0000}"/>
    <cellStyle name="Salida 8 21" xfId="6044" xr:uid="{00000000-0005-0000-0000-0000B2AD0000}"/>
    <cellStyle name="Salida 8 21 2" xfId="10228" xr:uid="{00000000-0005-0000-0000-0000B3AD0000}"/>
    <cellStyle name="Salida 8 21 2 2" xfId="25279" xr:uid="{00000000-0005-0000-0000-0000B4AD0000}"/>
    <cellStyle name="Salida 8 21 2 3" xfId="39628" xr:uid="{00000000-0005-0000-0000-0000B5AD0000}"/>
    <cellStyle name="Salida 8 21 3" xfId="20393" xr:uid="{00000000-0005-0000-0000-0000B6AD0000}"/>
    <cellStyle name="Salida 8 21 3 2" xfId="35444" xr:uid="{00000000-0005-0000-0000-0000B7AD0000}"/>
    <cellStyle name="Salida 8 21 3 3" xfId="49793" xr:uid="{00000000-0005-0000-0000-0000B8AD0000}"/>
    <cellStyle name="Salida 8 22" xfId="6254" xr:uid="{00000000-0005-0000-0000-0000B9AD0000}"/>
    <cellStyle name="Salida 8 22 2" xfId="15521" xr:uid="{00000000-0005-0000-0000-0000BAAD0000}"/>
    <cellStyle name="Salida 8 22 2 2" xfId="30572" xr:uid="{00000000-0005-0000-0000-0000BBAD0000}"/>
    <cellStyle name="Salida 8 22 2 3" xfId="44921" xr:uid="{00000000-0005-0000-0000-0000BCAD0000}"/>
    <cellStyle name="Salida 8 22 3" xfId="20603" xr:uid="{00000000-0005-0000-0000-0000BDAD0000}"/>
    <cellStyle name="Salida 8 22 3 2" xfId="35654" xr:uid="{00000000-0005-0000-0000-0000BEAD0000}"/>
    <cellStyle name="Salida 8 22 3 3" xfId="50003" xr:uid="{00000000-0005-0000-0000-0000BFAD0000}"/>
    <cellStyle name="Salida 8 23" xfId="6464" xr:uid="{00000000-0005-0000-0000-0000C0AD0000}"/>
    <cellStyle name="Salida 8 23 2" xfId="15368" xr:uid="{00000000-0005-0000-0000-0000C1AD0000}"/>
    <cellStyle name="Salida 8 23 2 2" xfId="30419" xr:uid="{00000000-0005-0000-0000-0000C2AD0000}"/>
    <cellStyle name="Salida 8 23 2 3" xfId="44768" xr:uid="{00000000-0005-0000-0000-0000C3AD0000}"/>
    <cellStyle name="Salida 8 23 3" xfId="20813" xr:uid="{00000000-0005-0000-0000-0000C4AD0000}"/>
    <cellStyle name="Salida 8 23 3 2" xfId="35864" xr:uid="{00000000-0005-0000-0000-0000C5AD0000}"/>
    <cellStyle name="Salida 8 23 3 3" xfId="50213" xr:uid="{00000000-0005-0000-0000-0000C6AD0000}"/>
    <cellStyle name="Salida 8 24" xfId="6674" xr:uid="{00000000-0005-0000-0000-0000C7AD0000}"/>
    <cellStyle name="Salida 8 24 2" xfId="14083" xr:uid="{00000000-0005-0000-0000-0000C8AD0000}"/>
    <cellStyle name="Salida 8 24 2 2" xfId="29134" xr:uid="{00000000-0005-0000-0000-0000C9AD0000}"/>
    <cellStyle name="Salida 8 24 2 3" xfId="43483" xr:uid="{00000000-0005-0000-0000-0000CAAD0000}"/>
    <cellStyle name="Salida 8 24 3" xfId="21023" xr:uid="{00000000-0005-0000-0000-0000CBAD0000}"/>
    <cellStyle name="Salida 8 24 3 2" xfId="36074" xr:uid="{00000000-0005-0000-0000-0000CCAD0000}"/>
    <cellStyle name="Salida 8 24 3 3" xfId="50423" xr:uid="{00000000-0005-0000-0000-0000CDAD0000}"/>
    <cellStyle name="Salida 8 25" xfId="6884" xr:uid="{00000000-0005-0000-0000-0000CEAD0000}"/>
    <cellStyle name="Salida 8 25 2" xfId="10065" xr:uid="{00000000-0005-0000-0000-0000CFAD0000}"/>
    <cellStyle name="Salida 8 25 2 2" xfId="25116" xr:uid="{00000000-0005-0000-0000-0000D0AD0000}"/>
    <cellStyle name="Salida 8 25 2 3" xfId="39465" xr:uid="{00000000-0005-0000-0000-0000D1AD0000}"/>
    <cellStyle name="Salida 8 25 3" xfId="21233" xr:uid="{00000000-0005-0000-0000-0000D2AD0000}"/>
    <cellStyle name="Salida 8 25 3 2" xfId="36284" xr:uid="{00000000-0005-0000-0000-0000D3AD0000}"/>
    <cellStyle name="Salida 8 25 3 3" xfId="50633" xr:uid="{00000000-0005-0000-0000-0000D4AD0000}"/>
    <cellStyle name="Salida 8 26" xfId="7094" xr:uid="{00000000-0005-0000-0000-0000D5AD0000}"/>
    <cellStyle name="Salida 8 26 2" xfId="12265" xr:uid="{00000000-0005-0000-0000-0000D6AD0000}"/>
    <cellStyle name="Salida 8 26 2 2" xfId="27316" xr:uid="{00000000-0005-0000-0000-0000D7AD0000}"/>
    <cellStyle name="Salida 8 26 2 3" xfId="41665" xr:uid="{00000000-0005-0000-0000-0000D8AD0000}"/>
    <cellStyle name="Salida 8 26 3" xfId="21443" xr:uid="{00000000-0005-0000-0000-0000D9AD0000}"/>
    <cellStyle name="Salida 8 26 3 2" xfId="36494" xr:uid="{00000000-0005-0000-0000-0000DAAD0000}"/>
    <cellStyle name="Salida 8 26 3 3" xfId="50843" xr:uid="{00000000-0005-0000-0000-0000DBAD0000}"/>
    <cellStyle name="Salida 8 27" xfId="7304" xr:uid="{00000000-0005-0000-0000-0000DCAD0000}"/>
    <cellStyle name="Salida 8 27 2" xfId="10100" xr:uid="{00000000-0005-0000-0000-0000DDAD0000}"/>
    <cellStyle name="Salida 8 27 2 2" xfId="25151" xr:uid="{00000000-0005-0000-0000-0000DEAD0000}"/>
    <cellStyle name="Salida 8 27 2 3" xfId="39500" xr:uid="{00000000-0005-0000-0000-0000DFAD0000}"/>
    <cellStyle name="Salida 8 27 3" xfId="21653" xr:uid="{00000000-0005-0000-0000-0000E0AD0000}"/>
    <cellStyle name="Salida 8 27 3 2" xfId="36704" xr:uid="{00000000-0005-0000-0000-0000E1AD0000}"/>
    <cellStyle name="Salida 8 27 3 3" xfId="51053" xr:uid="{00000000-0005-0000-0000-0000E2AD0000}"/>
    <cellStyle name="Salida 8 28" xfId="7514" xr:uid="{00000000-0005-0000-0000-0000E3AD0000}"/>
    <cellStyle name="Salida 8 28 2" xfId="12356" xr:uid="{00000000-0005-0000-0000-0000E4AD0000}"/>
    <cellStyle name="Salida 8 28 2 2" xfId="27407" xr:uid="{00000000-0005-0000-0000-0000E5AD0000}"/>
    <cellStyle name="Salida 8 28 2 3" xfId="41756" xr:uid="{00000000-0005-0000-0000-0000E6AD0000}"/>
    <cellStyle name="Salida 8 28 3" xfId="21863" xr:uid="{00000000-0005-0000-0000-0000E7AD0000}"/>
    <cellStyle name="Salida 8 28 3 2" xfId="36914" xr:uid="{00000000-0005-0000-0000-0000E8AD0000}"/>
    <cellStyle name="Salida 8 28 3 3" xfId="51263" xr:uid="{00000000-0005-0000-0000-0000E9AD0000}"/>
    <cellStyle name="Salida 8 29" xfId="7724" xr:uid="{00000000-0005-0000-0000-0000EAAD0000}"/>
    <cellStyle name="Salida 8 29 2" xfId="9973" xr:uid="{00000000-0005-0000-0000-0000EBAD0000}"/>
    <cellStyle name="Salida 8 29 2 2" xfId="25024" xr:uid="{00000000-0005-0000-0000-0000ECAD0000}"/>
    <cellStyle name="Salida 8 29 2 3" xfId="39373" xr:uid="{00000000-0005-0000-0000-0000EDAD0000}"/>
    <cellStyle name="Salida 8 29 3" xfId="22073" xr:uid="{00000000-0005-0000-0000-0000EEAD0000}"/>
    <cellStyle name="Salida 8 29 3 2" xfId="37124" xr:uid="{00000000-0005-0000-0000-0000EFAD0000}"/>
    <cellStyle name="Salida 8 29 3 3" xfId="51473" xr:uid="{00000000-0005-0000-0000-0000F0AD0000}"/>
    <cellStyle name="Salida 8 3" xfId="2264" xr:uid="{00000000-0005-0000-0000-0000F1AD0000}"/>
    <cellStyle name="Salida 8 3 2" xfId="9669" xr:uid="{00000000-0005-0000-0000-0000F2AD0000}"/>
    <cellStyle name="Salida 8 3 2 2" xfId="24720" xr:uid="{00000000-0005-0000-0000-0000F3AD0000}"/>
    <cellStyle name="Salida 8 3 2 3" xfId="39069" xr:uid="{00000000-0005-0000-0000-0000F4AD0000}"/>
    <cellStyle name="Salida 8 3 3" xfId="16613" xr:uid="{00000000-0005-0000-0000-0000F5AD0000}"/>
    <cellStyle name="Salida 8 3 3 2" xfId="31664" xr:uid="{00000000-0005-0000-0000-0000F6AD0000}"/>
    <cellStyle name="Salida 8 3 3 3" xfId="46013" xr:uid="{00000000-0005-0000-0000-0000F7AD0000}"/>
    <cellStyle name="Salida 8 30" xfId="7934" xr:uid="{00000000-0005-0000-0000-0000F8AD0000}"/>
    <cellStyle name="Salida 8 30 2" xfId="10537" xr:uid="{00000000-0005-0000-0000-0000F9AD0000}"/>
    <cellStyle name="Salida 8 30 2 2" xfId="25588" xr:uid="{00000000-0005-0000-0000-0000FAAD0000}"/>
    <cellStyle name="Salida 8 30 2 3" xfId="39937" xr:uid="{00000000-0005-0000-0000-0000FBAD0000}"/>
    <cellStyle name="Salida 8 30 3" xfId="22283" xr:uid="{00000000-0005-0000-0000-0000FCAD0000}"/>
    <cellStyle name="Salida 8 30 3 2" xfId="37334" xr:uid="{00000000-0005-0000-0000-0000FDAD0000}"/>
    <cellStyle name="Salida 8 30 3 3" xfId="51683" xr:uid="{00000000-0005-0000-0000-0000FEAD0000}"/>
    <cellStyle name="Salida 8 31" xfId="8141" xr:uid="{00000000-0005-0000-0000-0000FFAD0000}"/>
    <cellStyle name="Salida 8 31 2" xfId="1638" xr:uid="{00000000-0005-0000-0000-000000AE0000}"/>
    <cellStyle name="Salida 8 31 2 2" xfId="23443" xr:uid="{00000000-0005-0000-0000-000001AE0000}"/>
    <cellStyle name="Salida 8 31 2 3" xfId="23950" xr:uid="{00000000-0005-0000-0000-000002AE0000}"/>
    <cellStyle name="Salida 8 31 3" xfId="22490" xr:uid="{00000000-0005-0000-0000-000003AE0000}"/>
    <cellStyle name="Salida 8 31 3 2" xfId="37541" xr:uid="{00000000-0005-0000-0000-000004AE0000}"/>
    <cellStyle name="Salida 8 31 3 3" xfId="51890" xr:uid="{00000000-0005-0000-0000-000005AE0000}"/>
    <cellStyle name="Salida 8 32" xfId="8348" xr:uid="{00000000-0005-0000-0000-000006AE0000}"/>
    <cellStyle name="Salida 8 32 2" xfId="11053" xr:uid="{00000000-0005-0000-0000-000007AE0000}"/>
    <cellStyle name="Salida 8 32 2 2" xfId="26104" xr:uid="{00000000-0005-0000-0000-000008AE0000}"/>
    <cellStyle name="Salida 8 32 2 3" xfId="40453" xr:uid="{00000000-0005-0000-0000-000009AE0000}"/>
    <cellStyle name="Salida 8 32 3" xfId="22697" xr:uid="{00000000-0005-0000-0000-00000AAE0000}"/>
    <cellStyle name="Salida 8 32 3 2" xfId="37748" xr:uid="{00000000-0005-0000-0000-00000BAE0000}"/>
    <cellStyle name="Salida 8 32 3 3" xfId="52097" xr:uid="{00000000-0005-0000-0000-00000CAE0000}"/>
    <cellStyle name="Salida 8 33" xfId="8553" xr:uid="{00000000-0005-0000-0000-00000DAE0000}"/>
    <cellStyle name="Salida 8 33 2" xfId="9458" xr:uid="{00000000-0005-0000-0000-00000EAE0000}"/>
    <cellStyle name="Salida 8 33 2 2" xfId="24509" xr:uid="{00000000-0005-0000-0000-00000FAE0000}"/>
    <cellStyle name="Salida 8 33 2 3" xfId="38858" xr:uid="{00000000-0005-0000-0000-000010AE0000}"/>
    <cellStyle name="Salida 8 33 3" xfId="22902" xr:uid="{00000000-0005-0000-0000-000011AE0000}"/>
    <cellStyle name="Salida 8 33 3 2" xfId="37953" xr:uid="{00000000-0005-0000-0000-000012AE0000}"/>
    <cellStyle name="Salida 8 33 3 3" xfId="52302" xr:uid="{00000000-0005-0000-0000-000013AE0000}"/>
    <cellStyle name="Salida 8 34" xfId="8748" xr:uid="{00000000-0005-0000-0000-000014AE0000}"/>
    <cellStyle name="Salida 8 34 2" xfId="9315" xr:uid="{00000000-0005-0000-0000-000015AE0000}"/>
    <cellStyle name="Salida 8 34 2 2" xfId="24366" xr:uid="{00000000-0005-0000-0000-000016AE0000}"/>
    <cellStyle name="Salida 8 34 2 3" xfId="38715" xr:uid="{00000000-0005-0000-0000-000017AE0000}"/>
    <cellStyle name="Salida 8 34 3" xfId="23097" xr:uid="{00000000-0005-0000-0000-000018AE0000}"/>
    <cellStyle name="Salida 8 34 3 2" xfId="38148" xr:uid="{00000000-0005-0000-0000-000019AE0000}"/>
    <cellStyle name="Salida 8 34 3 3" xfId="52497" xr:uid="{00000000-0005-0000-0000-00001AAE0000}"/>
    <cellStyle name="Salida 8 35" xfId="8918" xr:uid="{00000000-0005-0000-0000-00001BAE0000}"/>
    <cellStyle name="Salida 8 35 2" xfId="14878" xr:uid="{00000000-0005-0000-0000-00001CAE0000}"/>
    <cellStyle name="Salida 8 35 2 2" xfId="29929" xr:uid="{00000000-0005-0000-0000-00001DAE0000}"/>
    <cellStyle name="Salida 8 35 2 3" xfId="44278" xr:uid="{00000000-0005-0000-0000-00001EAE0000}"/>
    <cellStyle name="Salida 8 35 3" xfId="23267" xr:uid="{00000000-0005-0000-0000-00001FAE0000}"/>
    <cellStyle name="Salida 8 35 3 2" xfId="38318" xr:uid="{00000000-0005-0000-0000-000020AE0000}"/>
    <cellStyle name="Salida 8 35 3 3" xfId="52667" xr:uid="{00000000-0005-0000-0000-000021AE0000}"/>
    <cellStyle name="Salida 8 36" xfId="1740" xr:uid="{00000000-0005-0000-0000-000022AE0000}"/>
    <cellStyle name="Salida 8 36 2" xfId="23545" xr:uid="{00000000-0005-0000-0000-000023AE0000}"/>
    <cellStyle name="Salida 8 36 3" xfId="23980" xr:uid="{00000000-0005-0000-0000-000024AE0000}"/>
    <cellStyle name="Salida 8 37" xfId="16167" xr:uid="{00000000-0005-0000-0000-000025AE0000}"/>
    <cellStyle name="Salida 8 37 2" xfId="31218" xr:uid="{00000000-0005-0000-0000-000026AE0000}"/>
    <cellStyle name="Salida 8 37 3" xfId="45567" xr:uid="{00000000-0005-0000-0000-000027AE0000}"/>
    <cellStyle name="Salida 8 4" xfId="2474" xr:uid="{00000000-0005-0000-0000-000028AE0000}"/>
    <cellStyle name="Salida 8 4 2" xfId="15233" xr:uid="{00000000-0005-0000-0000-000029AE0000}"/>
    <cellStyle name="Salida 8 4 2 2" xfId="30284" xr:uid="{00000000-0005-0000-0000-00002AAE0000}"/>
    <cellStyle name="Salida 8 4 2 3" xfId="44633" xr:uid="{00000000-0005-0000-0000-00002BAE0000}"/>
    <cellStyle name="Salida 8 4 3" xfId="16823" xr:uid="{00000000-0005-0000-0000-00002CAE0000}"/>
    <cellStyle name="Salida 8 4 3 2" xfId="31874" xr:uid="{00000000-0005-0000-0000-00002DAE0000}"/>
    <cellStyle name="Salida 8 4 3 3" xfId="46223" xr:uid="{00000000-0005-0000-0000-00002EAE0000}"/>
    <cellStyle name="Salida 8 5" xfId="2684" xr:uid="{00000000-0005-0000-0000-00002FAE0000}"/>
    <cellStyle name="Salida 8 5 2" xfId="15745" xr:uid="{00000000-0005-0000-0000-000030AE0000}"/>
    <cellStyle name="Salida 8 5 2 2" xfId="30796" xr:uid="{00000000-0005-0000-0000-000031AE0000}"/>
    <cellStyle name="Salida 8 5 2 3" xfId="45145" xr:uid="{00000000-0005-0000-0000-000032AE0000}"/>
    <cellStyle name="Salida 8 5 3" xfId="17033" xr:uid="{00000000-0005-0000-0000-000033AE0000}"/>
    <cellStyle name="Salida 8 5 3 2" xfId="32084" xr:uid="{00000000-0005-0000-0000-000034AE0000}"/>
    <cellStyle name="Salida 8 5 3 3" xfId="46433" xr:uid="{00000000-0005-0000-0000-000035AE0000}"/>
    <cellStyle name="Salida 8 6" xfId="2894" xr:uid="{00000000-0005-0000-0000-000036AE0000}"/>
    <cellStyle name="Salida 8 6 2" xfId="14967" xr:uid="{00000000-0005-0000-0000-000037AE0000}"/>
    <cellStyle name="Salida 8 6 2 2" xfId="30018" xr:uid="{00000000-0005-0000-0000-000038AE0000}"/>
    <cellStyle name="Salida 8 6 2 3" xfId="44367" xr:uid="{00000000-0005-0000-0000-000039AE0000}"/>
    <cellStyle name="Salida 8 6 3" xfId="17243" xr:uid="{00000000-0005-0000-0000-00003AAE0000}"/>
    <cellStyle name="Salida 8 6 3 2" xfId="32294" xr:uid="{00000000-0005-0000-0000-00003BAE0000}"/>
    <cellStyle name="Salida 8 6 3 3" xfId="46643" xr:uid="{00000000-0005-0000-0000-00003CAE0000}"/>
    <cellStyle name="Salida 8 7" xfId="3104" xr:uid="{00000000-0005-0000-0000-00003DAE0000}"/>
    <cellStyle name="Salida 8 7 2" xfId="12567" xr:uid="{00000000-0005-0000-0000-00003EAE0000}"/>
    <cellStyle name="Salida 8 7 2 2" xfId="27618" xr:uid="{00000000-0005-0000-0000-00003FAE0000}"/>
    <cellStyle name="Salida 8 7 2 3" xfId="41967" xr:uid="{00000000-0005-0000-0000-000040AE0000}"/>
    <cellStyle name="Salida 8 7 3" xfId="17453" xr:uid="{00000000-0005-0000-0000-000041AE0000}"/>
    <cellStyle name="Salida 8 7 3 2" xfId="32504" xr:uid="{00000000-0005-0000-0000-000042AE0000}"/>
    <cellStyle name="Salida 8 7 3 3" xfId="46853" xr:uid="{00000000-0005-0000-0000-000043AE0000}"/>
    <cellStyle name="Salida 8 8" xfId="3314" xr:uid="{00000000-0005-0000-0000-000044AE0000}"/>
    <cellStyle name="Salida 8 8 2" xfId="14558" xr:uid="{00000000-0005-0000-0000-000045AE0000}"/>
    <cellStyle name="Salida 8 8 2 2" xfId="29609" xr:uid="{00000000-0005-0000-0000-000046AE0000}"/>
    <cellStyle name="Salida 8 8 2 3" xfId="43958" xr:uid="{00000000-0005-0000-0000-000047AE0000}"/>
    <cellStyle name="Salida 8 8 3" xfId="17663" xr:uid="{00000000-0005-0000-0000-000048AE0000}"/>
    <cellStyle name="Salida 8 8 3 2" xfId="32714" xr:uid="{00000000-0005-0000-0000-000049AE0000}"/>
    <cellStyle name="Salida 8 8 3 3" xfId="47063" xr:uid="{00000000-0005-0000-0000-00004AAE0000}"/>
    <cellStyle name="Salida 8 9" xfId="3524" xr:uid="{00000000-0005-0000-0000-00004BAE0000}"/>
    <cellStyle name="Salida 8 9 2" xfId="15659" xr:uid="{00000000-0005-0000-0000-00004CAE0000}"/>
    <cellStyle name="Salida 8 9 2 2" xfId="30710" xr:uid="{00000000-0005-0000-0000-00004DAE0000}"/>
    <cellStyle name="Salida 8 9 2 3" xfId="45059" xr:uid="{00000000-0005-0000-0000-00004EAE0000}"/>
    <cellStyle name="Salida 8 9 3" xfId="17873" xr:uid="{00000000-0005-0000-0000-00004FAE0000}"/>
    <cellStyle name="Salida 8 9 3 2" xfId="32924" xr:uid="{00000000-0005-0000-0000-000050AE0000}"/>
    <cellStyle name="Salida 8 9 3 3" xfId="47273" xr:uid="{00000000-0005-0000-0000-000051AE0000}"/>
    <cellStyle name="Salida 9" xfId="1445" xr:uid="{00000000-0005-0000-0000-000052AE0000}"/>
    <cellStyle name="Salida 9 10" xfId="3735" xr:uid="{00000000-0005-0000-0000-000053AE0000}"/>
    <cellStyle name="Salida 9 10 2" xfId="11900" xr:uid="{00000000-0005-0000-0000-000054AE0000}"/>
    <cellStyle name="Salida 9 10 2 2" xfId="26951" xr:uid="{00000000-0005-0000-0000-000055AE0000}"/>
    <cellStyle name="Salida 9 10 2 3" xfId="41300" xr:uid="{00000000-0005-0000-0000-000056AE0000}"/>
    <cellStyle name="Salida 9 10 3" xfId="18084" xr:uid="{00000000-0005-0000-0000-000057AE0000}"/>
    <cellStyle name="Salida 9 10 3 2" xfId="33135" xr:uid="{00000000-0005-0000-0000-000058AE0000}"/>
    <cellStyle name="Salida 9 10 3 3" xfId="47484" xr:uid="{00000000-0005-0000-0000-000059AE0000}"/>
    <cellStyle name="Salida 9 11" xfId="3945" xr:uid="{00000000-0005-0000-0000-00005AAE0000}"/>
    <cellStyle name="Salida 9 11 2" xfId="14870" xr:uid="{00000000-0005-0000-0000-00005BAE0000}"/>
    <cellStyle name="Salida 9 11 2 2" xfId="29921" xr:uid="{00000000-0005-0000-0000-00005CAE0000}"/>
    <cellStyle name="Salida 9 11 2 3" xfId="44270" xr:uid="{00000000-0005-0000-0000-00005DAE0000}"/>
    <cellStyle name="Salida 9 11 3" xfId="18294" xr:uid="{00000000-0005-0000-0000-00005EAE0000}"/>
    <cellStyle name="Salida 9 11 3 2" xfId="33345" xr:uid="{00000000-0005-0000-0000-00005FAE0000}"/>
    <cellStyle name="Salida 9 11 3 3" xfId="47694" xr:uid="{00000000-0005-0000-0000-000060AE0000}"/>
    <cellStyle name="Salida 9 12" xfId="4155" xr:uid="{00000000-0005-0000-0000-000061AE0000}"/>
    <cellStyle name="Salida 9 12 2" xfId="10024" xr:uid="{00000000-0005-0000-0000-000062AE0000}"/>
    <cellStyle name="Salida 9 12 2 2" xfId="25075" xr:uid="{00000000-0005-0000-0000-000063AE0000}"/>
    <cellStyle name="Salida 9 12 2 3" xfId="39424" xr:uid="{00000000-0005-0000-0000-000064AE0000}"/>
    <cellStyle name="Salida 9 12 3" xfId="18504" xr:uid="{00000000-0005-0000-0000-000065AE0000}"/>
    <cellStyle name="Salida 9 12 3 2" xfId="33555" xr:uid="{00000000-0005-0000-0000-000066AE0000}"/>
    <cellStyle name="Salida 9 12 3 3" xfId="47904" xr:uid="{00000000-0005-0000-0000-000067AE0000}"/>
    <cellStyle name="Salida 9 13" xfId="4365" xr:uid="{00000000-0005-0000-0000-000068AE0000}"/>
    <cellStyle name="Salida 9 13 2" xfId="15590" xr:uid="{00000000-0005-0000-0000-000069AE0000}"/>
    <cellStyle name="Salida 9 13 2 2" xfId="30641" xr:uid="{00000000-0005-0000-0000-00006AAE0000}"/>
    <cellStyle name="Salida 9 13 2 3" xfId="44990" xr:uid="{00000000-0005-0000-0000-00006BAE0000}"/>
    <cellStyle name="Salida 9 13 3" xfId="18714" xr:uid="{00000000-0005-0000-0000-00006CAE0000}"/>
    <cellStyle name="Salida 9 13 3 2" xfId="33765" xr:uid="{00000000-0005-0000-0000-00006DAE0000}"/>
    <cellStyle name="Salida 9 13 3 3" xfId="48114" xr:uid="{00000000-0005-0000-0000-00006EAE0000}"/>
    <cellStyle name="Salida 9 14" xfId="4575" xr:uid="{00000000-0005-0000-0000-00006FAE0000}"/>
    <cellStyle name="Salida 9 14 2" xfId="15154" xr:uid="{00000000-0005-0000-0000-000070AE0000}"/>
    <cellStyle name="Salida 9 14 2 2" xfId="30205" xr:uid="{00000000-0005-0000-0000-000071AE0000}"/>
    <cellStyle name="Salida 9 14 2 3" xfId="44554" xr:uid="{00000000-0005-0000-0000-000072AE0000}"/>
    <cellStyle name="Salida 9 14 3" xfId="18924" xr:uid="{00000000-0005-0000-0000-000073AE0000}"/>
    <cellStyle name="Salida 9 14 3 2" xfId="33975" xr:uid="{00000000-0005-0000-0000-000074AE0000}"/>
    <cellStyle name="Salida 9 14 3 3" xfId="48324" xr:uid="{00000000-0005-0000-0000-000075AE0000}"/>
    <cellStyle name="Salida 9 15" xfId="4785" xr:uid="{00000000-0005-0000-0000-000076AE0000}"/>
    <cellStyle name="Salida 9 15 2" xfId="11437" xr:uid="{00000000-0005-0000-0000-000077AE0000}"/>
    <cellStyle name="Salida 9 15 2 2" xfId="26488" xr:uid="{00000000-0005-0000-0000-000078AE0000}"/>
    <cellStyle name="Salida 9 15 2 3" xfId="40837" xr:uid="{00000000-0005-0000-0000-000079AE0000}"/>
    <cellStyle name="Salida 9 15 3" xfId="19134" xr:uid="{00000000-0005-0000-0000-00007AAE0000}"/>
    <cellStyle name="Salida 9 15 3 2" xfId="34185" xr:uid="{00000000-0005-0000-0000-00007BAE0000}"/>
    <cellStyle name="Salida 9 15 3 3" xfId="48534" xr:uid="{00000000-0005-0000-0000-00007CAE0000}"/>
    <cellStyle name="Salida 9 16" xfId="4995" xr:uid="{00000000-0005-0000-0000-00007DAE0000}"/>
    <cellStyle name="Salida 9 16 2" xfId="9437" xr:uid="{00000000-0005-0000-0000-00007EAE0000}"/>
    <cellStyle name="Salida 9 16 2 2" xfId="24488" xr:uid="{00000000-0005-0000-0000-00007FAE0000}"/>
    <cellStyle name="Salida 9 16 2 3" xfId="38837" xr:uid="{00000000-0005-0000-0000-000080AE0000}"/>
    <cellStyle name="Salida 9 16 3" xfId="19344" xr:uid="{00000000-0005-0000-0000-000081AE0000}"/>
    <cellStyle name="Salida 9 16 3 2" xfId="34395" xr:uid="{00000000-0005-0000-0000-000082AE0000}"/>
    <cellStyle name="Salida 9 16 3 3" xfId="48744" xr:uid="{00000000-0005-0000-0000-000083AE0000}"/>
    <cellStyle name="Salida 9 17" xfId="5205" xr:uid="{00000000-0005-0000-0000-000084AE0000}"/>
    <cellStyle name="Salida 9 17 2" xfId="12388" xr:uid="{00000000-0005-0000-0000-000085AE0000}"/>
    <cellStyle name="Salida 9 17 2 2" xfId="27439" xr:uid="{00000000-0005-0000-0000-000086AE0000}"/>
    <cellStyle name="Salida 9 17 2 3" xfId="41788" xr:uid="{00000000-0005-0000-0000-000087AE0000}"/>
    <cellStyle name="Salida 9 17 3" xfId="19554" xr:uid="{00000000-0005-0000-0000-000088AE0000}"/>
    <cellStyle name="Salida 9 17 3 2" xfId="34605" xr:uid="{00000000-0005-0000-0000-000089AE0000}"/>
    <cellStyle name="Salida 9 17 3 3" xfId="48954" xr:uid="{00000000-0005-0000-0000-00008AAE0000}"/>
    <cellStyle name="Salida 9 18" xfId="5415" xr:uid="{00000000-0005-0000-0000-00008BAE0000}"/>
    <cellStyle name="Salida 9 18 2" xfId="11735" xr:uid="{00000000-0005-0000-0000-00008CAE0000}"/>
    <cellStyle name="Salida 9 18 2 2" xfId="26786" xr:uid="{00000000-0005-0000-0000-00008DAE0000}"/>
    <cellStyle name="Salida 9 18 2 3" xfId="41135" xr:uid="{00000000-0005-0000-0000-00008EAE0000}"/>
    <cellStyle name="Salida 9 18 3" xfId="19764" xr:uid="{00000000-0005-0000-0000-00008FAE0000}"/>
    <cellStyle name="Salida 9 18 3 2" xfId="34815" xr:uid="{00000000-0005-0000-0000-000090AE0000}"/>
    <cellStyle name="Salida 9 18 3 3" xfId="49164" xr:uid="{00000000-0005-0000-0000-000091AE0000}"/>
    <cellStyle name="Salida 9 19" xfId="5625" xr:uid="{00000000-0005-0000-0000-000092AE0000}"/>
    <cellStyle name="Salida 9 19 2" xfId="9787" xr:uid="{00000000-0005-0000-0000-000093AE0000}"/>
    <cellStyle name="Salida 9 19 2 2" xfId="24838" xr:uid="{00000000-0005-0000-0000-000094AE0000}"/>
    <cellStyle name="Salida 9 19 2 3" xfId="39187" xr:uid="{00000000-0005-0000-0000-000095AE0000}"/>
    <cellStyle name="Salida 9 19 3" xfId="19974" xr:uid="{00000000-0005-0000-0000-000096AE0000}"/>
    <cellStyle name="Salida 9 19 3 2" xfId="35025" xr:uid="{00000000-0005-0000-0000-000097AE0000}"/>
    <cellStyle name="Salida 9 19 3 3" xfId="49374" xr:uid="{00000000-0005-0000-0000-000098AE0000}"/>
    <cellStyle name="Salida 9 2" xfId="2217" xr:uid="{00000000-0005-0000-0000-000099AE0000}"/>
    <cellStyle name="Salida 9 2 2" xfId="9080" xr:uid="{00000000-0005-0000-0000-00009AAE0000}"/>
    <cellStyle name="Salida 9 2 2 2" xfId="24131" xr:uid="{00000000-0005-0000-0000-00009BAE0000}"/>
    <cellStyle name="Salida 9 2 2 3" xfId="38480" xr:uid="{00000000-0005-0000-0000-00009CAE0000}"/>
    <cellStyle name="Salida 9 2 3" xfId="16566" xr:uid="{00000000-0005-0000-0000-00009DAE0000}"/>
    <cellStyle name="Salida 9 2 3 2" xfId="31617" xr:uid="{00000000-0005-0000-0000-00009EAE0000}"/>
    <cellStyle name="Salida 9 2 3 3" xfId="45966" xr:uid="{00000000-0005-0000-0000-00009FAE0000}"/>
    <cellStyle name="Salida 9 20" xfId="5835" xr:uid="{00000000-0005-0000-0000-0000A0AE0000}"/>
    <cellStyle name="Salida 9 20 2" xfId="11763" xr:uid="{00000000-0005-0000-0000-0000A1AE0000}"/>
    <cellStyle name="Salida 9 20 2 2" xfId="26814" xr:uid="{00000000-0005-0000-0000-0000A2AE0000}"/>
    <cellStyle name="Salida 9 20 2 3" xfId="41163" xr:uid="{00000000-0005-0000-0000-0000A3AE0000}"/>
    <cellStyle name="Salida 9 20 3" xfId="20184" xr:uid="{00000000-0005-0000-0000-0000A4AE0000}"/>
    <cellStyle name="Salida 9 20 3 2" xfId="35235" xr:uid="{00000000-0005-0000-0000-0000A5AE0000}"/>
    <cellStyle name="Salida 9 20 3 3" xfId="49584" xr:uid="{00000000-0005-0000-0000-0000A6AE0000}"/>
    <cellStyle name="Salida 9 21" xfId="6045" xr:uid="{00000000-0005-0000-0000-0000A7AE0000}"/>
    <cellStyle name="Salida 9 21 2" xfId="14422" xr:uid="{00000000-0005-0000-0000-0000A8AE0000}"/>
    <cellStyle name="Salida 9 21 2 2" xfId="29473" xr:uid="{00000000-0005-0000-0000-0000A9AE0000}"/>
    <cellStyle name="Salida 9 21 2 3" xfId="43822" xr:uid="{00000000-0005-0000-0000-0000AAAE0000}"/>
    <cellStyle name="Salida 9 21 3" xfId="20394" xr:uid="{00000000-0005-0000-0000-0000ABAE0000}"/>
    <cellStyle name="Salida 9 21 3 2" xfId="35445" xr:uid="{00000000-0005-0000-0000-0000ACAE0000}"/>
    <cellStyle name="Salida 9 21 3 3" xfId="49794" xr:uid="{00000000-0005-0000-0000-0000ADAE0000}"/>
    <cellStyle name="Salida 9 22" xfId="6255" xr:uid="{00000000-0005-0000-0000-0000AEAE0000}"/>
    <cellStyle name="Salida 9 22 2" xfId="13702" xr:uid="{00000000-0005-0000-0000-0000AFAE0000}"/>
    <cellStyle name="Salida 9 22 2 2" xfId="28753" xr:uid="{00000000-0005-0000-0000-0000B0AE0000}"/>
    <cellStyle name="Salida 9 22 2 3" xfId="43102" xr:uid="{00000000-0005-0000-0000-0000B1AE0000}"/>
    <cellStyle name="Salida 9 22 3" xfId="20604" xr:uid="{00000000-0005-0000-0000-0000B2AE0000}"/>
    <cellStyle name="Salida 9 22 3 2" xfId="35655" xr:uid="{00000000-0005-0000-0000-0000B3AE0000}"/>
    <cellStyle name="Salida 9 22 3 3" xfId="50004" xr:uid="{00000000-0005-0000-0000-0000B4AE0000}"/>
    <cellStyle name="Salida 9 23" xfId="6465" xr:uid="{00000000-0005-0000-0000-0000B5AE0000}"/>
    <cellStyle name="Salida 9 23 2" xfId="15656" xr:uid="{00000000-0005-0000-0000-0000B6AE0000}"/>
    <cellStyle name="Salida 9 23 2 2" xfId="30707" xr:uid="{00000000-0005-0000-0000-0000B7AE0000}"/>
    <cellStyle name="Salida 9 23 2 3" xfId="45056" xr:uid="{00000000-0005-0000-0000-0000B8AE0000}"/>
    <cellStyle name="Salida 9 23 3" xfId="20814" xr:uid="{00000000-0005-0000-0000-0000B9AE0000}"/>
    <cellStyle name="Salida 9 23 3 2" xfId="35865" xr:uid="{00000000-0005-0000-0000-0000BAAE0000}"/>
    <cellStyle name="Salida 9 23 3 3" xfId="50214" xr:uid="{00000000-0005-0000-0000-0000BBAE0000}"/>
    <cellStyle name="Salida 9 24" xfId="6675" xr:uid="{00000000-0005-0000-0000-0000BCAE0000}"/>
    <cellStyle name="Salida 9 24 2" xfId="13168" xr:uid="{00000000-0005-0000-0000-0000BDAE0000}"/>
    <cellStyle name="Salida 9 24 2 2" xfId="28219" xr:uid="{00000000-0005-0000-0000-0000BEAE0000}"/>
    <cellStyle name="Salida 9 24 2 3" xfId="42568" xr:uid="{00000000-0005-0000-0000-0000BFAE0000}"/>
    <cellStyle name="Salida 9 24 3" xfId="21024" xr:uid="{00000000-0005-0000-0000-0000C0AE0000}"/>
    <cellStyle name="Salida 9 24 3 2" xfId="36075" xr:uid="{00000000-0005-0000-0000-0000C1AE0000}"/>
    <cellStyle name="Salida 9 24 3 3" xfId="50424" xr:uid="{00000000-0005-0000-0000-0000C2AE0000}"/>
    <cellStyle name="Salida 9 25" xfId="6885" xr:uid="{00000000-0005-0000-0000-0000C3AE0000}"/>
    <cellStyle name="Salida 9 25 2" xfId="10385" xr:uid="{00000000-0005-0000-0000-0000C4AE0000}"/>
    <cellStyle name="Salida 9 25 2 2" xfId="25436" xr:uid="{00000000-0005-0000-0000-0000C5AE0000}"/>
    <cellStyle name="Salida 9 25 2 3" xfId="39785" xr:uid="{00000000-0005-0000-0000-0000C6AE0000}"/>
    <cellStyle name="Salida 9 25 3" xfId="21234" xr:uid="{00000000-0005-0000-0000-0000C7AE0000}"/>
    <cellStyle name="Salida 9 25 3 2" xfId="36285" xr:uid="{00000000-0005-0000-0000-0000C8AE0000}"/>
    <cellStyle name="Salida 9 25 3 3" xfId="50634" xr:uid="{00000000-0005-0000-0000-0000C9AE0000}"/>
    <cellStyle name="Salida 9 26" xfId="7095" xr:uid="{00000000-0005-0000-0000-0000CAAE0000}"/>
    <cellStyle name="Salida 9 26 2" xfId="13818" xr:uid="{00000000-0005-0000-0000-0000CBAE0000}"/>
    <cellStyle name="Salida 9 26 2 2" xfId="28869" xr:uid="{00000000-0005-0000-0000-0000CCAE0000}"/>
    <cellStyle name="Salida 9 26 2 3" xfId="43218" xr:uid="{00000000-0005-0000-0000-0000CDAE0000}"/>
    <cellStyle name="Salida 9 26 3" xfId="21444" xr:uid="{00000000-0005-0000-0000-0000CEAE0000}"/>
    <cellStyle name="Salida 9 26 3 2" xfId="36495" xr:uid="{00000000-0005-0000-0000-0000CFAE0000}"/>
    <cellStyle name="Salida 9 26 3 3" xfId="50844" xr:uid="{00000000-0005-0000-0000-0000D0AE0000}"/>
    <cellStyle name="Salida 9 27" xfId="7305" xr:uid="{00000000-0005-0000-0000-0000D1AE0000}"/>
    <cellStyle name="Salida 9 27 2" xfId="12423" xr:uid="{00000000-0005-0000-0000-0000D2AE0000}"/>
    <cellStyle name="Salida 9 27 2 2" xfId="27474" xr:uid="{00000000-0005-0000-0000-0000D3AE0000}"/>
    <cellStyle name="Salida 9 27 2 3" xfId="41823" xr:uid="{00000000-0005-0000-0000-0000D4AE0000}"/>
    <cellStyle name="Salida 9 27 3" xfId="21654" xr:uid="{00000000-0005-0000-0000-0000D5AE0000}"/>
    <cellStyle name="Salida 9 27 3 2" xfId="36705" xr:uid="{00000000-0005-0000-0000-0000D6AE0000}"/>
    <cellStyle name="Salida 9 27 3 3" xfId="51054" xr:uid="{00000000-0005-0000-0000-0000D7AE0000}"/>
    <cellStyle name="Salida 9 28" xfId="7515" xr:uid="{00000000-0005-0000-0000-0000D8AE0000}"/>
    <cellStyle name="Salida 9 28 2" xfId="16019" xr:uid="{00000000-0005-0000-0000-0000D9AE0000}"/>
    <cellStyle name="Salida 9 28 2 2" xfId="31070" xr:uid="{00000000-0005-0000-0000-0000DAAE0000}"/>
    <cellStyle name="Salida 9 28 2 3" xfId="45419" xr:uid="{00000000-0005-0000-0000-0000DBAE0000}"/>
    <cellStyle name="Salida 9 28 3" xfId="21864" xr:uid="{00000000-0005-0000-0000-0000DCAE0000}"/>
    <cellStyle name="Salida 9 28 3 2" xfId="36915" xr:uid="{00000000-0005-0000-0000-0000DDAE0000}"/>
    <cellStyle name="Salida 9 28 3 3" xfId="51264" xr:uid="{00000000-0005-0000-0000-0000DEAE0000}"/>
    <cellStyle name="Salida 9 29" xfId="7725" xr:uid="{00000000-0005-0000-0000-0000DFAE0000}"/>
    <cellStyle name="Salida 9 29 2" xfId="12607" xr:uid="{00000000-0005-0000-0000-0000E0AE0000}"/>
    <cellStyle name="Salida 9 29 2 2" xfId="27658" xr:uid="{00000000-0005-0000-0000-0000E1AE0000}"/>
    <cellStyle name="Salida 9 29 2 3" xfId="42007" xr:uid="{00000000-0005-0000-0000-0000E2AE0000}"/>
    <cellStyle name="Salida 9 29 3" xfId="22074" xr:uid="{00000000-0005-0000-0000-0000E3AE0000}"/>
    <cellStyle name="Salida 9 29 3 2" xfId="37125" xr:uid="{00000000-0005-0000-0000-0000E4AE0000}"/>
    <cellStyle name="Salida 9 29 3 3" xfId="51474" xr:uid="{00000000-0005-0000-0000-0000E5AE0000}"/>
    <cellStyle name="Salida 9 3" xfId="2265" xr:uid="{00000000-0005-0000-0000-0000E6AE0000}"/>
    <cellStyle name="Salida 9 3 2" xfId="13239" xr:uid="{00000000-0005-0000-0000-0000E7AE0000}"/>
    <cellStyle name="Salida 9 3 2 2" xfId="28290" xr:uid="{00000000-0005-0000-0000-0000E8AE0000}"/>
    <cellStyle name="Salida 9 3 2 3" xfId="42639" xr:uid="{00000000-0005-0000-0000-0000E9AE0000}"/>
    <cellStyle name="Salida 9 3 3" xfId="16614" xr:uid="{00000000-0005-0000-0000-0000EAAE0000}"/>
    <cellStyle name="Salida 9 3 3 2" xfId="31665" xr:uid="{00000000-0005-0000-0000-0000EBAE0000}"/>
    <cellStyle name="Salida 9 3 3 3" xfId="46014" xr:uid="{00000000-0005-0000-0000-0000ECAE0000}"/>
    <cellStyle name="Salida 9 30" xfId="7935" xr:uid="{00000000-0005-0000-0000-0000EDAE0000}"/>
    <cellStyle name="Salida 9 30 2" xfId="15183" xr:uid="{00000000-0005-0000-0000-0000EEAE0000}"/>
    <cellStyle name="Salida 9 30 2 2" xfId="30234" xr:uid="{00000000-0005-0000-0000-0000EFAE0000}"/>
    <cellStyle name="Salida 9 30 2 3" xfId="44583" xr:uid="{00000000-0005-0000-0000-0000F0AE0000}"/>
    <cellStyle name="Salida 9 30 3" xfId="22284" xr:uid="{00000000-0005-0000-0000-0000F1AE0000}"/>
    <cellStyle name="Salida 9 30 3 2" xfId="37335" xr:uid="{00000000-0005-0000-0000-0000F2AE0000}"/>
    <cellStyle name="Salida 9 30 3 3" xfId="51684" xr:uid="{00000000-0005-0000-0000-0000F3AE0000}"/>
    <cellStyle name="Salida 9 31" xfId="8142" xr:uid="{00000000-0005-0000-0000-0000F4AE0000}"/>
    <cellStyle name="Salida 9 31 2" xfId="10047" xr:uid="{00000000-0005-0000-0000-0000F5AE0000}"/>
    <cellStyle name="Salida 9 31 2 2" xfId="25098" xr:uid="{00000000-0005-0000-0000-0000F6AE0000}"/>
    <cellStyle name="Salida 9 31 2 3" xfId="39447" xr:uid="{00000000-0005-0000-0000-0000F7AE0000}"/>
    <cellStyle name="Salida 9 31 3" xfId="22491" xr:uid="{00000000-0005-0000-0000-0000F8AE0000}"/>
    <cellStyle name="Salida 9 31 3 2" xfId="37542" xr:uid="{00000000-0005-0000-0000-0000F9AE0000}"/>
    <cellStyle name="Salida 9 31 3 3" xfId="51891" xr:uid="{00000000-0005-0000-0000-0000FAAE0000}"/>
    <cellStyle name="Salida 9 32" xfId="8349" xr:uid="{00000000-0005-0000-0000-0000FBAE0000}"/>
    <cellStyle name="Salida 9 32 2" xfId="15717" xr:uid="{00000000-0005-0000-0000-0000FCAE0000}"/>
    <cellStyle name="Salida 9 32 2 2" xfId="30768" xr:uid="{00000000-0005-0000-0000-0000FDAE0000}"/>
    <cellStyle name="Salida 9 32 2 3" xfId="45117" xr:uid="{00000000-0005-0000-0000-0000FEAE0000}"/>
    <cellStyle name="Salida 9 32 3" xfId="22698" xr:uid="{00000000-0005-0000-0000-0000FFAE0000}"/>
    <cellStyle name="Salida 9 32 3 2" xfId="37749" xr:uid="{00000000-0005-0000-0000-000000AF0000}"/>
    <cellStyle name="Salida 9 32 3 3" xfId="52098" xr:uid="{00000000-0005-0000-0000-000001AF0000}"/>
    <cellStyle name="Salida 9 33" xfId="8554" xr:uid="{00000000-0005-0000-0000-000002AF0000}"/>
    <cellStyle name="Salida 9 33 2" xfId="15479" xr:uid="{00000000-0005-0000-0000-000003AF0000}"/>
    <cellStyle name="Salida 9 33 2 2" xfId="30530" xr:uid="{00000000-0005-0000-0000-000004AF0000}"/>
    <cellStyle name="Salida 9 33 2 3" xfId="44879" xr:uid="{00000000-0005-0000-0000-000005AF0000}"/>
    <cellStyle name="Salida 9 33 3" xfId="22903" xr:uid="{00000000-0005-0000-0000-000006AF0000}"/>
    <cellStyle name="Salida 9 33 3 2" xfId="37954" xr:uid="{00000000-0005-0000-0000-000007AF0000}"/>
    <cellStyle name="Salida 9 33 3 3" xfId="52303" xr:uid="{00000000-0005-0000-0000-000008AF0000}"/>
    <cellStyle name="Salida 9 34" xfId="8749" xr:uid="{00000000-0005-0000-0000-000009AF0000}"/>
    <cellStyle name="Salida 9 34 2" xfId="9783" xr:uid="{00000000-0005-0000-0000-00000AAF0000}"/>
    <cellStyle name="Salida 9 34 2 2" xfId="24834" xr:uid="{00000000-0005-0000-0000-00000BAF0000}"/>
    <cellStyle name="Salida 9 34 2 3" xfId="39183" xr:uid="{00000000-0005-0000-0000-00000CAF0000}"/>
    <cellStyle name="Salida 9 34 3" xfId="23098" xr:uid="{00000000-0005-0000-0000-00000DAF0000}"/>
    <cellStyle name="Salida 9 34 3 2" xfId="38149" xr:uid="{00000000-0005-0000-0000-00000EAF0000}"/>
    <cellStyle name="Salida 9 34 3 3" xfId="52498" xr:uid="{00000000-0005-0000-0000-00000FAF0000}"/>
    <cellStyle name="Salida 9 35" xfId="8919" xr:uid="{00000000-0005-0000-0000-000010AF0000}"/>
    <cellStyle name="Salida 9 35 2" xfId="9406" xr:uid="{00000000-0005-0000-0000-000011AF0000}"/>
    <cellStyle name="Salida 9 35 2 2" xfId="24457" xr:uid="{00000000-0005-0000-0000-000012AF0000}"/>
    <cellStyle name="Salida 9 35 2 3" xfId="38806" xr:uid="{00000000-0005-0000-0000-000013AF0000}"/>
    <cellStyle name="Salida 9 35 3" xfId="23268" xr:uid="{00000000-0005-0000-0000-000014AF0000}"/>
    <cellStyle name="Salida 9 35 3 2" xfId="38319" xr:uid="{00000000-0005-0000-0000-000015AF0000}"/>
    <cellStyle name="Salida 9 35 3 3" xfId="52668" xr:uid="{00000000-0005-0000-0000-000016AF0000}"/>
    <cellStyle name="Salida 9 36" xfId="1773" xr:uid="{00000000-0005-0000-0000-000017AF0000}"/>
    <cellStyle name="Salida 9 36 2" xfId="23578" xr:uid="{00000000-0005-0000-0000-000018AF0000}"/>
    <cellStyle name="Salida 9 36 3" xfId="24000" xr:uid="{00000000-0005-0000-0000-000019AF0000}"/>
    <cellStyle name="Salida 9 37" xfId="16168" xr:uid="{00000000-0005-0000-0000-00001AAF0000}"/>
    <cellStyle name="Salida 9 37 2" xfId="31219" xr:uid="{00000000-0005-0000-0000-00001BAF0000}"/>
    <cellStyle name="Salida 9 37 3" xfId="45568" xr:uid="{00000000-0005-0000-0000-00001CAF0000}"/>
    <cellStyle name="Salida 9 4" xfId="2475" xr:uid="{00000000-0005-0000-0000-00001DAF0000}"/>
    <cellStyle name="Salida 9 4 2" xfId="13668" xr:uid="{00000000-0005-0000-0000-00001EAF0000}"/>
    <cellStyle name="Salida 9 4 2 2" xfId="28719" xr:uid="{00000000-0005-0000-0000-00001FAF0000}"/>
    <cellStyle name="Salida 9 4 2 3" xfId="43068" xr:uid="{00000000-0005-0000-0000-000020AF0000}"/>
    <cellStyle name="Salida 9 4 3" xfId="16824" xr:uid="{00000000-0005-0000-0000-000021AF0000}"/>
    <cellStyle name="Salida 9 4 3 2" xfId="31875" xr:uid="{00000000-0005-0000-0000-000022AF0000}"/>
    <cellStyle name="Salida 9 4 3 3" xfId="46224" xr:uid="{00000000-0005-0000-0000-000023AF0000}"/>
    <cellStyle name="Salida 9 5" xfId="2685" xr:uid="{00000000-0005-0000-0000-000024AF0000}"/>
    <cellStyle name="Salida 9 5 2" xfId="10485" xr:uid="{00000000-0005-0000-0000-000025AF0000}"/>
    <cellStyle name="Salida 9 5 2 2" xfId="25536" xr:uid="{00000000-0005-0000-0000-000026AF0000}"/>
    <cellStyle name="Salida 9 5 2 3" xfId="39885" xr:uid="{00000000-0005-0000-0000-000027AF0000}"/>
    <cellStyle name="Salida 9 5 3" xfId="17034" xr:uid="{00000000-0005-0000-0000-000028AF0000}"/>
    <cellStyle name="Salida 9 5 3 2" xfId="32085" xr:uid="{00000000-0005-0000-0000-000029AF0000}"/>
    <cellStyle name="Salida 9 5 3 3" xfId="46434" xr:uid="{00000000-0005-0000-0000-00002AAF0000}"/>
    <cellStyle name="Salida 9 6" xfId="2895" xr:uid="{00000000-0005-0000-0000-00002BAF0000}"/>
    <cellStyle name="Salida 9 6 2" xfId="9263" xr:uid="{00000000-0005-0000-0000-00002CAF0000}"/>
    <cellStyle name="Salida 9 6 2 2" xfId="24314" xr:uid="{00000000-0005-0000-0000-00002DAF0000}"/>
    <cellStyle name="Salida 9 6 2 3" xfId="38663" xr:uid="{00000000-0005-0000-0000-00002EAF0000}"/>
    <cellStyle name="Salida 9 6 3" xfId="17244" xr:uid="{00000000-0005-0000-0000-00002FAF0000}"/>
    <cellStyle name="Salida 9 6 3 2" xfId="32295" xr:uid="{00000000-0005-0000-0000-000030AF0000}"/>
    <cellStyle name="Salida 9 6 3 3" xfId="46644" xr:uid="{00000000-0005-0000-0000-000031AF0000}"/>
    <cellStyle name="Salida 9 7" xfId="3105" xr:uid="{00000000-0005-0000-0000-000032AF0000}"/>
    <cellStyle name="Salida 9 7 2" xfId="14147" xr:uid="{00000000-0005-0000-0000-000033AF0000}"/>
    <cellStyle name="Salida 9 7 2 2" xfId="29198" xr:uid="{00000000-0005-0000-0000-000034AF0000}"/>
    <cellStyle name="Salida 9 7 2 3" xfId="43547" xr:uid="{00000000-0005-0000-0000-000035AF0000}"/>
    <cellStyle name="Salida 9 7 3" xfId="17454" xr:uid="{00000000-0005-0000-0000-000036AF0000}"/>
    <cellStyle name="Salida 9 7 3 2" xfId="32505" xr:uid="{00000000-0005-0000-0000-000037AF0000}"/>
    <cellStyle name="Salida 9 7 3 3" xfId="46854" xr:uid="{00000000-0005-0000-0000-000038AF0000}"/>
    <cellStyle name="Salida 9 8" xfId="3315" xr:uid="{00000000-0005-0000-0000-000039AF0000}"/>
    <cellStyle name="Salida 9 8 2" xfId="12162" xr:uid="{00000000-0005-0000-0000-00003AAF0000}"/>
    <cellStyle name="Salida 9 8 2 2" xfId="27213" xr:uid="{00000000-0005-0000-0000-00003BAF0000}"/>
    <cellStyle name="Salida 9 8 2 3" xfId="41562" xr:uid="{00000000-0005-0000-0000-00003CAF0000}"/>
    <cellStyle name="Salida 9 8 3" xfId="17664" xr:uid="{00000000-0005-0000-0000-00003DAF0000}"/>
    <cellStyle name="Salida 9 8 3 2" xfId="32715" xr:uid="{00000000-0005-0000-0000-00003EAF0000}"/>
    <cellStyle name="Salida 9 8 3 3" xfId="47064" xr:uid="{00000000-0005-0000-0000-00003FAF0000}"/>
    <cellStyle name="Salida 9 9" xfId="3525" xr:uid="{00000000-0005-0000-0000-000040AF0000}"/>
    <cellStyle name="Salida 9 9 2" xfId="15794" xr:uid="{00000000-0005-0000-0000-000041AF0000}"/>
    <cellStyle name="Salida 9 9 2 2" xfId="30845" xr:uid="{00000000-0005-0000-0000-000042AF0000}"/>
    <cellStyle name="Salida 9 9 2 3" xfId="45194" xr:uid="{00000000-0005-0000-0000-000043AF0000}"/>
    <cellStyle name="Salida 9 9 3" xfId="17874" xr:uid="{00000000-0005-0000-0000-000044AF0000}"/>
    <cellStyle name="Salida 9 9 3 2" xfId="32925" xr:uid="{00000000-0005-0000-0000-000045AF0000}"/>
    <cellStyle name="Salida 9 9 3 3" xfId="47274" xr:uid="{00000000-0005-0000-0000-000046AF0000}"/>
    <cellStyle name="subtitulos tabla SCJ" xfId="7" xr:uid="{00000000-0005-0000-0000-000047AF0000}"/>
    <cellStyle name="Texto de advertencia 2" xfId="92" xr:uid="{00000000-0005-0000-0000-000048AF0000}"/>
    <cellStyle name="Texto de advertencia 2 2" xfId="133" xr:uid="{00000000-0005-0000-0000-000049AF0000}"/>
    <cellStyle name="Texto de advertencia 2 3" xfId="262" xr:uid="{00000000-0005-0000-0000-00004AAF0000}"/>
    <cellStyle name="Texto de advertencia 3" xfId="175" xr:uid="{00000000-0005-0000-0000-00004BAF0000}"/>
    <cellStyle name="Texto de advertencia 3 2" xfId="306" xr:uid="{00000000-0005-0000-0000-00004CAF0000}"/>
    <cellStyle name="Texto de advertencia 4" xfId="219" xr:uid="{00000000-0005-0000-0000-00004DAF0000}"/>
    <cellStyle name="Texto de advertencia 5" xfId="366" xr:uid="{00000000-0005-0000-0000-00004EAF0000}"/>
    <cellStyle name="Texto de advertencia 6" xfId="401" xr:uid="{00000000-0005-0000-0000-00004FAF0000}"/>
    <cellStyle name="Texto de advertencia 7" xfId="47" xr:uid="{00000000-0005-0000-0000-000050AF0000}"/>
    <cellStyle name="Texto explicativo 2" xfId="93" xr:uid="{00000000-0005-0000-0000-000051AF0000}"/>
    <cellStyle name="Texto explicativo 2 2" xfId="134" xr:uid="{00000000-0005-0000-0000-000052AF0000}"/>
    <cellStyle name="Texto explicativo 2 3" xfId="263" xr:uid="{00000000-0005-0000-0000-000053AF0000}"/>
    <cellStyle name="Texto explicativo 3" xfId="176" xr:uid="{00000000-0005-0000-0000-000054AF0000}"/>
    <cellStyle name="Texto explicativo 3 2" xfId="307" xr:uid="{00000000-0005-0000-0000-000055AF0000}"/>
    <cellStyle name="Texto explicativo 4" xfId="220" xr:uid="{00000000-0005-0000-0000-000056AF0000}"/>
    <cellStyle name="Texto explicativo 5" xfId="367" xr:uid="{00000000-0005-0000-0000-000057AF0000}"/>
    <cellStyle name="Texto explicativo 6" xfId="402" xr:uid="{00000000-0005-0000-0000-000058AF0000}"/>
    <cellStyle name="Texto explicativo 7" xfId="48" xr:uid="{00000000-0005-0000-0000-000059AF0000}"/>
    <cellStyle name="Título 1 2" xfId="95" xr:uid="{00000000-0005-0000-0000-00005AAF0000}"/>
    <cellStyle name="Título 1 2 2" xfId="136" xr:uid="{00000000-0005-0000-0000-00005BAF0000}"/>
    <cellStyle name="Título 1 2 3" xfId="265" xr:uid="{00000000-0005-0000-0000-00005CAF0000}"/>
    <cellStyle name="Título 1 3" xfId="178" xr:uid="{00000000-0005-0000-0000-00005DAF0000}"/>
    <cellStyle name="Título 1 3 2" xfId="309" xr:uid="{00000000-0005-0000-0000-00005EAF0000}"/>
    <cellStyle name="Título 1 4" xfId="222" xr:uid="{00000000-0005-0000-0000-00005FAF0000}"/>
    <cellStyle name="Título 1 5" xfId="369" xr:uid="{00000000-0005-0000-0000-000060AF0000}"/>
    <cellStyle name="Título 1 6" xfId="404" xr:uid="{00000000-0005-0000-0000-000061AF0000}"/>
    <cellStyle name="Título 1 7" xfId="50" xr:uid="{00000000-0005-0000-0000-000062AF0000}"/>
    <cellStyle name="Título 2 2" xfId="96" xr:uid="{00000000-0005-0000-0000-000063AF0000}"/>
    <cellStyle name="Título 2 2 2" xfId="137" xr:uid="{00000000-0005-0000-0000-000064AF0000}"/>
    <cellStyle name="Título 2 2 3" xfId="266" xr:uid="{00000000-0005-0000-0000-000065AF0000}"/>
    <cellStyle name="Título 2 3" xfId="179" xr:uid="{00000000-0005-0000-0000-000066AF0000}"/>
    <cellStyle name="Título 2 3 2" xfId="310" xr:uid="{00000000-0005-0000-0000-000067AF0000}"/>
    <cellStyle name="Título 2 4" xfId="223" xr:uid="{00000000-0005-0000-0000-000068AF0000}"/>
    <cellStyle name="Título 2 5" xfId="370" xr:uid="{00000000-0005-0000-0000-000069AF0000}"/>
    <cellStyle name="Título 2 6" xfId="405" xr:uid="{00000000-0005-0000-0000-00006AAF0000}"/>
    <cellStyle name="Título 2 7" xfId="51" xr:uid="{00000000-0005-0000-0000-00006BAF0000}"/>
    <cellStyle name="Título 3 2" xfId="97" xr:uid="{00000000-0005-0000-0000-00006CAF0000}"/>
    <cellStyle name="Título 3 2 2" xfId="138" xr:uid="{00000000-0005-0000-0000-00006DAF0000}"/>
    <cellStyle name="Título 3 2 3" xfId="267" xr:uid="{00000000-0005-0000-0000-00006EAF0000}"/>
    <cellStyle name="Título 3 3" xfId="180" xr:uid="{00000000-0005-0000-0000-00006FAF0000}"/>
    <cellStyle name="Título 3 3 2" xfId="311" xr:uid="{00000000-0005-0000-0000-000070AF0000}"/>
    <cellStyle name="Título 3 4" xfId="224" xr:uid="{00000000-0005-0000-0000-000071AF0000}"/>
    <cellStyle name="Título 3 5" xfId="371" xr:uid="{00000000-0005-0000-0000-000072AF0000}"/>
    <cellStyle name="Título 3 6" xfId="406" xr:uid="{00000000-0005-0000-0000-000073AF0000}"/>
    <cellStyle name="Título 3 7" xfId="52" xr:uid="{00000000-0005-0000-0000-000074AF0000}"/>
    <cellStyle name="Título 4" xfId="94" xr:uid="{00000000-0005-0000-0000-000075AF0000}"/>
    <cellStyle name="Título 4 2" xfId="135" xr:uid="{00000000-0005-0000-0000-000076AF0000}"/>
    <cellStyle name="Título 4 3" xfId="264" xr:uid="{00000000-0005-0000-0000-000077AF0000}"/>
    <cellStyle name="Título 5" xfId="177" xr:uid="{00000000-0005-0000-0000-000078AF0000}"/>
    <cellStyle name="Título 5 2" xfId="308" xr:uid="{00000000-0005-0000-0000-000079AF0000}"/>
    <cellStyle name="Título 6" xfId="221" xr:uid="{00000000-0005-0000-0000-00007AAF0000}"/>
    <cellStyle name="Título 7" xfId="368" xr:uid="{00000000-0005-0000-0000-00007BAF0000}"/>
    <cellStyle name="Título 8" xfId="403" xr:uid="{00000000-0005-0000-0000-00007CAF0000}"/>
    <cellStyle name="Título 9" xfId="49" xr:uid="{00000000-0005-0000-0000-00007DAF0000}"/>
    <cellStyle name="titulo tabla SCJ" xfId="8" xr:uid="{00000000-0005-0000-0000-00007EAF0000}"/>
    <cellStyle name="Total 10" xfId="1446" xr:uid="{00000000-0005-0000-0000-00007FAF0000}"/>
    <cellStyle name="Total 10 10" xfId="3742" xr:uid="{00000000-0005-0000-0000-000080AF0000}"/>
    <cellStyle name="Total 10 10 2" xfId="10492" xr:uid="{00000000-0005-0000-0000-000081AF0000}"/>
    <cellStyle name="Total 10 10 2 2" xfId="25543" xr:uid="{00000000-0005-0000-0000-000082AF0000}"/>
    <cellStyle name="Total 10 10 2 3" xfId="39892" xr:uid="{00000000-0005-0000-0000-000083AF0000}"/>
    <cellStyle name="Total 10 10 3" xfId="18091" xr:uid="{00000000-0005-0000-0000-000084AF0000}"/>
    <cellStyle name="Total 10 10 3 2" xfId="33142" xr:uid="{00000000-0005-0000-0000-000085AF0000}"/>
    <cellStyle name="Total 10 10 3 3" xfId="47491" xr:uid="{00000000-0005-0000-0000-000086AF0000}"/>
    <cellStyle name="Total 10 11" xfId="3952" xr:uid="{00000000-0005-0000-0000-000087AF0000}"/>
    <cellStyle name="Total 10 11 2" xfId="14444" xr:uid="{00000000-0005-0000-0000-000088AF0000}"/>
    <cellStyle name="Total 10 11 2 2" xfId="29495" xr:uid="{00000000-0005-0000-0000-000089AF0000}"/>
    <cellStyle name="Total 10 11 2 3" xfId="43844" xr:uid="{00000000-0005-0000-0000-00008AAF0000}"/>
    <cellStyle name="Total 10 11 3" xfId="18301" xr:uid="{00000000-0005-0000-0000-00008BAF0000}"/>
    <cellStyle name="Total 10 11 3 2" xfId="33352" xr:uid="{00000000-0005-0000-0000-00008CAF0000}"/>
    <cellStyle name="Total 10 11 3 3" xfId="47701" xr:uid="{00000000-0005-0000-0000-00008DAF0000}"/>
    <cellStyle name="Total 10 12" xfId="4162" xr:uid="{00000000-0005-0000-0000-00008EAF0000}"/>
    <cellStyle name="Total 10 12 2" xfId="14400" xr:uid="{00000000-0005-0000-0000-00008FAF0000}"/>
    <cellStyle name="Total 10 12 2 2" xfId="29451" xr:uid="{00000000-0005-0000-0000-000090AF0000}"/>
    <cellStyle name="Total 10 12 2 3" xfId="43800" xr:uid="{00000000-0005-0000-0000-000091AF0000}"/>
    <cellStyle name="Total 10 12 3" xfId="18511" xr:uid="{00000000-0005-0000-0000-000092AF0000}"/>
    <cellStyle name="Total 10 12 3 2" xfId="33562" xr:uid="{00000000-0005-0000-0000-000093AF0000}"/>
    <cellStyle name="Total 10 12 3 3" xfId="47911" xr:uid="{00000000-0005-0000-0000-000094AF0000}"/>
    <cellStyle name="Total 10 13" xfId="4372" xr:uid="{00000000-0005-0000-0000-000095AF0000}"/>
    <cellStyle name="Total 10 13 2" xfId="11147" xr:uid="{00000000-0005-0000-0000-000096AF0000}"/>
    <cellStyle name="Total 10 13 2 2" xfId="26198" xr:uid="{00000000-0005-0000-0000-000097AF0000}"/>
    <cellStyle name="Total 10 13 2 3" xfId="40547" xr:uid="{00000000-0005-0000-0000-000098AF0000}"/>
    <cellStyle name="Total 10 13 3" xfId="18721" xr:uid="{00000000-0005-0000-0000-000099AF0000}"/>
    <cellStyle name="Total 10 13 3 2" xfId="33772" xr:uid="{00000000-0005-0000-0000-00009AAF0000}"/>
    <cellStyle name="Total 10 13 3 3" xfId="48121" xr:uid="{00000000-0005-0000-0000-00009BAF0000}"/>
    <cellStyle name="Total 10 14" xfId="4582" xr:uid="{00000000-0005-0000-0000-00009CAF0000}"/>
    <cellStyle name="Total 10 14 2" xfId="11442" xr:uid="{00000000-0005-0000-0000-00009DAF0000}"/>
    <cellStyle name="Total 10 14 2 2" xfId="26493" xr:uid="{00000000-0005-0000-0000-00009EAF0000}"/>
    <cellStyle name="Total 10 14 2 3" xfId="40842" xr:uid="{00000000-0005-0000-0000-00009FAF0000}"/>
    <cellStyle name="Total 10 14 3" xfId="18931" xr:uid="{00000000-0005-0000-0000-0000A0AF0000}"/>
    <cellStyle name="Total 10 14 3 2" xfId="33982" xr:uid="{00000000-0005-0000-0000-0000A1AF0000}"/>
    <cellStyle name="Total 10 14 3 3" xfId="48331" xr:uid="{00000000-0005-0000-0000-0000A2AF0000}"/>
    <cellStyle name="Total 10 15" xfId="4792" xr:uid="{00000000-0005-0000-0000-0000A3AF0000}"/>
    <cellStyle name="Total 10 15 2" xfId="1633" xr:uid="{00000000-0005-0000-0000-0000A4AF0000}"/>
    <cellStyle name="Total 10 15 2 2" xfId="23438" xr:uid="{00000000-0005-0000-0000-0000A5AF0000}"/>
    <cellStyle name="Total 10 15 2 3" xfId="24004" xr:uid="{00000000-0005-0000-0000-0000A6AF0000}"/>
    <cellStyle name="Total 10 15 3" xfId="19141" xr:uid="{00000000-0005-0000-0000-0000A7AF0000}"/>
    <cellStyle name="Total 10 15 3 2" xfId="34192" xr:uid="{00000000-0005-0000-0000-0000A8AF0000}"/>
    <cellStyle name="Total 10 15 3 3" xfId="48541" xr:uid="{00000000-0005-0000-0000-0000A9AF0000}"/>
    <cellStyle name="Total 10 16" xfId="5002" xr:uid="{00000000-0005-0000-0000-0000AAAF0000}"/>
    <cellStyle name="Total 10 16 2" xfId="14256" xr:uid="{00000000-0005-0000-0000-0000ABAF0000}"/>
    <cellStyle name="Total 10 16 2 2" xfId="29307" xr:uid="{00000000-0005-0000-0000-0000ACAF0000}"/>
    <cellStyle name="Total 10 16 2 3" xfId="43656" xr:uid="{00000000-0005-0000-0000-0000ADAF0000}"/>
    <cellStyle name="Total 10 16 3" xfId="19351" xr:uid="{00000000-0005-0000-0000-0000AEAF0000}"/>
    <cellStyle name="Total 10 16 3 2" xfId="34402" xr:uid="{00000000-0005-0000-0000-0000AFAF0000}"/>
    <cellStyle name="Total 10 16 3 3" xfId="48751" xr:uid="{00000000-0005-0000-0000-0000B0AF0000}"/>
    <cellStyle name="Total 10 17" xfId="5212" xr:uid="{00000000-0005-0000-0000-0000B1AF0000}"/>
    <cellStyle name="Total 10 17 2" xfId="9408" xr:uid="{00000000-0005-0000-0000-0000B2AF0000}"/>
    <cellStyle name="Total 10 17 2 2" xfId="24459" xr:uid="{00000000-0005-0000-0000-0000B3AF0000}"/>
    <cellStyle name="Total 10 17 2 3" xfId="38808" xr:uid="{00000000-0005-0000-0000-0000B4AF0000}"/>
    <cellStyle name="Total 10 17 3" xfId="19561" xr:uid="{00000000-0005-0000-0000-0000B5AF0000}"/>
    <cellStyle name="Total 10 17 3 2" xfId="34612" xr:uid="{00000000-0005-0000-0000-0000B6AF0000}"/>
    <cellStyle name="Total 10 17 3 3" xfId="48961" xr:uid="{00000000-0005-0000-0000-0000B7AF0000}"/>
    <cellStyle name="Total 10 18" xfId="5422" xr:uid="{00000000-0005-0000-0000-0000B8AF0000}"/>
    <cellStyle name="Total 10 18 2" xfId="15197" xr:uid="{00000000-0005-0000-0000-0000B9AF0000}"/>
    <cellStyle name="Total 10 18 2 2" xfId="30248" xr:uid="{00000000-0005-0000-0000-0000BAAF0000}"/>
    <cellStyle name="Total 10 18 2 3" xfId="44597" xr:uid="{00000000-0005-0000-0000-0000BBAF0000}"/>
    <cellStyle name="Total 10 18 3" xfId="19771" xr:uid="{00000000-0005-0000-0000-0000BCAF0000}"/>
    <cellStyle name="Total 10 18 3 2" xfId="34822" xr:uid="{00000000-0005-0000-0000-0000BDAF0000}"/>
    <cellStyle name="Total 10 18 3 3" xfId="49171" xr:uid="{00000000-0005-0000-0000-0000BEAF0000}"/>
    <cellStyle name="Total 10 19" xfId="5632" xr:uid="{00000000-0005-0000-0000-0000BFAF0000}"/>
    <cellStyle name="Total 10 19 2" xfId="14614" xr:uid="{00000000-0005-0000-0000-0000C0AF0000}"/>
    <cellStyle name="Total 10 19 2 2" xfId="29665" xr:uid="{00000000-0005-0000-0000-0000C1AF0000}"/>
    <cellStyle name="Total 10 19 2 3" xfId="44014" xr:uid="{00000000-0005-0000-0000-0000C2AF0000}"/>
    <cellStyle name="Total 10 19 3" xfId="19981" xr:uid="{00000000-0005-0000-0000-0000C3AF0000}"/>
    <cellStyle name="Total 10 19 3 2" xfId="35032" xr:uid="{00000000-0005-0000-0000-0000C4AF0000}"/>
    <cellStyle name="Total 10 19 3 3" xfId="49381" xr:uid="{00000000-0005-0000-0000-0000C5AF0000}"/>
    <cellStyle name="Total 10 2" xfId="2192" xr:uid="{00000000-0005-0000-0000-0000C6AF0000}"/>
    <cellStyle name="Total 10 2 2" xfId="11255" xr:uid="{00000000-0005-0000-0000-0000C7AF0000}"/>
    <cellStyle name="Total 10 2 2 2" xfId="26306" xr:uid="{00000000-0005-0000-0000-0000C8AF0000}"/>
    <cellStyle name="Total 10 2 2 3" xfId="40655" xr:uid="{00000000-0005-0000-0000-0000C9AF0000}"/>
    <cellStyle name="Total 10 2 3" xfId="16541" xr:uid="{00000000-0005-0000-0000-0000CAAF0000}"/>
    <cellStyle name="Total 10 2 3 2" xfId="31592" xr:uid="{00000000-0005-0000-0000-0000CBAF0000}"/>
    <cellStyle name="Total 10 2 3 3" xfId="45941" xr:uid="{00000000-0005-0000-0000-0000CCAF0000}"/>
    <cellStyle name="Total 10 20" xfId="5842" xr:uid="{00000000-0005-0000-0000-0000CDAF0000}"/>
    <cellStyle name="Total 10 20 2" xfId="12760" xr:uid="{00000000-0005-0000-0000-0000CEAF0000}"/>
    <cellStyle name="Total 10 20 2 2" xfId="27811" xr:uid="{00000000-0005-0000-0000-0000CFAF0000}"/>
    <cellStyle name="Total 10 20 2 3" xfId="42160" xr:uid="{00000000-0005-0000-0000-0000D0AF0000}"/>
    <cellStyle name="Total 10 20 3" xfId="20191" xr:uid="{00000000-0005-0000-0000-0000D1AF0000}"/>
    <cellStyle name="Total 10 20 3 2" xfId="35242" xr:uid="{00000000-0005-0000-0000-0000D2AF0000}"/>
    <cellStyle name="Total 10 20 3 3" xfId="49591" xr:uid="{00000000-0005-0000-0000-0000D3AF0000}"/>
    <cellStyle name="Total 10 21" xfId="6052" xr:uid="{00000000-0005-0000-0000-0000D4AF0000}"/>
    <cellStyle name="Total 10 21 2" xfId="11857" xr:uid="{00000000-0005-0000-0000-0000D5AF0000}"/>
    <cellStyle name="Total 10 21 2 2" xfId="26908" xr:uid="{00000000-0005-0000-0000-0000D6AF0000}"/>
    <cellStyle name="Total 10 21 2 3" xfId="41257" xr:uid="{00000000-0005-0000-0000-0000D7AF0000}"/>
    <cellStyle name="Total 10 21 3" xfId="20401" xr:uid="{00000000-0005-0000-0000-0000D8AF0000}"/>
    <cellStyle name="Total 10 21 3 2" xfId="35452" xr:uid="{00000000-0005-0000-0000-0000D9AF0000}"/>
    <cellStyle name="Total 10 21 3 3" xfId="49801" xr:uid="{00000000-0005-0000-0000-0000DAAF0000}"/>
    <cellStyle name="Total 10 22" xfId="6262" xr:uid="{00000000-0005-0000-0000-0000DBAF0000}"/>
    <cellStyle name="Total 10 22 2" xfId="12210" xr:uid="{00000000-0005-0000-0000-0000DCAF0000}"/>
    <cellStyle name="Total 10 22 2 2" xfId="27261" xr:uid="{00000000-0005-0000-0000-0000DDAF0000}"/>
    <cellStyle name="Total 10 22 2 3" xfId="41610" xr:uid="{00000000-0005-0000-0000-0000DEAF0000}"/>
    <cellStyle name="Total 10 22 3" xfId="20611" xr:uid="{00000000-0005-0000-0000-0000DFAF0000}"/>
    <cellStyle name="Total 10 22 3 2" xfId="35662" xr:uid="{00000000-0005-0000-0000-0000E0AF0000}"/>
    <cellStyle name="Total 10 22 3 3" xfId="50011" xr:uid="{00000000-0005-0000-0000-0000E1AF0000}"/>
    <cellStyle name="Total 10 23" xfId="6472" xr:uid="{00000000-0005-0000-0000-0000E2AF0000}"/>
    <cellStyle name="Total 10 23 2" xfId="15262" xr:uid="{00000000-0005-0000-0000-0000E3AF0000}"/>
    <cellStyle name="Total 10 23 2 2" xfId="30313" xr:uid="{00000000-0005-0000-0000-0000E4AF0000}"/>
    <cellStyle name="Total 10 23 2 3" xfId="44662" xr:uid="{00000000-0005-0000-0000-0000E5AF0000}"/>
    <cellStyle name="Total 10 23 3" xfId="20821" xr:uid="{00000000-0005-0000-0000-0000E6AF0000}"/>
    <cellStyle name="Total 10 23 3 2" xfId="35872" xr:uid="{00000000-0005-0000-0000-0000E7AF0000}"/>
    <cellStyle name="Total 10 23 3 3" xfId="50221" xr:uid="{00000000-0005-0000-0000-0000E8AF0000}"/>
    <cellStyle name="Total 10 24" xfId="6682" xr:uid="{00000000-0005-0000-0000-0000E9AF0000}"/>
    <cellStyle name="Total 10 24 2" xfId="9868" xr:uid="{00000000-0005-0000-0000-0000EAAF0000}"/>
    <cellStyle name="Total 10 24 2 2" xfId="24919" xr:uid="{00000000-0005-0000-0000-0000EBAF0000}"/>
    <cellStyle name="Total 10 24 2 3" xfId="39268" xr:uid="{00000000-0005-0000-0000-0000ECAF0000}"/>
    <cellStyle name="Total 10 24 3" xfId="21031" xr:uid="{00000000-0005-0000-0000-0000EDAF0000}"/>
    <cellStyle name="Total 10 24 3 2" xfId="36082" xr:uid="{00000000-0005-0000-0000-0000EEAF0000}"/>
    <cellStyle name="Total 10 24 3 3" xfId="50431" xr:uid="{00000000-0005-0000-0000-0000EFAF0000}"/>
    <cellStyle name="Total 10 25" xfId="6892" xr:uid="{00000000-0005-0000-0000-0000F0AF0000}"/>
    <cellStyle name="Total 10 25 2" xfId="10458" xr:uid="{00000000-0005-0000-0000-0000F1AF0000}"/>
    <cellStyle name="Total 10 25 2 2" xfId="25509" xr:uid="{00000000-0005-0000-0000-0000F2AF0000}"/>
    <cellStyle name="Total 10 25 2 3" xfId="39858" xr:uid="{00000000-0005-0000-0000-0000F3AF0000}"/>
    <cellStyle name="Total 10 25 3" xfId="21241" xr:uid="{00000000-0005-0000-0000-0000F4AF0000}"/>
    <cellStyle name="Total 10 25 3 2" xfId="36292" xr:uid="{00000000-0005-0000-0000-0000F5AF0000}"/>
    <cellStyle name="Total 10 25 3 3" xfId="50641" xr:uid="{00000000-0005-0000-0000-0000F6AF0000}"/>
    <cellStyle name="Total 10 26" xfId="7102" xr:uid="{00000000-0005-0000-0000-0000F7AF0000}"/>
    <cellStyle name="Total 10 26 2" xfId="11888" xr:uid="{00000000-0005-0000-0000-0000F8AF0000}"/>
    <cellStyle name="Total 10 26 2 2" xfId="26939" xr:uid="{00000000-0005-0000-0000-0000F9AF0000}"/>
    <cellStyle name="Total 10 26 2 3" xfId="41288" xr:uid="{00000000-0005-0000-0000-0000FAAF0000}"/>
    <cellStyle name="Total 10 26 3" xfId="21451" xr:uid="{00000000-0005-0000-0000-0000FBAF0000}"/>
    <cellStyle name="Total 10 26 3 2" xfId="36502" xr:uid="{00000000-0005-0000-0000-0000FCAF0000}"/>
    <cellStyle name="Total 10 26 3 3" xfId="50851" xr:uid="{00000000-0005-0000-0000-0000FDAF0000}"/>
    <cellStyle name="Total 10 27" xfId="7312" xr:uid="{00000000-0005-0000-0000-0000FEAF0000}"/>
    <cellStyle name="Total 10 27 2" xfId="10879" xr:uid="{00000000-0005-0000-0000-0000FFAF0000}"/>
    <cellStyle name="Total 10 27 2 2" xfId="25930" xr:uid="{00000000-0005-0000-0000-000000B00000}"/>
    <cellStyle name="Total 10 27 2 3" xfId="40279" xr:uid="{00000000-0005-0000-0000-000001B00000}"/>
    <cellStyle name="Total 10 27 3" xfId="21661" xr:uid="{00000000-0005-0000-0000-000002B00000}"/>
    <cellStyle name="Total 10 27 3 2" xfId="36712" xr:uid="{00000000-0005-0000-0000-000003B00000}"/>
    <cellStyle name="Total 10 27 3 3" xfId="51061" xr:uid="{00000000-0005-0000-0000-000004B00000}"/>
    <cellStyle name="Total 10 28" xfId="7522" xr:uid="{00000000-0005-0000-0000-000005B00000}"/>
    <cellStyle name="Total 10 28 2" xfId="1814" xr:uid="{00000000-0005-0000-0000-000006B00000}"/>
    <cellStyle name="Total 10 28 2 2" xfId="23619" xr:uid="{00000000-0005-0000-0000-000007B00000}"/>
    <cellStyle name="Total 10 28 2 3" xfId="23996" xr:uid="{00000000-0005-0000-0000-000008B00000}"/>
    <cellStyle name="Total 10 28 3" xfId="21871" xr:uid="{00000000-0005-0000-0000-000009B00000}"/>
    <cellStyle name="Total 10 28 3 2" xfId="36922" xr:uid="{00000000-0005-0000-0000-00000AB00000}"/>
    <cellStyle name="Total 10 28 3 3" xfId="51271" xr:uid="{00000000-0005-0000-0000-00000BB00000}"/>
    <cellStyle name="Total 10 29" xfId="7732" xr:uid="{00000000-0005-0000-0000-00000CB00000}"/>
    <cellStyle name="Total 10 29 2" xfId="15992" xr:uid="{00000000-0005-0000-0000-00000DB00000}"/>
    <cellStyle name="Total 10 29 2 2" xfId="31043" xr:uid="{00000000-0005-0000-0000-00000EB00000}"/>
    <cellStyle name="Total 10 29 2 3" xfId="45392" xr:uid="{00000000-0005-0000-0000-00000FB00000}"/>
    <cellStyle name="Total 10 29 3" xfId="22081" xr:uid="{00000000-0005-0000-0000-000010B00000}"/>
    <cellStyle name="Total 10 29 3 2" xfId="37132" xr:uid="{00000000-0005-0000-0000-000011B00000}"/>
    <cellStyle name="Total 10 29 3 3" xfId="51481" xr:uid="{00000000-0005-0000-0000-000012B00000}"/>
    <cellStyle name="Total 10 3" xfId="2272" xr:uid="{00000000-0005-0000-0000-000013B00000}"/>
    <cellStyle name="Total 10 3 2" xfId="10111" xr:uid="{00000000-0005-0000-0000-000014B00000}"/>
    <cellStyle name="Total 10 3 2 2" xfId="25162" xr:uid="{00000000-0005-0000-0000-000015B00000}"/>
    <cellStyle name="Total 10 3 2 3" xfId="39511" xr:uid="{00000000-0005-0000-0000-000016B00000}"/>
    <cellStyle name="Total 10 3 3" xfId="16621" xr:uid="{00000000-0005-0000-0000-000017B00000}"/>
    <cellStyle name="Total 10 3 3 2" xfId="31672" xr:uid="{00000000-0005-0000-0000-000018B00000}"/>
    <cellStyle name="Total 10 3 3 3" xfId="46021" xr:uid="{00000000-0005-0000-0000-000019B00000}"/>
    <cellStyle name="Total 10 30" xfId="7942" xr:uid="{00000000-0005-0000-0000-00001AB00000}"/>
    <cellStyle name="Total 10 30 2" xfId="13104" xr:uid="{00000000-0005-0000-0000-00001BB00000}"/>
    <cellStyle name="Total 10 30 2 2" xfId="28155" xr:uid="{00000000-0005-0000-0000-00001CB00000}"/>
    <cellStyle name="Total 10 30 2 3" xfId="42504" xr:uid="{00000000-0005-0000-0000-00001DB00000}"/>
    <cellStyle name="Total 10 30 3" xfId="22291" xr:uid="{00000000-0005-0000-0000-00001EB00000}"/>
    <cellStyle name="Total 10 30 3 2" xfId="37342" xr:uid="{00000000-0005-0000-0000-00001FB00000}"/>
    <cellStyle name="Total 10 30 3 3" xfId="51691" xr:uid="{00000000-0005-0000-0000-000020B00000}"/>
    <cellStyle name="Total 10 31" xfId="8149" xr:uid="{00000000-0005-0000-0000-000021B00000}"/>
    <cellStyle name="Total 10 31 2" xfId="9166" xr:uid="{00000000-0005-0000-0000-000022B00000}"/>
    <cellStyle name="Total 10 31 2 2" xfId="24217" xr:uid="{00000000-0005-0000-0000-000023B00000}"/>
    <cellStyle name="Total 10 31 2 3" xfId="38566" xr:uid="{00000000-0005-0000-0000-000024B00000}"/>
    <cellStyle name="Total 10 31 3" xfId="22498" xr:uid="{00000000-0005-0000-0000-000025B00000}"/>
    <cellStyle name="Total 10 31 3 2" xfId="37549" xr:uid="{00000000-0005-0000-0000-000026B00000}"/>
    <cellStyle name="Total 10 31 3 3" xfId="51898" xr:uid="{00000000-0005-0000-0000-000027B00000}"/>
    <cellStyle name="Total 10 32" xfId="8356" xr:uid="{00000000-0005-0000-0000-000028B00000}"/>
    <cellStyle name="Total 10 32 2" xfId="10353" xr:uid="{00000000-0005-0000-0000-000029B00000}"/>
    <cellStyle name="Total 10 32 2 2" xfId="25404" xr:uid="{00000000-0005-0000-0000-00002AB00000}"/>
    <cellStyle name="Total 10 32 2 3" xfId="39753" xr:uid="{00000000-0005-0000-0000-00002BB00000}"/>
    <cellStyle name="Total 10 32 3" xfId="22705" xr:uid="{00000000-0005-0000-0000-00002CB00000}"/>
    <cellStyle name="Total 10 32 3 2" xfId="37756" xr:uid="{00000000-0005-0000-0000-00002DB00000}"/>
    <cellStyle name="Total 10 32 3 3" xfId="52105" xr:uid="{00000000-0005-0000-0000-00002EB00000}"/>
    <cellStyle name="Total 10 33" xfId="8560" xr:uid="{00000000-0005-0000-0000-00002FB00000}"/>
    <cellStyle name="Total 10 33 2" xfId="10902" xr:uid="{00000000-0005-0000-0000-000030B00000}"/>
    <cellStyle name="Total 10 33 2 2" xfId="25953" xr:uid="{00000000-0005-0000-0000-000031B00000}"/>
    <cellStyle name="Total 10 33 2 3" xfId="40302" xr:uid="{00000000-0005-0000-0000-000032B00000}"/>
    <cellStyle name="Total 10 33 3" xfId="22909" xr:uid="{00000000-0005-0000-0000-000033B00000}"/>
    <cellStyle name="Total 10 33 3 2" xfId="37960" xr:uid="{00000000-0005-0000-0000-000034B00000}"/>
    <cellStyle name="Total 10 33 3 3" xfId="52309" xr:uid="{00000000-0005-0000-0000-000035B00000}"/>
    <cellStyle name="Total 10 34" xfId="8750" xr:uid="{00000000-0005-0000-0000-000036B00000}"/>
    <cellStyle name="Total 10 34 2" xfId="14969" xr:uid="{00000000-0005-0000-0000-000037B00000}"/>
    <cellStyle name="Total 10 34 2 2" xfId="30020" xr:uid="{00000000-0005-0000-0000-000038B00000}"/>
    <cellStyle name="Total 10 34 2 3" xfId="44369" xr:uid="{00000000-0005-0000-0000-000039B00000}"/>
    <cellStyle name="Total 10 34 3" xfId="23099" xr:uid="{00000000-0005-0000-0000-00003AB00000}"/>
    <cellStyle name="Total 10 34 3 2" xfId="38150" xr:uid="{00000000-0005-0000-0000-00003BB00000}"/>
    <cellStyle name="Total 10 34 3 3" xfId="52499" xr:uid="{00000000-0005-0000-0000-00003CB00000}"/>
    <cellStyle name="Total 10 35" xfId="8920" xr:uid="{00000000-0005-0000-0000-00003DB00000}"/>
    <cellStyle name="Total 10 35 2" xfId="9812" xr:uid="{00000000-0005-0000-0000-00003EB00000}"/>
    <cellStyle name="Total 10 35 2 2" xfId="24863" xr:uid="{00000000-0005-0000-0000-00003FB00000}"/>
    <cellStyle name="Total 10 35 2 3" xfId="39212" xr:uid="{00000000-0005-0000-0000-000040B00000}"/>
    <cellStyle name="Total 10 35 3" xfId="23269" xr:uid="{00000000-0005-0000-0000-000041B00000}"/>
    <cellStyle name="Total 10 35 3 2" xfId="38320" xr:uid="{00000000-0005-0000-0000-000042B00000}"/>
    <cellStyle name="Total 10 35 3 3" xfId="52669" xr:uid="{00000000-0005-0000-0000-000043B00000}"/>
    <cellStyle name="Total 10 36" xfId="14219" xr:uid="{00000000-0005-0000-0000-000044B00000}"/>
    <cellStyle name="Total 10 36 2" xfId="29270" xr:uid="{00000000-0005-0000-0000-000045B00000}"/>
    <cellStyle name="Total 10 36 3" xfId="43619" xr:uid="{00000000-0005-0000-0000-000046B00000}"/>
    <cellStyle name="Total 10 37" xfId="16169" xr:uid="{00000000-0005-0000-0000-000047B00000}"/>
    <cellStyle name="Total 10 37 2" xfId="31220" xr:uid="{00000000-0005-0000-0000-000048B00000}"/>
    <cellStyle name="Total 10 37 3" xfId="45569" xr:uid="{00000000-0005-0000-0000-000049B00000}"/>
    <cellStyle name="Total 10 4" xfId="2482" xr:uid="{00000000-0005-0000-0000-00004AB00000}"/>
    <cellStyle name="Total 10 4 2" xfId="11491" xr:uid="{00000000-0005-0000-0000-00004BB00000}"/>
    <cellStyle name="Total 10 4 2 2" xfId="26542" xr:uid="{00000000-0005-0000-0000-00004CB00000}"/>
    <cellStyle name="Total 10 4 2 3" xfId="40891" xr:uid="{00000000-0005-0000-0000-00004DB00000}"/>
    <cellStyle name="Total 10 4 3" xfId="16831" xr:uid="{00000000-0005-0000-0000-00004EB00000}"/>
    <cellStyle name="Total 10 4 3 2" xfId="31882" xr:uid="{00000000-0005-0000-0000-00004FB00000}"/>
    <cellStyle name="Total 10 4 3 3" xfId="46231" xr:uid="{00000000-0005-0000-0000-000050B00000}"/>
    <cellStyle name="Total 10 5" xfId="2692" xr:uid="{00000000-0005-0000-0000-000051B00000}"/>
    <cellStyle name="Total 10 5 2" xfId="9760" xr:uid="{00000000-0005-0000-0000-000052B00000}"/>
    <cellStyle name="Total 10 5 2 2" xfId="24811" xr:uid="{00000000-0005-0000-0000-000053B00000}"/>
    <cellStyle name="Total 10 5 2 3" xfId="39160" xr:uid="{00000000-0005-0000-0000-000054B00000}"/>
    <cellStyle name="Total 10 5 3" xfId="17041" xr:uid="{00000000-0005-0000-0000-000055B00000}"/>
    <cellStyle name="Total 10 5 3 2" xfId="32092" xr:uid="{00000000-0005-0000-0000-000056B00000}"/>
    <cellStyle name="Total 10 5 3 3" xfId="46441" xr:uid="{00000000-0005-0000-0000-000057B00000}"/>
    <cellStyle name="Total 10 6" xfId="2902" xr:uid="{00000000-0005-0000-0000-000058B00000}"/>
    <cellStyle name="Total 10 6 2" xfId="11943" xr:uid="{00000000-0005-0000-0000-000059B00000}"/>
    <cellStyle name="Total 10 6 2 2" xfId="26994" xr:uid="{00000000-0005-0000-0000-00005AB00000}"/>
    <cellStyle name="Total 10 6 2 3" xfId="41343" xr:uid="{00000000-0005-0000-0000-00005BB00000}"/>
    <cellStyle name="Total 10 6 3" xfId="17251" xr:uid="{00000000-0005-0000-0000-00005CB00000}"/>
    <cellStyle name="Total 10 6 3 2" xfId="32302" xr:uid="{00000000-0005-0000-0000-00005DB00000}"/>
    <cellStyle name="Total 10 6 3 3" xfId="46651" xr:uid="{00000000-0005-0000-0000-00005EB00000}"/>
    <cellStyle name="Total 10 7" xfId="3112" xr:uid="{00000000-0005-0000-0000-00005FB00000}"/>
    <cellStyle name="Total 10 7 2" xfId="10579" xr:uid="{00000000-0005-0000-0000-000060B00000}"/>
    <cellStyle name="Total 10 7 2 2" xfId="25630" xr:uid="{00000000-0005-0000-0000-000061B00000}"/>
    <cellStyle name="Total 10 7 2 3" xfId="39979" xr:uid="{00000000-0005-0000-0000-000062B00000}"/>
    <cellStyle name="Total 10 7 3" xfId="17461" xr:uid="{00000000-0005-0000-0000-000063B00000}"/>
    <cellStyle name="Total 10 7 3 2" xfId="32512" xr:uid="{00000000-0005-0000-0000-000064B00000}"/>
    <cellStyle name="Total 10 7 3 3" xfId="46861" xr:uid="{00000000-0005-0000-0000-000065B00000}"/>
    <cellStyle name="Total 10 8" xfId="3322" xr:uid="{00000000-0005-0000-0000-000066B00000}"/>
    <cellStyle name="Total 10 8 2" xfId="11315" xr:uid="{00000000-0005-0000-0000-000067B00000}"/>
    <cellStyle name="Total 10 8 2 2" xfId="26366" xr:uid="{00000000-0005-0000-0000-000068B00000}"/>
    <cellStyle name="Total 10 8 2 3" xfId="40715" xr:uid="{00000000-0005-0000-0000-000069B00000}"/>
    <cellStyle name="Total 10 8 3" xfId="17671" xr:uid="{00000000-0005-0000-0000-00006AB00000}"/>
    <cellStyle name="Total 10 8 3 2" xfId="32722" xr:uid="{00000000-0005-0000-0000-00006BB00000}"/>
    <cellStyle name="Total 10 8 3 3" xfId="47071" xr:uid="{00000000-0005-0000-0000-00006CB00000}"/>
    <cellStyle name="Total 10 9" xfId="3532" xr:uid="{00000000-0005-0000-0000-00006DB00000}"/>
    <cellStyle name="Total 10 9 2" xfId="9478" xr:uid="{00000000-0005-0000-0000-00006EB00000}"/>
    <cellStyle name="Total 10 9 2 2" xfId="24529" xr:uid="{00000000-0005-0000-0000-00006FB00000}"/>
    <cellStyle name="Total 10 9 2 3" xfId="38878" xr:uid="{00000000-0005-0000-0000-000070B00000}"/>
    <cellStyle name="Total 10 9 3" xfId="17881" xr:uid="{00000000-0005-0000-0000-000071B00000}"/>
    <cellStyle name="Total 10 9 3 2" xfId="32932" xr:uid="{00000000-0005-0000-0000-000072B00000}"/>
    <cellStyle name="Total 10 9 3 3" xfId="47281" xr:uid="{00000000-0005-0000-0000-000073B00000}"/>
    <cellStyle name="Total 11" xfId="1447" xr:uid="{00000000-0005-0000-0000-000074B00000}"/>
    <cellStyle name="Total 11 10" xfId="3743" xr:uid="{00000000-0005-0000-0000-000075B00000}"/>
    <cellStyle name="Total 11 10 2" xfId="11432" xr:uid="{00000000-0005-0000-0000-000076B00000}"/>
    <cellStyle name="Total 11 10 2 2" xfId="26483" xr:uid="{00000000-0005-0000-0000-000077B00000}"/>
    <cellStyle name="Total 11 10 2 3" xfId="40832" xr:uid="{00000000-0005-0000-0000-000078B00000}"/>
    <cellStyle name="Total 11 10 3" xfId="18092" xr:uid="{00000000-0005-0000-0000-000079B00000}"/>
    <cellStyle name="Total 11 10 3 2" xfId="33143" xr:uid="{00000000-0005-0000-0000-00007AB00000}"/>
    <cellStyle name="Total 11 10 3 3" xfId="47492" xr:uid="{00000000-0005-0000-0000-00007BB00000}"/>
    <cellStyle name="Total 11 11" xfId="3953" xr:uid="{00000000-0005-0000-0000-00007CB00000}"/>
    <cellStyle name="Total 11 11 2" xfId="11558" xr:uid="{00000000-0005-0000-0000-00007DB00000}"/>
    <cellStyle name="Total 11 11 2 2" xfId="26609" xr:uid="{00000000-0005-0000-0000-00007EB00000}"/>
    <cellStyle name="Total 11 11 2 3" xfId="40958" xr:uid="{00000000-0005-0000-0000-00007FB00000}"/>
    <cellStyle name="Total 11 11 3" xfId="18302" xr:uid="{00000000-0005-0000-0000-000080B00000}"/>
    <cellStyle name="Total 11 11 3 2" xfId="33353" xr:uid="{00000000-0005-0000-0000-000081B00000}"/>
    <cellStyle name="Total 11 11 3 3" xfId="47702" xr:uid="{00000000-0005-0000-0000-000082B00000}"/>
    <cellStyle name="Total 11 12" xfId="4163" xr:uid="{00000000-0005-0000-0000-000083B00000}"/>
    <cellStyle name="Total 11 12 2" xfId="1751" xr:uid="{00000000-0005-0000-0000-000084B00000}"/>
    <cellStyle name="Total 11 12 2 2" xfId="23556" xr:uid="{00000000-0005-0000-0000-000085B00000}"/>
    <cellStyle name="Total 11 12 2 3" xfId="23872" xr:uid="{00000000-0005-0000-0000-000086B00000}"/>
    <cellStyle name="Total 11 12 3" xfId="18512" xr:uid="{00000000-0005-0000-0000-000087B00000}"/>
    <cellStyle name="Total 11 12 3 2" xfId="33563" xr:uid="{00000000-0005-0000-0000-000088B00000}"/>
    <cellStyle name="Total 11 12 3 3" xfId="47912" xr:uid="{00000000-0005-0000-0000-000089B00000}"/>
    <cellStyle name="Total 11 13" xfId="4373" xr:uid="{00000000-0005-0000-0000-00008AB00000}"/>
    <cellStyle name="Total 11 13 2" xfId="12136" xr:uid="{00000000-0005-0000-0000-00008BB00000}"/>
    <cellStyle name="Total 11 13 2 2" xfId="27187" xr:uid="{00000000-0005-0000-0000-00008CB00000}"/>
    <cellStyle name="Total 11 13 2 3" xfId="41536" xr:uid="{00000000-0005-0000-0000-00008DB00000}"/>
    <cellStyle name="Total 11 13 3" xfId="18722" xr:uid="{00000000-0005-0000-0000-00008EB00000}"/>
    <cellStyle name="Total 11 13 3 2" xfId="33773" xr:uid="{00000000-0005-0000-0000-00008FB00000}"/>
    <cellStyle name="Total 11 13 3 3" xfId="48122" xr:uid="{00000000-0005-0000-0000-000090B00000}"/>
    <cellStyle name="Total 11 14" xfId="4583" xr:uid="{00000000-0005-0000-0000-000091B00000}"/>
    <cellStyle name="Total 11 14 2" xfId="9586" xr:uid="{00000000-0005-0000-0000-000092B00000}"/>
    <cellStyle name="Total 11 14 2 2" xfId="24637" xr:uid="{00000000-0005-0000-0000-000093B00000}"/>
    <cellStyle name="Total 11 14 2 3" xfId="38986" xr:uid="{00000000-0005-0000-0000-000094B00000}"/>
    <cellStyle name="Total 11 14 3" xfId="18932" xr:uid="{00000000-0005-0000-0000-000095B00000}"/>
    <cellStyle name="Total 11 14 3 2" xfId="33983" xr:uid="{00000000-0005-0000-0000-000096B00000}"/>
    <cellStyle name="Total 11 14 3 3" xfId="48332" xr:uid="{00000000-0005-0000-0000-000097B00000}"/>
    <cellStyle name="Total 11 15" xfId="4793" xr:uid="{00000000-0005-0000-0000-000098B00000}"/>
    <cellStyle name="Total 11 15 2" xfId="11511" xr:uid="{00000000-0005-0000-0000-000099B00000}"/>
    <cellStyle name="Total 11 15 2 2" xfId="26562" xr:uid="{00000000-0005-0000-0000-00009AB00000}"/>
    <cellStyle name="Total 11 15 2 3" xfId="40911" xr:uid="{00000000-0005-0000-0000-00009BB00000}"/>
    <cellStyle name="Total 11 15 3" xfId="19142" xr:uid="{00000000-0005-0000-0000-00009CB00000}"/>
    <cellStyle name="Total 11 15 3 2" xfId="34193" xr:uid="{00000000-0005-0000-0000-00009DB00000}"/>
    <cellStyle name="Total 11 15 3 3" xfId="48542" xr:uid="{00000000-0005-0000-0000-00009EB00000}"/>
    <cellStyle name="Total 11 16" xfId="5003" xr:uid="{00000000-0005-0000-0000-00009FB00000}"/>
    <cellStyle name="Total 11 16 2" xfId="12233" xr:uid="{00000000-0005-0000-0000-0000A0B00000}"/>
    <cellStyle name="Total 11 16 2 2" xfId="27284" xr:uid="{00000000-0005-0000-0000-0000A1B00000}"/>
    <cellStyle name="Total 11 16 2 3" xfId="41633" xr:uid="{00000000-0005-0000-0000-0000A2B00000}"/>
    <cellStyle name="Total 11 16 3" xfId="19352" xr:uid="{00000000-0005-0000-0000-0000A3B00000}"/>
    <cellStyle name="Total 11 16 3 2" xfId="34403" xr:uid="{00000000-0005-0000-0000-0000A4B00000}"/>
    <cellStyle name="Total 11 16 3 3" xfId="48752" xr:uid="{00000000-0005-0000-0000-0000A5B00000}"/>
    <cellStyle name="Total 11 17" xfId="5213" xr:uid="{00000000-0005-0000-0000-0000A6B00000}"/>
    <cellStyle name="Total 11 17 2" xfId="9537" xr:uid="{00000000-0005-0000-0000-0000A7B00000}"/>
    <cellStyle name="Total 11 17 2 2" xfId="24588" xr:uid="{00000000-0005-0000-0000-0000A8B00000}"/>
    <cellStyle name="Total 11 17 2 3" xfId="38937" xr:uid="{00000000-0005-0000-0000-0000A9B00000}"/>
    <cellStyle name="Total 11 17 3" xfId="19562" xr:uid="{00000000-0005-0000-0000-0000AAB00000}"/>
    <cellStyle name="Total 11 17 3 2" xfId="34613" xr:uid="{00000000-0005-0000-0000-0000ABB00000}"/>
    <cellStyle name="Total 11 17 3 3" xfId="48962" xr:uid="{00000000-0005-0000-0000-0000ACB00000}"/>
    <cellStyle name="Total 11 18" xfId="5423" xr:uid="{00000000-0005-0000-0000-0000ADB00000}"/>
    <cellStyle name="Total 11 18 2" xfId="11581" xr:uid="{00000000-0005-0000-0000-0000AEB00000}"/>
    <cellStyle name="Total 11 18 2 2" xfId="26632" xr:uid="{00000000-0005-0000-0000-0000AFB00000}"/>
    <cellStyle name="Total 11 18 2 3" xfId="40981" xr:uid="{00000000-0005-0000-0000-0000B0B00000}"/>
    <cellStyle name="Total 11 18 3" xfId="19772" xr:uid="{00000000-0005-0000-0000-0000B1B00000}"/>
    <cellStyle name="Total 11 18 3 2" xfId="34823" xr:uid="{00000000-0005-0000-0000-0000B2B00000}"/>
    <cellStyle name="Total 11 18 3 3" xfId="49172" xr:uid="{00000000-0005-0000-0000-0000B3B00000}"/>
    <cellStyle name="Total 11 19" xfId="5633" xr:uid="{00000000-0005-0000-0000-0000B4B00000}"/>
    <cellStyle name="Total 11 19 2" xfId="13437" xr:uid="{00000000-0005-0000-0000-0000B5B00000}"/>
    <cellStyle name="Total 11 19 2 2" xfId="28488" xr:uid="{00000000-0005-0000-0000-0000B6B00000}"/>
    <cellStyle name="Total 11 19 2 3" xfId="42837" xr:uid="{00000000-0005-0000-0000-0000B7B00000}"/>
    <cellStyle name="Total 11 19 3" xfId="19982" xr:uid="{00000000-0005-0000-0000-0000B8B00000}"/>
    <cellStyle name="Total 11 19 3 2" xfId="35033" xr:uid="{00000000-0005-0000-0000-0000B9B00000}"/>
    <cellStyle name="Total 11 19 3 3" xfId="49382" xr:uid="{00000000-0005-0000-0000-0000BAB00000}"/>
    <cellStyle name="Total 11 2" xfId="2219" xr:uid="{00000000-0005-0000-0000-0000BBB00000}"/>
    <cellStyle name="Total 11 2 2" xfId="10486" xr:uid="{00000000-0005-0000-0000-0000BCB00000}"/>
    <cellStyle name="Total 11 2 2 2" xfId="25537" xr:uid="{00000000-0005-0000-0000-0000BDB00000}"/>
    <cellStyle name="Total 11 2 2 3" xfId="39886" xr:uid="{00000000-0005-0000-0000-0000BEB00000}"/>
    <cellStyle name="Total 11 2 3" xfId="16568" xr:uid="{00000000-0005-0000-0000-0000BFB00000}"/>
    <cellStyle name="Total 11 2 3 2" xfId="31619" xr:uid="{00000000-0005-0000-0000-0000C0B00000}"/>
    <cellStyle name="Total 11 2 3 3" xfId="45968" xr:uid="{00000000-0005-0000-0000-0000C1B00000}"/>
    <cellStyle name="Total 11 20" xfId="5843" xr:uid="{00000000-0005-0000-0000-0000C2B00000}"/>
    <cellStyle name="Total 11 20 2" xfId="12501" xr:uid="{00000000-0005-0000-0000-0000C3B00000}"/>
    <cellStyle name="Total 11 20 2 2" xfId="27552" xr:uid="{00000000-0005-0000-0000-0000C4B00000}"/>
    <cellStyle name="Total 11 20 2 3" xfId="41901" xr:uid="{00000000-0005-0000-0000-0000C5B00000}"/>
    <cellStyle name="Total 11 20 3" xfId="20192" xr:uid="{00000000-0005-0000-0000-0000C6B00000}"/>
    <cellStyle name="Total 11 20 3 2" xfId="35243" xr:uid="{00000000-0005-0000-0000-0000C7B00000}"/>
    <cellStyle name="Total 11 20 3 3" xfId="49592" xr:uid="{00000000-0005-0000-0000-0000C8B00000}"/>
    <cellStyle name="Total 11 21" xfId="6053" xr:uid="{00000000-0005-0000-0000-0000C9B00000}"/>
    <cellStyle name="Total 11 21 2" xfId="11434" xr:uid="{00000000-0005-0000-0000-0000CAB00000}"/>
    <cellStyle name="Total 11 21 2 2" xfId="26485" xr:uid="{00000000-0005-0000-0000-0000CBB00000}"/>
    <cellStyle name="Total 11 21 2 3" xfId="40834" xr:uid="{00000000-0005-0000-0000-0000CCB00000}"/>
    <cellStyle name="Total 11 21 3" xfId="20402" xr:uid="{00000000-0005-0000-0000-0000CDB00000}"/>
    <cellStyle name="Total 11 21 3 2" xfId="35453" xr:uid="{00000000-0005-0000-0000-0000CEB00000}"/>
    <cellStyle name="Total 11 21 3 3" xfId="49802" xr:uid="{00000000-0005-0000-0000-0000CFB00000}"/>
    <cellStyle name="Total 11 22" xfId="6263" xr:uid="{00000000-0005-0000-0000-0000D0B00000}"/>
    <cellStyle name="Total 11 22 2" xfId="13126" xr:uid="{00000000-0005-0000-0000-0000D1B00000}"/>
    <cellStyle name="Total 11 22 2 2" xfId="28177" xr:uid="{00000000-0005-0000-0000-0000D2B00000}"/>
    <cellStyle name="Total 11 22 2 3" xfId="42526" xr:uid="{00000000-0005-0000-0000-0000D3B00000}"/>
    <cellStyle name="Total 11 22 3" xfId="20612" xr:uid="{00000000-0005-0000-0000-0000D4B00000}"/>
    <cellStyle name="Total 11 22 3 2" xfId="35663" xr:uid="{00000000-0005-0000-0000-0000D5B00000}"/>
    <cellStyle name="Total 11 22 3 3" xfId="50012" xr:uid="{00000000-0005-0000-0000-0000D6B00000}"/>
    <cellStyle name="Total 11 23" xfId="6473" xr:uid="{00000000-0005-0000-0000-0000D7B00000}"/>
    <cellStyle name="Total 11 23 2" xfId="15215" xr:uid="{00000000-0005-0000-0000-0000D8B00000}"/>
    <cellStyle name="Total 11 23 2 2" xfId="30266" xr:uid="{00000000-0005-0000-0000-0000D9B00000}"/>
    <cellStyle name="Total 11 23 2 3" xfId="44615" xr:uid="{00000000-0005-0000-0000-0000DAB00000}"/>
    <cellStyle name="Total 11 23 3" xfId="20822" xr:uid="{00000000-0005-0000-0000-0000DBB00000}"/>
    <cellStyle name="Total 11 23 3 2" xfId="35873" xr:uid="{00000000-0005-0000-0000-0000DCB00000}"/>
    <cellStyle name="Total 11 23 3 3" xfId="50222" xr:uid="{00000000-0005-0000-0000-0000DDB00000}"/>
    <cellStyle name="Total 11 24" xfId="6683" xr:uid="{00000000-0005-0000-0000-0000DEB00000}"/>
    <cellStyle name="Total 11 24 2" xfId="13248" xr:uid="{00000000-0005-0000-0000-0000DFB00000}"/>
    <cellStyle name="Total 11 24 2 2" xfId="28299" xr:uid="{00000000-0005-0000-0000-0000E0B00000}"/>
    <cellStyle name="Total 11 24 2 3" xfId="42648" xr:uid="{00000000-0005-0000-0000-0000E1B00000}"/>
    <cellStyle name="Total 11 24 3" xfId="21032" xr:uid="{00000000-0005-0000-0000-0000E2B00000}"/>
    <cellStyle name="Total 11 24 3 2" xfId="36083" xr:uid="{00000000-0005-0000-0000-0000E3B00000}"/>
    <cellStyle name="Total 11 24 3 3" xfId="50432" xr:uid="{00000000-0005-0000-0000-0000E4B00000}"/>
    <cellStyle name="Total 11 25" xfId="6893" xr:uid="{00000000-0005-0000-0000-0000E5B00000}"/>
    <cellStyle name="Total 11 25 2" xfId="14880" xr:uid="{00000000-0005-0000-0000-0000E6B00000}"/>
    <cellStyle name="Total 11 25 2 2" xfId="29931" xr:uid="{00000000-0005-0000-0000-0000E7B00000}"/>
    <cellStyle name="Total 11 25 2 3" xfId="44280" xr:uid="{00000000-0005-0000-0000-0000E8B00000}"/>
    <cellStyle name="Total 11 25 3" xfId="21242" xr:uid="{00000000-0005-0000-0000-0000E9B00000}"/>
    <cellStyle name="Total 11 25 3 2" xfId="36293" xr:uid="{00000000-0005-0000-0000-0000EAB00000}"/>
    <cellStyle name="Total 11 25 3 3" xfId="50642" xr:uid="{00000000-0005-0000-0000-0000EBB00000}"/>
    <cellStyle name="Total 11 26" xfId="7103" xr:uid="{00000000-0005-0000-0000-0000ECB00000}"/>
    <cellStyle name="Total 11 26 2" xfId="15961" xr:uid="{00000000-0005-0000-0000-0000EDB00000}"/>
    <cellStyle name="Total 11 26 2 2" xfId="31012" xr:uid="{00000000-0005-0000-0000-0000EEB00000}"/>
    <cellStyle name="Total 11 26 2 3" xfId="45361" xr:uid="{00000000-0005-0000-0000-0000EFB00000}"/>
    <cellStyle name="Total 11 26 3" xfId="21452" xr:uid="{00000000-0005-0000-0000-0000F0B00000}"/>
    <cellStyle name="Total 11 26 3 2" xfId="36503" xr:uid="{00000000-0005-0000-0000-0000F1B00000}"/>
    <cellStyle name="Total 11 26 3 3" xfId="50852" xr:uid="{00000000-0005-0000-0000-0000F2B00000}"/>
    <cellStyle name="Total 11 27" xfId="7313" xr:uid="{00000000-0005-0000-0000-0000F3B00000}"/>
    <cellStyle name="Total 11 27 2" xfId="15074" xr:uid="{00000000-0005-0000-0000-0000F4B00000}"/>
    <cellStyle name="Total 11 27 2 2" xfId="30125" xr:uid="{00000000-0005-0000-0000-0000F5B00000}"/>
    <cellStyle name="Total 11 27 2 3" xfId="44474" xr:uid="{00000000-0005-0000-0000-0000F6B00000}"/>
    <cellStyle name="Total 11 27 3" xfId="21662" xr:uid="{00000000-0005-0000-0000-0000F7B00000}"/>
    <cellStyle name="Total 11 27 3 2" xfId="36713" xr:uid="{00000000-0005-0000-0000-0000F8B00000}"/>
    <cellStyle name="Total 11 27 3 3" xfId="51062" xr:uid="{00000000-0005-0000-0000-0000F9B00000}"/>
    <cellStyle name="Total 11 28" xfId="7523" xr:uid="{00000000-0005-0000-0000-0000FAB00000}"/>
    <cellStyle name="Total 11 28 2" xfId="15644" xr:uid="{00000000-0005-0000-0000-0000FBB00000}"/>
    <cellStyle name="Total 11 28 2 2" xfId="30695" xr:uid="{00000000-0005-0000-0000-0000FCB00000}"/>
    <cellStyle name="Total 11 28 2 3" xfId="45044" xr:uid="{00000000-0005-0000-0000-0000FDB00000}"/>
    <cellStyle name="Total 11 28 3" xfId="21872" xr:uid="{00000000-0005-0000-0000-0000FEB00000}"/>
    <cellStyle name="Total 11 28 3 2" xfId="36923" xr:uid="{00000000-0005-0000-0000-0000FFB00000}"/>
    <cellStyle name="Total 11 28 3 3" xfId="51272" xr:uid="{00000000-0005-0000-0000-000000B10000}"/>
    <cellStyle name="Total 11 29" xfId="7733" xr:uid="{00000000-0005-0000-0000-000001B10000}"/>
    <cellStyle name="Total 11 29 2" xfId="10628" xr:uid="{00000000-0005-0000-0000-000002B10000}"/>
    <cellStyle name="Total 11 29 2 2" xfId="25679" xr:uid="{00000000-0005-0000-0000-000003B10000}"/>
    <cellStyle name="Total 11 29 2 3" xfId="40028" xr:uid="{00000000-0005-0000-0000-000004B10000}"/>
    <cellStyle name="Total 11 29 3" xfId="22082" xr:uid="{00000000-0005-0000-0000-000005B10000}"/>
    <cellStyle name="Total 11 29 3 2" xfId="37133" xr:uid="{00000000-0005-0000-0000-000006B10000}"/>
    <cellStyle name="Total 11 29 3 3" xfId="51482" xr:uid="{00000000-0005-0000-0000-000007B10000}"/>
    <cellStyle name="Total 11 3" xfId="2273" xr:uid="{00000000-0005-0000-0000-000008B10000}"/>
    <cellStyle name="Total 11 3 2" xfId="13210" xr:uid="{00000000-0005-0000-0000-000009B10000}"/>
    <cellStyle name="Total 11 3 2 2" xfId="28261" xr:uid="{00000000-0005-0000-0000-00000AB10000}"/>
    <cellStyle name="Total 11 3 2 3" xfId="42610" xr:uid="{00000000-0005-0000-0000-00000BB10000}"/>
    <cellStyle name="Total 11 3 3" xfId="16622" xr:uid="{00000000-0005-0000-0000-00000CB10000}"/>
    <cellStyle name="Total 11 3 3 2" xfId="31673" xr:uid="{00000000-0005-0000-0000-00000DB10000}"/>
    <cellStyle name="Total 11 3 3 3" xfId="46022" xr:uid="{00000000-0005-0000-0000-00000EB10000}"/>
    <cellStyle name="Total 11 30" xfId="7943" xr:uid="{00000000-0005-0000-0000-00000FB10000}"/>
    <cellStyle name="Total 11 30 2" xfId="11446" xr:uid="{00000000-0005-0000-0000-000010B10000}"/>
    <cellStyle name="Total 11 30 2 2" xfId="26497" xr:uid="{00000000-0005-0000-0000-000011B10000}"/>
    <cellStyle name="Total 11 30 2 3" xfId="40846" xr:uid="{00000000-0005-0000-0000-000012B10000}"/>
    <cellStyle name="Total 11 30 3" xfId="22292" xr:uid="{00000000-0005-0000-0000-000013B10000}"/>
    <cellStyle name="Total 11 30 3 2" xfId="37343" xr:uid="{00000000-0005-0000-0000-000014B10000}"/>
    <cellStyle name="Total 11 30 3 3" xfId="51692" xr:uid="{00000000-0005-0000-0000-000015B10000}"/>
    <cellStyle name="Total 11 31" xfId="8150" xr:uid="{00000000-0005-0000-0000-000016B10000}"/>
    <cellStyle name="Total 11 31 2" xfId="14983" xr:uid="{00000000-0005-0000-0000-000017B10000}"/>
    <cellStyle name="Total 11 31 2 2" xfId="30034" xr:uid="{00000000-0005-0000-0000-000018B10000}"/>
    <cellStyle name="Total 11 31 2 3" xfId="44383" xr:uid="{00000000-0005-0000-0000-000019B10000}"/>
    <cellStyle name="Total 11 31 3" xfId="22499" xr:uid="{00000000-0005-0000-0000-00001AB10000}"/>
    <cellStyle name="Total 11 31 3 2" xfId="37550" xr:uid="{00000000-0005-0000-0000-00001BB10000}"/>
    <cellStyle name="Total 11 31 3 3" xfId="51899" xr:uid="{00000000-0005-0000-0000-00001CB10000}"/>
    <cellStyle name="Total 11 32" xfId="8357" xr:uid="{00000000-0005-0000-0000-00001DB10000}"/>
    <cellStyle name="Total 11 32 2" xfId="15685" xr:uid="{00000000-0005-0000-0000-00001EB10000}"/>
    <cellStyle name="Total 11 32 2 2" xfId="30736" xr:uid="{00000000-0005-0000-0000-00001FB10000}"/>
    <cellStyle name="Total 11 32 2 3" xfId="45085" xr:uid="{00000000-0005-0000-0000-000020B10000}"/>
    <cellStyle name="Total 11 32 3" xfId="22706" xr:uid="{00000000-0005-0000-0000-000021B10000}"/>
    <cellStyle name="Total 11 32 3 2" xfId="37757" xr:uid="{00000000-0005-0000-0000-000022B10000}"/>
    <cellStyle name="Total 11 32 3 3" xfId="52106" xr:uid="{00000000-0005-0000-0000-000023B10000}"/>
    <cellStyle name="Total 11 33" xfId="8561" xr:uid="{00000000-0005-0000-0000-000024B10000}"/>
    <cellStyle name="Total 11 33 2" xfId="13225" xr:uid="{00000000-0005-0000-0000-000025B10000}"/>
    <cellStyle name="Total 11 33 2 2" xfId="28276" xr:uid="{00000000-0005-0000-0000-000026B10000}"/>
    <cellStyle name="Total 11 33 2 3" xfId="42625" xr:uid="{00000000-0005-0000-0000-000027B10000}"/>
    <cellStyle name="Total 11 33 3" xfId="22910" xr:uid="{00000000-0005-0000-0000-000028B10000}"/>
    <cellStyle name="Total 11 33 3 2" xfId="37961" xr:uid="{00000000-0005-0000-0000-000029B10000}"/>
    <cellStyle name="Total 11 33 3 3" xfId="52310" xr:uid="{00000000-0005-0000-0000-00002AB10000}"/>
    <cellStyle name="Total 11 34" xfId="8751" xr:uid="{00000000-0005-0000-0000-00002BB10000}"/>
    <cellStyle name="Total 11 34 2" xfId="11680" xr:uid="{00000000-0005-0000-0000-00002CB10000}"/>
    <cellStyle name="Total 11 34 2 2" xfId="26731" xr:uid="{00000000-0005-0000-0000-00002DB10000}"/>
    <cellStyle name="Total 11 34 2 3" xfId="41080" xr:uid="{00000000-0005-0000-0000-00002EB10000}"/>
    <cellStyle name="Total 11 34 3" xfId="23100" xr:uid="{00000000-0005-0000-0000-00002FB10000}"/>
    <cellStyle name="Total 11 34 3 2" xfId="38151" xr:uid="{00000000-0005-0000-0000-000030B10000}"/>
    <cellStyle name="Total 11 34 3 3" xfId="52500" xr:uid="{00000000-0005-0000-0000-000031B10000}"/>
    <cellStyle name="Total 11 35" xfId="8921" xr:uid="{00000000-0005-0000-0000-000032B10000}"/>
    <cellStyle name="Total 11 35 2" xfId="11904" xr:uid="{00000000-0005-0000-0000-000033B10000}"/>
    <cellStyle name="Total 11 35 2 2" xfId="26955" xr:uid="{00000000-0005-0000-0000-000034B10000}"/>
    <cellStyle name="Total 11 35 2 3" xfId="41304" xr:uid="{00000000-0005-0000-0000-000035B10000}"/>
    <cellStyle name="Total 11 35 3" xfId="23270" xr:uid="{00000000-0005-0000-0000-000036B10000}"/>
    <cellStyle name="Total 11 35 3 2" xfId="38321" xr:uid="{00000000-0005-0000-0000-000037B10000}"/>
    <cellStyle name="Total 11 35 3 3" xfId="52670" xr:uid="{00000000-0005-0000-0000-000038B10000}"/>
    <cellStyle name="Total 11 36" xfId="13132" xr:uid="{00000000-0005-0000-0000-000039B10000}"/>
    <cellStyle name="Total 11 36 2" xfId="28183" xr:uid="{00000000-0005-0000-0000-00003AB10000}"/>
    <cellStyle name="Total 11 36 3" xfId="42532" xr:uid="{00000000-0005-0000-0000-00003BB10000}"/>
    <cellStyle name="Total 11 37" xfId="16170" xr:uid="{00000000-0005-0000-0000-00003CB10000}"/>
    <cellStyle name="Total 11 37 2" xfId="31221" xr:uid="{00000000-0005-0000-0000-00003DB10000}"/>
    <cellStyle name="Total 11 37 3" xfId="45570" xr:uid="{00000000-0005-0000-0000-00003EB10000}"/>
    <cellStyle name="Total 11 4" xfId="2483" xr:uid="{00000000-0005-0000-0000-00003FB10000}"/>
    <cellStyle name="Total 11 4 2" xfId="14393" xr:uid="{00000000-0005-0000-0000-000040B10000}"/>
    <cellStyle name="Total 11 4 2 2" xfId="29444" xr:uid="{00000000-0005-0000-0000-000041B10000}"/>
    <cellStyle name="Total 11 4 2 3" xfId="43793" xr:uid="{00000000-0005-0000-0000-000042B10000}"/>
    <cellStyle name="Total 11 4 3" xfId="16832" xr:uid="{00000000-0005-0000-0000-000043B10000}"/>
    <cellStyle name="Total 11 4 3 2" xfId="31883" xr:uid="{00000000-0005-0000-0000-000044B10000}"/>
    <cellStyle name="Total 11 4 3 3" xfId="46232" xr:uid="{00000000-0005-0000-0000-000045B10000}"/>
    <cellStyle name="Total 11 5" xfId="2693" xr:uid="{00000000-0005-0000-0000-000046B10000}"/>
    <cellStyle name="Total 11 5 2" xfId="16028" xr:uid="{00000000-0005-0000-0000-000047B10000}"/>
    <cellStyle name="Total 11 5 2 2" xfId="31079" xr:uid="{00000000-0005-0000-0000-000048B10000}"/>
    <cellStyle name="Total 11 5 2 3" xfId="45428" xr:uid="{00000000-0005-0000-0000-000049B10000}"/>
    <cellStyle name="Total 11 5 3" xfId="17042" xr:uid="{00000000-0005-0000-0000-00004AB10000}"/>
    <cellStyle name="Total 11 5 3 2" xfId="32093" xr:uid="{00000000-0005-0000-0000-00004BB10000}"/>
    <cellStyle name="Total 11 5 3 3" xfId="46442" xr:uid="{00000000-0005-0000-0000-00004CB10000}"/>
    <cellStyle name="Total 11 6" xfId="2903" xr:uid="{00000000-0005-0000-0000-00004DB10000}"/>
    <cellStyle name="Total 11 6 2" xfId="12400" xr:uid="{00000000-0005-0000-0000-00004EB10000}"/>
    <cellStyle name="Total 11 6 2 2" xfId="27451" xr:uid="{00000000-0005-0000-0000-00004FB10000}"/>
    <cellStyle name="Total 11 6 2 3" xfId="41800" xr:uid="{00000000-0005-0000-0000-000050B10000}"/>
    <cellStyle name="Total 11 6 3" xfId="17252" xr:uid="{00000000-0005-0000-0000-000051B10000}"/>
    <cellStyle name="Total 11 6 3 2" xfId="32303" xr:uid="{00000000-0005-0000-0000-000052B10000}"/>
    <cellStyle name="Total 11 6 3 3" xfId="46652" xr:uid="{00000000-0005-0000-0000-000053B10000}"/>
    <cellStyle name="Total 11 7" xfId="3113" xr:uid="{00000000-0005-0000-0000-000054B10000}"/>
    <cellStyle name="Total 11 7 2" xfId="15452" xr:uid="{00000000-0005-0000-0000-000055B10000}"/>
    <cellStyle name="Total 11 7 2 2" xfId="30503" xr:uid="{00000000-0005-0000-0000-000056B10000}"/>
    <cellStyle name="Total 11 7 2 3" xfId="44852" xr:uid="{00000000-0005-0000-0000-000057B10000}"/>
    <cellStyle name="Total 11 7 3" xfId="17462" xr:uid="{00000000-0005-0000-0000-000058B10000}"/>
    <cellStyle name="Total 11 7 3 2" xfId="32513" xr:uid="{00000000-0005-0000-0000-000059B10000}"/>
    <cellStyle name="Total 11 7 3 3" xfId="46862" xr:uid="{00000000-0005-0000-0000-00005AB10000}"/>
    <cellStyle name="Total 11 8" xfId="3323" xr:uid="{00000000-0005-0000-0000-00005BB10000}"/>
    <cellStyle name="Total 11 8 2" xfId="9391" xr:uid="{00000000-0005-0000-0000-00005CB10000}"/>
    <cellStyle name="Total 11 8 2 2" xfId="24442" xr:uid="{00000000-0005-0000-0000-00005DB10000}"/>
    <cellStyle name="Total 11 8 2 3" xfId="38791" xr:uid="{00000000-0005-0000-0000-00005EB10000}"/>
    <cellStyle name="Total 11 8 3" xfId="17672" xr:uid="{00000000-0005-0000-0000-00005FB10000}"/>
    <cellStyle name="Total 11 8 3 2" xfId="32723" xr:uid="{00000000-0005-0000-0000-000060B10000}"/>
    <cellStyle name="Total 11 8 3 3" xfId="47072" xr:uid="{00000000-0005-0000-0000-000061B10000}"/>
    <cellStyle name="Total 11 9" xfId="3533" xr:uid="{00000000-0005-0000-0000-000062B10000}"/>
    <cellStyle name="Total 11 9 2" xfId="13692" xr:uid="{00000000-0005-0000-0000-000063B10000}"/>
    <cellStyle name="Total 11 9 2 2" xfId="28743" xr:uid="{00000000-0005-0000-0000-000064B10000}"/>
    <cellStyle name="Total 11 9 2 3" xfId="43092" xr:uid="{00000000-0005-0000-0000-000065B10000}"/>
    <cellStyle name="Total 11 9 3" xfId="17882" xr:uid="{00000000-0005-0000-0000-000066B10000}"/>
    <cellStyle name="Total 11 9 3 2" xfId="32933" xr:uid="{00000000-0005-0000-0000-000067B10000}"/>
    <cellStyle name="Total 11 9 3 3" xfId="47282" xr:uid="{00000000-0005-0000-0000-000068B10000}"/>
    <cellStyle name="Total 12" xfId="1448" xr:uid="{00000000-0005-0000-0000-000069B10000}"/>
    <cellStyle name="Total 12 10" xfId="3744" xr:uid="{00000000-0005-0000-0000-00006AB10000}"/>
    <cellStyle name="Total 12 10 2" xfId="9368" xr:uid="{00000000-0005-0000-0000-00006BB10000}"/>
    <cellStyle name="Total 12 10 2 2" xfId="24419" xr:uid="{00000000-0005-0000-0000-00006CB10000}"/>
    <cellStyle name="Total 12 10 2 3" xfId="38768" xr:uid="{00000000-0005-0000-0000-00006DB10000}"/>
    <cellStyle name="Total 12 10 3" xfId="18093" xr:uid="{00000000-0005-0000-0000-00006EB10000}"/>
    <cellStyle name="Total 12 10 3 2" xfId="33144" xr:uid="{00000000-0005-0000-0000-00006FB10000}"/>
    <cellStyle name="Total 12 10 3 3" xfId="47493" xr:uid="{00000000-0005-0000-0000-000070B10000}"/>
    <cellStyle name="Total 12 11" xfId="3954" xr:uid="{00000000-0005-0000-0000-000071B10000}"/>
    <cellStyle name="Total 12 11 2" xfId="15609" xr:uid="{00000000-0005-0000-0000-000072B10000}"/>
    <cellStyle name="Total 12 11 2 2" xfId="30660" xr:uid="{00000000-0005-0000-0000-000073B10000}"/>
    <cellStyle name="Total 12 11 2 3" xfId="45009" xr:uid="{00000000-0005-0000-0000-000074B10000}"/>
    <cellStyle name="Total 12 11 3" xfId="18303" xr:uid="{00000000-0005-0000-0000-000075B10000}"/>
    <cellStyle name="Total 12 11 3 2" xfId="33354" xr:uid="{00000000-0005-0000-0000-000076B10000}"/>
    <cellStyle name="Total 12 11 3 3" xfId="47703" xr:uid="{00000000-0005-0000-0000-000077B10000}"/>
    <cellStyle name="Total 12 12" xfId="4164" xr:uid="{00000000-0005-0000-0000-000078B10000}"/>
    <cellStyle name="Total 12 12 2" xfId="11239" xr:uid="{00000000-0005-0000-0000-000079B10000}"/>
    <cellStyle name="Total 12 12 2 2" xfId="26290" xr:uid="{00000000-0005-0000-0000-00007AB10000}"/>
    <cellStyle name="Total 12 12 2 3" xfId="40639" xr:uid="{00000000-0005-0000-0000-00007BB10000}"/>
    <cellStyle name="Total 12 12 3" xfId="18513" xr:uid="{00000000-0005-0000-0000-00007CB10000}"/>
    <cellStyle name="Total 12 12 3 2" xfId="33564" xr:uid="{00000000-0005-0000-0000-00007DB10000}"/>
    <cellStyle name="Total 12 12 3 3" xfId="47913" xr:uid="{00000000-0005-0000-0000-00007EB10000}"/>
    <cellStyle name="Total 12 13" xfId="4374" xr:uid="{00000000-0005-0000-0000-00007FB10000}"/>
    <cellStyle name="Total 12 13 2" xfId="11898" xr:uid="{00000000-0005-0000-0000-000080B10000}"/>
    <cellStyle name="Total 12 13 2 2" xfId="26949" xr:uid="{00000000-0005-0000-0000-000081B10000}"/>
    <cellStyle name="Total 12 13 2 3" xfId="41298" xr:uid="{00000000-0005-0000-0000-000082B10000}"/>
    <cellStyle name="Total 12 13 3" xfId="18723" xr:uid="{00000000-0005-0000-0000-000083B10000}"/>
    <cellStyle name="Total 12 13 3 2" xfId="33774" xr:uid="{00000000-0005-0000-0000-000084B10000}"/>
    <cellStyle name="Total 12 13 3 3" xfId="48123" xr:uid="{00000000-0005-0000-0000-000085B10000}"/>
    <cellStyle name="Total 12 14" xfId="4584" xr:uid="{00000000-0005-0000-0000-000086B10000}"/>
    <cellStyle name="Total 12 14 2" xfId="11029" xr:uid="{00000000-0005-0000-0000-000087B10000}"/>
    <cellStyle name="Total 12 14 2 2" xfId="26080" xr:uid="{00000000-0005-0000-0000-000088B10000}"/>
    <cellStyle name="Total 12 14 2 3" xfId="40429" xr:uid="{00000000-0005-0000-0000-000089B10000}"/>
    <cellStyle name="Total 12 14 3" xfId="18933" xr:uid="{00000000-0005-0000-0000-00008AB10000}"/>
    <cellStyle name="Total 12 14 3 2" xfId="33984" xr:uid="{00000000-0005-0000-0000-00008BB10000}"/>
    <cellStyle name="Total 12 14 3 3" xfId="48333" xr:uid="{00000000-0005-0000-0000-00008CB10000}"/>
    <cellStyle name="Total 12 15" xfId="4794" xr:uid="{00000000-0005-0000-0000-00008DB10000}"/>
    <cellStyle name="Total 12 15 2" xfId="12312" xr:uid="{00000000-0005-0000-0000-00008EB10000}"/>
    <cellStyle name="Total 12 15 2 2" xfId="27363" xr:uid="{00000000-0005-0000-0000-00008FB10000}"/>
    <cellStyle name="Total 12 15 2 3" xfId="41712" xr:uid="{00000000-0005-0000-0000-000090B10000}"/>
    <cellStyle name="Total 12 15 3" xfId="19143" xr:uid="{00000000-0005-0000-0000-000091B10000}"/>
    <cellStyle name="Total 12 15 3 2" xfId="34194" xr:uid="{00000000-0005-0000-0000-000092B10000}"/>
    <cellStyle name="Total 12 15 3 3" xfId="48543" xr:uid="{00000000-0005-0000-0000-000093B10000}"/>
    <cellStyle name="Total 12 16" xfId="5004" xr:uid="{00000000-0005-0000-0000-000094B10000}"/>
    <cellStyle name="Total 12 16 2" xfId="14485" xr:uid="{00000000-0005-0000-0000-000095B10000}"/>
    <cellStyle name="Total 12 16 2 2" xfId="29536" xr:uid="{00000000-0005-0000-0000-000096B10000}"/>
    <cellStyle name="Total 12 16 2 3" xfId="43885" xr:uid="{00000000-0005-0000-0000-000097B10000}"/>
    <cellStyle name="Total 12 16 3" xfId="19353" xr:uid="{00000000-0005-0000-0000-000098B10000}"/>
    <cellStyle name="Total 12 16 3 2" xfId="34404" xr:uid="{00000000-0005-0000-0000-000099B10000}"/>
    <cellStyle name="Total 12 16 3 3" xfId="48753" xr:uid="{00000000-0005-0000-0000-00009AB10000}"/>
    <cellStyle name="Total 12 17" xfId="5214" xr:uid="{00000000-0005-0000-0000-00009BB10000}"/>
    <cellStyle name="Total 12 17 2" xfId="11838" xr:uid="{00000000-0005-0000-0000-00009CB10000}"/>
    <cellStyle name="Total 12 17 2 2" xfId="26889" xr:uid="{00000000-0005-0000-0000-00009DB10000}"/>
    <cellStyle name="Total 12 17 2 3" xfId="41238" xr:uid="{00000000-0005-0000-0000-00009EB10000}"/>
    <cellStyle name="Total 12 17 3" xfId="19563" xr:uid="{00000000-0005-0000-0000-00009FB10000}"/>
    <cellStyle name="Total 12 17 3 2" xfId="34614" xr:uid="{00000000-0005-0000-0000-0000A0B10000}"/>
    <cellStyle name="Total 12 17 3 3" xfId="48963" xr:uid="{00000000-0005-0000-0000-0000A1B10000}"/>
    <cellStyle name="Total 12 18" xfId="5424" xr:uid="{00000000-0005-0000-0000-0000A2B10000}"/>
    <cellStyle name="Total 12 18 2" xfId="12688" xr:uid="{00000000-0005-0000-0000-0000A3B10000}"/>
    <cellStyle name="Total 12 18 2 2" xfId="27739" xr:uid="{00000000-0005-0000-0000-0000A4B10000}"/>
    <cellStyle name="Total 12 18 2 3" xfId="42088" xr:uid="{00000000-0005-0000-0000-0000A5B10000}"/>
    <cellStyle name="Total 12 18 3" xfId="19773" xr:uid="{00000000-0005-0000-0000-0000A6B10000}"/>
    <cellStyle name="Total 12 18 3 2" xfId="34824" xr:uid="{00000000-0005-0000-0000-0000A7B10000}"/>
    <cellStyle name="Total 12 18 3 3" xfId="49173" xr:uid="{00000000-0005-0000-0000-0000A8B10000}"/>
    <cellStyle name="Total 12 19" xfId="5634" xr:uid="{00000000-0005-0000-0000-0000A9B10000}"/>
    <cellStyle name="Total 12 19 2" xfId="13598" xr:uid="{00000000-0005-0000-0000-0000AAB10000}"/>
    <cellStyle name="Total 12 19 2 2" xfId="28649" xr:uid="{00000000-0005-0000-0000-0000ABB10000}"/>
    <cellStyle name="Total 12 19 2 3" xfId="42998" xr:uid="{00000000-0005-0000-0000-0000ACB10000}"/>
    <cellStyle name="Total 12 19 3" xfId="19983" xr:uid="{00000000-0005-0000-0000-0000ADB10000}"/>
    <cellStyle name="Total 12 19 3 2" xfId="35034" xr:uid="{00000000-0005-0000-0000-0000AEB10000}"/>
    <cellStyle name="Total 12 19 3 3" xfId="49383" xr:uid="{00000000-0005-0000-0000-0000AFB10000}"/>
    <cellStyle name="Total 12 2" xfId="2021" xr:uid="{00000000-0005-0000-0000-0000B0B10000}"/>
    <cellStyle name="Total 12 2 2" xfId="12157" xr:uid="{00000000-0005-0000-0000-0000B1B10000}"/>
    <cellStyle name="Total 12 2 2 2" xfId="27208" xr:uid="{00000000-0005-0000-0000-0000B2B10000}"/>
    <cellStyle name="Total 12 2 2 3" xfId="41557" xr:uid="{00000000-0005-0000-0000-0000B3B10000}"/>
    <cellStyle name="Total 12 2 3" xfId="16368" xr:uid="{00000000-0005-0000-0000-0000B4B10000}"/>
    <cellStyle name="Total 12 2 3 2" xfId="31419" xr:uid="{00000000-0005-0000-0000-0000B5B10000}"/>
    <cellStyle name="Total 12 2 3 3" xfId="45768" xr:uid="{00000000-0005-0000-0000-0000B6B10000}"/>
    <cellStyle name="Total 12 20" xfId="5844" xr:uid="{00000000-0005-0000-0000-0000B7B10000}"/>
    <cellStyle name="Total 12 20 2" xfId="13938" xr:uid="{00000000-0005-0000-0000-0000B8B10000}"/>
    <cellStyle name="Total 12 20 2 2" xfId="28989" xr:uid="{00000000-0005-0000-0000-0000B9B10000}"/>
    <cellStyle name="Total 12 20 2 3" xfId="43338" xr:uid="{00000000-0005-0000-0000-0000BAB10000}"/>
    <cellStyle name="Total 12 20 3" xfId="20193" xr:uid="{00000000-0005-0000-0000-0000BBB10000}"/>
    <cellStyle name="Total 12 20 3 2" xfId="35244" xr:uid="{00000000-0005-0000-0000-0000BCB10000}"/>
    <cellStyle name="Total 12 20 3 3" xfId="49593" xr:uid="{00000000-0005-0000-0000-0000BDB10000}"/>
    <cellStyle name="Total 12 21" xfId="6054" xr:uid="{00000000-0005-0000-0000-0000BEB10000}"/>
    <cellStyle name="Total 12 21 2" xfId="9426" xr:uid="{00000000-0005-0000-0000-0000BFB10000}"/>
    <cellStyle name="Total 12 21 2 2" xfId="24477" xr:uid="{00000000-0005-0000-0000-0000C0B10000}"/>
    <cellStyle name="Total 12 21 2 3" xfId="38826" xr:uid="{00000000-0005-0000-0000-0000C1B10000}"/>
    <cellStyle name="Total 12 21 3" xfId="20403" xr:uid="{00000000-0005-0000-0000-0000C2B10000}"/>
    <cellStyle name="Total 12 21 3 2" xfId="35454" xr:uid="{00000000-0005-0000-0000-0000C3B10000}"/>
    <cellStyle name="Total 12 21 3 3" xfId="49803" xr:uid="{00000000-0005-0000-0000-0000C4B10000}"/>
    <cellStyle name="Total 12 22" xfId="6264" xr:uid="{00000000-0005-0000-0000-0000C5B10000}"/>
    <cellStyle name="Total 12 22 2" xfId="12832" xr:uid="{00000000-0005-0000-0000-0000C6B10000}"/>
    <cellStyle name="Total 12 22 2 2" xfId="27883" xr:uid="{00000000-0005-0000-0000-0000C7B10000}"/>
    <cellStyle name="Total 12 22 2 3" xfId="42232" xr:uid="{00000000-0005-0000-0000-0000C8B10000}"/>
    <cellStyle name="Total 12 22 3" xfId="20613" xr:uid="{00000000-0005-0000-0000-0000C9B10000}"/>
    <cellStyle name="Total 12 22 3 2" xfId="35664" xr:uid="{00000000-0005-0000-0000-0000CAB10000}"/>
    <cellStyle name="Total 12 22 3 3" xfId="50013" xr:uid="{00000000-0005-0000-0000-0000CBB10000}"/>
    <cellStyle name="Total 12 23" xfId="6474" xr:uid="{00000000-0005-0000-0000-0000CCB10000}"/>
    <cellStyle name="Total 12 23 2" xfId="16034" xr:uid="{00000000-0005-0000-0000-0000CDB10000}"/>
    <cellStyle name="Total 12 23 2 2" xfId="31085" xr:uid="{00000000-0005-0000-0000-0000CEB10000}"/>
    <cellStyle name="Total 12 23 2 3" xfId="45434" xr:uid="{00000000-0005-0000-0000-0000CFB10000}"/>
    <cellStyle name="Total 12 23 3" xfId="20823" xr:uid="{00000000-0005-0000-0000-0000D0B10000}"/>
    <cellStyle name="Total 12 23 3 2" xfId="35874" xr:uid="{00000000-0005-0000-0000-0000D1B10000}"/>
    <cellStyle name="Total 12 23 3 3" xfId="50223" xr:uid="{00000000-0005-0000-0000-0000D2B10000}"/>
    <cellStyle name="Total 12 24" xfId="6684" xr:uid="{00000000-0005-0000-0000-0000D3B10000}"/>
    <cellStyle name="Total 12 24 2" xfId="9627" xr:uid="{00000000-0005-0000-0000-0000D4B10000}"/>
    <cellStyle name="Total 12 24 2 2" xfId="24678" xr:uid="{00000000-0005-0000-0000-0000D5B10000}"/>
    <cellStyle name="Total 12 24 2 3" xfId="39027" xr:uid="{00000000-0005-0000-0000-0000D6B10000}"/>
    <cellStyle name="Total 12 24 3" xfId="21033" xr:uid="{00000000-0005-0000-0000-0000D7B10000}"/>
    <cellStyle name="Total 12 24 3 2" xfId="36084" xr:uid="{00000000-0005-0000-0000-0000D8B10000}"/>
    <cellStyle name="Total 12 24 3 3" xfId="50433" xr:uid="{00000000-0005-0000-0000-0000D9B10000}"/>
    <cellStyle name="Total 12 25" xfId="6894" xr:uid="{00000000-0005-0000-0000-0000DAB10000}"/>
    <cellStyle name="Total 12 25 2" xfId="12568" xr:uid="{00000000-0005-0000-0000-0000DBB10000}"/>
    <cellStyle name="Total 12 25 2 2" xfId="27619" xr:uid="{00000000-0005-0000-0000-0000DCB10000}"/>
    <cellStyle name="Total 12 25 2 3" xfId="41968" xr:uid="{00000000-0005-0000-0000-0000DDB10000}"/>
    <cellStyle name="Total 12 25 3" xfId="21243" xr:uid="{00000000-0005-0000-0000-0000DEB10000}"/>
    <cellStyle name="Total 12 25 3 2" xfId="36294" xr:uid="{00000000-0005-0000-0000-0000DFB10000}"/>
    <cellStyle name="Total 12 25 3 3" xfId="50643" xr:uid="{00000000-0005-0000-0000-0000E0B10000}"/>
    <cellStyle name="Total 12 26" xfId="7104" xr:uid="{00000000-0005-0000-0000-0000E1B10000}"/>
    <cellStyle name="Total 12 26 2" xfId="11189" xr:uid="{00000000-0005-0000-0000-0000E2B10000}"/>
    <cellStyle name="Total 12 26 2 2" xfId="26240" xr:uid="{00000000-0005-0000-0000-0000E3B10000}"/>
    <cellStyle name="Total 12 26 2 3" xfId="40589" xr:uid="{00000000-0005-0000-0000-0000E4B10000}"/>
    <cellStyle name="Total 12 26 3" xfId="21453" xr:uid="{00000000-0005-0000-0000-0000E5B10000}"/>
    <cellStyle name="Total 12 26 3 2" xfId="36504" xr:uid="{00000000-0005-0000-0000-0000E6B10000}"/>
    <cellStyle name="Total 12 26 3 3" xfId="50853" xr:uid="{00000000-0005-0000-0000-0000E7B10000}"/>
    <cellStyle name="Total 12 27" xfId="7314" xr:uid="{00000000-0005-0000-0000-0000E8B10000}"/>
    <cellStyle name="Total 12 27 2" xfId="14489" xr:uid="{00000000-0005-0000-0000-0000E9B10000}"/>
    <cellStyle name="Total 12 27 2 2" xfId="29540" xr:uid="{00000000-0005-0000-0000-0000EAB10000}"/>
    <cellStyle name="Total 12 27 2 3" xfId="43889" xr:uid="{00000000-0005-0000-0000-0000EBB10000}"/>
    <cellStyle name="Total 12 27 3" xfId="21663" xr:uid="{00000000-0005-0000-0000-0000ECB10000}"/>
    <cellStyle name="Total 12 27 3 2" xfId="36714" xr:uid="{00000000-0005-0000-0000-0000EDB10000}"/>
    <cellStyle name="Total 12 27 3 3" xfId="51063" xr:uid="{00000000-0005-0000-0000-0000EEB10000}"/>
    <cellStyle name="Total 12 28" xfId="7524" xr:uid="{00000000-0005-0000-0000-0000EFB10000}"/>
    <cellStyle name="Total 12 28 2" xfId="10333" xr:uid="{00000000-0005-0000-0000-0000F0B10000}"/>
    <cellStyle name="Total 12 28 2 2" xfId="25384" xr:uid="{00000000-0005-0000-0000-0000F1B10000}"/>
    <cellStyle name="Total 12 28 2 3" xfId="39733" xr:uid="{00000000-0005-0000-0000-0000F2B10000}"/>
    <cellStyle name="Total 12 28 3" xfId="21873" xr:uid="{00000000-0005-0000-0000-0000F3B10000}"/>
    <cellStyle name="Total 12 28 3 2" xfId="36924" xr:uid="{00000000-0005-0000-0000-0000F4B10000}"/>
    <cellStyle name="Total 12 28 3 3" xfId="51273" xr:uid="{00000000-0005-0000-0000-0000F5B10000}"/>
    <cellStyle name="Total 12 29" xfId="7734" xr:uid="{00000000-0005-0000-0000-0000F6B10000}"/>
    <cellStyle name="Total 12 29 2" xfId="16004" xr:uid="{00000000-0005-0000-0000-0000F7B10000}"/>
    <cellStyle name="Total 12 29 2 2" xfId="31055" xr:uid="{00000000-0005-0000-0000-0000F8B10000}"/>
    <cellStyle name="Total 12 29 2 3" xfId="45404" xr:uid="{00000000-0005-0000-0000-0000F9B10000}"/>
    <cellStyle name="Total 12 29 3" xfId="22083" xr:uid="{00000000-0005-0000-0000-0000FAB10000}"/>
    <cellStyle name="Total 12 29 3 2" xfId="37134" xr:uid="{00000000-0005-0000-0000-0000FBB10000}"/>
    <cellStyle name="Total 12 29 3 3" xfId="51483" xr:uid="{00000000-0005-0000-0000-0000FCB10000}"/>
    <cellStyle name="Total 12 3" xfId="2274" xr:uid="{00000000-0005-0000-0000-0000FDB10000}"/>
    <cellStyle name="Total 12 3 2" xfId="15220" xr:uid="{00000000-0005-0000-0000-0000FEB10000}"/>
    <cellStyle name="Total 12 3 2 2" xfId="30271" xr:uid="{00000000-0005-0000-0000-0000FFB10000}"/>
    <cellStyle name="Total 12 3 2 3" xfId="44620" xr:uid="{00000000-0005-0000-0000-000000B20000}"/>
    <cellStyle name="Total 12 3 3" xfId="16623" xr:uid="{00000000-0005-0000-0000-000001B20000}"/>
    <cellStyle name="Total 12 3 3 2" xfId="31674" xr:uid="{00000000-0005-0000-0000-000002B20000}"/>
    <cellStyle name="Total 12 3 3 3" xfId="46023" xr:uid="{00000000-0005-0000-0000-000003B20000}"/>
    <cellStyle name="Total 12 30" xfId="7944" xr:uid="{00000000-0005-0000-0000-000004B20000}"/>
    <cellStyle name="Total 12 30 2" xfId="11782" xr:uid="{00000000-0005-0000-0000-000005B20000}"/>
    <cellStyle name="Total 12 30 2 2" xfId="26833" xr:uid="{00000000-0005-0000-0000-000006B20000}"/>
    <cellStyle name="Total 12 30 2 3" xfId="41182" xr:uid="{00000000-0005-0000-0000-000007B20000}"/>
    <cellStyle name="Total 12 30 3" xfId="22293" xr:uid="{00000000-0005-0000-0000-000008B20000}"/>
    <cellStyle name="Total 12 30 3 2" xfId="37344" xr:uid="{00000000-0005-0000-0000-000009B20000}"/>
    <cellStyle name="Total 12 30 3 3" xfId="51693" xr:uid="{00000000-0005-0000-0000-00000AB20000}"/>
    <cellStyle name="Total 12 31" xfId="8151" xr:uid="{00000000-0005-0000-0000-00000BB20000}"/>
    <cellStyle name="Total 12 31 2" xfId="1695" xr:uid="{00000000-0005-0000-0000-00000CB20000}"/>
    <cellStyle name="Total 12 31 2 2" xfId="23500" xr:uid="{00000000-0005-0000-0000-00000DB20000}"/>
    <cellStyle name="Total 12 31 2 3" xfId="23751" xr:uid="{00000000-0005-0000-0000-00000EB20000}"/>
    <cellStyle name="Total 12 31 3" xfId="22500" xr:uid="{00000000-0005-0000-0000-00000FB20000}"/>
    <cellStyle name="Total 12 31 3 2" xfId="37551" xr:uid="{00000000-0005-0000-0000-000010B20000}"/>
    <cellStyle name="Total 12 31 3 3" xfId="51900" xr:uid="{00000000-0005-0000-0000-000011B20000}"/>
    <cellStyle name="Total 12 32" xfId="8358" xr:uid="{00000000-0005-0000-0000-000012B20000}"/>
    <cellStyle name="Total 12 32 2" xfId="10932" xr:uid="{00000000-0005-0000-0000-000013B20000}"/>
    <cellStyle name="Total 12 32 2 2" xfId="25983" xr:uid="{00000000-0005-0000-0000-000014B20000}"/>
    <cellStyle name="Total 12 32 2 3" xfId="40332" xr:uid="{00000000-0005-0000-0000-000015B20000}"/>
    <cellStyle name="Total 12 32 3" xfId="22707" xr:uid="{00000000-0005-0000-0000-000016B20000}"/>
    <cellStyle name="Total 12 32 3 2" xfId="37758" xr:uid="{00000000-0005-0000-0000-000017B20000}"/>
    <cellStyle name="Total 12 32 3 3" xfId="52107" xr:uid="{00000000-0005-0000-0000-000018B20000}"/>
    <cellStyle name="Total 12 33" xfId="8562" xr:uid="{00000000-0005-0000-0000-000019B20000}"/>
    <cellStyle name="Total 12 33 2" xfId="11369" xr:uid="{00000000-0005-0000-0000-00001AB20000}"/>
    <cellStyle name="Total 12 33 2 2" xfId="26420" xr:uid="{00000000-0005-0000-0000-00001BB20000}"/>
    <cellStyle name="Total 12 33 2 3" xfId="40769" xr:uid="{00000000-0005-0000-0000-00001CB20000}"/>
    <cellStyle name="Total 12 33 3" xfId="22911" xr:uid="{00000000-0005-0000-0000-00001DB20000}"/>
    <cellStyle name="Total 12 33 3 2" xfId="37962" xr:uid="{00000000-0005-0000-0000-00001EB20000}"/>
    <cellStyle name="Total 12 33 3 3" xfId="52311" xr:uid="{00000000-0005-0000-0000-00001FB20000}"/>
    <cellStyle name="Total 12 34" xfId="8752" xr:uid="{00000000-0005-0000-0000-000020B20000}"/>
    <cellStyle name="Total 12 34 2" xfId="15801" xr:uid="{00000000-0005-0000-0000-000021B20000}"/>
    <cellStyle name="Total 12 34 2 2" xfId="30852" xr:uid="{00000000-0005-0000-0000-000022B20000}"/>
    <cellStyle name="Total 12 34 2 3" xfId="45201" xr:uid="{00000000-0005-0000-0000-000023B20000}"/>
    <cellStyle name="Total 12 34 3" xfId="23101" xr:uid="{00000000-0005-0000-0000-000024B20000}"/>
    <cellStyle name="Total 12 34 3 2" xfId="38152" xr:uid="{00000000-0005-0000-0000-000025B20000}"/>
    <cellStyle name="Total 12 34 3 3" xfId="52501" xr:uid="{00000000-0005-0000-0000-000026B20000}"/>
    <cellStyle name="Total 12 35" xfId="8922" xr:uid="{00000000-0005-0000-0000-000027B20000}"/>
    <cellStyle name="Total 12 35 2" xfId="15026" xr:uid="{00000000-0005-0000-0000-000028B20000}"/>
    <cellStyle name="Total 12 35 2 2" xfId="30077" xr:uid="{00000000-0005-0000-0000-000029B20000}"/>
    <cellStyle name="Total 12 35 2 3" xfId="44426" xr:uid="{00000000-0005-0000-0000-00002AB20000}"/>
    <cellStyle name="Total 12 35 3" xfId="23271" xr:uid="{00000000-0005-0000-0000-00002BB20000}"/>
    <cellStyle name="Total 12 35 3 2" xfId="38322" xr:uid="{00000000-0005-0000-0000-00002CB20000}"/>
    <cellStyle name="Total 12 35 3 3" xfId="52671" xr:uid="{00000000-0005-0000-0000-00002DB20000}"/>
    <cellStyle name="Total 12 36" xfId="11202" xr:uid="{00000000-0005-0000-0000-00002EB20000}"/>
    <cellStyle name="Total 12 36 2" xfId="26253" xr:uid="{00000000-0005-0000-0000-00002FB20000}"/>
    <cellStyle name="Total 12 36 3" xfId="40602" xr:uid="{00000000-0005-0000-0000-000030B20000}"/>
    <cellStyle name="Total 12 37" xfId="16171" xr:uid="{00000000-0005-0000-0000-000031B20000}"/>
    <cellStyle name="Total 12 37 2" xfId="31222" xr:uid="{00000000-0005-0000-0000-000032B20000}"/>
    <cellStyle name="Total 12 37 3" xfId="45571" xr:uid="{00000000-0005-0000-0000-000033B20000}"/>
    <cellStyle name="Total 12 4" xfId="2484" xr:uid="{00000000-0005-0000-0000-000034B20000}"/>
    <cellStyle name="Total 12 4 2" xfId="15210" xr:uid="{00000000-0005-0000-0000-000035B20000}"/>
    <cellStyle name="Total 12 4 2 2" xfId="30261" xr:uid="{00000000-0005-0000-0000-000036B20000}"/>
    <cellStyle name="Total 12 4 2 3" xfId="44610" xr:uid="{00000000-0005-0000-0000-000037B20000}"/>
    <cellStyle name="Total 12 4 3" xfId="16833" xr:uid="{00000000-0005-0000-0000-000038B20000}"/>
    <cellStyle name="Total 12 4 3 2" xfId="31884" xr:uid="{00000000-0005-0000-0000-000039B20000}"/>
    <cellStyle name="Total 12 4 3 3" xfId="46233" xr:uid="{00000000-0005-0000-0000-00003AB20000}"/>
    <cellStyle name="Total 12 5" xfId="2694" xr:uid="{00000000-0005-0000-0000-00003BB20000}"/>
    <cellStyle name="Total 12 5 2" xfId="15238" xr:uid="{00000000-0005-0000-0000-00003CB20000}"/>
    <cellStyle name="Total 12 5 2 2" xfId="30289" xr:uid="{00000000-0005-0000-0000-00003DB20000}"/>
    <cellStyle name="Total 12 5 2 3" xfId="44638" xr:uid="{00000000-0005-0000-0000-00003EB20000}"/>
    <cellStyle name="Total 12 5 3" xfId="17043" xr:uid="{00000000-0005-0000-0000-00003FB20000}"/>
    <cellStyle name="Total 12 5 3 2" xfId="32094" xr:uid="{00000000-0005-0000-0000-000040B20000}"/>
    <cellStyle name="Total 12 5 3 3" xfId="46443" xr:uid="{00000000-0005-0000-0000-000041B20000}"/>
    <cellStyle name="Total 12 6" xfId="2904" xr:uid="{00000000-0005-0000-0000-000042B20000}"/>
    <cellStyle name="Total 12 6 2" xfId="15255" xr:uid="{00000000-0005-0000-0000-000043B20000}"/>
    <cellStyle name="Total 12 6 2 2" xfId="30306" xr:uid="{00000000-0005-0000-0000-000044B20000}"/>
    <cellStyle name="Total 12 6 2 3" xfId="44655" xr:uid="{00000000-0005-0000-0000-000045B20000}"/>
    <cellStyle name="Total 12 6 3" xfId="17253" xr:uid="{00000000-0005-0000-0000-000046B20000}"/>
    <cellStyle name="Total 12 6 3 2" xfId="32304" xr:uid="{00000000-0005-0000-0000-000047B20000}"/>
    <cellStyle name="Total 12 6 3 3" xfId="46653" xr:uid="{00000000-0005-0000-0000-000048B20000}"/>
    <cellStyle name="Total 12 7" xfId="3114" xr:uid="{00000000-0005-0000-0000-000049B20000}"/>
    <cellStyle name="Total 12 7 2" xfId="9196" xr:uid="{00000000-0005-0000-0000-00004AB20000}"/>
    <cellStyle name="Total 12 7 2 2" xfId="24247" xr:uid="{00000000-0005-0000-0000-00004BB20000}"/>
    <cellStyle name="Total 12 7 2 3" xfId="38596" xr:uid="{00000000-0005-0000-0000-00004CB20000}"/>
    <cellStyle name="Total 12 7 3" xfId="17463" xr:uid="{00000000-0005-0000-0000-00004DB20000}"/>
    <cellStyle name="Total 12 7 3 2" xfId="32514" xr:uid="{00000000-0005-0000-0000-00004EB20000}"/>
    <cellStyle name="Total 12 7 3 3" xfId="46863" xr:uid="{00000000-0005-0000-0000-00004FB20000}"/>
    <cellStyle name="Total 12 8" xfId="3324" xr:uid="{00000000-0005-0000-0000-000050B20000}"/>
    <cellStyle name="Total 12 8 2" xfId="9480" xr:uid="{00000000-0005-0000-0000-000051B20000}"/>
    <cellStyle name="Total 12 8 2 2" xfId="24531" xr:uid="{00000000-0005-0000-0000-000052B20000}"/>
    <cellStyle name="Total 12 8 2 3" xfId="38880" xr:uid="{00000000-0005-0000-0000-000053B20000}"/>
    <cellStyle name="Total 12 8 3" xfId="17673" xr:uid="{00000000-0005-0000-0000-000054B20000}"/>
    <cellStyle name="Total 12 8 3 2" xfId="32724" xr:uid="{00000000-0005-0000-0000-000055B20000}"/>
    <cellStyle name="Total 12 8 3 3" xfId="47073" xr:uid="{00000000-0005-0000-0000-000056B20000}"/>
    <cellStyle name="Total 12 9" xfId="3534" xr:uid="{00000000-0005-0000-0000-000057B20000}"/>
    <cellStyle name="Total 12 9 2" xfId="14002" xr:uid="{00000000-0005-0000-0000-000058B20000}"/>
    <cellStyle name="Total 12 9 2 2" xfId="29053" xr:uid="{00000000-0005-0000-0000-000059B20000}"/>
    <cellStyle name="Total 12 9 2 3" xfId="43402" xr:uid="{00000000-0005-0000-0000-00005AB20000}"/>
    <cellStyle name="Total 12 9 3" xfId="17883" xr:uid="{00000000-0005-0000-0000-00005BB20000}"/>
    <cellStyle name="Total 12 9 3 2" xfId="32934" xr:uid="{00000000-0005-0000-0000-00005CB20000}"/>
    <cellStyle name="Total 12 9 3 3" xfId="47283" xr:uid="{00000000-0005-0000-0000-00005DB20000}"/>
    <cellStyle name="Total 13" xfId="1449" xr:uid="{00000000-0005-0000-0000-00005EB20000}"/>
    <cellStyle name="Total 13 10" xfId="3745" xr:uid="{00000000-0005-0000-0000-00005FB20000}"/>
    <cellStyle name="Total 13 10 2" xfId="13194" xr:uid="{00000000-0005-0000-0000-000060B20000}"/>
    <cellStyle name="Total 13 10 2 2" xfId="28245" xr:uid="{00000000-0005-0000-0000-000061B20000}"/>
    <cellStyle name="Total 13 10 2 3" xfId="42594" xr:uid="{00000000-0005-0000-0000-000062B20000}"/>
    <cellStyle name="Total 13 10 3" xfId="18094" xr:uid="{00000000-0005-0000-0000-000063B20000}"/>
    <cellStyle name="Total 13 10 3 2" xfId="33145" xr:uid="{00000000-0005-0000-0000-000064B20000}"/>
    <cellStyle name="Total 13 10 3 3" xfId="47494" xr:uid="{00000000-0005-0000-0000-000065B20000}"/>
    <cellStyle name="Total 13 11" xfId="3955" xr:uid="{00000000-0005-0000-0000-000066B20000}"/>
    <cellStyle name="Total 13 11 2" xfId="10682" xr:uid="{00000000-0005-0000-0000-000067B20000}"/>
    <cellStyle name="Total 13 11 2 2" xfId="25733" xr:uid="{00000000-0005-0000-0000-000068B20000}"/>
    <cellStyle name="Total 13 11 2 3" xfId="40082" xr:uid="{00000000-0005-0000-0000-000069B20000}"/>
    <cellStyle name="Total 13 11 3" xfId="18304" xr:uid="{00000000-0005-0000-0000-00006AB20000}"/>
    <cellStyle name="Total 13 11 3 2" xfId="33355" xr:uid="{00000000-0005-0000-0000-00006BB20000}"/>
    <cellStyle name="Total 13 11 3 3" xfId="47704" xr:uid="{00000000-0005-0000-0000-00006CB20000}"/>
    <cellStyle name="Total 13 12" xfId="4165" xr:uid="{00000000-0005-0000-0000-00006DB20000}"/>
    <cellStyle name="Total 13 12 2" xfId="10544" xr:uid="{00000000-0005-0000-0000-00006EB20000}"/>
    <cellStyle name="Total 13 12 2 2" xfId="25595" xr:uid="{00000000-0005-0000-0000-00006FB20000}"/>
    <cellStyle name="Total 13 12 2 3" xfId="39944" xr:uid="{00000000-0005-0000-0000-000070B20000}"/>
    <cellStyle name="Total 13 12 3" xfId="18514" xr:uid="{00000000-0005-0000-0000-000071B20000}"/>
    <cellStyle name="Total 13 12 3 2" xfId="33565" xr:uid="{00000000-0005-0000-0000-000072B20000}"/>
    <cellStyle name="Total 13 12 3 3" xfId="47914" xr:uid="{00000000-0005-0000-0000-000073B20000}"/>
    <cellStyle name="Total 13 13" xfId="4375" xr:uid="{00000000-0005-0000-0000-000074B20000}"/>
    <cellStyle name="Total 13 13 2" xfId="11984" xr:uid="{00000000-0005-0000-0000-000075B20000}"/>
    <cellStyle name="Total 13 13 2 2" xfId="27035" xr:uid="{00000000-0005-0000-0000-000076B20000}"/>
    <cellStyle name="Total 13 13 2 3" xfId="41384" xr:uid="{00000000-0005-0000-0000-000077B20000}"/>
    <cellStyle name="Total 13 13 3" xfId="18724" xr:uid="{00000000-0005-0000-0000-000078B20000}"/>
    <cellStyle name="Total 13 13 3 2" xfId="33775" xr:uid="{00000000-0005-0000-0000-000079B20000}"/>
    <cellStyle name="Total 13 13 3 3" xfId="48124" xr:uid="{00000000-0005-0000-0000-00007AB20000}"/>
    <cellStyle name="Total 13 14" xfId="4585" xr:uid="{00000000-0005-0000-0000-00007BB20000}"/>
    <cellStyle name="Total 13 14 2" xfId="14279" xr:uid="{00000000-0005-0000-0000-00007CB20000}"/>
    <cellStyle name="Total 13 14 2 2" xfId="29330" xr:uid="{00000000-0005-0000-0000-00007DB20000}"/>
    <cellStyle name="Total 13 14 2 3" xfId="43679" xr:uid="{00000000-0005-0000-0000-00007EB20000}"/>
    <cellStyle name="Total 13 14 3" xfId="18934" xr:uid="{00000000-0005-0000-0000-00007FB20000}"/>
    <cellStyle name="Total 13 14 3 2" xfId="33985" xr:uid="{00000000-0005-0000-0000-000080B20000}"/>
    <cellStyle name="Total 13 14 3 3" xfId="48334" xr:uid="{00000000-0005-0000-0000-000081B20000}"/>
    <cellStyle name="Total 13 15" xfId="4795" xr:uid="{00000000-0005-0000-0000-000082B20000}"/>
    <cellStyle name="Total 13 15 2" xfId="10214" xr:uid="{00000000-0005-0000-0000-000083B20000}"/>
    <cellStyle name="Total 13 15 2 2" xfId="25265" xr:uid="{00000000-0005-0000-0000-000084B20000}"/>
    <cellStyle name="Total 13 15 2 3" xfId="39614" xr:uid="{00000000-0005-0000-0000-000085B20000}"/>
    <cellStyle name="Total 13 15 3" xfId="19144" xr:uid="{00000000-0005-0000-0000-000086B20000}"/>
    <cellStyle name="Total 13 15 3 2" xfId="34195" xr:uid="{00000000-0005-0000-0000-000087B20000}"/>
    <cellStyle name="Total 13 15 3 3" xfId="48544" xr:uid="{00000000-0005-0000-0000-000088B20000}"/>
    <cellStyle name="Total 13 16" xfId="5005" xr:uid="{00000000-0005-0000-0000-000089B20000}"/>
    <cellStyle name="Total 13 16 2" xfId="10294" xr:uid="{00000000-0005-0000-0000-00008AB20000}"/>
    <cellStyle name="Total 13 16 2 2" xfId="25345" xr:uid="{00000000-0005-0000-0000-00008BB20000}"/>
    <cellStyle name="Total 13 16 2 3" xfId="39694" xr:uid="{00000000-0005-0000-0000-00008CB20000}"/>
    <cellStyle name="Total 13 16 3" xfId="19354" xr:uid="{00000000-0005-0000-0000-00008DB20000}"/>
    <cellStyle name="Total 13 16 3 2" xfId="34405" xr:uid="{00000000-0005-0000-0000-00008EB20000}"/>
    <cellStyle name="Total 13 16 3 3" xfId="48754" xr:uid="{00000000-0005-0000-0000-00008FB20000}"/>
    <cellStyle name="Total 13 17" xfId="5215" xr:uid="{00000000-0005-0000-0000-000090B20000}"/>
    <cellStyle name="Total 13 17 2" xfId="9751" xr:uid="{00000000-0005-0000-0000-000091B20000}"/>
    <cellStyle name="Total 13 17 2 2" xfId="24802" xr:uid="{00000000-0005-0000-0000-000092B20000}"/>
    <cellStyle name="Total 13 17 2 3" xfId="39151" xr:uid="{00000000-0005-0000-0000-000093B20000}"/>
    <cellStyle name="Total 13 17 3" xfId="19564" xr:uid="{00000000-0005-0000-0000-000094B20000}"/>
    <cellStyle name="Total 13 17 3 2" xfId="34615" xr:uid="{00000000-0005-0000-0000-000095B20000}"/>
    <cellStyle name="Total 13 17 3 3" xfId="48964" xr:uid="{00000000-0005-0000-0000-000096B20000}"/>
    <cellStyle name="Total 13 18" xfId="5425" xr:uid="{00000000-0005-0000-0000-000097B20000}"/>
    <cellStyle name="Total 13 18 2" xfId="13323" xr:uid="{00000000-0005-0000-0000-000098B20000}"/>
    <cellStyle name="Total 13 18 2 2" xfId="28374" xr:uid="{00000000-0005-0000-0000-000099B20000}"/>
    <cellStyle name="Total 13 18 2 3" xfId="42723" xr:uid="{00000000-0005-0000-0000-00009AB20000}"/>
    <cellStyle name="Total 13 18 3" xfId="19774" xr:uid="{00000000-0005-0000-0000-00009BB20000}"/>
    <cellStyle name="Total 13 18 3 2" xfId="34825" xr:uid="{00000000-0005-0000-0000-00009CB20000}"/>
    <cellStyle name="Total 13 18 3 3" xfId="49174" xr:uid="{00000000-0005-0000-0000-00009DB20000}"/>
    <cellStyle name="Total 13 19" xfId="5635" xr:uid="{00000000-0005-0000-0000-00009EB20000}"/>
    <cellStyle name="Total 13 19 2" xfId="12110" xr:uid="{00000000-0005-0000-0000-00009FB20000}"/>
    <cellStyle name="Total 13 19 2 2" xfId="27161" xr:uid="{00000000-0005-0000-0000-0000A0B20000}"/>
    <cellStyle name="Total 13 19 2 3" xfId="41510" xr:uid="{00000000-0005-0000-0000-0000A1B20000}"/>
    <cellStyle name="Total 13 19 3" xfId="19984" xr:uid="{00000000-0005-0000-0000-0000A2B20000}"/>
    <cellStyle name="Total 13 19 3 2" xfId="35035" xr:uid="{00000000-0005-0000-0000-0000A3B20000}"/>
    <cellStyle name="Total 13 19 3 3" xfId="49384" xr:uid="{00000000-0005-0000-0000-0000A4B20000}"/>
    <cellStyle name="Total 13 2" xfId="2194" xr:uid="{00000000-0005-0000-0000-0000A5B20000}"/>
    <cellStyle name="Total 13 2 2" xfId="10311" xr:uid="{00000000-0005-0000-0000-0000A6B20000}"/>
    <cellStyle name="Total 13 2 2 2" xfId="25362" xr:uid="{00000000-0005-0000-0000-0000A7B20000}"/>
    <cellStyle name="Total 13 2 2 3" xfId="39711" xr:uid="{00000000-0005-0000-0000-0000A8B20000}"/>
    <cellStyle name="Total 13 2 3" xfId="16543" xr:uid="{00000000-0005-0000-0000-0000A9B20000}"/>
    <cellStyle name="Total 13 2 3 2" xfId="31594" xr:uid="{00000000-0005-0000-0000-0000AAB20000}"/>
    <cellStyle name="Total 13 2 3 3" xfId="45943" xr:uid="{00000000-0005-0000-0000-0000ABB20000}"/>
    <cellStyle name="Total 13 20" xfId="5845" xr:uid="{00000000-0005-0000-0000-0000ACB20000}"/>
    <cellStyle name="Total 13 20 2" xfId="15498" xr:uid="{00000000-0005-0000-0000-0000ADB20000}"/>
    <cellStyle name="Total 13 20 2 2" xfId="30549" xr:uid="{00000000-0005-0000-0000-0000AEB20000}"/>
    <cellStyle name="Total 13 20 2 3" xfId="44898" xr:uid="{00000000-0005-0000-0000-0000AFB20000}"/>
    <cellStyle name="Total 13 20 3" xfId="20194" xr:uid="{00000000-0005-0000-0000-0000B0B20000}"/>
    <cellStyle name="Total 13 20 3 2" xfId="35245" xr:uid="{00000000-0005-0000-0000-0000B1B20000}"/>
    <cellStyle name="Total 13 20 3 3" xfId="49594" xr:uid="{00000000-0005-0000-0000-0000B2B20000}"/>
    <cellStyle name="Total 13 21" xfId="6055" xr:uid="{00000000-0005-0000-0000-0000B3B20000}"/>
    <cellStyle name="Total 13 21 2" xfId="9397" xr:uid="{00000000-0005-0000-0000-0000B4B20000}"/>
    <cellStyle name="Total 13 21 2 2" xfId="24448" xr:uid="{00000000-0005-0000-0000-0000B5B20000}"/>
    <cellStyle name="Total 13 21 2 3" xfId="38797" xr:uid="{00000000-0005-0000-0000-0000B6B20000}"/>
    <cellStyle name="Total 13 21 3" xfId="20404" xr:uid="{00000000-0005-0000-0000-0000B7B20000}"/>
    <cellStyle name="Total 13 21 3 2" xfId="35455" xr:uid="{00000000-0005-0000-0000-0000B8B20000}"/>
    <cellStyle name="Total 13 21 3 3" xfId="49804" xr:uid="{00000000-0005-0000-0000-0000B9B20000}"/>
    <cellStyle name="Total 13 22" xfId="6265" xr:uid="{00000000-0005-0000-0000-0000BAB20000}"/>
    <cellStyle name="Total 13 22 2" xfId="13968" xr:uid="{00000000-0005-0000-0000-0000BBB20000}"/>
    <cellStyle name="Total 13 22 2 2" xfId="29019" xr:uid="{00000000-0005-0000-0000-0000BCB20000}"/>
    <cellStyle name="Total 13 22 2 3" xfId="43368" xr:uid="{00000000-0005-0000-0000-0000BDB20000}"/>
    <cellStyle name="Total 13 22 3" xfId="20614" xr:uid="{00000000-0005-0000-0000-0000BEB20000}"/>
    <cellStyle name="Total 13 22 3 2" xfId="35665" xr:uid="{00000000-0005-0000-0000-0000BFB20000}"/>
    <cellStyle name="Total 13 22 3 3" xfId="50014" xr:uid="{00000000-0005-0000-0000-0000C0B20000}"/>
    <cellStyle name="Total 13 23" xfId="6475" xr:uid="{00000000-0005-0000-0000-0000C1B20000}"/>
    <cellStyle name="Total 13 23 2" xfId="14098" xr:uid="{00000000-0005-0000-0000-0000C2B20000}"/>
    <cellStyle name="Total 13 23 2 2" xfId="29149" xr:uid="{00000000-0005-0000-0000-0000C3B20000}"/>
    <cellStyle name="Total 13 23 2 3" xfId="43498" xr:uid="{00000000-0005-0000-0000-0000C4B20000}"/>
    <cellStyle name="Total 13 23 3" xfId="20824" xr:uid="{00000000-0005-0000-0000-0000C5B20000}"/>
    <cellStyle name="Total 13 23 3 2" xfId="35875" xr:uid="{00000000-0005-0000-0000-0000C6B20000}"/>
    <cellStyle name="Total 13 23 3 3" xfId="50224" xr:uid="{00000000-0005-0000-0000-0000C7B20000}"/>
    <cellStyle name="Total 13 24" xfId="6685" xr:uid="{00000000-0005-0000-0000-0000C8B20000}"/>
    <cellStyle name="Total 13 24 2" xfId="10057" xr:uid="{00000000-0005-0000-0000-0000C9B20000}"/>
    <cellStyle name="Total 13 24 2 2" xfId="25108" xr:uid="{00000000-0005-0000-0000-0000CAB20000}"/>
    <cellStyle name="Total 13 24 2 3" xfId="39457" xr:uid="{00000000-0005-0000-0000-0000CBB20000}"/>
    <cellStyle name="Total 13 24 3" xfId="21034" xr:uid="{00000000-0005-0000-0000-0000CCB20000}"/>
    <cellStyle name="Total 13 24 3 2" xfId="36085" xr:uid="{00000000-0005-0000-0000-0000CDB20000}"/>
    <cellStyle name="Total 13 24 3 3" xfId="50434" xr:uid="{00000000-0005-0000-0000-0000CEB20000}"/>
    <cellStyle name="Total 13 25" xfId="6895" xr:uid="{00000000-0005-0000-0000-0000CFB20000}"/>
    <cellStyle name="Total 13 25 2" xfId="9714" xr:uid="{00000000-0005-0000-0000-0000D0B20000}"/>
    <cellStyle name="Total 13 25 2 2" xfId="24765" xr:uid="{00000000-0005-0000-0000-0000D1B20000}"/>
    <cellStyle name="Total 13 25 2 3" xfId="39114" xr:uid="{00000000-0005-0000-0000-0000D2B20000}"/>
    <cellStyle name="Total 13 25 3" xfId="21244" xr:uid="{00000000-0005-0000-0000-0000D3B20000}"/>
    <cellStyle name="Total 13 25 3 2" xfId="36295" xr:uid="{00000000-0005-0000-0000-0000D4B20000}"/>
    <cellStyle name="Total 13 25 3 3" xfId="50644" xr:uid="{00000000-0005-0000-0000-0000D5B20000}"/>
    <cellStyle name="Total 13 26" xfId="7105" xr:uid="{00000000-0005-0000-0000-0000D6B20000}"/>
    <cellStyle name="Total 13 26 2" xfId="14782" xr:uid="{00000000-0005-0000-0000-0000D7B20000}"/>
    <cellStyle name="Total 13 26 2 2" xfId="29833" xr:uid="{00000000-0005-0000-0000-0000D8B20000}"/>
    <cellStyle name="Total 13 26 2 3" xfId="44182" xr:uid="{00000000-0005-0000-0000-0000D9B20000}"/>
    <cellStyle name="Total 13 26 3" xfId="21454" xr:uid="{00000000-0005-0000-0000-0000DAB20000}"/>
    <cellStyle name="Total 13 26 3 2" xfId="36505" xr:uid="{00000000-0005-0000-0000-0000DBB20000}"/>
    <cellStyle name="Total 13 26 3 3" xfId="50854" xr:uid="{00000000-0005-0000-0000-0000DCB20000}"/>
    <cellStyle name="Total 13 27" xfId="7315" xr:uid="{00000000-0005-0000-0000-0000DDB20000}"/>
    <cellStyle name="Total 13 27 2" xfId="9688" xr:uid="{00000000-0005-0000-0000-0000DEB20000}"/>
    <cellStyle name="Total 13 27 2 2" xfId="24739" xr:uid="{00000000-0005-0000-0000-0000DFB20000}"/>
    <cellStyle name="Total 13 27 2 3" xfId="39088" xr:uid="{00000000-0005-0000-0000-0000E0B20000}"/>
    <cellStyle name="Total 13 27 3" xfId="21664" xr:uid="{00000000-0005-0000-0000-0000E1B20000}"/>
    <cellStyle name="Total 13 27 3 2" xfId="36715" xr:uid="{00000000-0005-0000-0000-0000E2B20000}"/>
    <cellStyle name="Total 13 27 3 3" xfId="51064" xr:uid="{00000000-0005-0000-0000-0000E3B20000}"/>
    <cellStyle name="Total 13 28" xfId="7525" xr:uid="{00000000-0005-0000-0000-0000E4B20000}"/>
    <cellStyle name="Total 13 28 2" xfId="15031" xr:uid="{00000000-0005-0000-0000-0000E5B20000}"/>
    <cellStyle name="Total 13 28 2 2" xfId="30082" xr:uid="{00000000-0005-0000-0000-0000E6B20000}"/>
    <cellStyle name="Total 13 28 2 3" xfId="44431" xr:uid="{00000000-0005-0000-0000-0000E7B20000}"/>
    <cellStyle name="Total 13 28 3" xfId="21874" xr:uid="{00000000-0005-0000-0000-0000E8B20000}"/>
    <cellStyle name="Total 13 28 3 2" xfId="36925" xr:uid="{00000000-0005-0000-0000-0000E9B20000}"/>
    <cellStyle name="Total 13 28 3 3" xfId="51274" xr:uid="{00000000-0005-0000-0000-0000EAB20000}"/>
    <cellStyle name="Total 13 29" xfId="7735" xr:uid="{00000000-0005-0000-0000-0000EBB20000}"/>
    <cellStyle name="Total 13 29 2" xfId="11976" xr:uid="{00000000-0005-0000-0000-0000ECB20000}"/>
    <cellStyle name="Total 13 29 2 2" xfId="27027" xr:uid="{00000000-0005-0000-0000-0000EDB20000}"/>
    <cellStyle name="Total 13 29 2 3" xfId="41376" xr:uid="{00000000-0005-0000-0000-0000EEB20000}"/>
    <cellStyle name="Total 13 29 3" xfId="22084" xr:uid="{00000000-0005-0000-0000-0000EFB20000}"/>
    <cellStyle name="Total 13 29 3 2" xfId="37135" xr:uid="{00000000-0005-0000-0000-0000F0B20000}"/>
    <cellStyle name="Total 13 29 3 3" xfId="51484" xr:uid="{00000000-0005-0000-0000-0000F1B20000}"/>
    <cellStyle name="Total 13 3" xfId="2275" xr:uid="{00000000-0005-0000-0000-0000F2B20000}"/>
    <cellStyle name="Total 13 3 2" xfId="14687" xr:uid="{00000000-0005-0000-0000-0000F3B20000}"/>
    <cellStyle name="Total 13 3 2 2" xfId="29738" xr:uid="{00000000-0005-0000-0000-0000F4B20000}"/>
    <cellStyle name="Total 13 3 2 3" xfId="44087" xr:uid="{00000000-0005-0000-0000-0000F5B20000}"/>
    <cellStyle name="Total 13 3 3" xfId="16624" xr:uid="{00000000-0005-0000-0000-0000F6B20000}"/>
    <cellStyle name="Total 13 3 3 2" xfId="31675" xr:uid="{00000000-0005-0000-0000-0000F7B20000}"/>
    <cellStyle name="Total 13 3 3 3" xfId="46024" xr:uid="{00000000-0005-0000-0000-0000F8B20000}"/>
    <cellStyle name="Total 13 30" xfId="7945" xr:uid="{00000000-0005-0000-0000-0000F9B20000}"/>
    <cellStyle name="Total 13 30 2" xfId="9291" xr:uid="{00000000-0005-0000-0000-0000FAB20000}"/>
    <cellStyle name="Total 13 30 2 2" xfId="24342" xr:uid="{00000000-0005-0000-0000-0000FBB20000}"/>
    <cellStyle name="Total 13 30 2 3" xfId="38691" xr:uid="{00000000-0005-0000-0000-0000FCB20000}"/>
    <cellStyle name="Total 13 30 3" xfId="22294" xr:uid="{00000000-0005-0000-0000-0000FDB20000}"/>
    <cellStyle name="Total 13 30 3 2" xfId="37345" xr:uid="{00000000-0005-0000-0000-0000FEB20000}"/>
    <cellStyle name="Total 13 30 3 3" xfId="51694" xr:uid="{00000000-0005-0000-0000-0000FFB20000}"/>
    <cellStyle name="Total 13 31" xfId="8152" xr:uid="{00000000-0005-0000-0000-000000B30000}"/>
    <cellStyle name="Total 13 31 2" xfId="9637" xr:uid="{00000000-0005-0000-0000-000001B30000}"/>
    <cellStyle name="Total 13 31 2 2" xfId="24688" xr:uid="{00000000-0005-0000-0000-000002B30000}"/>
    <cellStyle name="Total 13 31 2 3" xfId="39037" xr:uid="{00000000-0005-0000-0000-000003B30000}"/>
    <cellStyle name="Total 13 31 3" xfId="22501" xr:uid="{00000000-0005-0000-0000-000004B30000}"/>
    <cellStyle name="Total 13 31 3 2" xfId="37552" xr:uid="{00000000-0005-0000-0000-000005B30000}"/>
    <cellStyle name="Total 13 31 3 3" xfId="51901" xr:uid="{00000000-0005-0000-0000-000006B30000}"/>
    <cellStyle name="Total 13 32" xfId="8359" xr:uid="{00000000-0005-0000-0000-000007B30000}"/>
    <cellStyle name="Total 13 32 2" xfId="9539" xr:uid="{00000000-0005-0000-0000-000008B30000}"/>
    <cellStyle name="Total 13 32 2 2" xfId="24590" xr:uid="{00000000-0005-0000-0000-000009B30000}"/>
    <cellStyle name="Total 13 32 2 3" xfId="38939" xr:uid="{00000000-0005-0000-0000-00000AB30000}"/>
    <cellStyle name="Total 13 32 3" xfId="22708" xr:uid="{00000000-0005-0000-0000-00000BB30000}"/>
    <cellStyle name="Total 13 32 3 2" xfId="37759" xr:uid="{00000000-0005-0000-0000-00000CB30000}"/>
    <cellStyle name="Total 13 32 3 3" xfId="52108" xr:uid="{00000000-0005-0000-0000-00000DB30000}"/>
    <cellStyle name="Total 13 33" xfId="8563" xr:uid="{00000000-0005-0000-0000-00000EB30000}"/>
    <cellStyle name="Total 13 33 2" xfId="9299" xr:uid="{00000000-0005-0000-0000-00000FB30000}"/>
    <cellStyle name="Total 13 33 2 2" xfId="24350" xr:uid="{00000000-0005-0000-0000-000010B30000}"/>
    <cellStyle name="Total 13 33 2 3" xfId="38699" xr:uid="{00000000-0005-0000-0000-000011B30000}"/>
    <cellStyle name="Total 13 33 3" xfId="22912" xr:uid="{00000000-0005-0000-0000-000012B30000}"/>
    <cellStyle name="Total 13 33 3 2" xfId="37963" xr:uid="{00000000-0005-0000-0000-000013B30000}"/>
    <cellStyle name="Total 13 33 3 3" xfId="52312" xr:uid="{00000000-0005-0000-0000-000014B30000}"/>
    <cellStyle name="Total 13 34" xfId="8753" xr:uid="{00000000-0005-0000-0000-000015B30000}"/>
    <cellStyle name="Total 13 34 2" xfId="11027" xr:uid="{00000000-0005-0000-0000-000016B30000}"/>
    <cellStyle name="Total 13 34 2 2" xfId="26078" xr:uid="{00000000-0005-0000-0000-000017B30000}"/>
    <cellStyle name="Total 13 34 2 3" xfId="40427" xr:uid="{00000000-0005-0000-0000-000018B30000}"/>
    <cellStyle name="Total 13 34 3" xfId="23102" xr:uid="{00000000-0005-0000-0000-000019B30000}"/>
    <cellStyle name="Total 13 34 3 2" xfId="38153" xr:uid="{00000000-0005-0000-0000-00001AB30000}"/>
    <cellStyle name="Total 13 34 3 3" xfId="52502" xr:uid="{00000000-0005-0000-0000-00001BB30000}"/>
    <cellStyle name="Total 13 35" xfId="8923" xr:uid="{00000000-0005-0000-0000-00001CB30000}"/>
    <cellStyle name="Total 13 35 2" xfId="13828" xr:uid="{00000000-0005-0000-0000-00001DB30000}"/>
    <cellStyle name="Total 13 35 2 2" xfId="28879" xr:uid="{00000000-0005-0000-0000-00001EB30000}"/>
    <cellStyle name="Total 13 35 2 3" xfId="43228" xr:uid="{00000000-0005-0000-0000-00001FB30000}"/>
    <cellStyle name="Total 13 35 3" xfId="23272" xr:uid="{00000000-0005-0000-0000-000020B30000}"/>
    <cellStyle name="Total 13 35 3 2" xfId="38323" xr:uid="{00000000-0005-0000-0000-000021B30000}"/>
    <cellStyle name="Total 13 35 3 3" xfId="52672" xr:uid="{00000000-0005-0000-0000-000022B30000}"/>
    <cellStyle name="Total 13 36" xfId="11906" xr:uid="{00000000-0005-0000-0000-000023B30000}"/>
    <cellStyle name="Total 13 36 2" xfId="26957" xr:uid="{00000000-0005-0000-0000-000024B30000}"/>
    <cellStyle name="Total 13 36 3" xfId="41306" xr:uid="{00000000-0005-0000-0000-000025B30000}"/>
    <cellStyle name="Total 13 37" xfId="16172" xr:uid="{00000000-0005-0000-0000-000026B30000}"/>
    <cellStyle name="Total 13 37 2" xfId="31223" xr:uid="{00000000-0005-0000-0000-000027B30000}"/>
    <cellStyle name="Total 13 37 3" xfId="45572" xr:uid="{00000000-0005-0000-0000-000028B30000}"/>
    <cellStyle name="Total 13 4" xfId="2485" xr:uid="{00000000-0005-0000-0000-000029B30000}"/>
    <cellStyle name="Total 13 4 2" xfId="15727" xr:uid="{00000000-0005-0000-0000-00002AB30000}"/>
    <cellStyle name="Total 13 4 2 2" xfId="30778" xr:uid="{00000000-0005-0000-0000-00002BB30000}"/>
    <cellStyle name="Total 13 4 2 3" xfId="45127" xr:uid="{00000000-0005-0000-0000-00002CB30000}"/>
    <cellStyle name="Total 13 4 3" xfId="16834" xr:uid="{00000000-0005-0000-0000-00002DB30000}"/>
    <cellStyle name="Total 13 4 3 2" xfId="31885" xr:uid="{00000000-0005-0000-0000-00002EB30000}"/>
    <cellStyle name="Total 13 4 3 3" xfId="46234" xr:uid="{00000000-0005-0000-0000-00002FB30000}"/>
    <cellStyle name="Total 13 5" xfId="2695" xr:uid="{00000000-0005-0000-0000-000030B30000}"/>
    <cellStyle name="Total 13 5 2" xfId="11453" xr:uid="{00000000-0005-0000-0000-000031B30000}"/>
    <cellStyle name="Total 13 5 2 2" xfId="26504" xr:uid="{00000000-0005-0000-0000-000032B30000}"/>
    <cellStyle name="Total 13 5 2 3" xfId="40853" xr:uid="{00000000-0005-0000-0000-000033B30000}"/>
    <cellStyle name="Total 13 5 3" xfId="17044" xr:uid="{00000000-0005-0000-0000-000034B30000}"/>
    <cellStyle name="Total 13 5 3 2" xfId="32095" xr:uid="{00000000-0005-0000-0000-000035B30000}"/>
    <cellStyle name="Total 13 5 3 3" xfId="46444" xr:uid="{00000000-0005-0000-0000-000036B30000}"/>
    <cellStyle name="Total 13 6" xfId="2905" xr:uid="{00000000-0005-0000-0000-000037B30000}"/>
    <cellStyle name="Total 13 6 2" xfId="11120" xr:uid="{00000000-0005-0000-0000-000038B30000}"/>
    <cellStyle name="Total 13 6 2 2" xfId="26171" xr:uid="{00000000-0005-0000-0000-000039B30000}"/>
    <cellStyle name="Total 13 6 2 3" xfId="40520" xr:uid="{00000000-0005-0000-0000-00003AB30000}"/>
    <cellStyle name="Total 13 6 3" xfId="17254" xr:uid="{00000000-0005-0000-0000-00003BB30000}"/>
    <cellStyle name="Total 13 6 3 2" xfId="32305" xr:uid="{00000000-0005-0000-0000-00003CB30000}"/>
    <cellStyle name="Total 13 6 3 3" xfId="46654" xr:uid="{00000000-0005-0000-0000-00003DB30000}"/>
    <cellStyle name="Total 13 7" xfId="3115" xr:uid="{00000000-0005-0000-0000-00003EB30000}"/>
    <cellStyle name="Total 13 7 2" xfId="10355" xr:uid="{00000000-0005-0000-0000-00003FB30000}"/>
    <cellStyle name="Total 13 7 2 2" xfId="25406" xr:uid="{00000000-0005-0000-0000-000040B30000}"/>
    <cellStyle name="Total 13 7 2 3" xfId="39755" xr:uid="{00000000-0005-0000-0000-000041B30000}"/>
    <cellStyle name="Total 13 7 3" xfId="17464" xr:uid="{00000000-0005-0000-0000-000042B30000}"/>
    <cellStyle name="Total 13 7 3 2" xfId="32515" xr:uid="{00000000-0005-0000-0000-000043B30000}"/>
    <cellStyle name="Total 13 7 3 3" xfId="46864" xr:uid="{00000000-0005-0000-0000-000044B30000}"/>
    <cellStyle name="Total 13 8" xfId="3325" xr:uid="{00000000-0005-0000-0000-000045B30000}"/>
    <cellStyle name="Total 13 8 2" xfId="15923" xr:uid="{00000000-0005-0000-0000-000046B30000}"/>
    <cellStyle name="Total 13 8 2 2" xfId="30974" xr:uid="{00000000-0005-0000-0000-000047B30000}"/>
    <cellStyle name="Total 13 8 2 3" xfId="45323" xr:uid="{00000000-0005-0000-0000-000048B30000}"/>
    <cellStyle name="Total 13 8 3" xfId="17674" xr:uid="{00000000-0005-0000-0000-000049B30000}"/>
    <cellStyle name="Total 13 8 3 2" xfId="32725" xr:uid="{00000000-0005-0000-0000-00004AB30000}"/>
    <cellStyle name="Total 13 8 3 3" xfId="47074" xr:uid="{00000000-0005-0000-0000-00004BB30000}"/>
    <cellStyle name="Total 13 9" xfId="3535" xr:uid="{00000000-0005-0000-0000-00004CB30000}"/>
    <cellStyle name="Total 13 9 2" xfId="15260" xr:uid="{00000000-0005-0000-0000-00004DB30000}"/>
    <cellStyle name="Total 13 9 2 2" xfId="30311" xr:uid="{00000000-0005-0000-0000-00004EB30000}"/>
    <cellStyle name="Total 13 9 2 3" xfId="44660" xr:uid="{00000000-0005-0000-0000-00004FB30000}"/>
    <cellStyle name="Total 13 9 3" xfId="17884" xr:uid="{00000000-0005-0000-0000-000050B30000}"/>
    <cellStyle name="Total 13 9 3 2" xfId="32935" xr:uid="{00000000-0005-0000-0000-000051B30000}"/>
    <cellStyle name="Total 13 9 3 3" xfId="47284" xr:uid="{00000000-0005-0000-0000-000052B30000}"/>
    <cellStyle name="Total 14" xfId="1450" xr:uid="{00000000-0005-0000-0000-000053B30000}"/>
    <cellStyle name="Total 14 10" xfId="3746" xr:uid="{00000000-0005-0000-0000-000054B30000}"/>
    <cellStyle name="Total 14 10 2" xfId="12636" xr:uid="{00000000-0005-0000-0000-000055B30000}"/>
    <cellStyle name="Total 14 10 2 2" xfId="27687" xr:uid="{00000000-0005-0000-0000-000056B30000}"/>
    <cellStyle name="Total 14 10 2 3" xfId="42036" xr:uid="{00000000-0005-0000-0000-000057B30000}"/>
    <cellStyle name="Total 14 10 3" xfId="18095" xr:uid="{00000000-0005-0000-0000-000058B30000}"/>
    <cellStyle name="Total 14 10 3 2" xfId="33146" xr:uid="{00000000-0005-0000-0000-000059B30000}"/>
    <cellStyle name="Total 14 10 3 3" xfId="47495" xr:uid="{00000000-0005-0000-0000-00005AB30000}"/>
    <cellStyle name="Total 14 11" xfId="3956" xr:uid="{00000000-0005-0000-0000-00005BB30000}"/>
    <cellStyle name="Total 14 11 2" xfId="14120" xr:uid="{00000000-0005-0000-0000-00005CB30000}"/>
    <cellStyle name="Total 14 11 2 2" xfId="29171" xr:uid="{00000000-0005-0000-0000-00005DB30000}"/>
    <cellStyle name="Total 14 11 2 3" xfId="43520" xr:uid="{00000000-0005-0000-0000-00005EB30000}"/>
    <cellStyle name="Total 14 11 3" xfId="18305" xr:uid="{00000000-0005-0000-0000-00005FB30000}"/>
    <cellStyle name="Total 14 11 3 2" xfId="33356" xr:uid="{00000000-0005-0000-0000-000060B30000}"/>
    <cellStyle name="Total 14 11 3 3" xfId="47705" xr:uid="{00000000-0005-0000-0000-000061B30000}"/>
    <cellStyle name="Total 14 12" xfId="4166" xr:uid="{00000000-0005-0000-0000-000062B30000}"/>
    <cellStyle name="Total 14 12 2" xfId="15114" xr:uid="{00000000-0005-0000-0000-000063B30000}"/>
    <cellStyle name="Total 14 12 2 2" xfId="30165" xr:uid="{00000000-0005-0000-0000-000064B30000}"/>
    <cellStyle name="Total 14 12 2 3" xfId="44514" xr:uid="{00000000-0005-0000-0000-000065B30000}"/>
    <cellStyle name="Total 14 12 3" xfId="18515" xr:uid="{00000000-0005-0000-0000-000066B30000}"/>
    <cellStyle name="Total 14 12 3 2" xfId="33566" xr:uid="{00000000-0005-0000-0000-000067B30000}"/>
    <cellStyle name="Total 14 12 3 3" xfId="47915" xr:uid="{00000000-0005-0000-0000-000068B30000}"/>
    <cellStyle name="Total 14 13" xfId="4376" xr:uid="{00000000-0005-0000-0000-000069B30000}"/>
    <cellStyle name="Total 14 13 2" xfId="15973" xr:uid="{00000000-0005-0000-0000-00006AB30000}"/>
    <cellStyle name="Total 14 13 2 2" xfId="31024" xr:uid="{00000000-0005-0000-0000-00006BB30000}"/>
    <cellStyle name="Total 14 13 2 3" xfId="45373" xr:uid="{00000000-0005-0000-0000-00006CB30000}"/>
    <cellStyle name="Total 14 13 3" xfId="18725" xr:uid="{00000000-0005-0000-0000-00006DB30000}"/>
    <cellStyle name="Total 14 13 3 2" xfId="33776" xr:uid="{00000000-0005-0000-0000-00006EB30000}"/>
    <cellStyle name="Total 14 13 3 3" xfId="48125" xr:uid="{00000000-0005-0000-0000-00006FB30000}"/>
    <cellStyle name="Total 14 14" xfId="4586" xr:uid="{00000000-0005-0000-0000-000070B30000}"/>
    <cellStyle name="Total 14 14 2" xfId="10824" xr:uid="{00000000-0005-0000-0000-000071B30000}"/>
    <cellStyle name="Total 14 14 2 2" xfId="25875" xr:uid="{00000000-0005-0000-0000-000072B30000}"/>
    <cellStyle name="Total 14 14 2 3" xfId="40224" xr:uid="{00000000-0005-0000-0000-000073B30000}"/>
    <cellStyle name="Total 14 14 3" xfId="18935" xr:uid="{00000000-0005-0000-0000-000074B30000}"/>
    <cellStyle name="Total 14 14 3 2" xfId="33986" xr:uid="{00000000-0005-0000-0000-000075B30000}"/>
    <cellStyle name="Total 14 14 3 3" xfId="48335" xr:uid="{00000000-0005-0000-0000-000076B30000}"/>
    <cellStyle name="Total 14 15" xfId="4796" xr:uid="{00000000-0005-0000-0000-000077B30000}"/>
    <cellStyle name="Total 14 15 2" xfId="15529" xr:uid="{00000000-0005-0000-0000-000078B30000}"/>
    <cellStyle name="Total 14 15 2 2" xfId="30580" xr:uid="{00000000-0005-0000-0000-000079B30000}"/>
    <cellStyle name="Total 14 15 2 3" xfId="44929" xr:uid="{00000000-0005-0000-0000-00007AB30000}"/>
    <cellStyle name="Total 14 15 3" xfId="19145" xr:uid="{00000000-0005-0000-0000-00007BB30000}"/>
    <cellStyle name="Total 14 15 3 2" xfId="34196" xr:uid="{00000000-0005-0000-0000-00007CB30000}"/>
    <cellStyle name="Total 14 15 3 3" xfId="48545" xr:uid="{00000000-0005-0000-0000-00007DB30000}"/>
    <cellStyle name="Total 14 16" xfId="5006" xr:uid="{00000000-0005-0000-0000-00007EB30000}"/>
    <cellStyle name="Total 14 16 2" xfId="12040" xr:uid="{00000000-0005-0000-0000-00007FB30000}"/>
    <cellStyle name="Total 14 16 2 2" xfId="27091" xr:uid="{00000000-0005-0000-0000-000080B30000}"/>
    <cellStyle name="Total 14 16 2 3" xfId="41440" xr:uid="{00000000-0005-0000-0000-000081B30000}"/>
    <cellStyle name="Total 14 16 3" xfId="19355" xr:uid="{00000000-0005-0000-0000-000082B30000}"/>
    <cellStyle name="Total 14 16 3 2" xfId="34406" xr:uid="{00000000-0005-0000-0000-000083B30000}"/>
    <cellStyle name="Total 14 16 3 3" xfId="48755" xr:uid="{00000000-0005-0000-0000-000084B30000}"/>
    <cellStyle name="Total 14 17" xfId="5216" xr:uid="{00000000-0005-0000-0000-000085B30000}"/>
    <cellStyle name="Total 14 17 2" xfId="15057" xr:uid="{00000000-0005-0000-0000-000086B30000}"/>
    <cellStyle name="Total 14 17 2 2" xfId="30108" xr:uid="{00000000-0005-0000-0000-000087B30000}"/>
    <cellStyle name="Total 14 17 2 3" xfId="44457" xr:uid="{00000000-0005-0000-0000-000088B30000}"/>
    <cellStyle name="Total 14 17 3" xfId="19565" xr:uid="{00000000-0005-0000-0000-000089B30000}"/>
    <cellStyle name="Total 14 17 3 2" xfId="34616" xr:uid="{00000000-0005-0000-0000-00008AB30000}"/>
    <cellStyle name="Total 14 17 3 3" xfId="48965" xr:uid="{00000000-0005-0000-0000-00008BB30000}"/>
    <cellStyle name="Total 14 18" xfId="5426" xr:uid="{00000000-0005-0000-0000-00008CB30000}"/>
    <cellStyle name="Total 14 18 2" xfId="14849" xr:uid="{00000000-0005-0000-0000-00008DB30000}"/>
    <cellStyle name="Total 14 18 2 2" xfId="29900" xr:uid="{00000000-0005-0000-0000-00008EB30000}"/>
    <cellStyle name="Total 14 18 2 3" xfId="44249" xr:uid="{00000000-0005-0000-0000-00008FB30000}"/>
    <cellStyle name="Total 14 18 3" xfId="19775" xr:uid="{00000000-0005-0000-0000-000090B30000}"/>
    <cellStyle name="Total 14 18 3 2" xfId="34826" xr:uid="{00000000-0005-0000-0000-000091B30000}"/>
    <cellStyle name="Total 14 18 3 3" xfId="49175" xr:uid="{00000000-0005-0000-0000-000092B30000}"/>
    <cellStyle name="Total 14 19" xfId="5636" xr:uid="{00000000-0005-0000-0000-000093B30000}"/>
    <cellStyle name="Total 14 19 2" xfId="13228" xr:uid="{00000000-0005-0000-0000-000094B30000}"/>
    <cellStyle name="Total 14 19 2 2" xfId="28279" xr:uid="{00000000-0005-0000-0000-000095B30000}"/>
    <cellStyle name="Total 14 19 2 3" xfId="42628" xr:uid="{00000000-0005-0000-0000-000096B30000}"/>
    <cellStyle name="Total 14 19 3" xfId="19985" xr:uid="{00000000-0005-0000-0000-000097B30000}"/>
    <cellStyle name="Total 14 19 3 2" xfId="35036" xr:uid="{00000000-0005-0000-0000-000098B30000}"/>
    <cellStyle name="Total 14 19 3 3" xfId="49385" xr:uid="{00000000-0005-0000-0000-000099B30000}"/>
    <cellStyle name="Total 14 2" xfId="2220" xr:uid="{00000000-0005-0000-0000-00009AB30000}"/>
    <cellStyle name="Total 14 2 2" xfId="13932" xr:uid="{00000000-0005-0000-0000-00009BB30000}"/>
    <cellStyle name="Total 14 2 2 2" xfId="28983" xr:uid="{00000000-0005-0000-0000-00009CB30000}"/>
    <cellStyle name="Total 14 2 2 3" xfId="43332" xr:uid="{00000000-0005-0000-0000-00009DB30000}"/>
    <cellStyle name="Total 14 2 3" xfId="16569" xr:uid="{00000000-0005-0000-0000-00009EB30000}"/>
    <cellStyle name="Total 14 2 3 2" xfId="31620" xr:uid="{00000000-0005-0000-0000-00009FB30000}"/>
    <cellStyle name="Total 14 2 3 3" xfId="45969" xr:uid="{00000000-0005-0000-0000-0000A0B30000}"/>
    <cellStyle name="Total 14 20" xfId="5846" xr:uid="{00000000-0005-0000-0000-0000A1B30000}"/>
    <cellStyle name="Total 14 20 2" xfId="1881" xr:uid="{00000000-0005-0000-0000-0000A2B30000}"/>
    <cellStyle name="Total 14 20 2 2" xfId="23686" xr:uid="{00000000-0005-0000-0000-0000A3B30000}"/>
    <cellStyle name="Total 14 20 2 3" xfId="23944" xr:uid="{00000000-0005-0000-0000-0000A4B30000}"/>
    <cellStyle name="Total 14 20 3" xfId="20195" xr:uid="{00000000-0005-0000-0000-0000A5B30000}"/>
    <cellStyle name="Total 14 20 3 2" xfId="35246" xr:uid="{00000000-0005-0000-0000-0000A6B30000}"/>
    <cellStyle name="Total 14 20 3 3" xfId="49595" xr:uid="{00000000-0005-0000-0000-0000A7B30000}"/>
    <cellStyle name="Total 14 21" xfId="6056" xr:uid="{00000000-0005-0000-0000-0000A8B30000}"/>
    <cellStyle name="Total 14 21 2" xfId="14230" xr:uid="{00000000-0005-0000-0000-0000A9B30000}"/>
    <cellStyle name="Total 14 21 2 2" xfId="29281" xr:uid="{00000000-0005-0000-0000-0000AAB30000}"/>
    <cellStyle name="Total 14 21 2 3" xfId="43630" xr:uid="{00000000-0005-0000-0000-0000ABB30000}"/>
    <cellStyle name="Total 14 21 3" xfId="20405" xr:uid="{00000000-0005-0000-0000-0000ACB30000}"/>
    <cellStyle name="Total 14 21 3 2" xfId="35456" xr:uid="{00000000-0005-0000-0000-0000ADB30000}"/>
    <cellStyle name="Total 14 21 3 3" xfId="49805" xr:uid="{00000000-0005-0000-0000-0000AEB30000}"/>
    <cellStyle name="Total 14 22" xfId="6266" xr:uid="{00000000-0005-0000-0000-0000AFB30000}"/>
    <cellStyle name="Total 14 22 2" xfId="14407" xr:uid="{00000000-0005-0000-0000-0000B0B30000}"/>
    <cellStyle name="Total 14 22 2 2" xfId="29458" xr:uid="{00000000-0005-0000-0000-0000B1B30000}"/>
    <cellStyle name="Total 14 22 2 3" xfId="43807" xr:uid="{00000000-0005-0000-0000-0000B2B30000}"/>
    <cellStyle name="Total 14 22 3" xfId="20615" xr:uid="{00000000-0005-0000-0000-0000B3B30000}"/>
    <cellStyle name="Total 14 22 3 2" xfId="35666" xr:uid="{00000000-0005-0000-0000-0000B4B30000}"/>
    <cellStyle name="Total 14 22 3 3" xfId="50015" xr:uid="{00000000-0005-0000-0000-0000B5B30000}"/>
    <cellStyle name="Total 14 23" xfId="6476" xr:uid="{00000000-0005-0000-0000-0000B6B30000}"/>
    <cellStyle name="Total 14 23 2" xfId="11958" xr:uid="{00000000-0005-0000-0000-0000B7B30000}"/>
    <cellStyle name="Total 14 23 2 2" xfId="27009" xr:uid="{00000000-0005-0000-0000-0000B8B30000}"/>
    <cellStyle name="Total 14 23 2 3" xfId="41358" xr:uid="{00000000-0005-0000-0000-0000B9B30000}"/>
    <cellStyle name="Total 14 23 3" xfId="20825" xr:uid="{00000000-0005-0000-0000-0000BAB30000}"/>
    <cellStyle name="Total 14 23 3 2" xfId="35876" xr:uid="{00000000-0005-0000-0000-0000BBB30000}"/>
    <cellStyle name="Total 14 23 3 3" xfId="50225" xr:uid="{00000000-0005-0000-0000-0000BCB30000}"/>
    <cellStyle name="Total 14 24" xfId="6686" xr:uid="{00000000-0005-0000-0000-0000BDB30000}"/>
    <cellStyle name="Total 14 24 2" xfId="10368" xr:uid="{00000000-0005-0000-0000-0000BEB30000}"/>
    <cellStyle name="Total 14 24 2 2" xfId="25419" xr:uid="{00000000-0005-0000-0000-0000BFB30000}"/>
    <cellStyle name="Total 14 24 2 3" xfId="39768" xr:uid="{00000000-0005-0000-0000-0000C0B30000}"/>
    <cellStyle name="Total 14 24 3" xfId="21035" xr:uid="{00000000-0005-0000-0000-0000C1B30000}"/>
    <cellStyle name="Total 14 24 3 2" xfId="36086" xr:uid="{00000000-0005-0000-0000-0000C2B30000}"/>
    <cellStyle name="Total 14 24 3 3" xfId="50435" xr:uid="{00000000-0005-0000-0000-0000C3B30000}"/>
    <cellStyle name="Total 14 25" xfId="6896" xr:uid="{00000000-0005-0000-0000-0000C4B30000}"/>
    <cellStyle name="Total 14 25 2" xfId="11853" xr:uid="{00000000-0005-0000-0000-0000C5B30000}"/>
    <cellStyle name="Total 14 25 2 2" xfId="26904" xr:uid="{00000000-0005-0000-0000-0000C6B30000}"/>
    <cellStyle name="Total 14 25 2 3" xfId="41253" xr:uid="{00000000-0005-0000-0000-0000C7B30000}"/>
    <cellStyle name="Total 14 25 3" xfId="21245" xr:uid="{00000000-0005-0000-0000-0000C8B30000}"/>
    <cellStyle name="Total 14 25 3 2" xfId="36296" xr:uid="{00000000-0005-0000-0000-0000C9B30000}"/>
    <cellStyle name="Total 14 25 3 3" xfId="50645" xr:uid="{00000000-0005-0000-0000-0000CAB30000}"/>
    <cellStyle name="Total 14 26" xfId="7106" xr:uid="{00000000-0005-0000-0000-0000CBB30000}"/>
    <cellStyle name="Total 14 26 2" xfId="11631" xr:uid="{00000000-0005-0000-0000-0000CCB30000}"/>
    <cellStyle name="Total 14 26 2 2" xfId="26682" xr:uid="{00000000-0005-0000-0000-0000CDB30000}"/>
    <cellStyle name="Total 14 26 2 3" xfId="41031" xr:uid="{00000000-0005-0000-0000-0000CEB30000}"/>
    <cellStyle name="Total 14 26 3" xfId="21455" xr:uid="{00000000-0005-0000-0000-0000CFB30000}"/>
    <cellStyle name="Total 14 26 3 2" xfId="36506" xr:uid="{00000000-0005-0000-0000-0000D0B30000}"/>
    <cellStyle name="Total 14 26 3 3" xfId="50855" xr:uid="{00000000-0005-0000-0000-0000D1B30000}"/>
    <cellStyle name="Total 14 27" xfId="7316" xr:uid="{00000000-0005-0000-0000-0000D2B30000}"/>
    <cellStyle name="Total 14 27 2" xfId="10071" xr:uid="{00000000-0005-0000-0000-0000D3B30000}"/>
    <cellStyle name="Total 14 27 2 2" xfId="25122" xr:uid="{00000000-0005-0000-0000-0000D4B30000}"/>
    <cellStyle name="Total 14 27 2 3" xfId="39471" xr:uid="{00000000-0005-0000-0000-0000D5B30000}"/>
    <cellStyle name="Total 14 27 3" xfId="21665" xr:uid="{00000000-0005-0000-0000-0000D6B30000}"/>
    <cellStyle name="Total 14 27 3 2" xfId="36716" xr:uid="{00000000-0005-0000-0000-0000D7B30000}"/>
    <cellStyle name="Total 14 27 3 3" xfId="51065" xr:uid="{00000000-0005-0000-0000-0000D8B30000}"/>
    <cellStyle name="Total 14 28" xfId="7526" xr:uid="{00000000-0005-0000-0000-0000D9B30000}"/>
    <cellStyle name="Total 14 28 2" xfId="12988" xr:uid="{00000000-0005-0000-0000-0000DAB30000}"/>
    <cellStyle name="Total 14 28 2 2" xfId="28039" xr:uid="{00000000-0005-0000-0000-0000DBB30000}"/>
    <cellStyle name="Total 14 28 2 3" xfId="42388" xr:uid="{00000000-0005-0000-0000-0000DCB30000}"/>
    <cellStyle name="Total 14 28 3" xfId="21875" xr:uid="{00000000-0005-0000-0000-0000DDB30000}"/>
    <cellStyle name="Total 14 28 3 2" xfId="36926" xr:uid="{00000000-0005-0000-0000-0000DEB30000}"/>
    <cellStyle name="Total 14 28 3 3" xfId="51275" xr:uid="{00000000-0005-0000-0000-0000DFB30000}"/>
    <cellStyle name="Total 14 29" xfId="7736" xr:uid="{00000000-0005-0000-0000-0000E0B30000}"/>
    <cellStyle name="Total 14 29 2" xfId="9373" xr:uid="{00000000-0005-0000-0000-0000E1B30000}"/>
    <cellStyle name="Total 14 29 2 2" xfId="24424" xr:uid="{00000000-0005-0000-0000-0000E2B30000}"/>
    <cellStyle name="Total 14 29 2 3" xfId="38773" xr:uid="{00000000-0005-0000-0000-0000E3B30000}"/>
    <cellStyle name="Total 14 29 3" xfId="22085" xr:uid="{00000000-0005-0000-0000-0000E4B30000}"/>
    <cellStyle name="Total 14 29 3 2" xfId="37136" xr:uid="{00000000-0005-0000-0000-0000E5B30000}"/>
    <cellStyle name="Total 14 29 3 3" xfId="51485" xr:uid="{00000000-0005-0000-0000-0000E6B30000}"/>
    <cellStyle name="Total 14 3" xfId="2276" xr:uid="{00000000-0005-0000-0000-0000E7B30000}"/>
    <cellStyle name="Total 14 3 2" xfId="11671" xr:uid="{00000000-0005-0000-0000-0000E8B30000}"/>
    <cellStyle name="Total 14 3 2 2" xfId="26722" xr:uid="{00000000-0005-0000-0000-0000E9B30000}"/>
    <cellStyle name="Total 14 3 2 3" xfId="41071" xr:uid="{00000000-0005-0000-0000-0000EAB30000}"/>
    <cellStyle name="Total 14 3 3" xfId="16625" xr:uid="{00000000-0005-0000-0000-0000EBB30000}"/>
    <cellStyle name="Total 14 3 3 2" xfId="31676" xr:uid="{00000000-0005-0000-0000-0000ECB30000}"/>
    <cellStyle name="Total 14 3 3 3" xfId="46025" xr:uid="{00000000-0005-0000-0000-0000EDB30000}"/>
    <cellStyle name="Total 14 30" xfId="7946" xr:uid="{00000000-0005-0000-0000-0000EEB30000}"/>
    <cellStyle name="Total 14 30 2" xfId="10738" xr:uid="{00000000-0005-0000-0000-0000EFB30000}"/>
    <cellStyle name="Total 14 30 2 2" xfId="25789" xr:uid="{00000000-0005-0000-0000-0000F0B30000}"/>
    <cellStyle name="Total 14 30 2 3" xfId="40138" xr:uid="{00000000-0005-0000-0000-0000F1B30000}"/>
    <cellStyle name="Total 14 30 3" xfId="22295" xr:uid="{00000000-0005-0000-0000-0000F2B30000}"/>
    <cellStyle name="Total 14 30 3 2" xfId="37346" xr:uid="{00000000-0005-0000-0000-0000F3B30000}"/>
    <cellStyle name="Total 14 30 3 3" xfId="51695" xr:uid="{00000000-0005-0000-0000-0000F4B30000}"/>
    <cellStyle name="Total 14 31" xfId="8153" xr:uid="{00000000-0005-0000-0000-0000F5B30000}"/>
    <cellStyle name="Total 14 31 2" xfId="11241" xr:uid="{00000000-0005-0000-0000-0000F6B30000}"/>
    <cellStyle name="Total 14 31 2 2" xfId="26292" xr:uid="{00000000-0005-0000-0000-0000F7B30000}"/>
    <cellStyle name="Total 14 31 2 3" xfId="40641" xr:uid="{00000000-0005-0000-0000-0000F8B30000}"/>
    <cellStyle name="Total 14 31 3" xfId="22502" xr:uid="{00000000-0005-0000-0000-0000F9B30000}"/>
    <cellStyle name="Total 14 31 3 2" xfId="37553" xr:uid="{00000000-0005-0000-0000-0000FAB30000}"/>
    <cellStyle name="Total 14 31 3 3" xfId="51902" xr:uid="{00000000-0005-0000-0000-0000FBB30000}"/>
    <cellStyle name="Total 14 32" xfId="8360" xr:uid="{00000000-0005-0000-0000-0000FCB30000}"/>
    <cellStyle name="Total 14 32 2" xfId="12458" xr:uid="{00000000-0005-0000-0000-0000FDB30000}"/>
    <cellStyle name="Total 14 32 2 2" xfId="27509" xr:uid="{00000000-0005-0000-0000-0000FEB30000}"/>
    <cellStyle name="Total 14 32 2 3" xfId="41858" xr:uid="{00000000-0005-0000-0000-0000FFB30000}"/>
    <cellStyle name="Total 14 32 3" xfId="22709" xr:uid="{00000000-0005-0000-0000-000000B40000}"/>
    <cellStyle name="Total 14 32 3 2" xfId="37760" xr:uid="{00000000-0005-0000-0000-000001B40000}"/>
    <cellStyle name="Total 14 32 3 3" xfId="52109" xr:uid="{00000000-0005-0000-0000-000002B40000}"/>
    <cellStyle name="Total 14 33" xfId="8564" xr:uid="{00000000-0005-0000-0000-000003B40000}"/>
    <cellStyle name="Total 14 33 2" xfId="10903" xr:uid="{00000000-0005-0000-0000-000004B40000}"/>
    <cellStyle name="Total 14 33 2 2" xfId="25954" xr:uid="{00000000-0005-0000-0000-000005B40000}"/>
    <cellStyle name="Total 14 33 2 3" xfId="40303" xr:uid="{00000000-0005-0000-0000-000006B40000}"/>
    <cellStyle name="Total 14 33 3" xfId="22913" xr:uid="{00000000-0005-0000-0000-000007B40000}"/>
    <cellStyle name="Total 14 33 3 2" xfId="37964" xr:uid="{00000000-0005-0000-0000-000008B40000}"/>
    <cellStyle name="Total 14 33 3 3" xfId="52313" xr:uid="{00000000-0005-0000-0000-000009B40000}"/>
    <cellStyle name="Total 14 34" xfId="8754" xr:uid="{00000000-0005-0000-0000-00000AB40000}"/>
    <cellStyle name="Total 14 34 2" xfId="11245" xr:uid="{00000000-0005-0000-0000-00000BB40000}"/>
    <cellStyle name="Total 14 34 2 2" xfId="26296" xr:uid="{00000000-0005-0000-0000-00000CB40000}"/>
    <cellStyle name="Total 14 34 2 3" xfId="40645" xr:uid="{00000000-0005-0000-0000-00000DB40000}"/>
    <cellStyle name="Total 14 34 3" xfId="23103" xr:uid="{00000000-0005-0000-0000-00000EB40000}"/>
    <cellStyle name="Total 14 34 3 2" xfId="38154" xr:uid="{00000000-0005-0000-0000-00000FB40000}"/>
    <cellStyle name="Total 14 34 3 3" xfId="52503" xr:uid="{00000000-0005-0000-0000-000010B40000}"/>
    <cellStyle name="Total 14 35" xfId="8924" xr:uid="{00000000-0005-0000-0000-000011B40000}"/>
    <cellStyle name="Total 14 35 2" xfId="10448" xr:uid="{00000000-0005-0000-0000-000012B40000}"/>
    <cellStyle name="Total 14 35 2 2" xfId="25499" xr:uid="{00000000-0005-0000-0000-000013B40000}"/>
    <cellStyle name="Total 14 35 2 3" xfId="39848" xr:uid="{00000000-0005-0000-0000-000014B40000}"/>
    <cellStyle name="Total 14 35 3" xfId="23273" xr:uid="{00000000-0005-0000-0000-000015B40000}"/>
    <cellStyle name="Total 14 35 3 2" xfId="38324" xr:uid="{00000000-0005-0000-0000-000016B40000}"/>
    <cellStyle name="Total 14 35 3 3" xfId="52673" xr:uid="{00000000-0005-0000-0000-000017B40000}"/>
    <cellStyle name="Total 14 36" xfId="12666" xr:uid="{00000000-0005-0000-0000-000018B40000}"/>
    <cellStyle name="Total 14 36 2" xfId="27717" xr:uid="{00000000-0005-0000-0000-000019B40000}"/>
    <cellStyle name="Total 14 36 3" xfId="42066" xr:uid="{00000000-0005-0000-0000-00001AB40000}"/>
    <cellStyle name="Total 14 37" xfId="16173" xr:uid="{00000000-0005-0000-0000-00001BB40000}"/>
    <cellStyle name="Total 14 37 2" xfId="31224" xr:uid="{00000000-0005-0000-0000-00001CB40000}"/>
    <cellStyle name="Total 14 37 3" xfId="45573" xr:uid="{00000000-0005-0000-0000-00001DB40000}"/>
    <cellStyle name="Total 14 4" xfId="2486" xr:uid="{00000000-0005-0000-0000-00001EB40000}"/>
    <cellStyle name="Total 14 4 2" xfId="11919" xr:uid="{00000000-0005-0000-0000-00001FB40000}"/>
    <cellStyle name="Total 14 4 2 2" xfId="26970" xr:uid="{00000000-0005-0000-0000-000020B40000}"/>
    <cellStyle name="Total 14 4 2 3" xfId="41319" xr:uid="{00000000-0005-0000-0000-000021B40000}"/>
    <cellStyle name="Total 14 4 3" xfId="16835" xr:uid="{00000000-0005-0000-0000-000022B40000}"/>
    <cellStyle name="Total 14 4 3 2" xfId="31886" xr:uid="{00000000-0005-0000-0000-000023B40000}"/>
    <cellStyle name="Total 14 4 3 3" xfId="46235" xr:uid="{00000000-0005-0000-0000-000024B40000}"/>
    <cellStyle name="Total 14 5" xfId="2696" xr:uid="{00000000-0005-0000-0000-000025B40000}"/>
    <cellStyle name="Total 14 5 2" xfId="14981" xr:uid="{00000000-0005-0000-0000-000026B40000}"/>
    <cellStyle name="Total 14 5 2 2" xfId="30032" xr:uid="{00000000-0005-0000-0000-000027B40000}"/>
    <cellStyle name="Total 14 5 2 3" xfId="44381" xr:uid="{00000000-0005-0000-0000-000028B40000}"/>
    <cellStyle name="Total 14 5 3" xfId="17045" xr:uid="{00000000-0005-0000-0000-000029B40000}"/>
    <cellStyle name="Total 14 5 3 2" xfId="32096" xr:uid="{00000000-0005-0000-0000-00002AB40000}"/>
    <cellStyle name="Total 14 5 3 3" xfId="46445" xr:uid="{00000000-0005-0000-0000-00002BB40000}"/>
    <cellStyle name="Total 14 6" xfId="2906" xr:uid="{00000000-0005-0000-0000-00002CB40000}"/>
    <cellStyle name="Total 14 6 2" xfId="16074" xr:uid="{00000000-0005-0000-0000-00002DB40000}"/>
    <cellStyle name="Total 14 6 2 2" xfId="31125" xr:uid="{00000000-0005-0000-0000-00002EB40000}"/>
    <cellStyle name="Total 14 6 2 3" xfId="45474" xr:uid="{00000000-0005-0000-0000-00002FB40000}"/>
    <cellStyle name="Total 14 6 3" xfId="17255" xr:uid="{00000000-0005-0000-0000-000030B40000}"/>
    <cellStyle name="Total 14 6 3 2" xfId="32306" xr:uid="{00000000-0005-0000-0000-000031B40000}"/>
    <cellStyle name="Total 14 6 3 3" xfId="46655" xr:uid="{00000000-0005-0000-0000-000032B40000}"/>
    <cellStyle name="Total 14 7" xfId="3116" xr:uid="{00000000-0005-0000-0000-000033B40000}"/>
    <cellStyle name="Total 14 7 2" xfId="13143" xr:uid="{00000000-0005-0000-0000-000034B40000}"/>
    <cellStyle name="Total 14 7 2 2" xfId="28194" xr:uid="{00000000-0005-0000-0000-000035B40000}"/>
    <cellStyle name="Total 14 7 2 3" xfId="42543" xr:uid="{00000000-0005-0000-0000-000036B40000}"/>
    <cellStyle name="Total 14 7 3" xfId="17465" xr:uid="{00000000-0005-0000-0000-000037B40000}"/>
    <cellStyle name="Total 14 7 3 2" xfId="32516" xr:uid="{00000000-0005-0000-0000-000038B40000}"/>
    <cellStyle name="Total 14 7 3 3" xfId="46865" xr:uid="{00000000-0005-0000-0000-000039B40000}"/>
    <cellStyle name="Total 14 8" xfId="3326" xr:uid="{00000000-0005-0000-0000-00003AB40000}"/>
    <cellStyle name="Total 14 8 2" xfId="15442" xr:uid="{00000000-0005-0000-0000-00003BB40000}"/>
    <cellStyle name="Total 14 8 2 2" xfId="30493" xr:uid="{00000000-0005-0000-0000-00003CB40000}"/>
    <cellStyle name="Total 14 8 2 3" xfId="44842" xr:uid="{00000000-0005-0000-0000-00003DB40000}"/>
    <cellStyle name="Total 14 8 3" xfId="17675" xr:uid="{00000000-0005-0000-0000-00003EB40000}"/>
    <cellStyle name="Total 14 8 3 2" xfId="32726" xr:uid="{00000000-0005-0000-0000-00003FB40000}"/>
    <cellStyle name="Total 14 8 3 3" xfId="47075" xr:uid="{00000000-0005-0000-0000-000040B40000}"/>
    <cellStyle name="Total 14 9" xfId="3536" xr:uid="{00000000-0005-0000-0000-000041B40000}"/>
    <cellStyle name="Total 14 9 2" xfId="13174" xr:uid="{00000000-0005-0000-0000-000042B40000}"/>
    <cellStyle name="Total 14 9 2 2" xfId="28225" xr:uid="{00000000-0005-0000-0000-000043B40000}"/>
    <cellStyle name="Total 14 9 2 3" xfId="42574" xr:uid="{00000000-0005-0000-0000-000044B40000}"/>
    <cellStyle name="Total 14 9 3" xfId="17885" xr:uid="{00000000-0005-0000-0000-000045B40000}"/>
    <cellStyle name="Total 14 9 3 2" xfId="32936" xr:uid="{00000000-0005-0000-0000-000046B40000}"/>
    <cellStyle name="Total 14 9 3 3" xfId="47285" xr:uid="{00000000-0005-0000-0000-000047B40000}"/>
    <cellStyle name="Total 15" xfId="1451" xr:uid="{00000000-0005-0000-0000-000048B40000}"/>
    <cellStyle name="Total 15 10" xfId="3747" xr:uid="{00000000-0005-0000-0000-000049B40000}"/>
    <cellStyle name="Total 15 10 2" xfId="9290" xr:uid="{00000000-0005-0000-0000-00004AB40000}"/>
    <cellStyle name="Total 15 10 2 2" xfId="24341" xr:uid="{00000000-0005-0000-0000-00004BB40000}"/>
    <cellStyle name="Total 15 10 2 3" xfId="38690" xr:uid="{00000000-0005-0000-0000-00004CB40000}"/>
    <cellStyle name="Total 15 10 3" xfId="18096" xr:uid="{00000000-0005-0000-0000-00004DB40000}"/>
    <cellStyle name="Total 15 10 3 2" xfId="33147" xr:uid="{00000000-0005-0000-0000-00004EB40000}"/>
    <cellStyle name="Total 15 10 3 3" xfId="47496" xr:uid="{00000000-0005-0000-0000-00004FB40000}"/>
    <cellStyle name="Total 15 11" xfId="3957" xr:uid="{00000000-0005-0000-0000-000050B40000}"/>
    <cellStyle name="Total 15 11 2" xfId="15160" xr:uid="{00000000-0005-0000-0000-000051B40000}"/>
    <cellStyle name="Total 15 11 2 2" xfId="30211" xr:uid="{00000000-0005-0000-0000-000052B40000}"/>
    <cellStyle name="Total 15 11 2 3" xfId="44560" xr:uid="{00000000-0005-0000-0000-000053B40000}"/>
    <cellStyle name="Total 15 11 3" xfId="18306" xr:uid="{00000000-0005-0000-0000-000054B40000}"/>
    <cellStyle name="Total 15 11 3 2" xfId="33357" xr:uid="{00000000-0005-0000-0000-000055B40000}"/>
    <cellStyle name="Total 15 11 3 3" xfId="47706" xr:uid="{00000000-0005-0000-0000-000056B40000}"/>
    <cellStyle name="Total 15 12" xfId="4167" xr:uid="{00000000-0005-0000-0000-000057B40000}"/>
    <cellStyle name="Total 15 12 2" xfId="9118" xr:uid="{00000000-0005-0000-0000-000058B40000}"/>
    <cellStyle name="Total 15 12 2 2" xfId="24169" xr:uid="{00000000-0005-0000-0000-000059B40000}"/>
    <cellStyle name="Total 15 12 2 3" xfId="38518" xr:uid="{00000000-0005-0000-0000-00005AB40000}"/>
    <cellStyle name="Total 15 12 3" xfId="18516" xr:uid="{00000000-0005-0000-0000-00005BB40000}"/>
    <cellStyle name="Total 15 12 3 2" xfId="33567" xr:uid="{00000000-0005-0000-0000-00005CB40000}"/>
    <cellStyle name="Total 15 12 3 3" xfId="47916" xr:uid="{00000000-0005-0000-0000-00005DB40000}"/>
    <cellStyle name="Total 15 13" xfId="4377" xr:uid="{00000000-0005-0000-0000-00005EB40000}"/>
    <cellStyle name="Total 15 13 2" xfId="13223" xr:uid="{00000000-0005-0000-0000-00005FB40000}"/>
    <cellStyle name="Total 15 13 2 2" xfId="28274" xr:uid="{00000000-0005-0000-0000-000060B40000}"/>
    <cellStyle name="Total 15 13 2 3" xfId="42623" xr:uid="{00000000-0005-0000-0000-000061B40000}"/>
    <cellStyle name="Total 15 13 3" xfId="18726" xr:uid="{00000000-0005-0000-0000-000062B40000}"/>
    <cellStyle name="Total 15 13 3 2" xfId="33777" xr:uid="{00000000-0005-0000-0000-000063B40000}"/>
    <cellStyle name="Total 15 13 3 3" xfId="48126" xr:uid="{00000000-0005-0000-0000-000064B40000}"/>
    <cellStyle name="Total 15 14" xfId="4587" xr:uid="{00000000-0005-0000-0000-000065B40000}"/>
    <cellStyle name="Total 15 14 2" xfId="12100" xr:uid="{00000000-0005-0000-0000-000066B40000}"/>
    <cellStyle name="Total 15 14 2 2" xfId="27151" xr:uid="{00000000-0005-0000-0000-000067B40000}"/>
    <cellStyle name="Total 15 14 2 3" xfId="41500" xr:uid="{00000000-0005-0000-0000-000068B40000}"/>
    <cellStyle name="Total 15 14 3" xfId="18936" xr:uid="{00000000-0005-0000-0000-000069B40000}"/>
    <cellStyle name="Total 15 14 3 2" xfId="33987" xr:uid="{00000000-0005-0000-0000-00006AB40000}"/>
    <cellStyle name="Total 15 14 3 3" xfId="48336" xr:uid="{00000000-0005-0000-0000-00006BB40000}"/>
    <cellStyle name="Total 15 15" xfId="4797" xr:uid="{00000000-0005-0000-0000-00006CB40000}"/>
    <cellStyle name="Total 15 15 2" xfId="12849" xr:uid="{00000000-0005-0000-0000-00006DB40000}"/>
    <cellStyle name="Total 15 15 2 2" xfId="27900" xr:uid="{00000000-0005-0000-0000-00006EB40000}"/>
    <cellStyle name="Total 15 15 2 3" xfId="42249" xr:uid="{00000000-0005-0000-0000-00006FB40000}"/>
    <cellStyle name="Total 15 15 3" xfId="19146" xr:uid="{00000000-0005-0000-0000-000070B40000}"/>
    <cellStyle name="Total 15 15 3 2" xfId="34197" xr:uid="{00000000-0005-0000-0000-000071B40000}"/>
    <cellStyle name="Total 15 15 3 3" xfId="48546" xr:uid="{00000000-0005-0000-0000-000072B40000}"/>
    <cellStyle name="Total 15 16" xfId="5007" xr:uid="{00000000-0005-0000-0000-000073B40000}"/>
    <cellStyle name="Total 15 16 2" xfId="15505" xr:uid="{00000000-0005-0000-0000-000074B40000}"/>
    <cellStyle name="Total 15 16 2 2" xfId="30556" xr:uid="{00000000-0005-0000-0000-000075B40000}"/>
    <cellStyle name="Total 15 16 2 3" xfId="44905" xr:uid="{00000000-0005-0000-0000-000076B40000}"/>
    <cellStyle name="Total 15 16 3" xfId="19356" xr:uid="{00000000-0005-0000-0000-000077B40000}"/>
    <cellStyle name="Total 15 16 3 2" xfId="34407" xr:uid="{00000000-0005-0000-0000-000078B40000}"/>
    <cellStyle name="Total 15 16 3 3" xfId="48756" xr:uid="{00000000-0005-0000-0000-000079B40000}"/>
    <cellStyle name="Total 15 17" xfId="5217" xr:uid="{00000000-0005-0000-0000-00007AB40000}"/>
    <cellStyle name="Total 15 17 2" xfId="13741" xr:uid="{00000000-0005-0000-0000-00007BB40000}"/>
    <cellStyle name="Total 15 17 2 2" xfId="28792" xr:uid="{00000000-0005-0000-0000-00007CB40000}"/>
    <cellStyle name="Total 15 17 2 3" xfId="43141" xr:uid="{00000000-0005-0000-0000-00007DB40000}"/>
    <cellStyle name="Total 15 17 3" xfId="19566" xr:uid="{00000000-0005-0000-0000-00007EB40000}"/>
    <cellStyle name="Total 15 17 3 2" xfId="34617" xr:uid="{00000000-0005-0000-0000-00007FB40000}"/>
    <cellStyle name="Total 15 17 3 3" xfId="48966" xr:uid="{00000000-0005-0000-0000-000080B40000}"/>
    <cellStyle name="Total 15 18" xfId="5427" xr:uid="{00000000-0005-0000-0000-000081B40000}"/>
    <cellStyle name="Total 15 18 2" xfId="12783" xr:uid="{00000000-0005-0000-0000-000082B40000}"/>
    <cellStyle name="Total 15 18 2 2" xfId="27834" xr:uid="{00000000-0005-0000-0000-000083B40000}"/>
    <cellStyle name="Total 15 18 2 3" xfId="42183" xr:uid="{00000000-0005-0000-0000-000084B40000}"/>
    <cellStyle name="Total 15 18 3" xfId="19776" xr:uid="{00000000-0005-0000-0000-000085B40000}"/>
    <cellStyle name="Total 15 18 3 2" xfId="34827" xr:uid="{00000000-0005-0000-0000-000086B40000}"/>
    <cellStyle name="Total 15 18 3 3" xfId="49176" xr:uid="{00000000-0005-0000-0000-000087B40000}"/>
    <cellStyle name="Total 15 19" xfId="5637" xr:uid="{00000000-0005-0000-0000-000088B40000}"/>
    <cellStyle name="Total 15 19 2" xfId="10274" xr:uid="{00000000-0005-0000-0000-000089B40000}"/>
    <cellStyle name="Total 15 19 2 2" xfId="25325" xr:uid="{00000000-0005-0000-0000-00008AB40000}"/>
    <cellStyle name="Total 15 19 2 3" xfId="39674" xr:uid="{00000000-0005-0000-0000-00008BB40000}"/>
    <cellStyle name="Total 15 19 3" xfId="19986" xr:uid="{00000000-0005-0000-0000-00008CB40000}"/>
    <cellStyle name="Total 15 19 3 2" xfId="35037" xr:uid="{00000000-0005-0000-0000-00008DB40000}"/>
    <cellStyle name="Total 15 19 3 3" xfId="49386" xr:uid="{00000000-0005-0000-0000-00008EB40000}"/>
    <cellStyle name="Total 15 2" xfId="2022" xr:uid="{00000000-0005-0000-0000-00008FB40000}"/>
    <cellStyle name="Total 15 2 2" xfId="11679" xr:uid="{00000000-0005-0000-0000-000090B40000}"/>
    <cellStyle name="Total 15 2 2 2" xfId="26730" xr:uid="{00000000-0005-0000-0000-000091B40000}"/>
    <cellStyle name="Total 15 2 2 3" xfId="41079" xr:uid="{00000000-0005-0000-0000-000092B40000}"/>
    <cellStyle name="Total 15 2 3" xfId="16369" xr:uid="{00000000-0005-0000-0000-000093B40000}"/>
    <cellStyle name="Total 15 2 3 2" xfId="31420" xr:uid="{00000000-0005-0000-0000-000094B40000}"/>
    <cellStyle name="Total 15 2 3 3" xfId="45769" xr:uid="{00000000-0005-0000-0000-000095B40000}"/>
    <cellStyle name="Total 15 20" xfId="5847" xr:uid="{00000000-0005-0000-0000-000096B40000}"/>
    <cellStyle name="Total 15 20 2" xfId="1735" xr:uid="{00000000-0005-0000-0000-000097B40000}"/>
    <cellStyle name="Total 15 20 2 2" xfId="23540" xr:uid="{00000000-0005-0000-0000-000098B40000}"/>
    <cellStyle name="Total 15 20 2 3" xfId="24021" xr:uid="{00000000-0005-0000-0000-000099B40000}"/>
    <cellStyle name="Total 15 20 3" xfId="20196" xr:uid="{00000000-0005-0000-0000-00009AB40000}"/>
    <cellStyle name="Total 15 20 3 2" xfId="35247" xr:uid="{00000000-0005-0000-0000-00009BB40000}"/>
    <cellStyle name="Total 15 20 3 3" xfId="49596" xr:uid="{00000000-0005-0000-0000-00009CB40000}"/>
    <cellStyle name="Total 15 21" xfId="6057" xr:uid="{00000000-0005-0000-0000-00009DB40000}"/>
    <cellStyle name="Total 15 21 2" xfId="14014" xr:uid="{00000000-0005-0000-0000-00009EB40000}"/>
    <cellStyle name="Total 15 21 2 2" xfId="29065" xr:uid="{00000000-0005-0000-0000-00009FB40000}"/>
    <cellStyle name="Total 15 21 2 3" xfId="43414" xr:uid="{00000000-0005-0000-0000-0000A0B40000}"/>
    <cellStyle name="Total 15 21 3" xfId="20406" xr:uid="{00000000-0005-0000-0000-0000A1B40000}"/>
    <cellStyle name="Total 15 21 3 2" xfId="35457" xr:uid="{00000000-0005-0000-0000-0000A2B40000}"/>
    <cellStyle name="Total 15 21 3 3" xfId="49806" xr:uid="{00000000-0005-0000-0000-0000A3B40000}"/>
    <cellStyle name="Total 15 22" xfId="6267" xr:uid="{00000000-0005-0000-0000-0000A4B40000}"/>
    <cellStyle name="Total 15 22 2" xfId="14451" xr:uid="{00000000-0005-0000-0000-0000A5B40000}"/>
    <cellStyle name="Total 15 22 2 2" xfId="29502" xr:uid="{00000000-0005-0000-0000-0000A6B40000}"/>
    <cellStyle name="Total 15 22 2 3" xfId="43851" xr:uid="{00000000-0005-0000-0000-0000A7B40000}"/>
    <cellStyle name="Total 15 22 3" xfId="20616" xr:uid="{00000000-0005-0000-0000-0000A8B40000}"/>
    <cellStyle name="Total 15 22 3 2" xfId="35667" xr:uid="{00000000-0005-0000-0000-0000A9B40000}"/>
    <cellStyle name="Total 15 22 3 3" xfId="50016" xr:uid="{00000000-0005-0000-0000-0000AAB40000}"/>
    <cellStyle name="Total 15 23" xfId="6477" xr:uid="{00000000-0005-0000-0000-0000ABB40000}"/>
    <cellStyle name="Total 15 23 2" xfId="9518" xr:uid="{00000000-0005-0000-0000-0000ACB40000}"/>
    <cellStyle name="Total 15 23 2 2" xfId="24569" xr:uid="{00000000-0005-0000-0000-0000ADB40000}"/>
    <cellStyle name="Total 15 23 2 3" xfId="38918" xr:uid="{00000000-0005-0000-0000-0000AEB40000}"/>
    <cellStyle name="Total 15 23 3" xfId="20826" xr:uid="{00000000-0005-0000-0000-0000AFB40000}"/>
    <cellStyle name="Total 15 23 3 2" xfId="35877" xr:uid="{00000000-0005-0000-0000-0000B0B40000}"/>
    <cellStyle name="Total 15 23 3 3" xfId="50226" xr:uid="{00000000-0005-0000-0000-0000B1B40000}"/>
    <cellStyle name="Total 15 24" xfId="6687" xr:uid="{00000000-0005-0000-0000-0000B2B40000}"/>
    <cellStyle name="Total 15 24 2" xfId="1648" xr:uid="{00000000-0005-0000-0000-0000B3B40000}"/>
    <cellStyle name="Total 15 24 2 2" xfId="23453" xr:uid="{00000000-0005-0000-0000-0000B4B40000}"/>
    <cellStyle name="Total 15 24 2 3" xfId="23856" xr:uid="{00000000-0005-0000-0000-0000B5B40000}"/>
    <cellStyle name="Total 15 24 3" xfId="21036" xr:uid="{00000000-0005-0000-0000-0000B6B40000}"/>
    <cellStyle name="Total 15 24 3 2" xfId="36087" xr:uid="{00000000-0005-0000-0000-0000B7B40000}"/>
    <cellStyle name="Total 15 24 3 3" xfId="50436" xr:uid="{00000000-0005-0000-0000-0000B8B40000}"/>
    <cellStyle name="Total 15 25" xfId="6897" xr:uid="{00000000-0005-0000-0000-0000B9B40000}"/>
    <cellStyle name="Total 15 25 2" xfId="11183" xr:uid="{00000000-0005-0000-0000-0000BAB40000}"/>
    <cellStyle name="Total 15 25 2 2" xfId="26234" xr:uid="{00000000-0005-0000-0000-0000BBB40000}"/>
    <cellStyle name="Total 15 25 2 3" xfId="40583" xr:uid="{00000000-0005-0000-0000-0000BCB40000}"/>
    <cellStyle name="Total 15 25 3" xfId="21246" xr:uid="{00000000-0005-0000-0000-0000BDB40000}"/>
    <cellStyle name="Total 15 25 3 2" xfId="36297" xr:uid="{00000000-0005-0000-0000-0000BEB40000}"/>
    <cellStyle name="Total 15 25 3 3" xfId="50646" xr:uid="{00000000-0005-0000-0000-0000BFB40000}"/>
    <cellStyle name="Total 15 26" xfId="7107" xr:uid="{00000000-0005-0000-0000-0000C0B40000}"/>
    <cellStyle name="Total 15 26 2" xfId="10079" xr:uid="{00000000-0005-0000-0000-0000C1B40000}"/>
    <cellStyle name="Total 15 26 2 2" xfId="25130" xr:uid="{00000000-0005-0000-0000-0000C2B40000}"/>
    <cellStyle name="Total 15 26 2 3" xfId="39479" xr:uid="{00000000-0005-0000-0000-0000C3B40000}"/>
    <cellStyle name="Total 15 26 3" xfId="21456" xr:uid="{00000000-0005-0000-0000-0000C4B40000}"/>
    <cellStyle name="Total 15 26 3 2" xfId="36507" xr:uid="{00000000-0005-0000-0000-0000C5B40000}"/>
    <cellStyle name="Total 15 26 3 3" xfId="50856" xr:uid="{00000000-0005-0000-0000-0000C6B40000}"/>
    <cellStyle name="Total 15 27" xfId="7317" xr:uid="{00000000-0005-0000-0000-0000C7B40000}"/>
    <cellStyle name="Total 15 27 2" xfId="9063" xr:uid="{00000000-0005-0000-0000-0000C8B40000}"/>
    <cellStyle name="Total 15 27 2 2" xfId="24114" xr:uid="{00000000-0005-0000-0000-0000C9B40000}"/>
    <cellStyle name="Total 15 27 2 3" xfId="38463" xr:uid="{00000000-0005-0000-0000-0000CAB40000}"/>
    <cellStyle name="Total 15 27 3" xfId="21666" xr:uid="{00000000-0005-0000-0000-0000CBB40000}"/>
    <cellStyle name="Total 15 27 3 2" xfId="36717" xr:uid="{00000000-0005-0000-0000-0000CCB40000}"/>
    <cellStyle name="Total 15 27 3 3" xfId="51066" xr:uid="{00000000-0005-0000-0000-0000CDB40000}"/>
    <cellStyle name="Total 15 28" xfId="7527" xr:uid="{00000000-0005-0000-0000-0000CEB40000}"/>
    <cellStyle name="Total 15 28 2" xfId="14511" xr:uid="{00000000-0005-0000-0000-0000CFB40000}"/>
    <cellStyle name="Total 15 28 2 2" xfId="29562" xr:uid="{00000000-0005-0000-0000-0000D0B40000}"/>
    <cellStyle name="Total 15 28 2 3" xfId="43911" xr:uid="{00000000-0005-0000-0000-0000D1B40000}"/>
    <cellStyle name="Total 15 28 3" xfId="21876" xr:uid="{00000000-0005-0000-0000-0000D2B40000}"/>
    <cellStyle name="Total 15 28 3 2" xfId="36927" xr:uid="{00000000-0005-0000-0000-0000D3B40000}"/>
    <cellStyle name="Total 15 28 3 3" xfId="51276" xr:uid="{00000000-0005-0000-0000-0000D4B40000}"/>
    <cellStyle name="Total 15 29" xfId="7737" xr:uid="{00000000-0005-0000-0000-0000D5B40000}"/>
    <cellStyle name="Total 15 29 2" xfId="9183" xr:uid="{00000000-0005-0000-0000-0000D6B40000}"/>
    <cellStyle name="Total 15 29 2 2" xfId="24234" xr:uid="{00000000-0005-0000-0000-0000D7B40000}"/>
    <cellStyle name="Total 15 29 2 3" xfId="38583" xr:uid="{00000000-0005-0000-0000-0000D8B40000}"/>
    <cellStyle name="Total 15 29 3" xfId="22086" xr:uid="{00000000-0005-0000-0000-0000D9B40000}"/>
    <cellStyle name="Total 15 29 3 2" xfId="37137" xr:uid="{00000000-0005-0000-0000-0000DAB40000}"/>
    <cellStyle name="Total 15 29 3 3" xfId="51486" xr:uid="{00000000-0005-0000-0000-0000DBB40000}"/>
    <cellStyle name="Total 15 3" xfId="2277" xr:uid="{00000000-0005-0000-0000-0000DCB40000}"/>
    <cellStyle name="Total 15 3 2" xfId="13400" xr:uid="{00000000-0005-0000-0000-0000DDB40000}"/>
    <cellStyle name="Total 15 3 2 2" xfId="28451" xr:uid="{00000000-0005-0000-0000-0000DEB40000}"/>
    <cellStyle name="Total 15 3 2 3" xfId="42800" xr:uid="{00000000-0005-0000-0000-0000DFB40000}"/>
    <cellStyle name="Total 15 3 3" xfId="16626" xr:uid="{00000000-0005-0000-0000-0000E0B40000}"/>
    <cellStyle name="Total 15 3 3 2" xfId="31677" xr:uid="{00000000-0005-0000-0000-0000E1B40000}"/>
    <cellStyle name="Total 15 3 3 3" xfId="46026" xr:uid="{00000000-0005-0000-0000-0000E2B40000}"/>
    <cellStyle name="Total 15 30" xfId="7947" xr:uid="{00000000-0005-0000-0000-0000E3B40000}"/>
    <cellStyle name="Total 15 30 2" xfId="13175" xr:uid="{00000000-0005-0000-0000-0000E4B40000}"/>
    <cellStyle name="Total 15 30 2 2" xfId="28226" xr:uid="{00000000-0005-0000-0000-0000E5B40000}"/>
    <cellStyle name="Total 15 30 2 3" xfId="42575" xr:uid="{00000000-0005-0000-0000-0000E6B40000}"/>
    <cellStyle name="Total 15 30 3" xfId="22296" xr:uid="{00000000-0005-0000-0000-0000E7B40000}"/>
    <cellStyle name="Total 15 30 3 2" xfId="37347" xr:uid="{00000000-0005-0000-0000-0000E8B40000}"/>
    <cellStyle name="Total 15 30 3 3" xfId="51696" xr:uid="{00000000-0005-0000-0000-0000E9B40000}"/>
    <cellStyle name="Total 15 31" xfId="8154" xr:uid="{00000000-0005-0000-0000-0000EAB40000}"/>
    <cellStyle name="Total 15 31 2" xfId="14664" xr:uid="{00000000-0005-0000-0000-0000EBB40000}"/>
    <cellStyle name="Total 15 31 2 2" xfId="29715" xr:uid="{00000000-0005-0000-0000-0000ECB40000}"/>
    <cellStyle name="Total 15 31 2 3" xfId="44064" xr:uid="{00000000-0005-0000-0000-0000EDB40000}"/>
    <cellStyle name="Total 15 31 3" xfId="22503" xr:uid="{00000000-0005-0000-0000-0000EEB40000}"/>
    <cellStyle name="Total 15 31 3 2" xfId="37554" xr:uid="{00000000-0005-0000-0000-0000EFB40000}"/>
    <cellStyle name="Total 15 31 3 3" xfId="51903" xr:uid="{00000000-0005-0000-0000-0000F0B40000}"/>
    <cellStyle name="Total 15 32" xfId="8361" xr:uid="{00000000-0005-0000-0000-0000F1B40000}"/>
    <cellStyle name="Total 15 32 2" xfId="15744" xr:uid="{00000000-0005-0000-0000-0000F2B40000}"/>
    <cellStyle name="Total 15 32 2 2" xfId="30795" xr:uid="{00000000-0005-0000-0000-0000F3B40000}"/>
    <cellStyle name="Total 15 32 2 3" xfId="45144" xr:uid="{00000000-0005-0000-0000-0000F4B40000}"/>
    <cellStyle name="Total 15 32 3" xfId="22710" xr:uid="{00000000-0005-0000-0000-0000F5B40000}"/>
    <cellStyle name="Total 15 32 3 2" xfId="37761" xr:uid="{00000000-0005-0000-0000-0000F6B40000}"/>
    <cellStyle name="Total 15 32 3 3" xfId="52110" xr:uid="{00000000-0005-0000-0000-0000F7B40000}"/>
    <cellStyle name="Total 15 33" xfId="8565" xr:uid="{00000000-0005-0000-0000-0000F8B40000}"/>
    <cellStyle name="Total 15 33 2" xfId="13615" xr:uid="{00000000-0005-0000-0000-0000F9B40000}"/>
    <cellStyle name="Total 15 33 2 2" xfId="28666" xr:uid="{00000000-0005-0000-0000-0000FAB40000}"/>
    <cellStyle name="Total 15 33 2 3" xfId="43015" xr:uid="{00000000-0005-0000-0000-0000FBB40000}"/>
    <cellStyle name="Total 15 33 3" xfId="22914" xr:uid="{00000000-0005-0000-0000-0000FCB40000}"/>
    <cellStyle name="Total 15 33 3 2" xfId="37965" xr:uid="{00000000-0005-0000-0000-0000FDB40000}"/>
    <cellStyle name="Total 15 33 3 3" xfId="52314" xr:uid="{00000000-0005-0000-0000-0000FEB40000}"/>
    <cellStyle name="Total 15 34" xfId="8755" xr:uid="{00000000-0005-0000-0000-0000FFB40000}"/>
    <cellStyle name="Total 15 34 2" xfId="9356" xr:uid="{00000000-0005-0000-0000-000000B50000}"/>
    <cellStyle name="Total 15 34 2 2" xfId="24407" xr:uid="{00000000-0005-0000-0000-000001B50000}"/>
    <cellStyle name="Total 15 34 2 3" xfId="38756" xr:uid="{00000000-0005-0000-0000-000002B50000}"/>
    <cellStyle name="Total 15 34 3" xfId="23104" xr:uid="{00000000-0005-0000-0000-000003B50000}"/>
    <cellStyle name="Total 15 34 3 2" xfId="38155" xr:uid="{00000000-0005-0000-0000-000004B50000}"/>
    <cellStyle name="Total 15 34 3 3" xfId="52504" xr:uid="{00000000-0005-0000-0000-000005B50000}"/>
    <cellStyle name="Total 15 35" xfId="8925" xr:uid="{00000000-0005-0000-0000-000006B50000}"/>
    <cellStyle name="Total 15 35 2" xfId="15834" xr:uid="{00000000-0005-0000-0000-000007B50000}"/>
    <cellStyle name="Total 15 35 2 2" xfId="30885" xr:uid="{00000000-0005-0000-0000-000008B50000}"/>
    <cellStyle name="Total 15 35 2 3" xfId="45234" xr:uid="{00000000-0005-0000-0000-000009B50000}"/>
    <cellStyle name="Total 15 35 3" xfId="23274" xr:uid="{00000000-0005-0000-0000-00000AB50000}"/>
    <cellStyle name="Total 15 35 3 2" xfId="38325" xr:uid="{00000000-0005-0000-0000-00000BB50000}"/>
    <cellStyle name="Total 15 35 3 3" xfId="52674" xr:uid="{00000000-0005-0000-0000-00000CB50000}"/>
    <cellStyle name="Total 15 36" xfId="12350" xr:uid="{00000000-0005-0000-0000-00000DB50000}"/>
    <cellStyle name="Total 15 36 2" xfId="27401" xr:uid="{00000000-0005-0000-0000-00000EB50000}"/>
    <cellStyle name="Total 15 36 3" xfId="41750" xr:uid="{00000000-0005-0000-0000-00000FB50000}"/>
    <cellStyle name="Total 15 37" xfId="16174" xr:uid="{00000000-0005-0000-0000-000010B50000}"/>
    <cellStyle name="Total 15 37 2" xfId="31225" xr:uid="{00000000-0005-0000-0000-000011B50000}"/>
    <cellStyle name="Total 15 37 3" xfId="45574" xr:uid="{00000000-0005-0000-0000-000012B50000}"/>
    <cellStyle name="Total 15 4" xfId="2487" xr:uid="{00000000-0005-0000-0000-000013B50000}"/>
    <cellStyle name="Total 15 4 2" xfId="15172" xr:uid="{00000000-0005-0000-0000-000014B50000}"/>
    <cellStyle name="Total 15 4 2 2" xfId="30223" xr:uid="{00000000-0005-0000-0000-000015B50000}"/>
    <cellStyle name="Total 15 4 2 3" xfId="44572" xr:uid="{00000000-0005-0000-0000-000016B50000}"/>
    <cellStyle name="Total 15 4 3" xfId="16836" xr:uid="{00000000-0005-0000-0000-000017B50000}"/>
    <cellStyle name="Total 15 4 3 2" xfId="31887" xr:uid="{00000000-0005-0000-0000-000018B50000}"/>
    <cellStyle name="Total 15 4 3 3" xfId="46236" xr:uid="{00000000-0005-0000-0000-000019B50000}"/>
    <cellStyle name="Total 15 5" xfId="2697" xr:uid="{00000000-0005-0000-0000-00001AB50000}"/>
    <cellStyle name="Total 15 5 2" xfId="11964" xr:uid="{00000000-0005-0000-0000-00001BB50000}"/>
    <cellStyle name="Total 15 5 2 2" xfId="27015" xr:uid="{00000000-0005-0000-0000-00001CB50000}"/>
    <cellStyle name="Total 15 5 2 3" xfId="41364" xr:uid="{00000000-0005-0000-0000-00001DB50000}"/>
    <cellStyle name="Total 15 5 3" xfId="17046" xr:uid="{00000000-0005-0000-0000-00001EB50000}"/>
    <cellStyle name="Total 15 5 3 2" xfId="32097" xr:uid="{00000000-0005-0000-0000-00001FB50000}"/>
    <cellStyle name="Total 15 5 3 3" xfId="46446" xr:uid="{00000000-0005-0000-0000-000020B50000}"/>
    <cellStyle name="Total 15 6" xfId="2907" xr:uid="{00000000-0005-0000-0000-000021B50000}"/>
    <cellStyle name="Total 15 6 2" xfId="15978" xr:uid="{00000000-0005-0000-0000-000022B50000}"/>
    <cellStyle name="Total 15 6 2 2" xfId="31029" xr:uid="{00000000-0005-0000-0000-000023B50000}"/>
    <cellStyle name="Total 15 6 2 3" xfId="45378" xr:uid="{00000000-0005-0000-0000-000024B50000}"/>
    <cellStyle name="Total 15 6 3" xfId="17256" xr:uid="{00000000-0005-0000-0000-000025B50000}"/>
    <cellStyle name="Total 15 6 3 2" xfId="32307" xr:uid="{00000000-0005-0000-0000-000026B50000}"/>
    <cellStyle name="Total 15 6 3 3" xfId="46656" xr:uid="{00000000-0005-0000-0000-000027B50000}"/>
    <cellStyle name="Total 15 7" xfId="3117" xr:uid="{00000000-0005-0000-0000-000028B50000}"/>
    <cellStyle name="Total 15 7 2" xfId="1641" xr:uid="{00000000-0005-0000-0000-000029B50000}"/>
    <cellStyle name="Total 15 7 2 2" xfId="23446" xr:uid="{00000000-0005-0000-0000-00002AB50000}"/>
    <cellStyle name="Total 15 7 2 3" xfId="23917" xr:uid="{00000000-0005-0000-0000-00002BB50000}"/>
    <cellStyle name="Total 15 7 3" xfId="17466" xr:uid="{00000000-0005-0000-0000-00002CB50000}"/>
    <cellStyle name="Total 15 7 3 2" xfId="32517" xr:uid="{00000000-0005-0000-0000-00002DB50000}"/>
    <cellStyle name="Total 15 7 3 3" xfId="46866" xr:uid="{00000000-0005-0000-0000-00002EB50000}"/>
    <cellStyle name="Total 15 8" xfId="3327" xr:uid="{00000000-0005-0000-0000-00002FB50000}"/>
    <cellStyle name="Total 15 8 2" xfId="9501" xr:uid="{00000000-0005-0000-0000-000030B50000}"/>
    <cellStyle name="Total 15 8 2 2" xfId="24552" xr:uid="{00000000-0005-0000-0000-000031B50000}"/>
    <cellStyle name="Total 15 8 2 3" xfId="38901" xr:uid="{00000000-0005-0000-0000-000032B50000}"/>
    <cellStyle name="Total 15 8 3" xfId="17676" xr:uid="{00000000-0005-0000-0000-000033B50000}"/>
    <cellStyle name="Total 15 8 3 2" xfId="32727" xr:uid="{00000000-0005-0000-0000-000034B50000}"/>
    <cellStyle name="Total 15 8 3 3" xfId="47076" xr:uid="{00000000-0005-0000-0000-000035B50000}"/>
    <cellStyle name="Total 15 9" xfId="3537" xr:uid="{00000000-0005-0000-0000-000036B50000}"/>
    <cellStyle name="Total 15 9 2" xfId="9557" xr:uid="{00000000-0005-0000-0000-000037B50000}"/>
    <cellStyle name="Total 15 9 2 2" xfId="24608" xr:uid="{00000000-0005-0000-0000-000038B50000}"/>
    <cellStyle name="Total 15 9 2 3" xfId="38957" xr:uid="{00000000-0005-0000-0000-000039B50000}"/>
    <cellStyle name="Total 15 9 3" xfId="17886" xr:uid="{00000000-0005-0000-0000-00003AB50000}"/>
    <cellStyle name="Total 15 9 3 2" xfId="32937" xr:uid="{00000000-0005-0000-0000-00003BB50000}"/>
    <cellStyle name="Total 15 9 3 3" xfId="47286" xr:uid="{00000000-0005-0000-0000-00003CB50000}"/>
    <cellStyle name="Total 16" xfId="1452" xr:uid="{00000000-0005-0000-0000-00003DB50000}"/>
    <cellStyle name="Total 16 10" xfId="3748" xr:uid="{00000000-0005-0000-0000-00003EB50000}"/>
    <cellStyle name="Total 16 10 2" xfId="1758" xr:uid="{00000000-0005-0000-0000-00003FB50000}"/>
    <cellStyle name="Total 16 10 2 2" xfId="23563" xr:uid="{00000000-0005-0000-0000-000040B50000}"/>
    <cellStyle name="Total 16 10 2 3" xfId="23805" xr:uid="{00000000-0005-0000-0000-000041B50000}"/>
    <cellStyle name="Total 16 10 3" xfId="18097" xr:uid="{00000000-0005-0000-0000-000042B50000}"/>
    <cellStyle name="Total 16 10 3 2" xfId="33148" xr:uid="{00000000-0005-0000-0000-000043B50000}"/>
    <cellStyle name="Total 16 10 3 3" xfId="47497" xr:uid="{00000000-0005-0000-0000-000044B50000}"/>
    <cellStyle name="Total 16 11" xfId="3958" xr:uid="{00000000-0005-0000-0000-000045B50000}"/>
    <cellStyle name="Total 16 11 2" xfId="12880" xr:uid="{00000000-0005-0000-0000-000046B50000}"/>
    <cellStyle name="Total 16 11 2 2" xfId="27931" xr:uid="{00000000-0005-0000-0000-000047B50000}"/>
    <cellStyle name="Total 16 11 2 3" xfId="42280" xr:uid="{00000000-0005-0000-0000-000048B50000}"/>
    <cellStyle name="Total 16 11 3" xfId="18307" xr:uid="{00000000-0005-0000-0000-000049B50000}"/>
    <cellStyle name="Total 16 11 3 2" xfId="33358" xr:uid="{00000000-0005-0000-0000-00004AB50000}"/>
    <cellStyle name="Total 16 11 3 3" xfId="47707" xr:uid="{00000000-0005-0000-0000-00004BB50000}"/>
    <cellStyle name="Total 16 12" xfId="4168" xr:uid="{00000000-0005-0000-0000-00004CB50000}"/>
    <cellStyle name="Total 16 12 2" xfId="15784" xr:uid="{00000000-0005-0000-0000-00004DB50000}"/>
    <cellStyle name="Total 16 12 2 2" xfId="30835" xr:uid="{00000000-0005-0000-0000-00004EB50000}"/>
    <cellStyle name="Total 16 12 2 3" xfId="45184" xr:uid="{00000000-0005-0000-0000-00004FB50000}"/>
    <cellStyle name="Total 16 12 3" xfId="18517" xr:uid="{00000000-0005-0000-0000-000050B50000}"/>
    <cellStyle name="Total 16 12 3 2" xfId="33568" xr:uid="{00000000-0005-0000-0000-000051B50000}"/>
    <cellStyle name="Total 16 12 3 3" xfId="47917" xr:uid="{00000000-0005-0000-0000-000052B50000}"/>
    <cellStyle name="Total 16 13" xfId="4378" xr:uid="{00000000-0005-0000-0000-000053B50000}"/>
    <cellStyle name="Total 16 13 2" xfId="13604" xr:uid="{00000000-0005-0000-0000-000054B50000}"/>
    <cellStyle name="Total 16 13 2 2" xfId="28655" xr:uid="{00000000-0005-0000-0000-000055B50000}"/>
    <cellStyle name="Total 16 13 2 3" xfId="43004" xr:uid="{00000000-0005-0000-0000-000056B50000}"/>
    <cellStyle name="Total 16 13 3" xfId="18727" xr:uid="{00000000-0005-0000-0000-000057B50000}"/>
    <cellStyle name="Total 16 13 3 2" xfId="33778" xr:uid="{00000000-0005-0000-0000-000058B50000}"/>
    <cellStyle name="Total 16 13 3 3" xfId="48127" xr:uid="{00000000-0005-0000-0000-000059B50000}"/>
    <cellStyle name="Total 16 14" xfId="4588" xr:uid="{00000000-0005-0000-0000-00005AB50000}"/>
    <cellStyle name="Total 16 14 2" xfId="10851" xr:uid="{00000000-0005-0000-0000-00005BB50000}"/>
    <cellStyle name="Total 16 14 2 2" xfId="25902" xr:uid="{00000000-0005-0000-0000-00005CB50000}"/>
    <cellStyle name="Total 16 14 2 3" xfId="40251" xr:uid="{00000000-0005-0000-0000-00005DB50000}"/>
    <cellStyle name="Total 16 14 3" xfId="18937" xr:uid="{00000000-0005-0000-0000-00005EB50000}"/>
    <cellStyle name="Total 16 14 3 2" xfId="33988" xr:uid="{00000000-0005-0000-0000-00005FB50000}"/>
    <cellStyle name="Total 16 14 3 3" xfId="48337" xr:uid="{00000000-0005-0000-0000-000060B50000}"/>
    <cellStyle name="Total 16 15" xfId="4798" xr:uid="{00000000-0005-0000-0000-000061B50000}"/>
    <cellStyle name="Total 16 15 2" xfId="10136" xr:uid="{00000000-0005-0000-0000-000062B50000}"/>
    <cellStyle name="Total 16 15 2 2" xfId="25187" xr:uid="{00000000-0005-0000-0000-000063B50000}"/>
    <cellStyle name="Total 16 15 2 3" xfId="39536" xr:uid="{00000000-0005-0000-0000-000064B50000}"/>
    <cellStyle name="Total 16 15 3" xfId="19147" xr:uid="{00000000-0005-0000-0000-000065B50000}"/>
    <cellStyle name="Total 16 15 3 2" xfId="34198" xr:uid="{00000000-0005-0000-0000-000066B50000}"/>
    <cellStyle name="Total 16 15 3 3" xfId="48547" xr:uid="{00000000-0005-0000-0000-000067B50000}"/>
    <cellStyle name="Total 16 16" xfId="5008" xr:uid="{00000000-0005-0000-0000-000068B50000}"/>
    <cellStyle name="Total 16 16 2" xfId="9589" xr:uid="{00000000-0005-0000-0000-000069B50000}"/>
    <cellStyle name="Total 16 16 2 2" xfId="24640" xr:uid="{00000000-0005-0000-0000-00006AB50000}"/>
    <cellStyle name="Total 16 16 2 3" xfId="38989" xr:uid="{00000000-0005-0000-0000-00006BB50000}"/>
    <cellStyle name="Total 16 16 3" xfId="19357" xr:uid="{00000000-0005-0000-0000-00006CB50000}"/>
    <cellStyle name="Total 16 16 3 2" xfId="34408" xr:uid="{00000000-0005-0000-0000-00006DB50000}"/>
    <cellStyle name="Total 16 16 3 3" xfId="48757" xr:uid="{00000000-0005-0000-0000-00006EB50000}"/>
    <cellStyle name="Total 16 17" xfId="5218" xr:uid="{00000000-0005-0000-0000-00006FB50000}"/>
    <cellStyle name="Total 16 17 2" xfId="13897" xr:uid="{00000000-0005-0000-0000-000070B50000}"/>
    <cellStyle name="Total 16 17 2 2" xfId="28948" xr:uid="{00000000-0005-0000-0000-000071B50000}"/>
    <cellStyle name="Total 16 17 2 3" xfId="43297" xr:uid="{00000000-0005-0000-0000-000072B50000}"/>
    <cellStyle name="Total 16 17 3" xfId="19567" xr:uid="{00000000-0005-0000-0000-000073B50000}"/>
    <cellStyle name="Total 16 17 3 2" xfId="34618" xr:uid="{00000000-0005-0000-0000-000074B50000}"/>
    <cellStyle name="Total 16 17 3 3" xfId="48967" xr:uid="{00000000-0005-0000-0000-000075B50000}"/>
    <cellStyle name="Total 16 18" xfId="5428" xr:uid="{00000000-0005-0000-0000-000076B50000}"/>
    <cellStyle name="Total 16 18 2" xfId="15177" xr:uid="{00000000-0005-0000-0000-000077B50000}"/>
    <cellStyle name="Total 16 18 2 2" xfId="30228" xr:uid="{00000000-0005-0000-0000-000078B50000}"/>
    <cellStyle name="Total 16 18 2 3" xfId="44577" xr:uid="{00000000-0005-0000-0000-000079B50000}"/>
    <cellStyle name="Total 16 18 3" xfId="19777" xr:uid="{00000000-0005-0000-0000-00007AB50000}"/>
    <cellStyle name="Total 16 18 3 2" xfId="34828" xr:uid="{00000000-0005-0000-0000-00007BB50000}"/>
    <cellStyle name="Total 16 18 3 3" xfId="49177" xr:uid="{00000000-0005-0000-0000-00007CB50000}"/>
    <cellStyle name="Total 16 19" xfId="5638" xr:uid="{00000000-0005-0000-0000-00007DB50000}"/>
    <cellStyle name="Total 16 19 2" xfId="10695" xr:uid="{00000000-0005-0000-0000-00007EB50000}"/>
    <cellStyle name="Total 16 19 2 2" xfId="25746" xr:uid="{00000000-0005-0000-0000-00007FB50000}"/>
    <cellStyle name="Total 16 19 2 3" xfId="40095" xr:uid="{00000000-0005-0000-0000-000080B50000}"/>
    <cellStyle name="Total 16 19 3" xfId="19987" xr:uid="{00000000-0005-0000-0000-000081B50000}"/>
    <cellStyle name="Total 16 19 3 2" xfId="35038" xr:uid="{00000000-0005-0000-0000-000082B50000}"/>
    <cellStyle name="Total 16 19 3 3" xfId="49387" xr:uid="{00000000-0005-0000-0000-000083B50000}"/>
    <cellStyle name="Total 16 2" xfId="2197" xr:uid="{00000000-0005-0000-0000-000084B50000}"/>
    <cellStyle name="Total 16 2 2" xfId="9936" xr:uid="{00000000-0005-0000-0000-000085B50000}"/>
    <cellStyle name="Total 16 2 2 2" xfId="24987" xr:uid="{00000000-0005-0000-0000-000086B50000}"/>
    <cellStyle name="Total 16 2 2 3" xfId="39336" xr:uid="{00000000-0005-0000-0000-000087B50000}"/>
    <cellStyle name="Total 16 2 3" xfId="16546" xr:uid="{00000000-0005-0000-0000-000088B50000}"/>
    <cellStyle name="Total 16 2 3 2" xfId="31597" xr:uid="{00000000-0005-0000-0000-000089B50000}"/>
    <cellStyle name="Total 16 2 3 3" xfId="45946" xr:uid="{00000000-0005-0000-0000-00008AB50000}"/>
    <cellStyle name="Total 16 20" xfId="5848" xr:uid="{00000000-0005-0000-0000-00008BB50000}"/>
    <cellStyle name="Total 16 20 2" xfId="11145" xr:uid="{00000000-0005-0000-0000-00008CB50000}"/>
    <cellStyle name="Total 16 20 2 2" xfId="26196" xr:uid="{00000000-0005-0000-0000-00008DB50000}"/>
    <cellStyle name="Total 16 20 2 3" xfId="40545" xr:uid="{00000000-0005-0000-0000-00008EB50000}"/>
    <cellStyle name="Total 16 20 3" xfId="20197" xr:uid="{00000000-0005-0000-0000-00008FB50000}"/>
    <cellStyle name="Total 16 20 3 2" xfId="35248" xr:uid="{00000000-0005-0000-0000-000090B50000}"/>
    <cellStyle name="Total 16 20 3 3" xfId="49597" xr:uid="{00000000-0005-0000-0000-000091B50000}"/>
    <cellStyle name="Total 16 21" xfId="6058" xr:uid="{00000000-0005-0000-0000-000092B50000}"/>
    <cellStyle name="Total 16 21 2" xfId="9498" xr:uid="{00000000-0005-0000-0000-000093B50000}"/>
    <cellStyle name="Total 16 21 2 2" xfId="24549" xr:uid="{00000000-0005-0000-0000-000094B50000}"/>
    <cellStyle name="Total 16 21 2 3" xfId="38898" xr:uid="{00000000-0005-0000-0000-000095B50000}"/>
    <cellStyle name="Total 16 21 3" xfId="20407" xr:uid="{00000000-0005-0000-0000-000096B50000}"/>
    <cellStyle name="Total 16 21 3 2" xfId="35458" xr:uid="{00000000-0005-0000-0000-000097B50000}"/>
    <cellStyle name="Total 16 21 3 3" xfId="49807" xr:uid="{00000000-0005-0000-0000-000098B50000}"/>
    <cellStyle name="Total 16 22" xfId="6268" xr:uid="{00000000-0005-0000-0000-000099B50000}"/>
    <cellStyle name="Total 16 22 2" xfId="12814" xr:uid="{00000000-0005-0000-0000-00009AB50000}"/>
    <cellStyle name="Total 16 22 2 2" xfId="27865" xr:uid="{00000000-0005-0000-0000-00009BB50000}"/>
    <cellStyle name="Total 16 22 2 3" xfId="42214" xr:uid="{00000000-0005-0000-0000-00009CB50000}"/>
    <cellStyle name="Total 16 22 3" xfId="20617" xr:uid="{00000000-0005-0000-0000-00009DB50000}"/>
    <cellStyle name="Total 16 22 3 2" xfId="35668" xr:uid="{00000000-0005-0000-0000-00009EB50000}"/>
    <cellStyle name="Total 16 22 3 3" xfId="50017" xr:uid="{00000000-0005-0000-0000-00009FB50000}"/>
    <cellStyle name="Total 16 23" xfId="6478" xr:uid="{00000000-0005-0000-0000-0000A0B50000}"/>
    <cellStyle name="Total 16 23 2" xfId="10596" xr:uid="{00000000-0005-0000-0000-0000A1B50000}"/>
    <cellStyle name="Total 16 23 2 2" xfId="25647" xr:uid="{00000000-0005-0000-0000-0000A2B50000}"/>
    <cellStyle name="Total 16 23 2 3" xfId="39996" xr:uid="{00000000-0005-0000-0000-0000A3B50000}"/>
    <cellStyle name="Total 16 23 3" xfId="20827" xr:uid="{00000000-0005-0000-0000-0000A4B50000}"/>
    <cellStyle name="Total 16 23 3 2" xfId="35878" xr:uid="{00000000-0005-0000-0000-0000A5B50000}"/>
    <cellStyle name="Total 16 23 3 3" xfId="50227" xr:uid="{00000000-0005-0000-0000-0000A6B50000}"/>
    <cellStyle name="Total 16 24" xfId="6688" xr:uid="{00000000-0005-0000-0000-0000A7B50000}"/>
    <cellStyle name="Total 16 24 2" xfId="14151" xr:uid="{00000000-0005-0000-0000-0000A8B50000}"/>
    <cellStyle name="Total 16 24 2 2" xfId="29202" xr:uid="{00000000-0005-0000-0000-0000A9B50000}"/>
    <cellStyle name="Total 16 24 2 3" xfId="43551" xr:uid="{00000000-0005-0000-0000-0000AAB50000}"/>
    <cellStyle name="Total 16 24 3" xfId="21037" xr:uid="{00000000-0005-0000-0000-0000ABB50000}"/>
    <cellStyle name="Total 16 24 3 2" xfId="36088" xr:uid="{00000000-0005-0000-0000-0000ACB50000}"/>
    <cellStyle name="Total 16 24 3 3" xfId="50437" xr:uid="{00000000-0005-0000-0000-0000ADB50000}"/>
    <cellStyle name="Total 16 25" xfId="6898" xr:uid="{00000000-0005-0000-0000-0000AEB50000}"/>
    <cellStyle name="Total 16 25 2" xfId="1679" xr:uid="{00000000-0005-0000-0000-0000AFB50000}"/>
    <cellStyle name="Total 16 25 2 2" xfId="23484" xr:uid="{00000000-0005-0000-0000-0000B0B50000}"/>
    <cellStyle name="Total 16 25 2 3" xfId="23894" xr:uid="{00000000-0005-0000-0000-0000B1B50000}"/>
    <cellStyle name="Total 16 25 3" xfId="21247" xr:uid="{00000000-0005-0000-0000-0000B2B50000}"/>
    <cellStyle name="Total 16 25 3 2" xfId="36298" xr:uid="{00000000-0005-0000-0000-0000B3B50000}"/>
    <cellStyle name="Total 16 25 3 3" xfId="50647" xr:uid="{00000000-0005-0000-0000-0000B4B50000}"/>
    <cellStyle name="Total 16 26" xfId="7108" xr:uid="{00000000-0005-0000-0000-0000B5B50000}"/>
    <cellStyle name="Total 16 26 2" xfId="12515" xr:uid="{00000000-0005-0000-0000-0000B6B50000}"/>
    <cellStyle name="Total 16 26 2 2" xfId="27566" xr:uid="{00000000-0005-0000-0000-0000B7B50000}"/>
    <cellStyle name="Total 16 26 2 3" xfId="41915" xr:uid="{00000000-0005-0000-0000-0000B8B50000}"/>
    <cellStyle name="Total 16 26 3" xfId="21457" xr:uid="{00000000-0005-0000-0000-0000B9B50000}"/>
    <cellStyle name="Total 16 26 3 2" xfId="36508" xr:uid="{00000000-0005-0000-0000-0000BAB50000}"/>
    <cellStyle name="Total 16 26 3 3" xfId="50857" xr:uid="{00000000-0005-0000-0000-0000BBB50000}"/>
    <cellStyle name="Total 16 27" xfId="7318" xr:uid="{00000000-0005-0000-0000-0000BCB50000}"/>
    <cellStyle name="Total 16 27 2" xfId="9059" xr:uid="{00000000-0005-0000-0000-0000BDB50000}"/>
    <cellStyle name="Total 16 27 2 2" xfId="24110" xr:uid="{00000000-0005-0000-0000-0000BEB50000}"/>
    <cellStyle name="Total 16 27 2 3" xfId="38459" xr:uid="{00000000-0005-0000-0000-0000BFB50000}"/>
    <cellStyle name="Total 16 27 3" xfId="21667" xr:uid="{00000000-0005-0000-0000-0000C0B50000}"/>
    <cellStyle name="Total 16 27 3 2" xfId="36718" xr:uid="{00000000-0005-0000-0000-0000C1B50000}"/>
    <cellStyle name="Total 16 27 3 3" xfId="51067" xr:uid="{00000000-0005-0000-0000-0000C2B50000}"/>
    <cellStyle name="Total 16 28" xfId="7528" xr:uid="{00000000-0005-0000-0000-0000C3B50000}"/>
    <cellStyle name="Total 16 28 2" xfId="13701" xr:uid="{00000000-0005-0000-0000-0000C4B50000}"/>
    <cellStyle name="Total 16 28 2 2" xfId="28752" xr:uid="{00000000-0005-0000-0000-0000C5B50000}"/>
    <cellStyle name="Total 16 28 2 3" xfId="43101" xr:uid="{00000000-0005-0000-0000-0000C6B50000}"/>
    <cellStyle name="Total 16 28 3" xfId="21877" xr:uid="{00000000-0005-0000-0000-0000C7B50000}"/>
    <cellStyle name="Total 16 28 3 2" xfId="36928" xr:uid="{00000000-0005-0000-0000-0000C8B50000}"/>
    <cellStyle name="Total 16 28 3 3" xfId="51277" xr:uid="{00000000-0005-0000-0000-0000C9B50000}"/>
    <cellStyle name="Total 16 29" xfId="7738" xr:uid="{00000000-0005-0000-0000-0000CAB50000}"/>
    <cellStyle name="Total 16 29 2" xfId="9715" xr:uid="{00000000-0005-0000-0000-0000CBB50000}"/>
    <cellStyle name="Total 16 29 2 2" xfId="24766" xr:uid="{00000000-0005-0000-0000-0000CCB50000}"/>
    <cellStyle name="Total 16 29 2 3" xfId="39115" xr:uid="{00000000-0005-0000-0000-0000CDB50000}"/>
    <cellStyle name="Total 16 29 3" xfId="22087" xr:uid="{00000000-0005-0000-0000-0000CEB50000}"/>
    <cellStyle name="Total 16 29 3 2" xfId="37138" xr:uid="{00000000-0005-0000-0000-0000CFB50000}"/>
    <cellStyle name="Total 16 29 3 3" xfId="51487" xr:uid="{00000000-0005-0000-0000-0000D0B50000}"/>
    <cellStyle name="Total 16 3" xfId="2278" xr:uid="{00000000-0005-0000-0000-0000D1B50000}"/>
    <cellStyle name="Total 16 3 2" xfId="15275" xr:uid="{00000000-0005-0000-0000-0000D2B50000}"/>
    <cellStyle name="Total 16 3 2 2" xfId="30326" xr:uid="{00000000-0005-0000-0000-0000D3B50000}"/>
    <cellStyle name="Total 16 3 2 3" xfId="44675" xr:uid="{00000000-0005-0000-0000-0000D4B50000}"/>
    <cellStyle name="Total 16 3 3" xfId="16627" xr:uid="{00000000-0005-0000-0000-0000D5B50000}"/>
    <cellStyle name="Total 16 3 3 2" xfId="31678" xr:uid="{00000000-0005-0000-0000-0000D6B50000}"/>
    <cellStyle name="Total 16 3 3 3" xfId="46027" xr:uid="{00000000-0005-0000-0000-0000D7B50000}"/>
    <cellStyle name="Total 16 30" xfId="7948" xr:uid="{00000000-0005-0000-0000-0000D8B50000}"/>
    <cellStyle name="Total 16 30 2" xfId="10613" xr:uid="{00000000-0005-0000-0000-0000D9B50000}"/>
    <cellStyle name="Total 16 30 2 2" xfId="25664" xr:uid="{00000000-0005-0000-0000-0000DAB50000}"/>
    <cellStyle name="Total 16 30 2 3" xfId="40013" xr:uid="{00000000-0005-0000-0000-0000DBB50000}"/>
    <cellStyle name="Total 16 30 3" xfId="22297" xr:uid="{00000000-0005-0000-0000-0000DCB50000}"/>
    <cellStyle name="Total 16 30 3 2" xfId="37348" xr:uid="{00000000-0005-0000-0000-0000DDB50000}"/>
    <cellStyle name="Total 16 30 3 3" xfId="51697" xr:uid="{00000000-0005-0000-0000-0000DEB50000}"/>
    <cellStyle name="Total 16 31" xfId="8155" xr:uid="{00000000-0005-0000-0000-0000DFB50000}"/>
    <cellStyle name="Total 16 31 2" xfId="15658" xr:uid="{00000000-0005-0000-0000-0000E0B50000}"/>
    <cellStyle name="Total 16 31 2 2" xfId="30709" xr:uid="{00000000-0005-0000-0000-0000E1B50000}"/>
    <cellStyle name="Total 16 31 2 3" xfId="45058" xr:uid="{00000000-0005-0000-0000-0000E2B50000}"/>
    <cellStyle name="Total 16 31 3" xfId="22504" xr:uid="{00000000-0005-0000-0000-0000E3B50000}"/>
    <cellStyle name="Total 16 31 3 2" xfId="37555" xr:uid="{00000000-0005-0000-0000-0000E4B50000}"/>
    <cellStyle name="Total 16 31 3 3" xfId="51904" xr:uid="{00000000-0005-0000-0000-0000E5B50000}"/>
    <cellStyle name="Total 16 32" xfId="8362" xr:uid="{00000000-0005-0000-0000-0000E6B50000}"/>
    <cellStyle name="Total 16 32 2" xfId="9699" xr:uid="{00000000-0005-0000-0000-0000E7B50000}"/>
    <cellStyle name="Total 16 32 2 2" xfId="24750" xr:uid="{00000000-0005-0000-0000-0000E8B50000}"/>
    <cellStyle name="Total 16 32 2 3" xfId="39099" xr:uid="{00000000-0005-0000-0000-0000E9B50000}"/>
    <cellStyle name="Total 16 32 3" xfId="22711" xr:uid="{00000000-0005-0000-0000-0000EAB50000}"/>
    <cellStyle name="Total 16 32 3 2" xfId="37762" xr:uid="{00000000-0005-0000-0000-0000EBB50000}"/>
    <cellStyle name="Total 16 32 3 3" xfId="52111" xr:uid="{00000000-0005-0000-0000-0000ECB50000}"/>
    <cellStyle name="Total 16 33" xfId="8566" xr:uid="{00000000-0005-0000-0000-0000EDB50000}"/>
    <cellStyle name="Total 16 33 2" xfId="12717" xr:uid="{00000000-0005-0000-0000-0000EEB50000}"/>
    <cellStyle name="Total 16 33 2 2" xfId="27768" xr:uid="{00000000-0005-0000-0000-0000EFB50000}"/>
    <cellStyle name="Total 16 33 2 3" xfId="42117" xr:uid="{00000000-0005-0000-0000-0000F0B50000}"/>
    <cellStyle name="Total 16 33 3" xfId="22915" xr:uid="{00000000-0005-0000-0000-0000F1B50000}"/>
    <cellStyle name="Total 16 33 3 2" xfId="37966" xr:uid="{00000000-0005-0000-0000-0000F2B50000}"/>
    <cellStyle name="Total 16 33 3 3" xfId="52315" xr:uid="{00000000-0005-0000-0000-0000F3B50000}"/>
    <cellStyle name="Total 16 34" xfId="8756" xr:uid="{00000000-0005-0000-0000-0000F4B50000}"/>
    <cellStyle name="Total 16 34 2" xfId="10427" xr:uid="{00000000-0005-0000-0000-0000F5B50000}"/>
    <cellStyle name="Total 16 34 2 2" xfId="25478" xr:uid="{00000000-0005-0000-0000-0000F6B50000}"/>
    <cellStyle name="Total 16 34 2 3" xfId="39827" xr:uid="{00000000-0005-0000-0000-0000F7B50000}"/>
    <cellStyle name="Total 16 34 3" xfId="23105" xr:uid="{00000000-0005-0000-0000-0000F8B50000}"/>
    <cellStyle name="Total 16 34 3 2" xfId="38156" xr:uid="{00000000-0005-0000-0000-0000F9B50000}"/>
    <cellStyle name="Total 16 34 3 3" xfId="52505" xr:uid="{00000000-0005-0000-0000-0000FAB50000}"/>
    <cellStyle name="Total 16 35" xfId="8926" xr:uid="{00000000-0005-0000-0000-0000FBB50000}"/>
    <cellStyle name="Total 16 35 2" xfId="15282" xr:uid="{00000000-0005-0000-0000-0000FCB50000}"/>
    <cellStyle name="Total 16 35 2 2" xfId="30333" xr:uid="{00000000-0005-0000-0000-0000FDB50000}"/>
    <cellStyle name="Total 16 35 2 3" xfId="44682" xr:uid="{00000000-0005-0000-0000-0000FEB50000}"/>
    <cellStyle name="Total 16 35 3" xfId="23275" xr:uid="{00000000-0005-0000-0000-0000FFB50000}"/>
    <cellStyle name="Total 16 35 3 2" xfId="38326" xr:uid="{00000000-0005-0000-0000-000000B60000}"/>
    <cellStyle name="Total 16 35 3 3" xfId="52675" xr:uid="{00000000-0005-0000-0000-000001B60000}"/>
    <cellStyle name="Total 16 36" xfId="11281" xr:uid="{00000000-0005-0000-0000-000002B60000}"/>
    <cellStyle name="Total 16 36 2" xfId="26332" xr:uid="{00000000-0005-0000-0000-000003B60000}"/>
    <cellStyle name="Total 16 36 3" xfId="40681" xr:uid="{00000000-0005-0000-0000-000004B60000}"/>
    <cellStyle name="Total 16 37" xfId="16175" xr:uid="{00000000-0005-0000-0000-000005B60000}"/>
    <cellStyle name="Total 16 37 2" xfId="31226" xr:uid="{00000000-0005-0000-0000-000006B60000}"/>
    <cellStyle name="Total 16 37 3" xfId="45575" xr:uid="{00000000-0005-0000-0000-000007B60000}"/>
    <cellStyle name="Total 16 4" xfId="2488" xr:uid="{00000000-0005-0000-0000-000008B60000}"/>
    <cellStyle name="Total 16 4 2" xfId="11205" xr:uid="{00000000-0005-0000-0000-000009B60000}"/>
    <cellStyle name="Total 16 4 2 2" xfId="26256" xr:uid="{00000000-0005-0000-0000-00000AB60000}"/>
    <cellStyle name="Total 16 4 2 3" xfId="40605" xr:uid="{00000000-0005-0000-0000-00000BB60000}"/>
    <cellStyle name="Total 16 4 3" xfId="16837" xr:uid="{00000000-0005-0000-0000-00000CB60000}"/>
    <cellStyle name="Total 16 4 3 2" xfId="31888" xr:uid="{00000000-0005-0000-0000-00000DB60000}"/>
    <cellStyle name="Total 16 4 3 3" xfId="46237" xr:uid="{00000000-0005-0000-0000-00000EB60000}"/>
    <cellStyle name="Total 16 5" xfId="2698" xr:uid="{00000000-0005-0000-0000-00000FB60000}"/>
    <cellStyle name="Total 16 5 2" xfId="12004" xr:uid="{00000000-0005-0000-0000-000010B60000}"/>
    <cellStyle name="Total 16 5 2 2" xfId="27055" xr:uid="{00000000-0005-0000-0000-000011B60000}"/>
    <cellStyle name="Total 16 5 2 3" xfId="41404" xr:uid="{00000000-0005-0000-0000-000012B60000}"/>
    <cellStyle name="Total 16 5 3" xfId="17047" xr:uid="{00000000-0005-0000-0000-000013B60000}"/>
    <cellStyle name="Total 16 5 3 2" xfId="32098" xr:uid="{00000000-0005-0000-0000-000014B60000}"/>
    <cellStyle name="Total 16 5 3 3" xfId="46447" xr:uid="{00000000-0005-0000-0000-000015B60000}"/>
    <cellStyle name="Total 16 6" xfId="2908" xr:uid="{00000000-0005-0000-0000-000016B60000}"/>
    <cellStyle name="Total 16 6 2" xfId="13881" xr:uid="{00000000-0005-0000-0000-000017B60000}"/>
    <cellStyle name="Total 16 6 2 2" xfId="28932" xr:uid="{00000000-0005-0000-0000-000018B60000}"/>
    <cellStyle name="Total 16 6 2 3" xfId="43281" xr:uid="{00000000-0005-0000-0000-000019B60000}"/>
    <cellStyle name="Total 16 6 3" xfId="17257" xr:uid="{00000000-0005-0000-0000-00001AB60000}"/>
    <cellStyle name="Total 16 6 3 2" xfId="32308" xr:uid="{00000000-0005-0000-0000-00001BB60000}"/>
    <cellStyle name="Total 16 6 3 3" xfId="46657" xr:uid="{00000000-0005-0000-0000-00001CB60000}"/>
    <cellStyle name="Total 16 7" xfId="3118" xr:uid="{00000000-0005-0000-0000-00001DB60000}"/>
    <cellStyle name="Total 16 7 2" xfId="9219" xr:uid="{00000000-0005-0000-0000-00001EB60000}"/>
    <cellStyle name="Total 16 7 2 2" xfId="24270" xr:uid="{00000000-0005-0000-0000-00001FB60000}"/>
    <cellStyle name="Total 16 7 2 3" xfId="38619" xr:uid="{00000000-0005-0000-0000-000020B60000}"/>
    <cellStyle name="Total 16 7 3" xfId="17467" xr:uid="{00000000-0005-0000-0000-000021B60000}"/>
    <cellStyle name="Total 16 7 3 2" xfId="32518" xr:uid="{00000000-0005-0000-0000-000022B60000}"/>
    <cellStyle name="Total 16 7 3 3" xfId="46867" xr:uid="{00000000-0005-0000-0000-000023B60000}"/>
    <cellStyle name="Total 16 8" xfId="3328" xr:uid="{00000000-0005-0000-0000-000024B60000}"/>
    <cellStyle name="Total 16 8 2" xfId="10689" xr:uid="{00000000-0005-0000-0000-000025B60000}"/>
    <cellStyle name="Total 16 8 2 2" xfId="25740" xr:uid="{00000000-0005-0000-0000-000026B60000}"/>
    <cellStyle name="Total 16 8 2 3" xfId="40089" xr:uid="{00000000-0005-0000-0000-000027B60000}"/>
    <cellStyle name="Total 16 8 3" xfId="17677" xr:uid="{00000000-0005-0000-0000-000028B60000}"/>
    <cellStyle name="Total 16 8 3 2" xfId="32728" xr:uid="{00000000-0005-0000-0000-000029B60000}"/>
    <cellStyle name="Total 16 8 3 3" xfId="47077" xr:uid="{00000000-0005-0000-0000-00002AB60000}"/>
    <cellStyle name="Total 16 9" xfId="3538" xr:uid="{00000000-0005-0000-0000-00002BB60000}"/>
    <cellStyle name="Total 16 9 2" xfId="12320" xr:uid="{00000000-0005-0000-0000-00002CB60000}"/>
    <cellStyle name="Total 16 9 2 2" xfId="27371" xr:uid="{00000000-0005-0000-0000-00002DB60000}"/>
    <cellStyle name="Total 16 9 2 3" xfId="41720" xr:uid="{00000000-0005-0000-0000-00002EB60000}"/>
    <cellStyle name="Total 16 9 3" xfId="17887" xr:uid="{00000000-0005-0000-0000-00002FB60000}"/>
    <cellStyle name="Total 16 9 3 2" xfId="32938" xr:uid="{00000000-0005-0000-0000-000030B60000}"/>
    <cellStyle name="Total 16 9 3 3" xfId="47287" xr:uid="{00000000-0005-0000-0000-000031B60000}"/>
    <cellStyle name="Total 17" xfId="1453" xr:uid="{00000000-0005-0000-0000-000032B60000}"/>
    <cellStyle name="Total 17 10" xfId="3749" xr:uid="{00000000-0005-0000-0000-000033B60000}"/>
    <cellStyle name="Total 17 10 2" xfId="15702" xr:uid="{00000000-0005-0000-0000-000034B60000}"/>
    <cellStyle name="Total 17 10 2 2" xfId="30753" xr:uid="{00000000-0005-0000-0000-000035B60000}"/>
    <cellStyle name="Total 17 10 2 3" xfId="45102" xr:uid="{00000000-0005-0000-0000-000036B60000}"/>
    <cellStyle name="Total 17 10 3" xfId="18098" xr:uid="{00000000-0005-0000-0000-000037B60000}"/>
    <cellStyle name="Total 17 10 3 2" xfId="33149" xr:uid="{00000000-0005-0000-0000-000038B60000}"/>
    <cellStyle name="Total 17 10 3 3" xfId="47498" xr:uid="{00000000-0005-0000-0000-000039B60000}"/>
    <cellStyle name="Total 17 11" xfId="3959" xr:uid="{00000000-0005-0000-0000-00003AB60000}"/>
    <cellStyle name="Total 17 11 2" xfId="1667" xr:uid="{00000000-0005-0000-0000-00003BB60000}"/>
    <cellStyle name="Total 17 11 2 2" xfId="23472" xr:uid="{00000000-0005-0000-0000-00003CB60000}"/>
    <cellStyle name="Total 17 11 2 3" xfId="23742" xr:uid="{00000000-0005-0000-0000-00003DB60000}"/>
    <cellStyle name="Total 17 11 3" xfId="18308" xr:uid="{00000000-0005-0000-0000-00003EB60000}"/>
    <cellStyle name="Total 17 11 3 2" xfId="33359" xr:uid="{00000000-0005-0000-0000-00003FB60000}"/>
    <cellStyle name="Total 17 11 3 3" xfId="47708" xr:uid="{00000000-0005-0000-0000-000040B60000}"/>
    <cellStyle name="Total 17 12" xfId="4169" xr:uid="{00000000-0005-0000-0000-000041B60000}"/>
    <cellStyle name="Total 17 12 2" xfId="14999" xr:uid="{00000000-0005-0000-0000-000042B60000}"/>
    <cellStyle name="Total 17 12 2 2" xfId="30050" xr:uid="{00000000-0005-0000-0000-000043B60000}"/>
    <cellStyle name="Total 17 12 2 3" xfId="44399" xr:uid="{00000000-0005-0000-0000-000044B60000}"/>
    <cellStyle name="Total 17 12 3" xfId="18518" xr:uid="{00000000-0005-0000-0000-000045B60000}"/>
    <cellStyle name="Total 17 12 3 2" xfId="33569" xr:uid="{00000000-0005-0000-0000-000046B60000}"/>
    <cellStyle name="Total 17 12 3 3" xfId="47918" xr:uid="{00000000-0005-0000-0000-000047B60000}"/>
    <cellStyle name="Total 17 13" xfId="4379" xr:uid="{00000000-0005-0000-0000-000048B60000}"/>
    <cellStyle name="Total 17 13 2" xfId="9470" xr:uid="{00000000-0005-0000-0000-000049B60000}"/>
    <cellStyle name="Total 17 13 2 2" xfId="24521" xr:uid="{00000000-0005-0000-0000-00004AB60000}"/>
    <cellStyle name="Total 17 13 2 3" xfId="38870" xr:uid="{00000000-0005-0000-0000-00004BB60000}"/>
    <cellStyle name="Total 17 13 3" xfId="18728" xr:uid="{00000000-0005-0000-0000-00004CB60000}"/>
    <cellStyle name="Total 17 13 3 2" xfId="33779" xr:uid="{00000000-0005-0000-0000-00004DB60000}"/>
    <cellStyle name="Total 17 13 3 3" xfId="48128" xr:uid="{00000000-0005-0000-0000-00004EB60000}"/>
    <cellStyle name="Total 17 14" xfId="4589" xr:uid="{00000000-0005-0000-0000-00004FB60000}"/>
    <cellStyle name="Total 17 14 2" xfId="10952" xr:uid="{00000000-0005-0000-0000-000050B60000}"/>
    <cellStyle name="Total 17 14 2 2" xfId="26003" xr:uid="{00000000-0005-0000-0000-000051B60000}"/>
    <cellStyle name="Total 17 14 2 3" xfId="40352" xr:uid="{00000000-0005-0000-0000-000052B60000}"/>
    <cellStyle name="Total 17 14 3" xfId="18938" xr:uid="{00000000-0005-0000-0000-000053B60000}"/>
    <cellStyle name="Total 17 14 3 2" xfId="33989" xr:uid="{00000000-0005-0000-0000-000054B60000}"/>
    <cellStyle name="Total 17 14 3 3" xfId="48338" xr:uid="{00000000-0005-0000-0000-000055B60000}"/>
    <cellStyle name="Total 17 15" xfId="4799" xr:uid="{00000000-0005-0000-0000-000056B60000}"/>
    <cellStyle name="Total 17 15 2" xfId="13189" xr:uid="{00000000-0005-0000-0000-000057B60000}"/>
    <cellStyle name="Total 17 15 2 2" xfId="28240" xr:uid="{00000000-0005-0000-0000-000058B60000}"/>
    <cellStyle name="Total 17 15 2 3" xfId="42589" xr:uid="{00000000-0005-0000-0000-000059B60000}"/>
    <cellStyle name="Total 17 15 3" xfId="19148" xr:uid="{00000000-0005-0000-0000-00005AB60000}"/>
    <cellStyle name="Total 17 15 3 2" xfId="34199" xr:uid="{00000000-0005-0000-0000-00005BB60000}"/>
    <cellStyle name="Total 17 15 3 3" xfId="48548" xr:uid="{00000000-0005-0000-0000-00005CB60000}"/>
    <cellStyle name="Total 17 16" xfId="5009" xr:uid="{00000000-0005-0000-0000-00005DB60000}"/>
    <cellStyle name="Total 17 16 2" xfId="14039" xr:uid="{00000000-0005-0000-0000-00005EB60000}"/>
    <cellStyle name="Total 17 16 2 2" xfId="29090" xr:uid="{00000000-0005-0000-0000-00005FB60000}"/>
    <cellStyle name="Total 17 16 2 3" xfId="43439" xr:uid="{00000000-0005-0000-0000-000060B60000}"/>
    <cellStyle name="Total 17 16 3" xfId="19358" xr:uid="{00000000-0005-0000-0000-000061B60000}"/>
    <cellStyle name="Total 17 16 3 2" xfId="34409" xr:uid="{00000000-0005-0000-0000-000062B60000}"/>
    <cellStyle name="Total 17 16 3 3" xfId="48758" xr:uid="{00000000-0005-0000-0000-000063B60000}"/>
    <cellStyle name="Total 17 17" xfId="5219" xr:uid="{00000000-0005-0000-0000-000064B60000}"/>
    <cellStyle name="Total 17 17 2" xfId="13614" xr:uid="{00000000-0005-0000-0000-000065B60000}"/>
    <cellStyle name="Total 17 17 2 2" xfId="28665" xr:uid="{00000000-0005-0000-0000-000066B60000}"/>
    <cellStyle name="Total 17 17 2 3" xfId="43014" xr:uid="{00000000-0005-0000-0000-000067B60000}"/>
    <cellStyle name="Total 17 17 3" xfId="19568" xr:uid="{00000000-0005-0000-0000-000068B60000}"/>
    <cellStyle name="Total 17 17 3 2" xfId="34619" xr:uid="{00000000-0005-0000-0000-000069B60000}"/>
    <cellStyle name="Total 17 17 3 3" xfId="48968" xr:uid="{00000000-0005-0000-0000-00006AB60000}"/>
    <cellStyle name="Total 17 18" xfId="5429" xr:uid="{00000000-0005-0000-0000-00006BB60000}"/>
    <cellStyle name="Total 17 18 2" xfId="10520" xr:uid="{00000000-0005-0000-0000-00006CB60000}"/>
    <cellStyle name="Total 17 18 2 2" xfId="25571" xr:uid="{00000000-0005-0000-0000-00006DB60000}"/>
    <cellStyle name="Total 17 18 2 3" xfId="39920" xr:uid="{00000000-0005-0000-0000-00006EB60000}"/>
    <cellStyle name="Total 17 18 3" xfId="19778" xr:uid="{00000000-0005-0000-0000-00006FB60000}"/>
    <cellStyle name="Total 17 18 3 2" xfId="34829" xr:uid="{00000000-0005-0000-0000-000070B60000}"/>
    <cellStyle name="Total 17 18 3 3" xfId="49178" xr:uid="{00000000-0005-0000-0000-000071B60000}"/>
    <cellStyle name="Total 17 19" xfId="5639" xr:uid="{00000000-0005-0000-0000-000072B60000}"/>
    <cellStyle name="Total 17 19 2" xfId="11567" xr:uid="{00000000-0005-0000-0000-000073B60000}"/>
    <cellStyle name="Total 17 19 2 2" xfId="26618" xr:uid="{00000000-0005-0000-0000-000074B60000}"/>
    <cellStyle name="Total 17 19 2 3" xfId="40967" xr:uid="{00000000-0005-0000-0000-000075B60000}"/>
    <cellStyle name="Total 17 19 3" xfId="19988" xr:uid="{00000000-0005-0000-0000-000076B60000}"/>
    <cellStyle name="Total 17 19 3 2" xfId="35039" xr:uid="{00000000-0005-0000-0000-000077B60000}"/>
    <cellStyle name="Total 17 19 3 3" xfId="49388" xr:uid="{00000000-0005-0000-0000-000078B60000}"/>
    <cellStyle name="Total 17 2" xfId="2221" xr:uid="{00000000-0005-0000-0000-000079B60000}"/>
    <cellStyle name="Total 17 2 2" xfId="13595" xr:uid="{00000000-0005-0000-0000-00007AB60000}"/>
    <cellStyle name="Total 17 2 2 2" xfId="28646" xr:uid="{00000000-0005-0000-0000-00007BB60000}"/>
    <cellStyle name="Total 17 2 2 3" xfId="42995" xr:uid="{00000000-0005-0000-0000-00007CB60000}"/>
    <cellStyle name="Total 17 2 3" xfId="16570" xr:uid="{00000000-0005-0000-0000-00007DB60000}"/>
    <cellStyle name="Total 17 2 3 2" xfId="31621" xr:uid="{00000000-0005-0000-0000-00007EB60000}"/>
    <cellStyle name="Total 17 2 3 3" xfId="45970" xr:uid="{00000000-0005-0000-0000-00007FB60000}"/>
    <cellStyle name="Total 17 20" xfId="5849" xr:uid="{00000000-0005-0000-0000-000080B60000}"/>
    <cellStyle name="Total 17 20 2" xfId="12492" xr:uid="{00000000-0005-0000-0000-000081B60000}"/>
    <cellStyle name="Total 17 20 2 2" xfId="27543" xr:uid="{00000000-0005-0000-0000-000082B60000}"/>
    <cellStyle name="Total 17 20 2 3" xfId="41892" xr:uid="{00000000-0005-0000-0000-000083B60000}"/>
    <cellStyle name="Total 17 20 3" xfId="20198" xr:uid="{00000000-0005-0000-0000-000084B60000}"/>
    <cellStyle name="Total 17 20 3 2" xfId="35249" xr:uid="{00000000-0005-0000-0000-000085B60000}"/>
    <cellStyle name="Total 17 20 3 3" xfId="49598" xr:uid="{00000000-0005-0000-0000-000086B60000}"/>
    <cellStyle name="Total 17 21" xfId="6059" xr:uid="{00000000-0005-0000-0000-000087B60000}"/>
    <cellStyle name="Total 17 21 2" xfId="10356" xr:uid="{00000000-0005-0000-0000-000088B60000}"/>
    <cellStyle name="Total 17 21 2 2" xfId="25407" xr:uid="{00000000-0005-0000-0000-000089B60000}"/>
    <cellStyle name="Total 17 21 2 3" xfId="39756" xr:uid="{00000000-0005-0000-0000-00008AB60000}"/>
    <cellStyle name="Total 17 21 3" xfId="20408" xr:uid="{00000000-0005-0000-0000-00008BB60000}"/>
    <cellStyle name="Total 17 21 3 2" xfId="35459" xr:uid="{00000000-0005-0000-0000-00008CB60000}"/>
    <cellStyle name="Total 17 21 3 3" xfId="49808" xr:uid="{00000000-0005-0000-0000-00008DB60000}"/>
    <cellStyle name="Total 17 22" xfId="6269" xr:uid="{00000000-0005-0000-0000-00008EB60000}"/>
    <cellStyle name="Total 17 22 2" xfId="12488" xr:uid="{00000000-0005-0000-0000-00008FB60000}"/>
    <cellStyle name="Total 17 22 2 2" xfId="27539" xr:uid="{00000000-0005-0000-0000-000090B60000}"/>
    <cellStyle name="Total 17 22 2 3" xfId="41888" xr:uid="{00000000-0005-0000-0000-000091B60000}"/>
    <cellStyle name="Total 17 22 3" xfId="20618" xr:uid="{00000000-0005-0000-0000-000092B60000}"/>
    <cellStyle name="Total 17 22 3 2" xfId="35669" xr:uid="{00000000-0005-0000-0000-000093B60000}"/>
    <cellStyle name="Total 17 22 3 3" xfId="50018" xr:uid="{00000000-0005-0000-0000-000094B60000}"/>
    <cellStyle name="Total 17 23" xfId="6479" xr:uid="{00000000-0005-0000-0000-000095B60000}"/>
    <cellStyle name="Total 17 23 2" xfId="15969" xr:uid="{00000000-0005-0000-0000-000096B60000}"/>
    <cellStyle name="Total 17 23 2 2" xfId="31020" xr:uid="{00000000-0005-0000-0000-000097B60000}"/>
    <cellStyle name="Total 17 23 2 3" xfId="45369" xr:uid="{00000000-0005-0000-0000-000098B60000}"/>
    <cellStyle name="Total 17 23 3" xfId="20828" xr:uid="{00000000-0005-0000-0000-000099B60000}"/>
    <cellStyle name="Total 17 23 3 2" xfId="35879" xr:uid="{00000000-0005-0000-0000-00009AB60000}"/>
    <cellStyle name="Total 17 23 3 3" xfId="50228" xr:uid="{00000000-0005-0000-0000-00009BB60000}"/>
    <cellStyle name="Total 17 24" xfId="6689" xr:uid="{00000000-0005-0000-0000-00009CB60000}"/>
    <cellStyle name="Total 17 24 2" xfId="12427" xr:uid="{00000000-0005-0000-0000-00009DB60000}"/>
    <cellStyle name="Total 17 24 2 2" xfId="27478" xr:uid="{00000000-0005-0000-0000-00009EB60000}"/>
    <cellStyle name="Total 17 24 2 3" xfId="41827" xr:uid="{00000000-0005-0000-0000-00009FB60000}"/>
    <cellStyle name="Total 17 24 3" xfId="21038" xr:uid="{00000000-0005-0000-0000-0000A0B60000}"/>
    <cellStyle name="Total 17 24 3 2" xfId="36089" xr:uid="{00000000-0005-0000-0000-0000A1B60000}"/>
    <cellStyle name="Total 17 24 3 3" xfId="50438" xr:uid="{00000000-0005-0000-0000-0000A2B60000}"/>
    <cellStyle name="Total 17 25" xfId="6899" xr:uid="{00000000-0005-0000-0000-0000A3B60000}"/>
    <cellStyle name="Total 17 25 2" xfId="9210" xr:uid="{00000000-0005-0000-0000-0000A4B60000}"/>
    <cellStyle name="Total 17 25 2 2" xfId="24261" xr:uid="{00000000-0005-0000-0000-0000A5B60000}"/>
    <cellStyle name="Total 17 25 2 3" xfId="38610" xr:uid="{00000000-0005-0000-0000-0000A6B60000}"/>
    <cellStyle name="Total 17 25 3" xfId="21248" xr:uid="{00000000-0005-0000-0000-0000A7B60000}"/>
    <cellStyle name="Total 17 25 3 2" xfId="36299" xr:uid="{00000000-0005-0000-0000-0000A8B60000}"/>
    <cellStyle name="Total 17 25 3 3" xfId="50648" xr:uid="{00000000-0005-0000-0000-0000A9B60000}"/>
    <cellStyle name="Total 17 26" xfId="7109" xr:uid="{00000000-0005-0000-0000-0000AAB60000}"/>
    <cellStyle name="Total 17 26 2" xfId="10046" xr:uid="{00000000-0005-0000-0000-0000ABB60000}"/>
    <cellStyle name="Total 17 26 2 2" xfId="25097" xr:uid="{00000000-0005-0000-0000-0000ACB60000}"/>
    <cellStyle name="Total 17 26 2 3" xfId="39446" xr:uid="{00000000-0005-0000-0000-0000ADB60000}"/>
    <cellStyle name="Total 17 26 3" xfId="21458" xr:uid="{00000000-0005-0000-0000-0000AEB60000}"/>
    <cellStyle name="Total 17 26 3 2" xfId="36509" xr:uid="{00000000-0005-0000-0000-0000AFB60000}"/>
    <cellStyle name="Total 17 26 3 3" xfId="50858" xr:uid="{00000000-0005-0000-0000-0000B0B60000}"/>
    <cellStyle name="Total 17 27" xfId="7319" xr:uid="{00000000-0005-0000-0000-0000B1B60000}"/>
    <cellStyle name="Total 17 27 2" xfId="13823" xr:uid="{00000000-0005-0000-0000-0000B2B60000}"/>
    <cellStyle name="Total 17 27 2 2" xfId="28874" xr:uid="{00000000-0005-0000-0000-0000B3B60000}"/>
    <cellStyle name="Total 17 27 2 3" xfId="43223" xr:uid="{00000000-0005-0000-0000-0000B4B60000}"/>
    <cellStyle name="Total 17 27 3" xfId="21668" xr:uid="{00000000-0005-0000-0000-0000B5B60000}"/>
    <cellStyle name="Total 17 27 3 2" xfId="36719" xr:uid="{00000000-0005-0000-0000-0000B6B60000}"/>
    <cellStyle name="Total 17 27 3 3" xfId="51068" xr:uid="{00000000-0005-0000-0000-0000B7B60000}"/>
    <cellStyle name="Total 17 28" xfId="7529" xr:uid="{00000000-0005-0000-0000-0000B8B60000}"/>
    <cellStyle name="Total 17 28 2" xfId="10423" xr:uid="{00000000-0005-0000-0000-0000B9B60000}"/>
    <cellStyle name="Total 17 28 2 2" xfId="25474" xr:uid="{00000000-0005-0000-0000-0000BAB60000}"/>
    <cellStyle name="Total 17 28 2 3" xfId="39823" xr:uid="{00000000-0005-0000-0000-0000BBB60000}"/>
    <cellStyle name="Total 17 28 3" xfId="21878" xr:uid="{00000000-0005-0000-0000-0000BCB60000}"/>
    <cellStyle name="Total 17 28 3 2" xfId="36929" xr:uid="{00000000-0005-0000-0000-0000BDB60000}"/>
    <cellStyle name="Total 17 28 3 3" xfId="51278" xr:uid="{00000000-0005-0000-0000-0000BEB60000}"/>
    <cellStyle name="Total 17 29" xfId="7739" xr:uid="{00000000-0005-0000-0000-0000BFB60000}"/>
    <cellStyle name="Total 17 29 2" xfId="15714" xr:uid="{00000000-0005-0000-0000-0000C0B60000}"/>
    <cellStyle name="Total 17 29 2 2" xfId="30765" xr:uid="{00000000-0005-0000-0000-0000C1B60000}"/>
    <cellStyle name="Total 17 29 2 3" xfId="45114" xr:uid="{00000000-0005-0000-0000-0000C2B60000}"/>
    <cellStyle name="Total 17 29 3" xfId="22088" xr:uid="{00000000-0005-0000-0000-0000C3B60000}"/>
    <cellStyle name="Total 17 29 3 2" xfId="37139" xr:uid="{00000000-0005-0000-0000-0000C4B60000}"/>
    <cellStyle name="Total 17 29 3 3" xfId="51488" xr:uid="{00000000-0005-0000-0000-0000C5B60000}"/>
    <cellStyle name="Total 17 3" xfId="2279" xr:uid="{00000000-0005-0000-0000-0000C6B60000}"/>
    <cellStyle name="Total 17 3 2" xfId="1619" xr:uid="{00000000-0005-0000-0000-0000C7B60000}"/>
    <cellStyle name="Total 17 3 2 2" xfId="23424" xr:uid="{00000000-0005-0000-0000-0000C8B60000}"/>
    <cellStyle name="Total 17 3 2 3" xfId="23371" xr:uid="{00000000-0005-0000-0000-0000C9B60000}"/>
    <cellStyle name="Total 17 3 3" xfId="16628" xr:uid="{00000000-0005-0000-0000-0000CAB60000}"/>
    <cellStyle name="Total 17 3 3 2" xfId="31679" xr:uid="{00000000-0005-0000-0000-0000CBB60000}"/>
    <cellStyle name="Total 17 3 3 3" xfId="46028" xr:uid="{00000000-0005-0000-0000-0000CCB60000}"/>
    <cellStyle name="Total 17 30" xfId="7949" xr:uid="{00000000-0005-0000-0000-0000CDB60000}"/>
    <cellStyle name="Total 17 30 2" xfId="15424" xr:uid="{00000000-0005-0000-0000-0000CEB60000}"/>
    <cellStyle name="Total 17 30 2 2" xfId="30475" xr:uid="{00000000-0005-0000-0000-0000CFB60000}"/>
    <cellStyle name="Total 17 30 2 3" xfId="44824" xr:uid="{00000000-0005-0000-0000-0000D0B60000}"/>
    <cellStyle name="Total 17 30 3" xfId="22298" xr:uid="{00000000-0005-0000-0000-0000D1B60000}"/>
    <cellStyle name="Total 17 30 3 2" xfId="37349" xr:uid="{00000000-0005-0000-0000-0000D2B60000}"/>
    <cellStyle name="Total 17 30 3 3" xfId="51698" xr:uid="{00000000-0005-0000-0000-0000D3B60000}"/>
    <cellStyle name="Total 17 31" xfId="8156" xr:uid="{00000000-0005-0000-0000-0000D4B60000}"/>
    <cellStyle name="Total 17 31 2" xfId="11032" xr:uid="{00000000-0005-0000-0000-0000D5B60000}"/>
    <cellStyle name="Total 17 31 2 2" xfId="26083" xr:uid="{00000000-0005-0000-0000-0000D6B60000}"/>
    <cellStyle name="Total 17 31 2 3" xfId="40432" xr:uid="{00000000-0005-0000-0000-0000D7B60000}"/>
    <cellStyle name="Total 17 31 3" xfId="22505" xr:uid="{00000000-0005-0000-0000-0000D8B60000}"/>
    <cellStyle name="Total 17 31 3 2" xfId="37556" xr:uid="{00000000-0005-0000-0000-0000D9B60000}"/>
    <cellStyle name="Total 17 31 3 3" xfId="51905" xr:uid="{00000000-0005-0000-0000-0000DAB60000}"/>
    <cellStyle name="Total 17 32" xfId="8363" xr:uid="{00000000-0005-0000-0000-0000DBB60000}"/>
    <cellStyle name="Total 17 32 2" xfId="11452" xr:uid="{00000000-0005-0000-0000-0000DCB60000}"/>
    <cellStyle name="Total 17 32 2 2" xfId="26503" xr:uid="{00000000-0005-0000-0000-0000DDB60000}"/>
    <cellStyle name="Total 17 32 2 3" xfId="40852" xr:uid="{00000000-0005-0000-0000-0000DEB60000}"/>
    <cellStyle name="Total 17 32 3" xfId="22712" xr:uid="{00000000-0005-0000-0000-0000DFB60000}"/>
    <cellStyle name="Total 17 32 3 2" xfId="37763" xr:uid="{00000000-0005-0000-0000-0000E0B60000}"/>
    <cellStyle name="Total 17 32 3 3" xfId="52112" xr:uid="{00000000-0005-0000-0000-0000E1B60000}"/>
    <cellStyle name="Total 17 33" xfId="8567" xr:uid="{00000000-0005-0000-0000-0000E2B60000}"/>
    <cellStyle name="Total 17 33 2" xfId="14996" xr:uid="{00000000-0005-0000-0000-0000E3B60000}"/>
    <cellStyle name="Total 17 33 2 2" xfId="30047" xr:uid="{00000000-0005-0000-0000-0000E4B60000}"/>
    <cellStyle name="Total 17 33 2 3" xfId="44396" xr:uid="{00000000-0005-0000-0000-0000E5B60000}"/>
    <cellStyle name="Total 17 33 3" xfId="22916" xr:uid="{00000000-0005-0000-0000-0000E6B60000}"/>
    <cellStyle name="Total 17 33 3 2" xfId="37967" xr:uid="{00000000-0005-0000-0000-0000E7B60000}"/>
    <cellStyle name="Total 17 33 3 3" xfId="52316" xr:uid="{00000000-0005-0000-0000-0000E8B60000}"/>
    <cellStyle name="Total 17 34" xfId="8757" xr:uid="{00000000-0005-0000-0000-0000E9B60000}"/>
    <cellStyle name="Total 17 34 2" xfId="15815" xr:uid="{00000000-0005-0000-0000-0000EAB60000}"/>
    <cellStyle name="Total 17 34 2 2" xfId="30866" xr:uid="{00000000-0005-0000-0000-0000EBB60000}"/>
    <cellStyle name="Total 17 34 2 3" xfId="45215" xr:uid="{00000000-0005-0000-0000-0000ECB60000}"/>
    <cellStyle name="Total 17 34 3" xfId="23106" xr:uid="{00000000-0005-0000-0000-0000EDB60000}"/>
    <cellStyle name="Total 17 34 3 2" xfId="38157" xr:uid="{00000000-0005-0000-0000-0000EEB60000}"/>
    <cellStyle name="Total 17 34 3 3" xfId="52506" xr:uid="{00000000-0005-0000-0000-0000EFB60000}"/>
    <cellStyle name="Total 17 35" xfId="8927" xr:uid="{00000000-0005-0000-0000-0000F0B60000}"/>
    <cellStyle name="Total 17 35 2" xfId="15180" xr:uid="{00000000-0005-0000-0000-0000F1B60000}"/>
    <cellStyle name="Total 17 35 2 2" xfId="30231" xr:uid="{00000000-0005-0000-0000-0000F2B60000}"/>
    <cellStyle name="Total 17 35 2 3" xfId="44580" xr:uid="{00000000-0005-0000-0000-0000F3B60000}"/>
    <cellStyle name="Total 17 35 3" xfId="23276" xr:uid="{00000000-0005-0000-0000-0000F4B60000}"/>
    <cellStyle name="Total 17 35 3 2" xfId="38327" xr:uid="{00000000-0005-0000-0000-0000F5B60000}"/>
    <cellStyle name="Total 17 35 3 3" xfId="52676" xr:uid="{00000000-0005-0000-0000-0000F6B60000}"/>
    <cellStyle name="Total 17 36" xfId="9926" xr:uid="{00000000-0005-0000-0000-0000F7B60000}"/>
    <cellStyle name="Total 17 36 2" xfId="24977" xr:uid="{00000000-0005-0000-0000-0000F8B60000}"/>
    <cellStyle name="Total 17 36 3" xfId="39326" xr:uid="{00000000-0005-0000-0000-0000F9B60000}"/>
    <cellStyle name="Total 17 37" xfId="16176" xr:uid="{00000000-0005-0000-0000-0000FAB60000}"/>
    <cellStyle name="Total 17 37 2" xfId="31227" xr:uid="{00000000-0005-0000-0000-0000FBB60000}"/>
    <cellStyle name="Total 17 37 3" xfId="45576" xr:uid="{00000000-0005-0000-0000-0000FCB60000}"/>
    <cellStyle name="Total 17 4" xfId="2489" xr:uid="{00000000-0005-0000-0000-0000FDB60000}"/>
    <cellStyle name="Total 17 4 2" xfId="9992" xr:uid="{00000000-0005-0000-0000-0000FEB60000}"/>
    <cellStyle name="Total 17 4 2 2" xfId="25043" xr:uid="{00000000-0005-0000-0000-0000FFB60000}"/>
    <cellStyle name="Total 17 4 2 3" xfId="39392" xr:uid="{00000000-0005-0000-0000-000000B70000}"/>
    <cellStyle name="Total 17 4 3" xfId="16838" xr:uid="{00000000-0005-0000-0000-000001B70000}"/>
    <cellStyle name="Total 17 4 3 2" xfId="31889" xr:uid="{00000000-0005-0000-0000-000002B70000}"/>
    <cellStyle name="Total 17 4 3 3" xfId="46238" xr:uid="{00000000-0005-0000-0000-000003B70000}"/>
    <cellStyle name="Total 17 5" xfId="2699" xr:uid="{00000000-0005-0000-0000-000004B70000}"/>
    <cellStyle name="Total 17 5 2" xfId="1656" xr:uid="{00000000-0005-0000-0000-000005B70000}"/>
    <cellStyle name="Total 17 5 2 2" xfId="23461" xr:uid="{00000000-0005-0000-0000-000006B70000}"/>
    <cellStyle name="Total 17 5 2 3" xfId="23790" xr:uid="{00000000-0005-0000-0000-000007B70000}"/>
    <cellStyle name="Total 17 5 3" xfId="17048" xr:uid="{00000000-0005-0000-0000-000008B70000}"/>
    <cellStyle name="Total 17 5 3 2" xfId="32099" xr:uid="{00000000-0005-0000-0000-000009B70000}"/>
    <cellStyle name="Total 17 5 3 3" xfId="46448" xr:uid="{00000000-0005-0000-0000-00000AB70000}"/>
    <cellStyle name="Total 17 6" xfId="2909" xr:uid="{00000000-0005-0000-0000-00000BB70000}"/>
    <cellStyle name="Total 17 6 2" xfId="16020" xr:uid="{00000000-0005-0000-0000-00000CB70000}"/>
    <cellStyle name="Total 17 6 2 2" xfId="31071" xr:uid="{00000000-0005-0000-0000-00000DB70000}"/>
    <cellStyle name="Total 17 6 2 3" xfId="45420" xr:uid="{00000000-0005-0000-0000-00000EB70000}"/>
    <cellStyle name="Total 17 6 3" xfId="17258" xr:uid="{00000000-0005-0000-0000-00000FB70000}"/>
    <cellStyle name="Total 17 6 3 2" xfId="32309" xr:uid="{00000000-0005-0000-0000-000010B70000}"/>
    <cellStyle name="Total 17 6 3 3" xfId="46658" xr:uid="{00000000-0005-0000-0000-000011B70000}"/>
    <cellStyle name="Total 17 7" xfId="3119" xr:uid="{00000000-0005-0000-0000-000012B70000}"/>
    <cellStyle name="Total 17 7 2" xfId="13049" xr:uid="{00000000-0005-0000-0000-000013B70000}"/>
    <cellStyle name="Total 17 7 2 2" xfId="28100" xr:uid="{00000000-0005-0000-0000-000014B70000}"/>
    <cellStyle name="Total 17 7 2 3" xfId="42449" xr:uid="{00000000-0005-0000-0000-000015B70000}"/>
    <cellStyle name="Total 17 7 3" xfId="17468" xr:uid="{00000000-0005-0000-0000-000016B70000}"/>
    <cellStyle name="Total 17 7 3 2" xfId="32519" xr:uid="{00000000-0005-0000-0000-000017B70000}"/>
    <cellStyle name="Total 17 7 3 3" xfId="46868" xr:uid="{00000000-0005-0000-0000-000018B70000}"/>
    <cellStyle name="Total 17 8" xfId="3329" xr:uid="{00000000-0005-0000-0000-000019B70000}"/>
    <cellStyle name="Total 17 8 2" xfId="11016" xr:uid="{00000000-0005-0000-0000-00001AB70000}"/>
    <cellStyle name="Total 17 8 2 2" xfId="26067" xr:uid="{00000000-0005-0000-0000-00001BB70000}"/>
    <cellStyle name="Total 17 8 2 3" xfId="40416" xr:uid="{00000000-0005-0000-0000-00001CB70000}"/>
    <cellStyle name="Total 17 8 3" xfId="17678" xr:uid="{00000000-0005-0000-0000-00001DB70000}"/>
    <cellStyle name="Total 17 8 3 2" xfId="32729" xr:uid="{00000000-0005-0000-0000-00001EB70000}"/>
    <cellStyle name="Total 17 8 3 3" xfId="47078" xr:uid="{00000000-0005-0000-0000-00001FB70000}"/>
    <cellStyle name="Total 17 9" xfId="3539" xr:uid="{00000000-0005-0000-0000-000020B70000}"/>
    <cellStyle name="Total 17 9 2" xfId="13832" xr:uid="{00000000-0005-0000-0000-000021B70000}"/>
    <cellStyle name="Total 17 9 2 2" xfId="28883" xr:uid="{00000000-0005-0000-0000-000022B70000}"/>
    <cellStyle name="Total 17 9 2 3" xfId="43232" xr:uid="{00000000-0005-0000-0000-000023B70000}"/>
    <cellStyle name="Total 17 9 3" xfId="17888" xr:uid="{00000000-0005-0000-0000-000024B70000}"/>
    <cellStyle name="Total 17 9 3 2" xfId="32939" xr:uid="{00000000-0005-0000-0000-000025B70000}"/>
    <cellStyle name="Total 17 9 3 3" xfId="47288" xr:uid="{00000000-0005-0000-0000-000026B70000}"/>
    <cellStyle name="Total 18" xfId="1454" xr:uid="{00000000-0005-0000-0000-000027B70000}"/>
    <cellStyle name="Total 18 10" xfId="3750" xr:uid="{00000000-0005-0000-0000-000028B70000}"/>
    <cellStyle name="Total 18 10 2" xfId="11388" xr:uid="{00000000-0005-0000-0000-000029B70000}"/>
    <cellStyle name="Total 18 10 2 2" xfId="26439" xr:uid="{00000000-0005-0000-0000-00002AB70000}"/>
    <cellStyle name="Total 18 10 2 3" xfId="40788" xr:uid="{00000000-0005-0000-0000-00002BB70000}"/>
    <cellStyle name="Total 18 10 3" xfId="18099" xr:uid="{00000000-0005-0000-0000-00002CB70000}"/>
    <cellStyle name="Total 18 10 3 2" xfId="33150" xr:uid="{00000000-0005-0000-0000-00002DB70000}"/>
    <cellStyle name="Total 18 10 3 3" xfId="47499" xr:uid="{00000000-0005-0000-0000-00002EB70000}"/>
    <cellStyle name="Total 18 11" xfId="3960" xr:uid="{00000000-0005-0000-0000-00002FB70000}"/>
    <cellStyle name="Total 18 11 2" xfId="11072" xr:uid="{00000000-0005-0000-0000-000030B70000}"/>
    <cellStyle name="Total 18 11 2 2" xfId="26123" xr:uid="{00000000-0005-0000-0000-000031B70000}"/>
    <cellStyle name="Total 18 11 2 3" xfId="40472" xr:uid="{00000000-0005-0000-0000-000032B70000}"/>
    <cellStyle name="Total 18 11 3" xfId="18309" xr:uid="{00000000-0005-0000-0000-000033B70000}"/>
    <cellStyle name="Total 18 11 3 2" xfId="33360" xr:uid="{00000000-0005-0000-0000-000034B70000}"/>
    <cellStyle name="Total 18 11 3 3" xfId="47709" xr:uid="{00000000-0005-0000-0000-000035B70000}"/>
    <cellStyle name="Total 18 12" xfId="4170" xr:uid="{00000000-0005-0000-0000-000036B70000}"/>
    <cellStyle name="Total 18 12 2" xfId="1847" xr:uid="{00000000-0005-0000-0000-000037B70000}"/>
    <cellStyle name="Total 18 12 2 2" xfId="23652" xr:uid="{00000000-0005-0000-0000-000038B70000}"/>
    <cellStyle name="Total 18 12 2 3" xfId="23776" xr:uid="{00000000-0005-0000-0000-000039B70000}"/>
    <cellStyle name="Total 18 12 3" xfId="18519" xr:uid="{00000000-0005-0000-0000-00003AB70000}"/>
    <cellStyle name="Total 18 12 3 2" xfId="33570" xr:uid="{00000000-0005-0000-0000-00003BB70000}"/>
    <cellStyle name="Total 18 12 3 3" xfId="47919" xr:uid="{00000000-0005-0000-0000-00003CB70000}"/>
    <cellStyle name="Total 18 13" xfId="4380" xr:uid="{00000000-0005-0000-0000-00003DB70000}"/>
    <cellStyle name="Total 18 13 2" xfId="10711" xr:uid="{00000000-0005-0000-0000-00003EB70000}"/>
    <cellStyle name="Total 18 13 2 2" xfId="25762" xr:uid="{00000000-0005-0000-0000-00003FB70000}"/>
    <cellStyle name="Total 18 13 2 3" xfId="40111" xr:uid="{00000000-0005-0000-0000-000040B70000}"/>
    <cellStyle name="Total 18 13 3" xfId="18729" xr:uid="{00000000-0005-0000-0000-000041B70000}"/>
    <cellStyle name="Total 18 13 3 2" xfId="33780" xr:uid="{00000000-0005-0000-0000-000042B70000}"/>
    <cellStyle name="Total 18 13 3 3" xfId="48129" xr:uid="{00000000-0005-0000-0000-000043B70000}"/>
    <cellStyle name="Total 18 14" xfId="4590" xr:uid="{00000000-0005-0000-0000-000044B70000}"/>
    <cellStyle name="Total 18 14 2" xfId="12654" xr:uid="{00000000-0005-0000-0000-000045B70000}"/>
    <cellStyle name="Total 18 14 2 2" xfId="27705" xr:uid="{00000000-0005-0000-0000-000046B70000}"/>
    <cellStyle name="Total 18 14 2 3" xfId="42054" xr:uid="{00000000-0005-0000-0000-000047B70000}"/>
    <cellStyle name="Total 18 14 3" xfId="18939" xr:uid="{00000000-0005-0000-0000-000048B70000}"/>
    <cellStyle name="Total 18 14 3 2" xfId="33990" xr:uid="{00000000-0005-0000-0000-000049B70000}"/>
    <cellStyle name="Total 18 14 3 3" xfId="48339" xr:uid="{00000000-0005-0000-0000-00004AB70000}"/>
    <cellStyle name="Total 18 15" xfId="4800" xr:uid="{00000000-0005-0000-0000-00004BB70000}"/>
    <cellStyle name="Total 18 15 2" xfId="13367" xr:uid="{00000000-0005-0000-0000-00004CB70000}"/>
    <cellStyle name="Total 18 15 2 2" xfId="28418" xr:uid="{00000000-0005-0000-0000-00004DB70000}"/>
    <cellStyle name="Total 18 15 2 3" xfId="42767" xr:uid="{00000000-0005-0000-0000-00004EB70000}"/>
    <cellStyle name="Total 18 15 3" xfId="19149" xr:uid="{00000000-0005-0000-0000-00004FB70000}"/>
    <cellStyle name="Total 18 15 3 2" xfId="34200" xr:uid="{00000000-0005-0000-0000-000050B70000}"/>
    <cellStyle name="Total 18 15 3 3" xfId="48549" xr:uid="{00000000-0005-0000-0000-000051B70000}"/>
    <cellStyle name="Total 18 16" xfId="5010" xr:uid="{00000000-0005-0000-0000-000052B70000}"/>
    <cellStyle name="Total 18 16 2" xfId="15050" xr:uid="{00000000-0005-0000-0000-000053B70000}"/>
    <cellStyle name="Total 18 16 2 2" xfId="30101" xr:uid="{00000000-0005-0000-0000-000054B70000}"/>
    <cellStyle name="Total 18 16 2 3" xfId="44450" xr:uid="{00000000-0005-0000-0000-000055B70000}"/>
    <cellStyle name="Total 18 16 3" xfId="19359" xr:uid="{00000000-0005-0000-0000-000056B70000}"/>
    <cellStyle name="Total 18 16 3 2" xfId="34410" xr:uid="{00000000-0005-0000-0000-000057B70000}"/>
    <cellStyle name="Total 18 16 3 3" xfId="48759" xr:uid="{00000000-0005-0000-0000-000058B70000}"/>
    <cellStyle name="Total 18 17" xfId="5220" xr:uid="{00000000-0005-0000-0000-000059B70000}"/>
    <cellStyle name="Total 18 17 2" xfId="15982" xr:uid="{00000000-0005-0000-0000-00005AB70000}"/>
    <cellStyle name="Total 18 17 2 2" xfId="31033" xr:uid="{00000000-0005-0000-0000-00005BB70000}"/>
    <cellStyle name="Total 18 17 2 3" xfId="45382" xr:uid="{00000000-0005-0000-0000-00005CB70000}"/>
    <cellStyle name="Total 18 17 3" xfId="19569" xr:uid="{00000000-0005-0000-0000-00005DB70000}"/>
    <cellStyle name="Total 18 17 3 2" xfId="34620" xr:uid="{00000000-0005-0000-0000-00005EB70000}"/>
    <cellStyle name="Total 18 17 3 3" xfId="48969" xr:uid="{00000000-0005-0000-0000-00005FB70000}"/>
    <cellStyle name="Total 18 18" xfId="5430" xr:uid="{00000000-0005-0000-0000-000060B70000}"/>
    <cellStyle name="Total 18 18 2" xfId="14579" xr:uid="{00000000-0005-0000-0000-000061B70000}"/>
    <cellStyle name="Total 18 18 2 2" xfId="29630" xr:uid="{00000000-0005-0000-0000-000062B70000}"/>
    <cellStyle name="Total 18 18 2 3" xfId="43979" xr:uid="{00000000-0005-0000-0000-000063B70000}"/>
    <cellStyle name="Total 18 18 3" xfId="19779" xr:uid="{00000000-0005-0000-0000-000064B70000}"/>
    <cellStyle name="Total 18 18 3 2" xfId="34830" xr:uid="{00000000-0005-0000-0000-000065B70000}"/>
    <cellStyle name="Total 18 18 3 3" xfId="49179" xr:uid="{00000000-0005-0000-0000-000066B70000}"/>
    <cellStyle name="Total 18 19" xfId="5640" xr:uid="{00000000-0005-0000-0000-000067B70000}"/>
    <cellStyle name="Total 18 19 2" xfId="9753" xr:uid="{00000000-0005-0000-0000-000068B70000}"/>
    <cellStyle name="Total 18 19 2 2" xfId="24804" xr:uid="{00000000-0005-0000-0000-000069B70000}"/>
    <cellStyle name="Total 18 19 2 3" xfId="39153" xr:uid="{00000000-0005-0000-0000-00006AB70000}"/>
    <cellStyle name="Total 18 19 3" xfId="19989" xr:uid="{00000000-0005-0000-0000-00006BB70000}"/>
    <cellStyle name="Total 18 19 3 2" xfId="35040" xr:uid="{00000000-0005-0000-0000-00006CB70000}"/>
    <cellStyle name="Total 18 19 3 3" xfId="49389" xr:uid="{00000000-0005-0000-0000-00006DB70000}"/>
    <cellStyle name="Total 18 2" xfId="1596" xr:uid="{00000000-0005-0000-0000-00006EB70000}"/>
    <cellStyle name="Total 18 2 2" xfId="11276" xr:uid="{00000000-0005-0000-0000-00006FB70000}"/>
    <cellStyle name="Total 18 2 2 2" xfId="26327" xr:uid="{00000000-0005-0000-0000-000070B70000}"/>
    <cellStyle name="Total 18 2 2 3" xfId="40676" xr:uid="{00000000-0005-0000-0000-000071B70000}"/>
    <cellStyle name="Total 18 2 3" xfId="13583" xr:uid="{00000000-0005-0000-0000-000072B70000}"/>
    <cellStyle name="Total 18 2 3 2" xfId="28634" xr:uid="{00000000-0005-0000-0000-000073B70000}"/>
    <cellStyle name="Total 18 2 3 3" xfId="42983" xr:uid="{00000000-0005-0000-0000-000074B70000}"/>
    <cellStyle name="Total 18 20" xfId="5850" xr:uid="{00000000-0005-0000-0000-000075B70000}"/>
    <cellStyle name="Total 18 20 2" xfId="13429" xr:uid="{00000000-0005-0000-0000-000076B70000}"/>
    <cellStyle name="Total 18 20 2 2" xfId="28480" xr:uid="{00000000-0005-0000-0000-000077B70000}"/>
    <cellStyle name="Total 18 20 2 3" xfId="42829" xr:uid="{00000000-0005-0000-0000-000078B70000}"/>
    <cellStyle name="Total 18 20 3" xfId="20199" xr:uid="{00000000-0005-0000-0000-000079B70000}"/>
    <cellStyle name="Total 18 20 3 2" xfId="35250" xr:uid="{00000000-0005-0000-0000-00007AB70000}"/>
    <cellStyle name="Total 18 20 3 3" xfId="49599" xr:uid="{00000000-0005-0000-0000-00007BB70000}"/>
    <cellStyle name="Total 18 21" xfId="6060" xr:uid="{00000000-0005-0000-0000-00007CB70000}"/>
    <cellStyle name="Total 18 21 2" xfId="9877" xr:uid="{00000000-0005-0000-0000-00007DB70000}"/>
    <cellStyle name="Total 18 21 2 2" xfId="24928" xr:uid="{00000000-0005-0000-0000-00007EB70000}"/>
    <cellStyle name="Total 18 21 2 3" xfId="39277" xr:uid="{00000000-0005-0000-0000-00007FB70000}"/>
    <cellStyle name="Total 18 21 3" xfId="20409" xr:uid="{00000000-0005-0000-0000-000080B70000}"/>
    <cellStyle name="Total 18 21 3 2" xfId="35460" xr:uid="{00000000-0005-0000-0000-000081B70000}"/>
    <cellStyle name="Total 18 21 3 3" xfId="49809" xr:uid="{00000000-0005-0000-0000-000082B70000}"/>
    <cellStyle name="Total 18 22" xfId="6270" xr:uid="{00000000-0005-0000-0000-000083B70000}"/>
    <cellStyle name="Total 18 22 2" xfId="10590" xr:uid="{00000000-0005-0000-0000-000084B70000}"/>
    <cellStyle name="Total 18 22 2 2" xfId="25641" xr:uid="{00000000-0005-0000-0000-000085B70000}"/>
    <cellStyle name="Total 18 22 2 3" xfId="39990" xr:uid="{00000000-0005-0000-0000-000086B70000}"/>
    <cellStyle name="Total 18 22 3" xfId="20619" xr:uid="{00000000-0005-0000-0000-000087B70000}"/>
    <cellStyle name="Total 18 22 3 2" xfId="35670" xr:uid="{00000000-0005-0000-0000-000088B70000}"/>
    <cellStyle name="Total 18 22 3 3" xfId="50019" xr:uid="{00000000-0005-0000-0000-000089B70000}"/>
    <cellStyle name="Total 18 23" xfId="6480" xr:uid="{00000000-0005-0000-0000-00008AB70000}"/>
    <cellStyle name="Total 18 23 2" xfId="10203" xr:uid="{00000000-0005-0000-0000-00008BB70000}"/>
    <cellStyle name="Total 18 23 2 2" xfId="25254" xr:uid="{00000000-0005-0000-0000-00008CB70000}"/>
    <cellStyle name="Total 18 23 2 3" xfId="39603" xr:uid="{00000000-0005-0000-0000-00008DB70000}"/>
    <cellStyle name="Total 18 23 3" xfId="20829" xr:uid="{00000000-0005-0000-0000-00008EB70000}"/>
    <cellStyle name="Total 18 23 3 2" xfId="35880" xr:uid="{00000000-0005-0000-0000-00008FB70000}"/>
    <cellStyle name="Total 18 23 3 3" xfId="50229" xr:uid="{00000000-0005-0000-0000-000090B70000}"/>
    <cellStyle name="Total 18 24" xfId="6690" xr:uid="{00000000-0005-0000-0000-000091B70000}"/>
    <cellStyle name="Total 18 24 2" xfId="13271" xr:uid="{00000000-0005-0000-0000-000092B70000}"/>
    <cellStyle name="Total 18 24 2 2" xfId="28322" xr:uid="{00000000-0005-0000-0000-000093B70000}"/>
    <cellStyle name="Total 18 24 2 3" xfId="42671" xr:uid="{00000000-0005-0000-0000-000094B70000}"/>
    <cellStyle name="Total 18 24 3" xfId="21039" xr:uid="{00000000-0005-0000-0000-000095B70000}"/>
    <cellStyle name="Total 18 24 3 2" xfId="36090" xr:uid="{00000000-0005-0000-0000-000096B70000}"/>
    <cellStyle name="Total 18 24 3 3" xfId="50439" xr:uid="{00000000-0005-0000-0000-000097B70000}"/>
    <cellStyle name="Total 18 25" xfId="6900" xr:uid="{00000000-0005-0000-0000-000098B70000}"/>
    <cellStyle name="Total 18 25 2" xfId="15647" xr:uid="{00000000-0005-0000-0000-000099B70000}"/>
    <cellStyle name="Total 18 25 2 2" xfId="30698" xr:uid="{00000000-0005-0000-0000-00009AB70000}"/>
    <cellStyle name="Total 18 25 2 3" xfId="45047" xr:uid="{00000000-0005-0000-0000-00009BB70000}"/>
    <cellStyle name="Total 18 25 3" xfId="21249" xr:uid="{00000000-0005-0000-0000-00009CB70000}"/>
    <cellStyle name="Total 18 25 3 2" xfId="36300" xr:uid="{00000000-0005-0000-0000-00009DB70000}"/>
    <cellStyle name="Total 18 25 3 3" xfId="50649" xr:uid="{00000000-0005-0000-0000-00009EB70000}"/>
    <cellStyle name="Total 18 26" xfId="7110" xr:uid="{00000000-0005-0000-0000-00009FB70000}"/>
    <cellStyle name="Total 18 26 2" xfId="9678" xr:uid="{00000000-0005-0000-0000-0000A0B70000}"/>
    <cellStyle name="Total 18 26 2 2" xfId="24729" xr:uid="{00000000-0005-0000-0000-0000A1B70000}"/>
    <cellStyle name="Total 18 26 2 3" xfId="39078" xr:uid="{00000000-0005-0000-0000-0000A2B70000}"/>
    <cellStyle name="Total 18 26 3" xfId="21459" xr:uid="{00000000-0005-0000-0000-0000A3B70000}"/>
    <cellStyle name="Total 18 26 3 2" xfId="36510" xr:uid="{00000000-0005-0000-0000-0000A4B70000}"/>
    <cellStyle name="Total 18 26 3 3" xfId="50859" xr:uid="{00000000-0005-0000-0000-0000A5B70000}"/>
    <cellStyle name="Total 18 27" xfId="7320" xr:uid="{00000000-0005-0000-0000-0000A6B70000}"/>
    <cellStyle name="Total 18 27 2" xfId="13446" xr:uid="{00000000-0005-0000-0000-0000A7B70000}"/>
    <cellStyle name="Total 18 27 2 2" xfId="28497" xr:uid="{00000000-0005-0000-0000-0000A8B70000}"/>
    <cellStyle name="Total 18 27 2 3" xfId="42846" xr:uid="{00000000-0005-0000-0000-0000A9B70000}"/>
    <cellStyle name="Total 18 27 3" xfId="21669" xr:uid="{00000000-0005-0000-0000-0000AAB70000}"/>
    <cellStyle name="Total 18 27 3 2" xfId="36720" xr:uid="{00000000-0005-0000-0000-0000ABB70000}"/>
    <cellStyle name="Total 18 27 3 3" xfId="51069" xr:uid="{00000000-0005-0000-0000-0000ACB70000}"/>
    <cellStyle name="Total 18 28" xfId="7530" xr:uid="{00000000-0005-0000-0000-0000ADB70000}"/>
    <cellStyle name="Total 18 28 2" xfId="11796" xr:uid="{00000000-0005-0000-0000-0000AEB70000}"/>
    <cellStyle name="Total 18 28 2 2" xfId="26847" xr:uid="{00000000-0005-0000-0000-0000AFB70000}"/>
    <cellStyle name="Total 18 28 2 3" xfId="41196" xr:uid="{00000000-0005-0000-0000-0000B0B70000}"/>
    <cellStyle name="Total 18 28 3" xfId="21879" xr:uid="{00000000-0005-0000-0000-0000B1B70000}"/>
    <cellStyle name="Total 18 28 3 2" xfId="36930" xr:uid="{00000000-0005-0000-0000-0000B2B70000}"/>
    <cellStyle name="Total 18 28 3 3" xfId="51279" xr:uid="{00000000-0005-0000-0000-0000B3B70000}"/>
    <cellStyle name="Total 18 29" xfId="7740" xr:uid="{00000000-0005-0000-0000-0000B4B70000}"/>
    <cellStyle name="Total 18 29 2" xfId="13392" xr:uid="{00000000-0005-0000-0000-0000B5B70000}"/>
    <cellStyle name="Total 18 29 2 2" xfId="28443" xr:uid="{00000000-0005-0000-0000-0000B6B70000}"/>
    <cellStyle name="Total 18 29 2 3" xfId="42792" xr:uid="{00000000-0005-0000-0000-0000B7B70000}"/>
    <cellStyle name="Total 18 29 3" xfId="22089" xr:uid="{00000000-0005-0000-0000-0000B8B70000}"/>
    <cellStyle name="Total 18 29 3 2" xfId="37140" xr:uid="{00000000-0005-0000-0000-0000B9B70000}"/>
    <cellStyle name="Total 18 29 3 3" xfId="51489" xr:uid="{00000000-0005-0000-0000-0000BAB70000}"/>
    <cellStyle name="Total 18 3" xfId="2280" xr:uid="{00000000-0005-0000-0000-0000BBB70000}"/>
    <cellStyle name="Total 18 3 2" xfId="11286" xr:uid="{00000000-0005-0000-0000-0000BCB70000}"/>
    <cellStyle name="Total 18 3 2 2" xfId="26337" xr:uid="{00000000-0005-0000-0000-0000BDB70000}"/>
    <cellStyle name="Total 18 3 2 3" xfId="40686" xr:uid="{00000000-0005-0000-0000-0000BEB70000}"/>
    <cellStyle name="Total 18 3 3" xfId="16629" xr:uid="{00000000-0005-0000-0000-0000BFB70000}"/>
    <cellStyle name="Total 18 3 3 2" xfId="31680" xr:uid="{00000000-0005-0000-0000-0000C0B70000}"/>
    <cellStyle name="Total 18 3 3 3" xfId="46029" xr:uid="{00000000-0005-0000-0000-0000C1B70000}"/>
    <cellStyle name="Total 18 30" xfId="7950" xr:uid="{00000000-0005-0000-0000-0000C2B70000}"/>
    <cellStyle name="Total 18 30 2" xfId="13457" xr:uid="{00000000-0005-0000-0000-0000C3B70000}"/>
    <cellStyle name="Total 18 30 2 2" xfId="28508" xr:uid="{00000000-0005-0000-0000-0000C4B70000}"/>
    <cellStyle name="Total 18 30 2 3" xfId="42857" xr:uid="{00000000-0005-0000-0000-0000C5B70000}"/>
    <cellStyle name="Total 18 30 3" xfId="22299" xr:uid="{00000000-0005-0000-0000-0000C6B70000}"/>
    <cellStyle name="Total 18 30 3 2" xfId="37350" xr:uid="{00000000-0005-0000-0000-0000C7B70000}"/>
    <cellStyle name="Total 18 30 3 3" xfId="51699" xr:uid="{00000000-0005-0000-0000-0000C8B70000}"/>
    <cellStyle name="Total 18 31" xfId="8157" xr:uid="{00000000-0005-0000-0000-0000C9B70000}"/>
    <cellStyle name="Total 18 31 2" xfId="14364" xr:uid="{00000000-0005-0000-0000-0000CAB70000}"/>
    <cellStyle name="Total 18 31 2 2" xfId="29415" xr:uid="{00000000-0005-0000-0000-0000CBB70000}"/>
    <cellStyle name="Total 18 31 2 3" xfId="43764" xr:uid="{00000000-0005-0000-0000-0000CCB70000}"/>
    <cellStyle name="Total 18 31 3" xfId="22506" xr:uid="{00000000-0005-0000-0000-0000CDB70000}"/>
    <cellStyle name="Total 18 31 3 2" xfId="37557" xr:uid="{00000000-0005-0000-0000-0000CEB70000}"/>
    <cellStyle name="Total 18 31 3 3" xfId="51906" xr:uid="{00000000-0005-0000-0000-0000CFB70000}"/>
    <cellStyle name="Total 18 32" xfId="8364" xr:uid="{00000000-0005-0000-0000-0000D0B70000}"/>
    <cellStyle name="Total 18 32 2" xfId="10157" xr:uid="{00000000-0005-0000-0000-0000D1B70000}"/>
    <cellStyle name="Total 18 32 2 2" xfId="25208" xr:uid="{00000000-0005-0000-0000-0000D2B70000}"/>
    <cellStyle name="Total 18 32 2 3" xfId="39557" xr:uid="{00000000-0005-0000-0000-0000D3B70000}"/>
    <cellStyle name="Total 18 32 3" xfId="22713" xr:uid="{00000000-0005-0000-0000-0000D4B70000}"/>
    <cellStyle name="Total 18 32 3 2" xfId="37764" xr:uid="{00000000-0005-0000-0000-0000D5B70000}"/>
    <cellStyle name="Total 18 32 3 3" xfId="52113" xr:uid="{00000000-0005-0000-0000-0000D6B70000}"/>
    <cellStyle name="Total 18 33" xfId="8568" xr:uid="{00000000-0005-0000-0000-0000D7B70000}"/>
    <cellStyle name="Total 18 33 2" xfId="13071" xr:uid="{00000000-0005-0000-0000-0000D8B70000}"/>
    <cellStyle name="Total 18 33 2 2" xfId="28122" xr:uid="{00000000-0005-0000-0000-0000D9B70000}"/>
    <cellStyle name="Total 18 33 2 3" xfId="42471" xr:uid="{00000000-0005-0000-0000-0000DAB70000}"/>
    <cellStyle name="Total 18 33 3" xfId="22917" xr:uid="{00000000-0005-0000-0000-0000DBB70000}"/>
    <cellStyle name="Total 18 33 3 2" xfId="37968" xr:uid="{00000000-0005-0000-0000-0000DCB70000}"/>
    <cellStyle name="Total 18 33 3 3" xfId="52317" xr:uid="{00000000-0005-0000-0000-0000DDB70000}"/>
    <cellStyle name="Total 18 34" xfId="8758" xr:uid="{00000000-0005-0000-0000-0000DEB70000}"/>
    <cellStyle name="Total 18 34 2" xfId="10352" xr:uid="{00000000-0005-0000-0000-0000DFB70000}"/>
    <cellStyle name="Total 18 34 2 2" xfId="25403" xr:uid="{00000000-0005-0000-0000-0000E0B70000}"/>
    <cellStyle name="Total 18 34 2 3" xfId="39752" xr:uid="{00000000-0005-0000-0000-0000E1B70000}"/>
    <cellStyle name="Total 18 34 3" xfId="23107" xr:uid="{00000000-0005-0000-0000-0000E2B70000}"/>
    <cellStyle name="Total 18 34 3 2" xfId="38158" xr:uid="{00000000-0005-0000-0000-0000E3B70000}"/>
    <cellStyle name="Total 18 34 3 3" xfId="52507" xr:uid="{00000000-0005-0000-0000-0000E4B70000}"/>
    <cellStyle name="Total 18 35" xfId="8928" xr:uid="{00000000-0005-0000-0000-0000E5B70000}"/>
    <cellStyle name="Total 18 35 2" xfId="12118" xr:uid="{00000000-0005-0000-0000-0000E6B70000}"/>
    <cellStyle name="Total 18 35 2 2" xfId="27169" xr:uid="{00000000-0005-0000-0000-0000E7B70000}"/>
    <cellStyle name="Total 18 35 2 3" xfId="41518" xr:uid="{00000000-0005-0000-0000-0000E8B70000}"/>
    <cellStyle name="Total 18 35 3" xfId="23277" xr:uid="{00000000-0005-0000-0000-0000E9B70000}"/>
    <cellStyle name="Total 18 35 3 2" xfId="38328" xr:uid="{00000000-0005-0000-0000-0000EAB70000}"/>
    <cellStyle name="Total 18 35 3 3" xfId="52677" xr:uid="{00000000-0005-0000-0000-0000EBB70000}"/>
    <cellStyle name="Total 18 36" xfId="16026" xr:uid="{00000000-0005-0000-0000-0000ECB70000}"/>
    <cellStyle name="Total 18 36 2" xfId="31077" xr:uid="{00000000-0005-0000-0000-0000EDB70000}"/>
    <cellStyle name="Total 18 36 3" xfId="45426" xr:uid="{00000000-0005-0000-0000-0000EEB70000}"/>
    <cellStyle name="Total 18 37" xfId="16177" xr:uid="{00000000-0005-0000-0000-0000EFB70000}"/>
    <cellStyle name="Total 18 37 2" xfId="31228" xr:uid="{00000000-0005-0000-0000-0000F0B70000}"/>
    <cellStyle name="Total 18 37 3" xfId="45577" xr:uid="{00000000-0005-0000-0000-0000F1B70000}"/>
    <cellStyle name="Total 18 4" xfId="2490" xr:uid="{00000000-0005-0000-0000-0000F2B70000}"/>
    <cellStyle name="Total 18 4 2" xfId="1548" xr:uid="{00000000-0005-0000-0000-0000F3B70000}"/>
    <cellStyle name="Total 18 4 2 2" xfId="23393" xr:uid="{00000000-0005-0000-0000-0000F4B70000}"/>
    <cellStyle name="Total 18 4 2 3" xfId="23819" xr:uid="{00000000-0005-0000-0000-0000F5B70000}"/>
    <cellStyle name="Total 18 4 3" xfId="16839" xr:uid="{00000000-0005-0000-0000-0000F6B70000}"/>
    <cellStyle name="Total 18 4 3 2" xfId="31890" xr:uid="{00000000-0005-0000-0000-0000F7B70000}"/>
    <cellStyle name="Total 18 4 3 3" xfId="46239" xr:uid="{00000000-0005-0000-0000-0000F8B70000}"/>
    <cellStyle name="Total 18 5" xfId="2700" xr:uid="{00000000-0005-0000-0000-0000F9B70000}"/>
    <cellStyle name="Total 18 5 2" xfId="14429" xr:uid="{00000000-0005-0000-0000-0000FAB70000}"/>
    <cellStyle name="Total 18 5 2 2" xfId="29480" xr:uid="{00000000-0005-0000-0000-0000FBB70000}"/>
    <cellStyle name="Total 18 5 2 3" xfId="43829" xr:uid="{00000000-0005-0000-0000-0000FCB70000}"/>
    <cellStyle name="Total 18 5 3" xfId="17049" xr:uid="{00000000-0005-0000-0000-0000FDB70000}"/>
    <cellStyle name="Total 18 5 3 2" xfId="32100" xr:uid="{00000000-0005-0000-0000-0000FEB70000}"/>
    <cellStyle name="Total 18 5 3 3" xfId="46449" xr:uid="{00000000-0005-0000-0000-0000FFB70000}"/>
    <cellStyle name="Total 18 6" xfId="2910" xr:uid="{00000000-0005-0000-0000-000000B80000}"/>
    <cellStyle name="Total 18 6 2" xfId="12781" xr:uid="{00000000-0005-0000-0000-000001B80000}"/>
    <cellStyle name="Total 18 6 2 2" xfId="27832" xr:uid="{00000000-0005-0000-0000-000002B80000}"/>
    <cellStyle name="Total 18 6 2 3" xfId="42181" xr:uid="{00000000-0005-0000-0000-000003B80000}"/>
    <cellStyle name="Total 18 6 3" xfId="17259" xr:uid="{00000000-0005-0000-0000-000004B80000}"/>
    <cellStyle name="Total 18 6 3 2" xfId="32310" xr:uid="{00000000-0005-0000-0000-000005B80000}"/>
    <cellStyle name="Total 18 6 3 3" xfId="46659" xr:uid="{00000000-0005-0000-0000-000006B80000}"/>
    <cellStyle name="Total 18 7" xfId="3120" xr:uid="{00000000-0005-0000-0000-000007B80000}"/>
    <cellStyle name="Total 18 7 2" xfId="12274" xr:uid="{00000000-0005-0000-0000-000008B80000}"/>
    <cellStyle name="Total 18 7 2 2" xfId="27325" xr:uid="{00000000-0005-0000-0000-000009B80000}"/>
    <cellStyle name="Total 18 7 2 3" xfId="41674" xr:uid="{00000000-0005-0000-0000-00000AB80000}"/>
    <cellStyle name="Total 18 7 3" xfId="17469" xr:uid="{00000000-0005-0000-0000-00000BB80000}"/>
    <cellStyle name="Total 18 7 3 2" xfId="32520" xr:uid="{00000000-0005-0000-0000-00000CB80000}"/>
    <cellStyle name="Total 18 7 3 3" xfId="46869" xr:uid="{00000000-0005-0000-0000-00000DB80000}"/>
    <cellStyle name="Total 18 8" xfId="3330" xr:uid="{00000000-0005-0000-0000-00000EB80000}"/>
    <cellStyle name="Total 18 8 2" xfId="10843" xr:uid="{00000000-0005-0000-0000-00000FB80000}"/>
    <cellStyle name="Total 18 8 2 2" xfId="25894" xr:uid="{00000000-0005-0000-0000-000010B80000}"/>
    <cellStyle name="Total 18 8 2 3" xfId="40243" xr:uid="{00000000-0005-0000-0000-000011B80000}"/>
    <cellStyle name="Total 18 8 3" xfId="17679" xr:uid="{00000000-0005-0000-0000-000012B80000}"/>
    <cellStyle name="Total 18 8 3 2" xfId="32730" xr:uid="{00000000-0005-0000-0000-000013B80000}"/>
    <cellStyle name="Total 18 8 3 3" xfId="47079" xr:uid="{00000000-0005-0000-0000-000014B80000}"/>
    <cellStyle name="Total 18 9" xfId="3540" xr:uid="{00000000-0005-0000-0000-000015B80000}"/>
    <cellStyle name="Total 18 9 2" xfId="13524" xr:uid="{00000000-0005-0000-0000-000016B80000}"/>
    <cellStyle name="Total 18 9 2 2" xfId="28575" xr:uid="{00000000-0005-0000-0000-000017B80000}"/>
    <cellStyle name="Total 18 9 2 3" xfId="42924" xr:uid="{00000000-0005-0000-0000-000018B80000}"/>
    <cellStyle name="Total 18 9 3" xfId="17889" xr:uid="{00000000-0005-0000-0000-000019B80000}"/>
    <cellStyle name="Total 18 9 3 2" xfId="32940" xr:uid="{00000000-0005-0000-0000-00001AB80000}"/>
    <cellStyle name="Total 18 9 3 3" xfId="47289" xr:uid="{00000000-0005-0000-0000-00001BB80000}"/>
    <cellStyle name="Total 19" xfId="1455" xr:uid="{00000000-0005-0000-0000-00001CB80000}"/>
    <cellStyle name="Total 19 10" xfId="3751" xr:uid="{00000000-0005-0000-0000-00001DB80000}"/>
    <cellStyle name="Total 19 10 2" xfId="15142" xr:uid="{00000000-0005-0000-0000-00001EB80000}"/>
    <cellStyle name="Total 19 10 2 2" xfId="30193" xr:uid="{00000000-0005-0000-0000-00001FB80000}"/>
    <cellStyle name="Total 19 10 2 3" xfId="44542" xr:uid="{00000000-0005-0000-0000-000020B80000}"/>
    <cellStyle name="Total 19 10 3" xfId="18100" xr:uid="{00000000-0005-0000-0000-000021B80000}"/>
    <cellStyle name="Total 19 10 3 2" xfId="33151" xr:uid="{00000000-0005-0000-0000-000022B80000}"/>
    <cellStyle name="Total 19 10 3 3" xfId="47500" xr:uid="{00000000-0005-0000-0000-000023B80000}"/>
    <cellStyle name="Total 19 11" xfId="3961" xr:uid="{00000000-0005-0000-0000-000024B80000}"/>
    <cellStyle name="Total 19 11 2" xfId="9363" xr:uid="{00000000-0005-0000-0000-000025B80000}"/>
    <cellStyle name="Total 19 11 2 2" xfId="24414" xr:uid="{00000000-0005-0000-0000-000026B80000}"/>
    <cellStyle name="Total 19 11 2 3" xfId="38763" xr:uid="{00000000-0005-0000-0000-000027B80000}"/>
    <cellStyle name="Total 19 11 3" xfId="18310" xr:uid="{00000000-0005-0000-0000-000028B80000}"/>
    <cellStyle name="Total 19 11 3 2" xfId="33361" xr:uid="{00000000-0005-0000-0000-000029B80000}"/>
    <cellStyle name="Total 19 11 3 3" xfId="47710" xr:uid="{00000000-0005-0000-0000-00002AB80000}"/>
    <cellStyle name="Total 19 12" xfId="4171" xr:uid="{00000000-0005-0000-0000-00002BB80000}"/>
    <cellStyle name="Total 19 12 2" xfId="10023" xr:uid="{00000000-0005-0000-0000-00002CB80000}"/>
    <cellStyle name="Total 19 12 2 2" xfId="25074" xr:uid="{00000000-0005-0000-0000-00002DB80000}"/>
    <cellStyle name="Total 19 12 2 3" xfId="39423" xr:uid="{00000000-0005-0000-0000-00002EB80000}"/>
    <cellStyle name="Total 19 12 3" xfId="18520" xr:uid="{00000000-0005-0000-0000-00002FB80000}"/>
    <cellStyle name="Total 19 12 3 2" xfId="33571" xr:uid="{00000000-0005-0000-0000-000030B80000}"/>
    <cellStyle name="Total 19 12 3 3" xfId="47920" xr:uid="{00000000-0005-0000-0000-000031B80000}"/>
    <cellStyle name="Total 19 13" xfId="4381" xr:uid="{00000000-0005-0000-0000-000032B80000}"/>
    <cellStyle name="Total 19 13 2" xfId="9311" xr:uid="{00000000-0005-0000-0000-000033B80000}"/>
    <cellStyle name="Total 19 13 2 2" xfId="24362" xr:uid="{00000000-0005-0000-0000-000034B80000}"/>
    <cellStyle name="Total 19 13 2 3" xfId="38711" xr:uid="{00000000-0005-0000-0000-000035B80000}"/>
    <cellStyle name="Total 19 13 3" xfId="18730" xr:uid="{00000000-0005-0000-0000-000036B80000}"/>
    <cellStyle name="Total 19 13 3 2" xfId="33781" xr:uid="{00000000-0005-0000-0000-000037B80000}"/>
    <cellStyle name="Total 19 13 3 3" xfId="48130" xr:uid="{00000000-0005-0000-0000-000038B80000}"/>
    <cellStyle name="Total 19 14" xfId="4591" xr:uid="{00000000-0005-0000-0000-000039B80000}"/>
    <cellStyle name="Total 19 14 2" xfId="10864" xr:uid="{00000000-0005-0000-0000-00003AB80000}"/>
    <cellStyle name="Total 19 14 2 2" xfId="25915" xr:uid="{00000000-0005-0000-0000-00003BB80000}"/>
    <cellStyle name="Total 19 14 2 3" xfId="40264" xr:uid="{00000000-0005-0000-0000-00003CB80000}"/>
    <cellStyle name="Total 19 14 3" xfId="18940" xr:uid="{00000000-0005-0000-0000-00003DB80000}"/>
    <cellStyle name="Total 19 14 3 2" xfId="33991" xr:uid="{00000000-0005-0000-0000-00003EB80000}"/>
    <cellStyle name="Total 19 14 3 3" xfId="48340" xr:uid="{00000000-0005-0000-0000-00003FB80000}"/>
    <cellStyle name="Total 19 15" xfId="4801" xr:uid="{00000000-0005-0000-0000-000040B80000}"/>
    <cellStyle name="Total 19 15 2" xfId="14163" xr:uid="{00000000-0005-0000-0000-000041B80000}"/>
    <cellStyle name="Total 19 15 2 2" xfId="29214" xr:uid="{00000000-0005-0000-0000-000042B80000}"/>
    <cellStyle name="Total 19 15 2 3" xfId="43563" xr:uid="{00000000-0005-0000-0000-000043B80000}"/>
    <cellStyle name="Total 19 15 3" xfId="19150" xr:uid="{00000000-0005-0000-0000-000044B80000}"/>
    <cellStyle name="Total 19 15 3 2" xfId="34201" xr:uid="{00000000-0005-0000-0000-000045B80000}"/>
    <cellStyle name="Total 19 15 3 3" xfId="48550" xr:uid="{00000000-0005-0000-0000-000046B80000}"/>
    <cellStyle name="Total 19 16" xfId="5011" xr:uid="{00000000-0005-0000-0000-000047B80000}"/>
    <cellStyle name="Total 19 16 2" xfId="10469" xr:uid="{00000000-0005-0000-0000-000048B80000}"/>
    <cellStyle name="Total 19 16 2 2" xfId="25520" xr:uid="{00000000-0005-0000-0000-000049B80000}"/>
    <cellStyle name="Total 19 16 2 3" xfId="39869" xr:uid="{00000000-0005-0000-0000-00004AB80000}"/>
    <cellStyle name="Total 19 16 3" xfId="19360" xr:uid="{00000000-0005-0000-0000-00004BB80000}"/>
    <cellStyle name="Total 19 16 3 2" xfId="34411" xr:uid="{00000000-0005-0000-0000-00004CB80000}"/>
    <cellStyle name="Total 19 16 3 3" xfId="48760" xr:uid="{00000000-0005-0000-0000-00004DB80000}"/>
    <cellStyle name="Total 19 17" xfId="5221" xr:uid="{00000000-0005-0000-0000-00004EB80000}"/>
    <cellStyle name="Total 19 17 2" xfId="13642" xr:uid="{00000000-0005-0000-0000-00004FB80000}"/>
    <cellStyle name="Total 19 17 2 2" xfId="28693" xr:uid="{00000000-0005-0000-0000-000050B80000}"/>
    <cellStyle name="Total 19 17 2 3" xfId="43042" xr:uid="{00000000-0005-0000-0000-000051B80000}"/>
    <cellStyle name="Total 19 17 3" xfId="19570" xr:uid="{00000000-0005-0000-0000-000052B80000}"/>
    <cellStyle name="Total 19 17 3 2" xfId="34621" xr:uid="{00000000-0005-0000-0000-000053B80000}"/>
    <cellStyle name="Total 19 17 3 3" xfId="48970" xr:uid="{00000000-0005-0000-0000-000054B80000}"/>
    <cellStyle name="Total 19 18" xfId="5431" xr:uid="{00000000-0005-0000-0000-000055B80000}"/>
    <cellStyle name="Total 19 18 2" xfId="12467" xr:uid="{00000000-0005-0000-0000-000056B80000}"/>
    <cellStyle name="Total 19 18 2 2" xfId="27518" xr:uid="{00000000-0005-0000-0000-000057B80000}"/>
    <cellStyle name="Total 19 18 2 3" xfId="41867" xr:uid="{00000000-0005-0000-0000-000058B80000}"/>
    <cellStyle name="Total 19 18 3" xfId="19780" xr:uid="{00000000-0005-0000-0000-000059B80000}"/>
    <cellStyle name="Total 19 18 3 2" xfId="34831" xr:uid="{00000000-0005-0000-0000-00005AB80000}"/>
    <cellStyle name="Total 19 18 3 3" xfId="49180" xr:uid="{00000000-0005-0000-0000-00005BB80000}"/>
    <cellStyle name="Total 19 19" xfId="5641" xr:uid="{00000000-0005-0000-0000-00005CB80000}"/>
    <cellStyle name="Total 19 19 2" xfId="15833" xr:uid="{00000000-0005-0000-0000-00005DB80000}"/>
    <cellStyle name="Total 19 19 2 2" xfId="30884" xr:uid="{00000000-0005-0000-0000-00005EB80000}"/>
    <cellStyle name="Total 19 19 2 3" xfId="45233" xr:uid="{00000000-0005-0000-0000-00005FB80000}"/>
    <cellStyle name="Total 19 19 3" xfId="19990" xr:uid="{00000000-0005-0000-0000-000060B80000}"/>
    <cellStyle name="Total 19 19 3 2" xfId="35041" xr:uid="{00000000-0005-0000-0000-000061B80000}"/>
    <cellStyle name="Total 19 19 3 3" xfId="49390" xr:uid="{00000000-0005-0000-0000-000062B80000}"/>
    <cellStyle name="Total 19 2" xfId="2176" xr:uid="{00000000-0005-0000-0000-000063B80000}"/>
    <cellStyle name="Total 19 2 2" xfId="12818" xr:uid="{00000000-0005-0000-0000-000064B80000}"/>
    <cellStyle name="Total 19 2 2 2" xfId="27869" xr:uid="{00000000-0005-0000-0000-000065B80000}"/>
    <cellStyle name="Total 19 2 2 3" xfId="42218" xr:uid="{00000000-0005-0000-0000-000066B80000}"/>
    <cellStyle name="Total 19 2 3" xfId="16525" xr:uid="{00000000-0005-0000-0000-000067B80000}"/>
    <cellStyle name="Total 19 2 3 2" xfId="31576" xr:uid="{00000000-0005-0000-0000-000068B80000}"/>
    <cellStyle name="Total 19 2 3 3" xfId="45925" xr:uid="{00000000-0005-0000-0000-000069B80000}"/>
    <cellStyle name="Total 19 20" xfId="5851" xr:uid="{00000000-0005-0000-0000-00006AB80000}"/>
    <cellStyle name="Total 19 20 2" xfId="15977" xr:uid="{00000000-0005-0000-0000-00006BB80000}"/>
    <cellStyle name="Total 19 20 2 2" xfId="31028" xr:uid="{00000000-0005-0000-0000-00006CB80000}"/>
    <cellStyle name="Total 19 20 2 3" xfId="45377" xr:uid="{00000000-0005-0000-0000-00006DB80000}"/>
    <cellStyle name="Total 19 20 3" xfId="20200" xr:uid="{00000000-0005-0000-0000-00006EB80000}"/>
    <cellStyle name="Total 19 20 3 2" xfId="35251" xr:uid="{00000000-0005-0000-0000-00006FB80000}"/>
    <cellStyle name="Total 19 20 3 3" xfId="49600" xr:uid="{00000000-0005-0000-0000-000070B80000}"/>
    <cellStyle name="Total 19 21" xfId="6061" xr:uid="{00000000-0005-0000-0000-000071B80000}"/>
    <cellStyle name="Total 19 21 2" xfId="11746" xr:uid="{00000000-0005-0000-0000-000072B80000}"/>
    <cellStyle name="Total 19 21 2 2" xfId="26797" xr:uid="{00000000-0005-0000-0000-000073B80000}"/>
    <cellStyle name="Total 19 21 2 3" xfId="41146" xr:uid="{00000000-0005-0000-0000-000074B80000}"/>
    <cellStyle name="Total 19 21 3" xfId="20410" xr:uid="{00000000-0005-0000-0000-000075B80000}"/>
    <cellStyle name="Total 19 21 3 2" xfId="35461" xr:uid="{00000000-0005-0000-0000-000076B80000}"/>
    <cellStyle name="Total 19 21 3 3" xfId="49810" xr:uid="{00000000-0005-0000-0000-000077B80000}"/>
    <cellStyle name="Total 19 22" xfId="6271" xr:uid="{00000000-0005-0000-0000-000078B80000}"/>
    <cellStyle name="Total 19 22 2" xfId="15372" xr:uid="{00000000-0005-0000-0000-000079B80000}"/>
    <cellStyle name="Total 19 22 2 2" xfId="30423" xr:uid="{00000000-0005-0000-0000-00007AB80000}"/>
    <cellStyle name="Total 19 22 2 3" xfId="44772" xr:uid="{00000000-0005-0000-0000-00007BB80000}"/>
    <cellStyle name="Total 19 22 3" xfId="20620" xr:uid="{00000000-0005-0000-0000-00007CB80000}"/>
    <cellStyle name="Total 19 22 3 2" xfId="35671" xr:uid="{00000000-0005-0000-0000-00007DB80000}"/>
    <cellStyle name="Total 19 22 3 3" xfId="50020" xr:uid="{00000000-0005-0000-0000-00007EB80000}"/>
    <cellStyle name="Total 19 23" xfId="6481" xr:uid="{00000000-0005-0000-0000-00007FB80000}"/>
    <cellStyle name="Total 19 23 2" xfId="10940" xr:uid="{00000000-0005-0000-0000-000080B80000}"/>
    <cellStyle name="Total 19 23 2 2" xfId="25991" xr:uid="{00000000-0005-0000-0000-000081B80000}"/>
    <cellStyle name="Total 19 23 2 3" xfId="40340" xr:uid="{00000000-0005-0000-0000-000082B80000}"/>
    <cellStyle name="Total 19 23 3" xfId="20830" xr:uid="{00000000-0005-0000-0000-000083B80000}"/>
    <cellStyle name="Total 19 23 3 2" xfId="35881" xr:uid="{00000000-0005-0000-0000-000084B80000}"/>
    <cellStyle name="Total 19 23 3 3" xfId="50230" xr:uid="{00000000-0005-0000-0000-000085B80000}"/>
    <cellStyle name="Total 19 24" xfId="6691" xr:uid="{00000000-0005-0000-0000-000086B80000}"/>
    <cellStyle name="Total 19 24 2" xfId="13579" xr:uid="{00000000-0005-0000-0000-000087B80000}"/>
    <cellStyle name="Total 19 24 2 2" xfId="28630" xr:uid="{00000000-0005-0000-0000-000088B80000}"/>
    <cellStyle name="Total 19 24 2 3" xfId="42979" xr:uid="{00000000-0005-0000-0000-000089B80000}"/>
    <cellStyle name="Total 19 24 3" xfId="21040" xr:uid="{00000000-0005-0000-0000-00008AB80000}"/>
    <cellStyle name="Total 19 24 3 2" xfId="36091" xr:uid="{00000000-0005-0000-0000-00008BB80000}"/>
    <cellStyle name="Total 19 24 3 3" xfId="50440" xr:uid="{00000000-0005-0000-0000-00008CB80000}"/>
    <cellStyle name="Total 19 25" xfId="6901" xr:uid="{00000000-0005-0000-0000-00008DB80000}"/>
    <cellStyle name="Total 19 25 2" xfId="14498" xr:uid="{00000000-0005-0000-0000-00008EB80000}"/>
    <cellStyle name="Total 19 25 2 2" xfId="29549" xr:uid="{00000000-0005-0000-0000-00008FB80000}"/>
    <cellStyle name="Total 19 25 2 3" xfId="43898" xr:uid="{00000000-0005-0000-0000-000090B80000}"/>
    <cellStyle name="Total 19 25 3" xfId="21250" xr:uid="{00000000-0005-0000-0000-000091B80000}"/>
    <cellStyle name="Total 19 25 3 2" xfId="36301" xr:uid="{00000000-0005-0000-0000-000092B80000}"/>
    <cellStyle name="Total 19 25 3 3" xfId="50650" xr:uid="{00000000-0005-0000-0000-000093B80000}"/>
    <cellStyle name="Total 19 26" xfId="7111" xr:uid="{00000000-0005-0000-0000-000094B80000}"/>
    <cellStyle name="Total 19 26 2" xfId="9805" xr:uid="{00000000-0005-0000-0000-000095B80000}"/>
    <cellStyle name="Total 19 26 2 2" xfId="24856" xr:uid="{00000000-0005-0000-0000-000096B80000}"/>
    <cellStyle name="Total 19 26 2 3" xfId="39205" xr:uid="{00000000-0005-0000-0000-000097B80000}"/>
    <cellStyle name="Total 19 26 3" xfId="21460" xr:uid="{00000000-0005-0000-0000-000098B80000}"/>
    <cellStyle name="Total 19 26 3 2" xfId="36511" xr:uid="{00000000-0005-0000-0000-000099B80000}"/>
    <cellStyle name="Total 19 26 3 3" xfId="50860" xr:uid="{00000000-0005-0000-0000-00009AB80000}"/>
    <cellStyle name="Total 19 27" xfId="7321" xr:uid="{00000000-0005-0000-0000-00009BB80000}"/>
    <cellStyle name="Total 19 27 2" xfId="14667" xr:uid="{00000000-0005-0000-0000-00009CB80000}"/>
    <cellStyle name="Total 19 27 2 2" xfId="29718" xr:uid="{00000000-0005-0000-0000-00009DB80000}"/>
    <cellStyle name="Total 19 27 2 3" xfId="44067" xr:uid="{00000000-0005-0000-0000-00009EB80000}"/>
    <cellStyle name="Total 19 27 3" xfId="21670" xr:uid="{00000000-0005-0000-0000-00009FB80000}"/>
    <cellStyle name="Total 19 27 3 2" xfId="36721" xr:uid="{00000000-0005-0000-0000-0000A0B80000}"/>
    <cellStyle name="Total 19 27 3 3" xfId="51070" xr:uid="{00000000-0005-0000-0000-0000A1B80000}"/>
    <cellStyle name="Total 19 28" xfId="7531" xr:uid="{00000000-0005-0000-0000-0000A2B80000}"/>
    <cellStyle name="Total 19 28 2" xfId="14623" xr:uid="{00000000-0005-0000-0000-0000A3B80000}"/>
    <cellStyle name="Total 19 28 2 2" xfId="29674" xr:uid="{00000000-0005-0000-0000-0000A4B80000}"/>
    <cellStyle name="Total 19 28 2 3" xfId="44023" xr:uid="{00000000-0005-0000-0000-0000A5B80000}"/>
    <cellStyle name="Total 19 28 3" xfId="21880" xr:uid="{00000000-0005-0000-0000-0000A6B80000}"/>
    <cellStyle name="Total 19 28 3 2" xfId="36931" xr:uid="{00000000-0005-0000-0000-0000A7B80000}"/>
    <cellStyle name="Total 19 28 3 3" xfId="51280" xr:uid="{00000000-0005-0000-0000-0000A8B80000}"/>
    <cellStyle name="Total 19 29" xfId="7741" xr:uid="{00000000-0005-0000-0000-0000A9B80000}"/>
    <cellStyle name="Total 19 29 2" xfId="13759" xr:uid="{00000000-0005-0000-0000-0000AAB80000}"/>
    <cellStyle name="Total 19 29 2 2" xfId="28810" xr:uid="{00000000-0005-0000-0000-0000ABB80000}"/>
    <cellStyle name="Total 19 29 2 3" xfId="43159" xr:uid="{00000000-0005-0000-0000-0000ACB80000}"/>
    <cellStyle name="Total 19 29 3" xfId="22090" xr:uid="{00000000-0005-0000-0000-0000ADB80000}"/>
    <cellStyle name="Total 19 29 3 2" xfId="37141" xr:uid="{00000000-0005-0000-0000-0000AEB80000}"/>
    <cellStyle name="Total 19 29 3 3" xfId="51490" xr:uid="{00000000-0005-0000-0000-0000AFB80000}"/>
    <cellStyle name="Total 19 3" xfId="2281" xr:uid="{00000000-0005-0000-0000-0000B0B80000}"/>
    <cellStyle name="Total 19 3 2" xfId="11818" xr:uid="{00000000-0005-0000-0000-0000B1B80000}"/>
    <cellStyle name="Total 19 3 2 2" xfId="26869" xr:uid="{00000000-0005-0000-0000-0000B2B80000}"/>
    <cellStyle name="Total 19 3 2 3" xfId="41218" xr:uid="{00000000-0005-0000-0000-0000B3B80000}"/>
    <cellStyle name="Total 19 3 3" xfId="16630" xr:uid="{00000000-0005-0000-0000-0000B4B80000}"/>
    <cellStyle name="Total 19 3 3 2" xfId="31681" xr:uid="{00000000-0005-0000-0000-0000B5B80000}"/>
    <cellStyle name="Total 19 3 3 3" xfId="46030" xr:uid="{00000000-0005-0000-0000-0000B6B80000}"/>
    <cellStyle name="Total 19 30" xfId="7951" xr:uid="{00000000-0005-0000-0000-0000B7B80000}"/>
    <cellStyle name="Total 19 30 2" xfId="1563" xr:uid="{00000000-0005-0000-0000-0000B8B80000}"/>
    <cellStyle name="Total 19 30 2 2" xfId="23408" xr:uid="{00000000-0005-0000-0000-0000B9B80000}"/>
    <cellStyle name="Total 19 30 2 3" xfId="23744" xr:uid="{00000000-0005-0000-0000-0000BAB80000}"/>
    <cellStyle name="Total 19 30 3" xfId="22300" xr:uid="{00000000-0005-0000-0000-0000BBB80000}"/>
    <cellStyle name="Total 19 30 3 2" xfId="37351" xr:uid="{00000000-0005-0000-0000-0000BCB80000}"/>
    <cellStyle name="Total 19 30 3 3" xfId="51700" xr:uid="{00000000-0005-0000-0000-0000BDB80000}"/>
    <cellStyle name="Total 19 31" xfId="8158" xr:uid="{00000000-0005-0000-0000-0000BEB80000}"/>
    <cellStyle name="Total 19 31 2" xfId="10169" xr:uid="{00000000-0005-0000-0000-0000BFB80000}"/>
    <cellStyle name="Total 19 31 2 2" xfId="25220" xr:uid="{00000000-0005-0000-0000-0000C0B80000}"/>
    <cellStyle name="Total 19 31 2 3" xfId="39569" xr:uid="{00000000-0005-0000-0000-0000C1B80000}"/>
    <cellStyle name="Total 19 31 3" xfId="22507" xr:uid="{00000000-0005-0000-0000-0000C2B80000}"/>
    <cellStyle name="Total 19 31 3 2" xfId="37558" xr:uid="{00000000-0005-0000-0000-0000C3B80000}"/>
    <cellStyle name="Total 19 31 3 3" xfId="51907" xr:uid="{00000000-0005-0000-0000-0000C4B80000}"/>
    <cellStyle name="Total 19 32" xfId="8365" xr:uid="{00000000-0005-0000-0000-0000C5B80000}"/>
    <cellStyle name="Total 19 32 2" xfId="15185" xr:uid="{00000000-0005-0000-0000-0000C6B80000}"/>
    <cellStyle name="Total 19 32 2 2" xfId="30236" xr:uid="{00000000-0005-0000-0000-0000C7B80000}"/>
    <cellStyle name="Total 19 32 2 3" xfId="44585" xr:uid="{00000000-0005-0000-0000-0000C8B80000}"/>
    <cellStyle name="Total 19 32 3" xfId="22714" xr:uid="{00000000-0005-0000-0000-0000C9B80000}"/>
    <cellStyle name="Total 19 32 3 2" xfId="37765" xr:uid="{00000000-0005-0000-0000-0000CAB80000}"/>
    <cellStyle name="Total 19 32 3 3" xfId="52114" xr:uid="{00000000-0005-0000-0000-0000CBB80000}"/>
    <cellStyle name="Total 19 33" xfId="8569" xr:uid="{00000000-0005-0000-0000-0000CCB80000}"/>
    <cellStyle name="Total 19 33 2" xfId="11251" xr:uid="{00000000-0005-0000-0000-0000CDB80000}"/>
    <cellStyle name="Total 19 33 2 2" xfId="26302" xr:uid="{00000000-0005-0000-0000-0000CEB80000}"/>
    <cellStyle name="Total 19 33 2 3" xfId="40651" xr:uid="{00000000-0005-0000-0000-0000CFB80000}"/>
    <cellStyle name="Total 19 33 3" xfId="22918" xr:uid="{00000000-0005-0000-0000-0000D0B80000}"/>
    <cellStyle name="Total 19 33 3 2" xfId="37969" xr:uid="{00000000-0005-0000-0000-0000D1B80000}"/>
    <cellStyle name="Total 19 33 3 3" xfId="52318" xr:uid="{00000000-0005-0000-0000-0000D2B80000}"/>
    <cellStyle name="Total 19 34" xfId="8759" xr:uid="{00000000-0005-0000-0000-0000D3B80000}"/>
    <cellStyle name="Total 19 34 2" xfId="10316" xr:uid="{00000000-0005-0000-0000-0000D4B80000}"/>
    <cellStyle name="Total 19 34 2 2" xfId="25367" xr:uid="{00000000-0005-0000-0000-0000D5B80000}"/>
    <cellStyle name="Total 19 34 2 3" xfId="39716" xr:uid="{00000000-0005-0000-0000-0000D6B80000}"/>
    <cellStyle name="Total 19 34 3" xfId="23108" xr:uid="{00000000-0005-0000-0000-0000D7B80000}"/>
    <cellStyle name="Total 19 34 3 2" xfId="38159" xr:uid="{00000000-0005-0000-0000-0000D8B80000}"/>
    <cellStyle name="Total 19 34 3 3" xfId="52508" xr:uid="{00000000-0005-0000-0000-0000D9B80000}"/>
    <cellStyle name="Total 19 35" xfId="8929" xr:uid="{00000000-0005-0000-0000-0000DAB80000}"/>
    <cellStyle name="Total 19 35 2" xfId="14369" xr:uid="{00000000-0005-0000-0000-0000DBB80000}"/>
    <cellStyle name="Total 19 35 2 2" xfId="29420" xr:uid="{00000000-0005-0000-0000-0000DCB80000}"/>
    <cellStyle name="Total 19 35 2 3" xfId="43769" xr:uid="{00000000-0005-0000-0000-0000DDB80000}"/>
    <cellStyle name="Total 19 35 3" xfId="23278" xr:uid="{00000000-0005-0000-0000-0000DEB80000}"/>
    <cellStyle name="Total 19 35 3 2" xfId="38329" xr:uid="{00000000-0005-0000-0000-0000DFB80000}"/>
    <cellStyle name="Total 19 35 3 3" xfId="52678" xr:uid="{00000000-0005-0000-0000-0000E0B80000}"/>
    <cellStyle name="Total 19 36" xfId="9593" xr:uid="{00000000-0005-0000-0000-0000E1B80000}"/>
    <cellStyle name="Total 19 36 2" xfId="24644" xr:uid="{00000000-0005-0000-0000-0000E2B80000}"/>
    <cellStyle name="Total 19 36 3" xfId="38993" xr:uid="{00000000-0005-0000-0000-0000E3B80000}"/>
    <cellStyle name="Total 19 37" xfId="16178" xr:uid="{00000000-0005-0000-0000-0000E4B80000}"/>
    <cellStyle name="Total 19 37 2" xfId="31229" xr:uid="{00000000-0005-0000-0000-0000E5B80000}"/>
    <cellStyle name="Total 19 37 3" xfId="45578" xr:uid="{00000000-0005-0000-0000-0000E6B80000}"/>
    <cellStyle name="Total 19 4" xfId="2491" xr:uid="{00000000-0005-0000-0000-0000E7B80000}"/>
    <cellStyle name="Total 19 4 2" xfId="13551" xr:uid="{00000000-0005-0000-0000-0000E8B80000}"/>
    <cellStyle name="Total 19 4 2 2" xfId="28602" xr:uid="{00000000-0005-0000-0000-0000E9B80000}"/>
    <cellStyle name="Total 19 4 2 3" xfId="42951" xr:uid="{00000000-0005-0000-0000-0000EAB80000}"/>
    <cellStyle name="Total 19 4 3" xfId="16840" xr:uid="{00000000-0005-0000-0000-0000EBB80000}"/>
    <cellStyle name="Total 19 4 3 2" xfId="31891" xr:uid="{00000000-0005-0000-0000-0000ECB80000}"/>
    <cellStyle name="Total 19 4 3 3" xfId="46240" xr:uid="{00000000-0005-0000-0000-0000EDB80000}"/>
    <cellStyle name="Total 19 5" xfId="2701" xr:uid="{00000000-0005-0000-0000-0000EEB80000}"/>
    <cellStyle name="Total 19 5 2" xfId="10158" xr:uid="{00000000-0005-0000-0000-0000EFB80000}"/>
    <cellStyle name="Total 19 5 2 2" xfId="25209" xr:uid="{00000000-0005-0000-0000-0000F0B80000}"/>
    <cellStyle name="Total 19 5 2 3" xfId="39558" xr:uid="{00000000-0005-0000-0000-0000F1B80000}"/>
    <cellStyle name="Total 19 5 3" xfId="17050" xr:uid="{00000000-0005-0000-0000-0000F2B80000}"/>
    <cellStyle name="Total 19 5 3 2" xfId="32101" xr:uid="{00000000-0005-0000-0000-0000F3B80000}"/>
    <cellStyle name="Total 19 5 3 3" xfId="46450" xr:uid="{00000000-0005-0000-0000-0000F4B80000}"/>
    <cellStyle name="Total 19 6" xfId="2911" xr:uid="{00000000-0005-0000-0000-0000F5B80000}"/>
    <cellStyle name="Total 19 6 2" xfId="15056" xr:uid="{00000000-0005-0000-0000-0000F6B80000}"/>
    <cellStyle name="Total 19 6 2 2" xfId="30107" xr:uid="{00000000-0005-0000-0000-0000F7B80000}"/>
    <cellStyle name="Total 19 6 2 3" xfId="44456" xr:uid="{00000000-0005-0000-0000-0000F8B80000}"/>
    <cellStyle name="Total 19 6 3" xfId="17260" xr:uid="{00000000-0005-0000-0000-0000F9B80000}"/>
    <cellStyle name="Total 19 6 3 2" xfId="32311" xr:uid="{00000000-0005-0000-0000-0000FAB80000}"/>
    <cellStyle name="Total 19 6 3 3" xfId="46660" xr:uid="{00000000-0005-0000-0000-0000FBB80000}"/>
    <cellStyle name="Total 19 7" xfId="3121" xr:uid="{00000000-0005-0000-0000-0000FCB80000}"/>
    <cellStyle name="Total 19 7 2" xfId="13394" xr:uid="{00000000-0005-0000-0000-0000FDB80000}"/>
    <cellStyle name="Total 19 7 2 2" xfId="28445" xr:uid="{00000000-0005-0000-0000-0000FEB80000}"/>
    <cellStyle name="Total 19 7 2 3" xfId="42794" xr:uid="{00000000-0005-0000-0000-0000FFB80000}"/>
    <cellStyle name="Total 19 7 3" xfId="17470" xr:uid="{00000000-0005-0000-0000-000000B90000}"/>
    <cellStyle name="Total 19 7 3 2" xfId="32521" xr:uid="{00000000-0005-0000-0000-000001B90000}"/>
    <cellStyle name="Total 19 7 3 3" xfId="46870" xr:uid="{00000000-0005-0000-0000-000002B90000}"/>
    <cellStyle name="Total 19 8" xfId="3331" xr:uid="{00000000-0005-0000-0000-000003B90000}"/>
    <cellStyle name="Total 19 8 2" xfId="9189" xr:uid="{00000000-0005-0000-0000-000004B90000}"/>
    <cellStyle name="Total 19 8 2 2" xfId="24240" xr:uid="{00000000-0005-0000-0000-000005B90000}"/>
    <cellStyle name="Total 19 8 2 3" xfId="38589" xr:uid="{00000000-0005-0000-0000-000006B90000}"/>
    <cellStyle name="Total 19 8 3" xfId="17680" xr:uid="{00000000-0005-0000-0000-000007B90000}"/>
    <cellStyle name="Total 19 8 3 2" xfId="32731" xr:uid="{00000000-0005-0000-0000-000008B90000}"/>
    <cellStyle name="Total 19 8 3 3" xfId="47080" xr:uid="{00000000-0005-0000-0000-000009B90000}"/>
    <cellStyle name="Total 19 9" xfId="3541" xr:uid="{00000000-0005-0000-0000-00000AB90000}"/>
    <cellStyle name="Total 19 9 2" xfId="13560" xr:uid="{00000000-0005-0000-0000-00000BB90000}"/>
    <cellStyle name="Total 19 9 2 2" xfId="28611" xr:uid="{00000000-0005-0000-0000-00000CB90000}"/>
    <cellStyle name="Total 19 9 2 3" xfId="42960" xr:uid="{00000000-0005-0000-0000-00000DB90000}"/>
    <cellStyle name="Total 19 9 3" xfId="17890" xr:uid="{00000000-0005-0000-0000-00000EB90000}"/>
    <cellStyle name="Total 19 9 3 2" xfId="32941" xr:uid="{00000000-0005-0000-0000-00000FB90000}"/>
    <cellStyle name="Total 19 9 3 3" xfId="47290" xr:uid="{00000000-0005-0000-0000-000010B90000}"/>
    <cellStyle name="Total 2" xfId="98" xr:uid="{00000000-0005-0000-0000-000011B90000}"/>
    <cellStyle name="Total 2 10" xfId="3122" xr:uid="{00000000-0005-0000-0000-000012B90000}"/>
    <cellStyle name="Total 2 10 2" xfId="12632" xr:uid="{00000000-0005-0000-0000-000013B90000}"/>
    <cellStyle name="Total 2 10 2 2" xfId="27683" xr:uid="{00000000-0005-0000-0000-000014B90000}"/>
    <cellStyle name="Total 2 10 2 3" xfId="42032" xr:uid="{00000000-0005-0000-0000-000015B90000}"/>
    <cellStyle name="Total 2 10 3" xfId="17471" xr:uid="{00000000-0005-0000-0000-000016B90000}"/>
    <cellStyle name="Total 2 10 3 2" xfId="32522" xr:uid="{00000000-0005-0000-0000-000017B90000}"/>
    <cellStyle name="Total 2 10 3 3" xfId="46871" xr:uid="{00000000-0005-0000-0000-000018B90000}"/>
    <cellStyle name="Total 2 11" xfId="3332" xr:uid="{00000000-0005-0000-0000-000019B90000}"/>
    <cellStyle name="Total 2 11 2" xfId="11416" xr:uid="{00000000-0005-0000-0000-00001AB90000}"/>
    <cellStyle name="Total 2 11 2 2" xfId="26467" xr:uid="{00000000-0005-0000-0000-00001BB90000}"/>
    <cellStyle name="Total 2 11 2 3" xfId="40816" xr:uid="{00000000-0005-0000-0000-00001CB90000}"/>
    <cellStyle name="Total 2 11 3" xfId="17681" xr:uid="{00000000-0005-0000-0000-00001DB90000}"/>
    <cellStyle name="Total 2 11 3 2" xfId="32732" xr:uid="{00000000-0005-0000-0000-00001EB90000}"/>
    <cellStyle name="Total 2 11 3 3" xfId="47081" xr:uid="{00000000-0005-0000-0000-00001FB90000}"/>
    <cellStyle name="Total 2 12" xfId="3542" xr:uid="{00000000-0005-0000-0000-000020B90000}"/>
    <cellStyle name="Total 2 12 2" xfId="14473" xr:uid="{00000000-0005-0000-0000-000021B90000}"/>
    <cellStyle name="Total 2 12 2 2" xfId="29524" xr:uid="{00000000-0005-0000-0000-000022B90000}"/>
    <cellStyle name="Total 2 12 2 3" xfId="43873" xr:uid="{00000000-0005-0000-0000-000023B90000}"/>
    <cellStyle name="Total 2 12 3" xfId="17891" xr:uid="{00000000-0005-0000-0000-000024B90000}"/>
    <cellStyle name="Total 2 12 3 2" xfId="32942" xr:uid="{00000000-0005-0000-0000-000025B90000}"/>
    <cellStyle name="Total 2 12 3 3" xfId="47291" xr:uid="{00000000-0005-0000-0000-000026B90000}"/>
    <cellStyle name="Total 2 13" xfId="3752" xr:uid="{00000000-0005-0000-0000-000027B90000}"/>
    <cellStyle name="Total 2 13 2" xfId="12170" xr:uid="{00000000-0005-0000-0000-000028B90000}"/>
    <cellStyle name="Total 2 13 2 2" xfId="27221" xr:uid="{00000000-0005-0000-0000-000029B90000}"/>
    <cellStyle name="Total 2 13 2 3" xfId="41570" xr:uid="{00000000-0005-0000-0000-00002AB90000}"/>
    <cellStyle name="Total 2 13 3" xfId="18101" xr:uid="{00000000-0005-0000-0000-00002BB90000}"/>
    <cellStyle name="Total 2 13 3 2" xfId="33152" xr:uid="{00000000-0005-0000-0000-00002CB90000}"/>
    <cellStyle name="Total 2 13 3 3" xfId="47501" xr:uid="{00000000-0005-0000-0000-00002DB90000}"/>
    <cellStyle name="Total 2 14" xfId="3962" xr:uid="{00000000-0005-0000-0000-00002EB90000}"/>
    <cellStyle name="Total 2 14 2" xfId="15336" xr:uid="{00000000-0005-0000-0000-00002FB90000}"/>
    <cellStyle name="Total 2 14 2 2" xfId="30387" xr:uid="{00000000-0005-0000-0000-000030B90000}"/>
    <cellStyle name="Total 2 14 2 3" xfId="44736" xr:uid="{00000000-0005-0000-0000-000031B90000}"/>
    <cellStyle name="Total 2 14 3" xfId="18311" xr:uid="{00000000-0005-0000-0000-000032B90000}"/>
    <cellStyle name="Total 2 14 3 2" xfId="33362" xr:uid="{00000000-0005-0000-0000-000033B90000}"/>
    <cellStyle name="Total 2 14 3 3" xfId="47711" xr:uid="{00000000-0005-0000-0000-000034B90000}"/>
    <cellStyle name="Total 2 15" xfId="4172" xr:uid="{00000000-0005-0000-0000-000035B90000}"/>
    <cellStyle name="Total 2 15 2" xfId="11586" xr:uid="{00000000-0005-0000-0000-000036B90000}"/>
    <cellStyle name="Total 2 15 2 2" xfId="26637" xr:uid="{00000000-0005-0000-0000-000037B90000}"/>
    <cellStyle name="Total 2 15 2 3" xfId="40986" xr:uid="{00000000-0005-0000-0000-000038B90000}"/>
    <cellStyle name="Total 2 15 3" xfId="18521" xr:uid="{00000000-0005-0000-0000-000039B90000}"/>
    <cellStyle name="Total 2 15 3 2" xfId="33572" xr:uid="{00000000-0005-0000-0000-00003AB90000}"/>
    <cellStyle name="Total 2 15 3 3" xfId="47921" xr:uid="{00000000-0005-0000-0000-00003BB90000}"/>
    <cellStyle name="Total 2 16" xfId="4382" xr:uid="{00000000-0005-0000-0000-00003CB90000}"/>
    <cellStyle name="Total 2 16 2" xfId="9541" xr:uid="{00000000-0005-0000-0000-00003DB90000}"/>
    <cellStyle name="Total 2 16 2 2" xfId="24592" xr:uid="{00000000-0005-0000-0000-00003EB90000}"/>
    <cellStyle name="Total 2 16 2 3" xfId="38941" xr:uid="{00000000-0005-0000-0000-00003FB90000}"/>
    <cellStyle name="Total 2 16 3" xfId="18731" xr:uid="{00000000-0005-0000-0000-000040B90000}"/>
    <cellStyle name="Total 2 16 3 2" xfId="33782" xr:uid="{00000000-0005-0000-0000-000041B90000}"/>
    <cellStyle name="Total 2 16 3 3" xfId="48131" xr:uid="{00000000-0005-0000-0000-000042B90000}"/>
    <cellStyle name="Total 2 17" xfId="4592" xr:uid="{00000000-0005-0000-0000-000043B90000}"/>
    <cellStyle name="Total 2 17 2" xfId="15062" xr:uid="{00000000-0005-0000-0000-000044B90000}"/>
    <cellStyle name="Total 2 17 2 2" xfId="30113" xr:uid="{00000000-0005-0000-0000-000045B90000}"/>
    <cellStyle name="Total 2 17 2 3" xfId="44462" xr:uid="{00000000-0005-0000-0000-000046B90000}"/>
    <cellStyle name="Total 2 17 3" xfId="18941" xr:uid="{00000000-0005-0000-0000-000047B90000}"/>
    <cellStyle name="Total 2 17 3 2" xfId="33992" xr:uid="{00000000-0005-0000-0000-000048B90000}"/>
    <cellStyle name="Total 2 17 3 3" xfId="48341" xr:uid="{00000000-0005-0000-0000-000049B90000}"/>
    <cellStyle name="Total 2 18" xfId="4802" xr:uid="{00000000-0005-0000-0000-00004AB90000}"/>
    <cellStyle name="Total 2 18 2" xfId="9205" xr:uid="{00000000-0005-0000-0000-00004BB90000}"/>
    <cellStyle name="Total 2 18 2 2" xfId="24256" xr:uid="{00000000-0005-0000-0000-00004CB90000}"/>
    <cellStyle name="Total 2 18 2 3" xfId="38605" xr:uid="{00000000-0005-0000-0000-00004DB90000}"/>
    <cellStyle name="Total 2 18 3" xfId="19151" xr:uid="{00000000-0005-0000-0000-00004EB90000}"/>
    <cellStyle name="Total 2 18 3 2" xfId="34202" xr:uid="{00000000-0005-0000-0000-00004FB90000}"/>
    <cellStyle name="Total 2 18 3 3" xfId="48551" xr:uid="{00000000-0005-0000-0000-000050B90000}"/>
    <cellStyle name="Total 2 19" xfId="5012" xr:uid="{00000000-0005-0000-0000-000051B90000}"/>
    <cellStyle name="Total 2 19 2" xfId="9679" xr:uid="{00000000-0005-0000-0000-000052B90000}"/>
    <cellStyle name="Total 2 19 2 2" xfId="24730" xr:uid="{00000000-0005-0000-0000-000053B90000}"/>
    <cellStyle name="Total 2 19 2 3" xfId="39079" xr:uid="{00000000-0005-0000-0000-000054B90000}"/>
    <cellStyle name="Total 2 19 3" xfId="19361" xr:uid="{00000000-0005-0000-0000-000055B90000}"/>
    <cellStyle name="Total 2 19 3 2" xfId="34412" xr:uid="{00000000-0005-0000-0000-000056B90000}"/>
    <cellStyle name="Total 2 19 3 3" xfId="48761" xr:uid="{00000000-0005-0000-0000-000057B90000}"/>
    <cellStyle name="Total 2 2" xfId="139" xr:uid="{00000000-0005-0000-0000-000058B90000}"/>
    <cellStyle name="Total 2 2 10" xfId="3753" xr:uid="{00000000-0005-0000-0000-000059B90000}"/>
    <cellStyle name="Total 2 2 10 2" xfId="12315" xr:uid="{00000000-0005-0000-0000-00005AB90000}"/>
    <cellStyle name="Total 2 2 10 2 2" xfId="27366" xr:uid="{00000000-0005-0000-0000-00005BB90000}"/>
    <cellStyle name="Total 2 2 10 2 3" xfId="41715" xr:uid="{00000000-0005-0000-0000-00005CB90000}"/>
    <cellStyle name="Total 2 2 10 3" xfId="18102" xr:uid="{00000000-0005-0000-0000-00005DB90000}"/>
    <cellStyle name="Total 2 2 10 3 2" xfId="33153" xr:uid="{00000000-0005-0000-0000-00005EB90000}"/>
    <cellStyle name="Total 2 2 10 3 3" xfId="47502" xr:uid="{00000000-0005-0000-0000-00005FB90000}"/>
    <cellStyle name="Total 2 2 11" xfId="3963" xr:uid="{00000000-0005-0000-0000-000060B90000}"/>
    <cellStyle name="Total 2 2 11 2" xfId="10180" xr:uid="{00000000-0005-0000-0000-000061B90000}"/>
    <cellStyle name="Total 2 2 11 2 2" xfId="25231" xr:uid="{00000000-0005-0000-0000-000062B90000}"/>
    <cellStyle name="Total 2 2 11 2 3" xfId="39580" xr:uid="{00000000-0005-0000-0000-000063B90000}"/>
    <cellStyle name="Total 2 2 11 3" xfId="18312" xr:uid="{00000000-0005-0000-0000-000064B90000}"/>
    <cellStyle name="Total 2 2 11 3 2" xfId="33363" xr:uid="{00000000-0005-0000-0000-000065B90000}"/>
    <cellStyle name="Total 2 2 11 3 3" xfId="47712" xr:uid="{00000000-0005-0000-0000-000066B90000}"/>
    <cellStyle name="Total 2 2 12" xfId="4173" xr:uid="{00000000-0005-0000-0000-000067B90000}"/>
    <cellStyle name="Total 2 2 12 2" xfId="9346" xr:uid="{00000000-0005-0000-0000-000068B90000}"/>
    <cellStyle name="Total 2 2 12 2 2" xfId="24397" xr:uid="{00000000-0005-0000-0000-000069B90000}"/>
    <cellStyle name="Total 2 2 12 2 3" xfId="38746" xr:uid="{00000000-0005-0000-0000-00006AB90000}"/>
    <cellStyle name="Total 2 2 12 3" xfId="18522" xr:uid="{00000000-0005-0000-0000-00006BB90000}"/>
    <cellStyle name="Total 2 2 12 3 2" xfId="33573" xr:uid="{00000000-0005-0000-0000-00006CB90000}"/>
    <cellStyle name="Total 2 2 12 3 3" xfId="47922" xr:uid="{00000000-0005-0000-0000-00006DB90000}"/>
    <cellStyle name="Total 2 2 13" xfId="4383" xr:uid="{00000000-0005-0000-0000-00006EB90000}"/>
    <cellStyle name="Total 2 2 13 2" xfId="11401" xr:uid="{00000000-0005-0000-0000-00006FB90000}"/>
    <cellStyle name="Total 2 2 13 2 2" xfId="26452" xr:uid="{00000000-0005-0000-0000-000070B90000}"/>
    <cellStyle name="Total 2 2 13 2 3" xfId="40801" xr:uid="{00000000-0005-0000-0000-000071B90000}"/>
    <cellStyle name="Total 2 2 13 3" xfId="18732" xr:uid="{00000000-0005-0000-0000-000072B90000}"/>
    <cellStyle name="Total 2 2 13 3 2" xfId="33783" xr:uid="{00000000-0005-0000-0000-000073B90000}"/>
    <cellStyle name="Total 2 2 13 3 3" xfId="48132" xr:uid="{00000000-0005-0000-0000-000074B90000}"/>
    <cellStyle name="Total 2 2 14" xfId="4593" xr:uid="{00000000-0005-0000-0000-000075B90000}"/>
    <cellStyle name="Total 2 2 14 2" xfId="1741" xr:uid="{00000000-0005-0000-0000-000076B90000}"/>
    <cellStyle name="Total 2 2 14 2 2" xfId="23546" xr:uid="{00000000-0005-0000-0000-000077B90000}"/>
    <cellStyle name="Total 2 2 14 2 3" xfId="23969" xr:uid="{00000000-0005-0000-0000-000078B90000}"/>
    <cellStyle name="Total 2 2 14 3" xfId="18942" xr:uid="{00000000-0005-0000-0000-000079B90000}"/>
    <cellStyle name="Total 2 2 14 3 2" xfId="33993" xr:uid="{00000000-0005-0000-0000-00007AB90000}"/>
    <cellStyle name="Total 2 2 14 3 3" xfId="48342" xr:uid="{00000000-0005-0000-0000-00007BB90000}"/>
    <cellStyle name="Total 2 2 15" xfId="4803" xr:uid="{00000000-0005-0000-0000-00007CB90000}"/>
    <cellStyle name="Total 2 2 15 2" xfId="10130" xr:uid="{00000000-0005-0000-0000-00007DB90000}"/>
    <cellStyle name="Total 2 2 15 2 2" xfId="25181" xr:uid="{00000000-0005-0000-0000-00007EB90000}"/>
    <cellStyle name="Total 2 2 15 2 3" xfId="39530" xr:uid="{00000000-0005-0000-0000-00007FB90000}"/>
    <cellStyle name="Total 2 2 15 3" xfId="19152" xr:uid="{00000000-0005-0000-0000-000080B90000}"/>
    <cellStyle name="Total 2 2 15 3 2" xfId="34203" xr:uid="{00000000-0005-0000-0000-000081B90000}"/>
    <cellStyle name="Total 2 2 15 3 3" xfId="48552" xr:uid="{00000000-0005-0000-0000-000082B90000}"/>
    <cellStyle name="Total 2 2 16" xfId="5013" xr:uid="{00000000-0005-0000-0000-000083B90000}"/>
    <cellStyle name="Total 2 2 16 2" xfId="14332" xr:uid="{00000000-0005-0000-0000-000084B90000}"/>
    <cellStyle name="Total 2 2 16 2 2" xfId="29383" xr:uid="{00000000-0005-0000-0000-000085B90000}"/>
    <cellStyle name="Total 2 2 16 2 3" xfId="43732" xr:uid="{00000000-0005-0000-0000-000086B90000}"/>
    <cellStyle name="Total 2 2 16 3" xfId="19362" xr:uid="{00000000-0005-0000-0000-000087B90000}"/>
    <cellStyle name="Total 2 2 16 3 2" xfId="34413" xr:uid="{00000000-0005-0000-0000-000088B90000}"/>
    <cellStyle name="Total 2 2 16 3 3" xfId="48762" xr:uid="{00000000-0005-0000-0000-000089B90000}"/>
    <cellStyle name="Total 2 2 17" xfId="5223" xr:uid="{00000000-0005-0000-0000-00008AB90000}"/>
    <cellStyle name="Total 2 2 17 2" xfId="15811" xr:uid="{00000000-0005-0000-0000-00008BB90000}"/>
    <cellStyle name="Total 2 2 17 2 2" xfId="30862" xr:uid="{00000000-0005-0000-0000-00008CB90000}"/>
    <cellStyle name="Total 2 2 17 2 3" xfId="45211" xr:uid="{00000000-0005-0000-0000-00008DB90000}"/>
    <cellStyle name="Total 2 2 17 3" xfId="19572" xr:uid="{00000000-0005-0000-0000-00008EB90000}"/>
    <cellStyle name="Total 2 2 17 3 2" xfId="34623" xr:uid="{00000000-0005-0000-0000-00008FB90000}"/>
    <cellStyle name="Total 2 2 17 3 3" xfId="48972" xr:uid="{00000000-0005-0000-0000-000090B90000}"/>
    <cellStyle name="Total 2 2 18" xfId="5433" xr:uid="{00000000-0005-0000-0000-000091B90000}"/>
    <cellStyle name="Total 2 2 18 2" xfId="13233" xr:uid="{00000000-0005-0000-0000-000092B90000}"/>
    <cellStyle name="Total 2 2 18 2 2" xfId="28284" xr:uid="{00000000-0005-0000-0000-000093B90000}"/>
    <cellStyle name="Total 2 2 18 2 3" xfId="42633" xr:uid="{00000000-0005-0000-0000-000094B90000}"/>
    <cellStyle name="Total 2 2 18 3" xfId="19782" xr:uid="{00000000-0005-0000-0000-000095B90000}"/>
    <cellStyle name="Total 2 2 18 3 2" xfId="34833" xr:uid="{00000000-0005-0000-0000-000096B90000}"/>
    <cellStyle name="Total 2 2 18 3 3" xfId="49182" xr:uid="{00000000-0005-0000-0000-000097B90000}"/>
    <cellStyle name="Total 2 2 19" xfId="5643" xr:uid="{00000000-0005-0000-0000-000098B90000}"/>
    <cellStyle name="Total 2 2 19 2" xfId="14199" xr:uid="{00000000-0005-0000-0000-000099B90000}"/>
    <cellStyle name="Total 2 2 19 2 2" xfId="29250" xr:uid="{00000000-0005-0000-0000-00009AB90000}"/>
    <cellStyle name="Total 2 2 19 2 3" xfId="43599" xr:uid="{00000000-0005-0000-0000-00009BB90000}"/>
    <cellStyle name="Total 2 2 19 3" xfId="19992" xr:uid="{00000000-0005-0000-0000-00009CB90000}"/>
    <cellStyle name="Total 2 2 19 3 2" xfId="35043" xr:uid="{00000000-0005-0000-0000-00009DB90000}"/>
    <cellStyle name="Total 2 2 19 3 3" xfId="49392" xr:uid="{00000000-0005-0000-0000-00009EB90000}"/>
    <cellStyle name="Total 2 2 2" xfId="2199" xr:uid="{00000000-0005-0000-0000-00009FB90000}"/>
    <cellStyle name="Total 2 2 2 2" xfId="15317" xr:uid="{00000000-0005-0000-0000-0000A0B90000}"/>
    <cellStyle name="Total 2 2 2 2 2" xfId="30368" xr:uid="{00000000-0005-0000-0000-0000A1B90000}"/>
    <cellStyle name="Total 2 2 2 2 3" xfId="44717" xr:uid="{00000000-0005-0000-0000-0000A2B90000}"/>
    <cellStyle name="Total 2 2 2 3" xfId="16548" xr:uid="{00000000-0005-0000-0000-0000A3B90000}"/>
    <cellStyle name="Total 2 2 2 3 2" xfId="31599" xr:uid="{00000000-0005-0000-0000-0000A4B90000}"/>
    <cellStyle name="Total 2 2 2 3 3" xfId="45948" xr:uid="{00000000-0005-0000-0000-0000A5B90000}"/>
    <cellStyle name="Total 2 2 20" xfId="5853" xr:uid="{00000000-0005-0000-0000-0000A6B90000}"/>
    <cellStyle name="Total 2 2 20 2" xfId="9245" xr:uid="{00000000-0005-0000-0000-0000A7B90000}"/>
    <cellStyle name="Total 2 2 20 2 2" xfId="24296" xr:uid="{00000000-0005-0000-0000-0000A8B90000}"/>
    <cellStyle name="Total 2 2 20 2 3" xfId="38645" xr:uid="{00000000-0005-0000-0000-0000A9B90000}"/>
    <cellStyle name="Total 2 2 20 3" xfId="20202" xr:uid="{00000000-0005-0000-0000-0000AAB90000}"/>
    <cellStyle name="Total 2 2 20 3 2" xfId="35253" xr:uid="{00000000-0005-0000-0000-0000ABB90000}"/>
    <cellStyle name="Total 2 2 20 3 3" xfId="49602" xr:uid="{00000000-0005-0000-0000-0000ACB90000}"/>
    <cellStyle name="Total 2 2 21" xfId="6063" xr:uid="{00000000-0005-0000-0000-0000ADB90000}"/>
    <cellStyle name="Total 2 2 21 2" xfId="9184" xr:uid="{00000000-0005-0000-0000-0000AEB90000}"/>
    <cellStyle name="Total 2 2 21 2 2" xfId="24235" xr:uid="{00000000-0005-0000-0000-0000AFB90000}"/>
    <cellStyle name="Total 2 2 21 2 3" xfId="38584" xr:uid="{00000000-0005-0000-0000-0000B0B90000}"/>
    <cellStyle name="Total 2 2 21 3" xfId="20412" xr:uid="{00000000-0005-0000-0000-0000B1B90000}"/>
    <cellStyle name="Total 2 2 21 3 2" xfId="35463" xr:uid="{00000000-0005-0000-0000-0000B2B90000}"/>
    <cellStyle name="Total 2 2 21 3 3" xfId="49812" xr:uid="{00000000-0005-0000-0000-0000B3B90000}"/>
    <cellStyle name="Total 2 2 22" xfId="6273" xr:uid="{00000000-0005-0000-0000-0000B4B90000}"/>
    <cellStyle name="Total 2 2 22 2" xfId="9727" xr:uid="{00000000-0005-0000-0000-0000B5B90000}"/>
    <cellStyle name="Total 2 2 22 2 2" xfId="24778" xr:uid="{00000000-0005-0000-0000-0000B6B90000}"/>
    <cellStyle name="Total 2 2 22 2 3" xfId="39127" xr:uid="{00000000-0005-0000-0000-0000B7B90000}"/>
    <cellStyle name="Total 2 2 22 3" xfId="20622" xr:uid="{00000000-0005-0000-0000-0000B8B90000}"/>
    <cellStyle name="Total 2 2 22 3 2" xfId="35673" xr:uid="{00000000-0005-0000-0000-0000B9B90000}"/>
    <cellStyle name="Total 2 2 22 3 3" xfId="50022" xr:uid="{00000000-0005-0000-0000-0000BAB90000}"/>
    <cellStyle name="Total 2 2 23" xfId="6483" xr:uid="{00000000-0005-0000-0000-0000BBB90000}"/>
    <cellStyle name="Total 2 2 23 2" xfId="10201" xr:uid="{00000000-0005-0000-0000-0000BCB90000}"/>
    <cellStyle name="Total 2 2 23 2 2" xfId="25252" xr:uid="{00000000-0005-0000-0000-0000BDB90000}"/>
    <cellStyle name="Total 2 2 23 2 3" xfId="39601" xr:uid="{00000000-0005-0000-0000-0000BEB90000}"/>
    <cellStyle name="Total 2 2 23 3" xfId="20832" xr:uid="{00000000-0005-0000-0000-0000BFB90000}"/>
    <cellStyle name="Total 2 2 23 3 2" xfId="35883" xr:uid="{00000000-0005-0000-0000-0000C0B90000}"/>
    <cellStyle name="Total 2 2 23 3 3" xfId="50232" xr:uid="{00000000-0005-0000-0000-0000C1B90000}"/>
    <cellStyle name="Total 2 2 24" xfId="6693" xr:uid="{00000000-0005-0000-0000-0000C2B90000}"/>
    <cellStyle name="Total 2 2 24 2" xfId="16048" xr:uid="{00000000-0005-0000-0000-0000C3B90000}"/>
    <cellStyle name="Total 2 2 24 2 2" xfId="31099" xr:uid="{00000000-0005-0000-0000-0000C4B90000}"/>
    <cellStyle name="Total 2 2 24 2 3" xfId="45448" xr:uid="{00000000-0005-0000-0000-0000C5B90000}"/>
    <cellStyle name="Total 2 2 24 3" xfId="21042" xr:uid="{00000000-0005-0000-0000-0000C6B90000}"/>
    <cellStyle name="Total 2 2 24 3 2" xfId="36093" xr:uid="{00000000-0005-0000-0000-0000C7B90000}"/>
    <cellStyle name="Total 2 2 24 3 3" xfId="50442" xr:uid="{00000000-0005-0000-0000-0000C8B90000}"/>
    <cellStyle name="Total 2 2 25" xfId="6903" xr:uid="{00000000-0005-0000-0000-0000C9B90000}"/>
    <cellStyle name="Total 2 2 25 2" xfId="15491" xr:uid="{00000000-0005-0000-0000-0000CAB90000}"/>
    <cellStyle name="Total 2 2 25 2 2" xfId="30542" xr:uid="{00000000-0005-0000-0000-0000CBB90000}"/>
    <cellStyle name="Total 2 2 25 2 3" xfId="44891" xr:uid="{00000000-0005-0000-0000-0000CCB90000}"/>
    <cellStyle name="Total 2 2 25 3" xfId="21252" xr:uid="{00000000-0005-0000-0000-0000CDB90000}"/>
    <cellStyle name="Total 2 2 25 3 2" xfId="36303" xr:uid="{00000000-0005-0000-0000-0000CEB90000}"/>
    <cellStyle name="Total 2 2 25 3 3" xfId="50652" xr:uid="{00000000-0005-0000-0000-0000CFB90000}"/>
    <cellStyle name="Total 2 2 26" xfId="7113" xr:uid="{00000000-0005-0000-0000-0000D0B90000}"/>
    <cellStyle name="Total 2 2 26 2" xfId="15058" xr:uid="{00000000-0005-0000-0000-0000D1B90000}"/>
    <cellStyle name="Total 2 2 26 2 2" xfId="30109" xr:uid="{00000000-0005-0000-0000-0000D2B90000}"/>
    <cellStyle name="Total 2 2 26 2 3" xfId="44458" xr:uid="{00000000-0005-0000-0000-0000D3B90000}"/>
    <cellStyle name="Total 2 2 26 3" xfId="21462" xr:uid="{00000000-0005-0000-0000-0000D4B90000}"/>
    <cellStyle name="Total 2 2 26 3 2" xfId="36513" xr:uid="{00000000-0005-0000-0000-0000D5B90000}"/>
    <cellStyle name="Total 2 2 26 3 3" xfId="50862" xr:uid="{00000000-0005-0000-0000-0000D6B90000}"/>
    <cellStyle name="Total 2 2 27" xfId="7323" xr:uid="{00000000-0005-0000-0000-0000D7B90000}"/>
    <cellStyle name="Total 2 2 27 2" xfId="15588" xr:uid="{00000000-0005-0000-0000-0000D8B90000}"/>
    <cellStyle name="Total 2 2 27 2 2" xfId="30639" xr:uid="{00000000-0005-0000-0000-0000D9B90000}"/>
    <cellStyle name="Total 2 2 27 2 3" xfId="44988" xr:uid="{00000000-0005-0000-0000-0000DAB90000}"/>
    <cellStyle name="Total 2 2 27 3" xfId="21672" xr:uid="{00000000-0005-0000-0000-0000DBB90000}"/>
    <cellStyle name="Total 2 2 27 3 2" xfId="36723" xr:uid="{00000000-0005-0000-0000-0000DCB90000}"/>
    <cellStyle name="Total 2 2 27 3 3" xfId="51072" xr:uid="{00000000-0005-0000-0000-0000DDB90000}"/>
    <cellStyle name="Total 2 2 28" xfId="7533" xr:uid="{00000000-0005-0000-0000-0000DEB90000}"/>
    <cellStyle name="Total 2 2 28 2" xfId="15165" xr:uid="{00000000-0005-0000-0000-0000DFB90000}"/>
    <cellStyle name="Total 2 2 28 2 2" xfId="30216" xr:uid="{00000000-0005-0000-0000-0000E0B90000}"/>
    <cellStyle name="Total 2 2 28 2 3" xfId="44565" xr:uid="{00000000-0005-0000-0000-0000E1B90000}"/>
    <cellStyle name="Total 2 2 28 3" xfId="21882" xr:uid="{00000000-0005-0000-0000-0000E2B90000}"/>
    <cellStyle name="Total 2 2 28 3 2" xfId="36933" xr:uid="{00000000-0005-0000-0000-0000E3B90000}"/>
    <cellStyle name="Total 2 2 28 3 3" xfId="51282" xr:uid="{00000000-0005-0000-0000-0000E4B90000}"/>
    <cellStyle name="Total 2 2 29" xfId="7743" xr:uid="{00000000-0005-0000-0000-0000E5B90000}"/>
    <cellStyle name="Total 2 2 29 2" xfId="15038" xr:uid="{00000000-0005-0000-0000-0000E6B90000}"/>
    <cellStyle name="Total 2 2 29 2 2" xfId="30089" xr:uid="{00000000-0005-0000-0000-0000E7B90000}"/>
    <cellStyle name="Total 2 2 29 2 3" xfId="44438" xr:uid="{00000000-0005-0000-0000-0000E8B90000}"/>
    <cellStyle name="Total 2 2 29 3" xfId="22092" xr:uid="{00000000-0005-0000-0000-0000E9B90000}"/>
    <cellStyle name="Total 2 2 29 3 2" xfId="37143" xr:uid="{00000000-0005-0000-0000-0000EAB90000}"/>
    <cellStyle name="Total 2 2 29 3 3" xfId="51492" xr:uid="{00000000-0005-0000-0000-0000EBB90000}"/>
    <cellStyle name="Total 2 2 3" xfId="2283" xr:uid="{00000000-0005-0000-0000-0000ECB90000}"/>
    <cellStyle name="Total 2 2 3 2" xfId="13039" xr:uid="{00000000-0005-0000-0000-0000EDB90000}"/>
    <cellStyle name="Total 2 2 3 2 2" xfId="28090" xr:uid="{00000000-0005-0000-0000-0000EEB90000}"/>
    <cellStyle name="Total 2 2 3 2 3" xfId="42439" xr:uid="{00000000-0005-0000-0000-0000EFB90000}"/>
    <cellStyle name="Total 2 2 3 3" xfId="16632" xr:uid="{00000000-0005-0000-0000-0000F0B90000}"/>
    <cellStyle name="Total 2 2 3 3 2" xfId="31683" xr:uid="{00000000-0005-0000-0000-0000F1B90000}"/>
    <cellStyle name="Total 2 2 3 3 3" xfId="46032" xr:uid="{00000000-0005-0000-0000-0000F2B90000}"/>
    <cellStyle name="Total 2 2 30" xfId="7953" xr:uid="{00000000-0005-0000-0000-0000F3B90000}"/>
    <cellStyle name="Total 2 2 30 2" xfId="14732" xr:uid="{00000000-0005-0000-0000-0000F4B90000}"/>
    <cellStyle name="Total 2 2 30 2 2" xfId="29783" xr:uid="{00000000-0005-0000-0000-0000F5B90000}"/>
    <cellStyle name="Total 2 2 30 2 3" xfId="44132" xr:uid="{00000000-0005-0000-0000-0000F6B90000}"/>
    <cellStyle name="Total 2 2 30 3" xfId="22302" xr:uid="{00000000-0005-0000-0000-0000F7B90000}"/>
    <cellStyle name="Total 2 2 30 3 2" xfId="37353" xr:uid="{00000000-0005-0000-0000-0000F8B90000}"/>
    <cellStyle name="Total 2 2 30 3 3" xfId="51702" xr:uid="{00000000-0005-0000-0000-0000F9B90000}"/>
    <cellStyle name="Total 2 2 31" xfId="8160" xr:uid="{00000000-0005-0000-0000-0000FAB90000}"/>
    <cellStyle name="Total 2 2 31 2" xfId="11405" xr:uid="{00000000-0005-0000-0000-0000FBB90000}"/>
    <cellStyle name="Total 2 2 31 2 2" xfId="26456" xr:uid="{00000000-0005-0000-0000-0000FCB90000}"/>
    <cellStyle name="Total 2 2 31 2 3" xfId="40805" xr:uid="{00000000-0005-0000-0000-0000FDB90000}"/>
    <cellStyle name="Total 2 2 31 3" xfId="22509" xr:uid="{00000000-0005-0000-0000-0000FEB90000}"/>
    <cellStyle name="Total 2 2 31 3 2" xfId="37560" xr:uid="{00000000-0005-0000-0000-0000FFB90000}"/>
    <cellStyle name="Total 2 2 31 3 3" xfId="51909" xr:uid="{00000000-0005-0000-0000-000000BA0000}"/>
    <cellStyle name="Total 2 2 32" xfId="8367" xr:uid="{00000000-0005-0000-0000-000001BA0000}"/>
    <cellStyle name="Total 2 2 32 2" xfId="14277" xr:uid="{00000000-0005-0000-0000-000002BA0000}"/>
    <cellStyle name="Total 2 2 32 2 2" xfId="29328" xr:uid="{00000000-0005-0000-0000-000003BA0000}"/>
    <cellStyle name="Total 2 2 32 2 3" xfId="43677" xr:uid="{00000000-0005-0000-0000-000004BA0000}"/>
    <cellStyle name="Total 2 2 32 3" xfId="22716" xr:uid="{00000000-0005-0000-0000-000005BA0000}"/>
    <cellStyle name="Total 2 2 32 3 2" xfId="37767" xr:uid="{00000000-0005-0000-0000-000006BA0000}"/>
    <cellStyle name="Total 2 2 32 3 3" xfId="52116" xr:uid="{00000000-0005-0000-0000-000007BA0000}"/>
    <cellStyle name="Total 2 2 33" xfId="8571" xr:uid="{00000000-0005-0000-0000-000008BA0000}"/>
    <cellStyle name="Total 2 2 33 2" xfId="9427" xr:uid="{00000000-0005-0000-0000-000009BA0000}"/>
    <cellStyle name="Total 2 2 33 2 2" xfId="24478" xr:uid="{00000000-0005-0000-0000-00000ABA0000}"/>
    <cellStyle name="Total 2 2 33 2 3" xfId="38827" xr:uid="{00000000-0005-0000-0000-00000BBA0000}"/>
    <cellStyle name="Total 2 2 33 3" xfId="22920" xr:uid="{00000000-0005-0000-0000-00000CBA0000}"/>
    <cellStyle name="Total 2 2 33 3 2" xfId="37971" xr:uid="{00000000-0005-0000-0000-00000DBA0000}"/>
    <cellStyle name="Total 2 2 33 3 3" xfId="52320" xr:uid="{00000000-0005-0000-0000-00000EBA0000}"/>
    <cellStyle name="Total 2 2 34" xfId="8761" xr:uid="{00000000-0005-0000-0000-00000FBA0000}"/>
    <cellStyle name="Total 2 2 34 2" xfId="13471" xr:uid="{00000000-0005-0000-0000-000010BA0000}"/>
    <cellStyle name="Total 2 2 34 2 2" xfId="28522" xr:uid="{00000000-0005-0000-0000-000011BA0000}"/>
    <cellStyle name="Total 2 2 34 2 3" xfId="42871" xr:uid="{00000000-0005-0000-0000-000012BA0000}"/>
    <cellStyle name="Total 2 2 34 3" xfId="23110" xr:uid="{00000000-0005-0000-0000-000013BA0000}"/>
    <cellStyle name="Total 2 2 34 3 2" xfId="38161" xr:uid="{00000000-0005-0000-0000-000014BA0000}"/>
    <cellStyle name="Total 2 2 34 3 3" xfId="52510" xr:uid="{00000000-0005-0000-0000-000015BA0000}"/>
    <cellStyle name="Total 2 2 35" xfId="8931" xr:uid="{00000000-0005-0000-0000-000016BA0000}"/>
    <cellStyle name="Total 2 2 35 2" xfId="13050" xr:uid="{00000000-0005-0000-0000-000017BA0000}"/>
    <cellStyle name="Total 2 2 35 2 2" xfId="28101" xr:uid="{00000000-0005-0000-0000-000018BA0000}"/>
    <cellStyle name="Total 2 2 35 2 3" xfId="42450" xr:uid="{00000000-0005-0000-0000-000019BA0000}"/>
    <cellStyle name="Total 2 2 35 3" xfId="23280" xr:uid="{00000000-0005-0000-0000-00001ABA0000}"/>
    <cellStyle name="Total 2 2 35 3 2" xfId="38331" xr:uid="{00000000-0005-0000-0000-00001BBA0000}"/>
    <cellStyle name="Total 2 2 35 3 3" xfId="52680" xr:uid="{00000000-0005-0000-0000-00001CBA0000}"/>
    <cellStyle name="Total 2 2 36" xfId="15269" xr:uid="{00000000-0005-0000-0000-00001DBA0000}"/>
    <cellStyle name="Total 2 2 36 2" xfId="30320" xr:uid="{00000000-0005-0000-0000-00001EBA0000}"/>
    <cellStyle name="Total 2 2 36 3" xfId="44669" xr:uid="{00000000-0005-0000-0000-00001FBA0000}"/>
    <cellStyle name="Total 2 2 37" xfId="16180" xr:uid="{00000000-0005-0000-0000-000020BA0000}"/>
    <cellStyle name="Total 2 2 37 2" xfId="31231" xr:uid="{00000000-0005-0000-0000-000021BA0000}"/>
    <cellStyle name="Total 2 2 37 3" xfId="45580" xr:uid="{00000000-0005-0000-0000-000022BA0000}"/>
    <cellStyle name="Total 2 2 4" xfId="2493" xr:uid="{00000000-0005-0000-0000-000023BA0000}"/>
    <cellStyle name="Total 2 2 4 2" xfId="10935" xr:uid="{00000000-0005-0000-0000-000024BA0000}"/>
    <cellStyle name="Total 2 2 4 2 2" xfId="25986" xr:uid="{00000000-0005-0000-0000-000025BA0000}"/>
    <cellStyle name="Total 2 2 4 2 3" xfId="40335" xr:uid="{00000000-0005-0000-0000-000026BA0000}"/>
    <cellStyle name="Total 2 2 4 3" xfId="16842" xr:uid="{00000000-0005-0000-0000-000027BA0000}"/>
    <cellStyle name="Total 2 2 4 3 2" xfId="31893" xr:uid="{00000000-0005-0000-0000-000028BA0000}"/>
    <cellStyle name="Total 2 2 4 3 3" xfId="46242" xr:uid="{00000000-0005-0000-0000-000029BA0000}"/>
    <cellStyle name="Total 2 2 5" xfId="2703" xr:uid="{00000000-0005-0000-0000-00002ABA0000}"/>
    <cellStyle name="Total 2 2 5 2" xfId="10167" xr:uid="{00000000-0005-0000-0000-00002BBA0000}"/>
    <cellStyle name="Total 2 2 5 2 2" xfId="25218" xr:uid="{00000000-0005-0000-0000-00002CBA0000}"/>
    <cellStyle name="Total 2 2 5 2 3" xfId="39567" xr:uid="{00000000-0005-0000-0000-00002DBA0000}"/>
    <cellStyle name="Total 2 2 5 3" xfId="17052" xr:uid="{00000000-0005-0000-0000-00002EBA0000}"/>
    <cellStyle name="Total 2 2 5 3 2" xfId="32103" xr:uid="{00000000-0005-0000-0000-00002FBA0000}"/>
    <cellStyle name="Total 2 2 5 3 3" xfId="46452" xr:uid="{00000000-0005-0000-0000-000030BA0000}"/>
    <cellStyle name="Total 2 2 6" xfId="2913" xr:uid="{00000000-0005-0000-0000-000031BA0000}"/>
    <cellStyle name="Total 2 2 6 2" xfId="11864" xr:uid="{00000000-0005-0000-0000-000032BA0000}"/>
    <cellStyle name="Total 2 2 6 2 2" xfId="26915" xr:uid="{00000000-0005-0000-0000-000033BA0000}"/>
    <cellStyle name="Total 2 2 6 2 3" xfId="41264" xr:uid="{00000000-0005-0000-0000-000034BA0000}"/>
    <cellStyle name="Total 2 2 6 3" xfId="17262" xr:uid="{00000000-0005-0000-0000-000035BA0000}"/>
    <cellStyle name="Total 2 2 6 3 2" xfId="32313" xr:uid="{00000000-0005-0000-0000-000036BA0000}"/>
    <cellStyle name="Total 2 2 6 3 3" xfId="46662" xr:uid="{00000000-0005-0000-0000-000037BA0000}"/>
    <cellStyle name="Total 2 2 7" xfId="3123" xr:uid="{00000000-0005-0000-0000-000038BA0000}"/>
    <cellStyle name="Total 2 2 7 2" xfId="11002" xr:uid="{00000000-0005-0000-0000-000039BA0000}"/>
    <cellStyle name="Total 2 2 7 2 2" xfId="26053" xr:uid="{00000000-0005-0000-0000-00003ABA0000}"/>
    <cellStyle name="Total 2 2 7 2 3" xfId="40402" xr:uid="{00000000-0005-0000-0000-00003BBA0000}"/>
    <cellStyle name="Total 2 2 7 3" xfId="17472" xr:uid="{00000000-0005-0000-0000-00003CBA0000}"/>
    <cellStyle name="Total 2 2 7 3 2" xfId="32523" xr:uid="{00000000-0005-0000-0000-00003DBA0000}"/>
    <cellStyle name="Total 2 2 7 3 3" xfId="46872" xr:uid="{00000000-0005-0000-0000-00003EBA0000}"/>
    <cellStyle name="Total 2 2 8" xfId="3333" xr:uid="{00000000-0005-0000-0000-00003FBA0000}"/>
    <cellStyle name="Total 2 2 8 2" xfId="10885" xr:uid="{00000000-0005-0000-0000-000040BA0000}"/>
    <cellStyle name="Total 2 2 8 2 2" xfId="25936" xr:uid="{00000000-0005-0000-0000-000041BA0000}"/>
    <cellStyle name="Total 2 2 8 2 3" xfId="40285" xr:uid="{00000000-0005-0000-0000-000042BA0000}"/>
    <cellStyle name="Total 2 2 8 3" xfId="17682" xr:uid="{00000000-0005-0000-0000-000043BA0000}"/>
    <cellStyle name="Total 2 2 8 3 2" xfId="32733" xr:uid="{00000000-0005-0000-0000-000044BA0000}"/>
    <cellStyle name="Total 2 2 8 3 3" xfId="47082" xr:uid="{00000000-0005-0000-0000-000045BA0000}"/>
    <cellStyle name="Total 2 2 9" xfId="3543" xr:uid="{00000000-0005-0000-0000-000046BA0000}"/>
    <cellStyle name="Total 2 2 9 2" xfId="9279" xr:uid="{00000000-0005-0000-0000-000047BA0000}"/>
    <cellStyle name="Total 2 2 9 2 2" xfId="24330" xr:uid="{00000000-0005-0000-0000-000048BA0000}"/>
    <cellStyle name="Total 2 2 9 2 3" xfId="38679" xr:uid="{00000000-0005-0000-0000-000049BA0000}"/>
    <cellStyle name="Total 2 2 9 3" xfId="17892" xr:uid="{00000000-0005-0000-0000-00004ABA0000}"/>
    <cellStyle name="Total 2 2 9 3 2" xfId="32943" xr:uid="{00000000-0005-0000-0000-00004BBA0000}"/>
    <cellStyle name="Total 2 2 9 3 3" xfId="47292" xr:uid="{00000000-0005-0000-0000-00004CBA0000}"/>
    <cellStyle name="Total 2 20" xfId="5222" xr:uid="{00000000-0005-0000-0000-00004DBA0000}"/>
    <cellStyle name="Total 2 20 2" xfId="12285" xr:uid="{00000000-0005-0000-0000-00004EBA0000}"/>
    <cellStyle name="Total 2 20 2 2" xfId="27336" xr:uid="{00000000-0005-0000-0000-00004FBA0000}"/>
    <cellStyle name="Total 2 20 2 3" xfId="41685" xr:uid="{00000000-0005-0000-0000-000050BA0000}"/>
    <cellStyle name="Total 2 20 3" xfId="19571" xr:uid="{00000000-0005-0000-0000-000051BA0000}"/>
    <cellStyle name="Total 2 20 3 2" xfId="34622" xr:uid="{00000000-0005-0000-0000-000052BA0000}"/>
    <cellStyle name="Total 2 20 3 3" xfId="48971" xr:uid="{00000000-0005-0000-0000-000053BA0000}"/>
    <cellStyle name="Total 2 21" xfId="5432" xr:uid="{00000000-0005-0000-0000-000054BA0000}"/>
    <cellStyle name="Total 2 21 2" xfId="15625" xr:uid="{00000000-0005-0000-0000-000055BA0000}"/>
    <cellStyle name="Total 2 21 2 2" xfId="30676" xr:uid="{00000000-0005-0000-0000-000056BA0000}"/>
    <cellStyle name="Total 2 21 2 3" xfId="45025" xr:uid="{00000000-0005-0000-0000-000057BA0000}"/>
    <cellStyle name="Total 2 21 3" xfId="19781" xr:uid="{00000000-0005-0000-0000-000058BA0000}"/>
    <cellStyle name="Total 2 21 3 2" xfId="34832" xr:uid="{00000000-0005-0000-0000-000059BA0000}"/>
    <cellStyle name="Total 2 21 3 3" xfId="49181" xr:uid="{00000000-0005-0000-0000-00005ABA0000}"/>
    <cellStyle name="Total 2 22" xfId="5642" xr:uid="{00000000-0005-0000-0000-00005BBA0000}"/>
    <cellStyle name="Total 2 22 2" xfId="11499" xr:uid="{00000000-0005-0000-0000-00005CBA0000}"/>
    <cellStyle name="Total 2 22 2 2" xfId="26550" xr:uid="{00000000-0005-0000-0000-00005DBA0000}"/>
    <cellStyle name="Total 2 22 2 3" xfId="40899" xr:uid="{00000000-0005-0000-0000-00005EBA0000}"/>
    <cellStyle name="Total 2 22 3" xfId="19991" xr:uid="{00000000-0005-0000-0000-00005FBA0000}"/>
    <cellStyle name="Total 2 22 3 2" xfId="35042" xr:uid="{00000000-0005-0000-0000-000060BA0000}"/>
    <cellStyle name="Total 2 22 3 3" xfId="49391" xr:uid="{00000000-0005-0000-0000-000061BA0000}"/>
    <cellStyle name="Total 2 23" xfId="5852" xr:uid="{00000000-0005-0000-0000-000062BA0000}"/>
    <cellStyle name="Total 2 23 2" xfId="12763" xr:uid="{00000000-0005-0000-0000-000063BA0000}"/>
    <cellStyle name="Total 2 23 2 2" xfId="27814" xr:uid="{00000000-0005-0000-0000-000064BA0000}"/>
    <cellStyle name="Total 2 23 2 3" xfId="42163" xr:uid="{00000000-0005-0000-0000-000065BA0000}"/>
    <cellStyle name="Total 2 23 3" xfId="20201" xr:uid="{00000000-0005-0000-0000-000066BA0000}"/>
    <cellStyle name="Total 2 23 3 2" xfId="35252" xr:uid="{00000000-0005-0000-0000-000067BA0000}"/>
    <cellStyle name="Total 2 23 3 3" xfId="49601" xr:uid="{00000000-0005-0000-0000-000068BA0000}"/>
    <cellStyle name="Total 2 24" xfId="6062" xr:uid="{00000000-0005-0000-0000-000069BA0000}"/>
    <cellStyle name="Total 2 24 2" xfId="14920" xr:uid="{00000000-0005-0000-0000-00006ABA0000}"/>
    <cellStyle name="Total 2 24 2 2" xfId="29971" xr:uid="{00000000-0005-0000-0000-00006BBA0000}"/>
    <cellStyle name="Total 2 24 2 3" xfId="44320" xr:uid="{00000000-0005-0000-0000-00006CBA0000}"/>
    <cellStyle name="Total 2 24 3" xfId="20411" xr:uid="{00000000-0005-0000-0000-00006DBA0000}"/>
    <cellStyle name="Total 2 24 3 2" xfId="35462" xr:uid="{00000000-0005-0000-0000-00006EBA0000}"/>
    <cellStyle name="Total 2 24 3 3" xfId="49811" xr:uid="{00000000-0005-0000-0000-00006FBA0000}"/>
    <cellStyle name="Total 2 25" xfId="6272" xr:uid="{00000000-0005-0000-0000-000070BA0000}"/>
    <cellStyle name="Total 2 25 2" xfId="14459" xr:uid="{00000000-0005-0000-0000-000071BA0000}"/>
    <cellStyle name="Total 2 25 2 2" xfId="29510" xr:uid="{00000000-0005-0000-0000-000072BA0000}"/>
    <cellStyle name="Total 2 25 2 3" xfId="43859" xr:uid="{00000000-0005-0000-0000-000073BA0000}"/>
    <cellStyle name="Total 2 25 3" xfId="20621" xr:uid="{00000000-0005-0000-0000-000074BA0000}"/>
    <cellStyle name="Total 2 25 3 2" xfId="35672" xr:uid="{00000000-0005-0000-0000-000075BA0000}"/>
    <cellStyle name="Total 2 25 3 3" xfId="50021" xr:uid="{00000000-0005-0000-0000-000076BA0000}"/>
    <cellStyle name="Total 2 26" xfId="6482" xr:uid="{00000000-0005-0000-0000-000077BA0000}"/>
    <cellStyle name="Total 2 26 2" xfId="1759" xr:uid="{00000000-0005-0000-0000-000078BA0000}"/>
    <cellStyle name="Total 2 26 2 2" xfId="23564" xr:uid="{00000000-0005-0000-0000-000079BA0000}"/>
    <cellStyle name="Total 2 26 2 3" xfId="23367" xr:uid="{00000000-0005-0000-0000-00007ABA0000}"/>
    <cellStyle name="Total 2 26 3" xfId="20831" xr:uid="{00000000-0005-0000-0000-00007BBA0000}"/>
    <cellStyle name="Total 2 26 3 2" xfId="35882" xr:uid="{00000000-0005-0000-0000-00007CBA0000}"/>
    <cellStyle name="Total 2 26 3 3" xfId="50231" xr:uid="{00000000-0005-0000-0000-00007DBA0000}"/>
    <cellStyle name="Total 2 27" xfId="6692" xr:uid="{00000000-0005-0000-0000-00007EBA0000}"/>
    <cellStyle name="Total 2 27 2" xfId="14417" xr:uid="{00000000-0005-0000-0000-00007FBA0000}"/>
    <cellStyle name="Total 2 27 2 2" xfId="29468" xr:uid="{00000000-0005-0000-0000-000080BA0000}"/>
    <cellStyle name="Total 2 27 2 3" xfId="43817" xr:uid="{00000000-0005-0000-0000-000081BA0000}"/>
    <cellStyle name="Total 2 27 3" xfId="21041" xr:uid="{00000000-0005-0000-0000-000082BA0000}"/>
    <cellStyle name="Total 2 27 3 2" xfId="36092" xr:uid="{00000000-0005-0000-0000-000083BA0000}"/>
    <cellStyle name="Total 2 27 3 3" xfId="50441" xr:uid="{00000000-0005-0000-0000-000084BA0000}"/>
    <cellStyle name="Total 2 28" xfId="6902" xr:uid="{00000000-0005-0000-0000-000085BA0000}"/>
    <cellStyle name="Total 2 28 2" xfId="12223" xr:uid="{00000000-0005-0000-0000-000086BA0000}"/>
    <cellStyle name="Total 2 28 2 2" xfId="27274" xr:uid="{00000000-0005-0000-0000-000087BA0000}"/>
    <cellStyle name="Total 2 28 2 3" xfId="41623" xr:uid="{00000000-0005-0000-0000-000088BA0000}"/>
    <cellStyle name="Total 2 28 3" xfId="21251" xr:uid="{00000000-0005-0000-0000-000089BA0000}"/>
    <cellStyle name="Total 2 28 3 2" xfId="36302" xr:uid="{00000000-0005-0000-0000-00008ABA0000}"/>
    <cellStyle name="Total 2 28 3 3" xfId="50651" xr:uid="{00000000-0005-0000-0000-00008BBA0000}"/>
    <cellStyle name="Total 2 29" xfId="7112" xr:uid="{00000000-0005-0000-0000-00008CBA0000}"/>
    <cellStyle name="Total 2 29 2" xfId="11846" xr:uid="{00000000-0005-0000-0000-00008DBA0000}"/>
    <cellStyle name="Total 2 29 2 2" xfId="26897" xr:uid="{00000000-0005-0000-0000-00008EBA0000}"/>
    <cellStyle name="Total 2 29 2 3" xfId="41246" xr:uid="{00000000-0005-0000-0000-00008FBA0000}"/>
    <cellStyle name="Total 2 29 3" xfId="21461" xr:uid="{00000000-0005-0000-0000-000090BA0000}"/>
    <cellStyle name="Total 2 29 3 2" xfId="36512" xr:uid="{00000000-0005-0000-0000-000091BA0000}"/>
    <cellStyle name="Total 2 29 3 3" xfId="50861" xr:uid="{00000000-0005-0000-0000-000092BA0000}"/>
    <cellStyle name="Total 2 3" xfId="268" xr:uid="{00000000-0005-0000-0000-000093BA0000}"/>
    <cellStyle name="Total 2 3 10" xfId="3823" xr:uid="{00000000-0005-0000-0000-000094BA0000}"/>
    <cellStyle name="Total 2 3 10 2" xfId="11242" xr:uid="{00000000-0005-0000-0000-000095BA0000}"/>
    <cellStyle name="Total 2 3 10 2 2" xfId="26293" xr:uid="{00000000-0005-0000-0000-000096BA0000}"/>
    <cellStyle name="Total 2 3 10 2 3" xfId="40642" xr:uid="{00000000-0005-0000-0000-000097BA0000}"/>
    <cellStyle name="Total 2 3 10 3" xfId="18172" xr:uid="{00000000-0005-0000-0000-000098BA0000}"/>
    <cellStyle name="Total 2 3 10 3 2" xfId="33223" xr:uid="{00000000-0005-0000-0000-000099BA0000}"/>
    <cellStyle name="Total 2 3 10 3 3" xfId="47572" xr:uid="{00000000-0005-0000-0000-00009ABA0000}"/>
    <cellStyle name="Total 2 3 11" xfId="4033" xr:uid="{00000000-0005-0000-0000-00009BBA0000}"/>
    <cellStyle name="Total 2 3 11 2" xfId="14344" xr:uid="{00000000-0005-0000-0000-00009CBA0000}"/>
    <cellStyle name="Total 2 3 11 2 2" xfId="29395" xr:uid="{00000000-0005-0000-0000-00009DBA0000}"/>
    <cellStyle name="Total 2 3 11 2 3" xfId="43744" xr:uid="{00000000-0005-0000-0000-00009EBA0000}"/>
    <cellStyle name="Total 2 3 11 3" xfId="18382" xr:uid="{00000000-0005-0000-0000-00009FBA0000}"/>
    <cellStyle name="Total 2 3 11 3 2" xfId="33433" xr:uid="{00000000-0005-0000-0000-0000A0BA0000}"/>
    <cellStyle name="Total 2 3 11 3 3" xfId="47782" xr:uid="{00000000-0005-0000-0000-0000A1BA0000}"/>
    <cellStyle name="Total 2 3 12" xfId="4243" xr:uid="{00000000-0005-0000-0000-0000A2BA0000}"/>
    <cellStyle name="Total 2 3 12 2" xfId="14897" xr:uid="{00000000-0005-0000-0000-0000A3BA0000}"/>
    <cellStyle name="Total 2 3 12 2 2" xfId="29948" xr:uid="{00000000-0005-0000-0000-0000A4BA0000}"/>
    <cellStyle name="Total 2 3 12 2 3" xfId="44297" xr:uid="{00000000-0005-0000-0000-0000A5BA0000}"/>
    <cellStyle name="Total 2 3 12 3" xfId="18592" xr:uid="{00000000-0005-0000-0000-0000A6BA0000}"/>
    <cellStyle name="Total 2 3 12 3 2" xfId="33643" xr:uid="{00000000-0005-0000-0000-0000A7BA0000}"/>
    <cellStyle name="Total 2 3 12 3 3" xfId="47992" xr:uid="{00000000-0005-0000-0000-0000A8BA0000}"/>
    <cellStyle name="Total 2 3 13" xfId="4453" xr:uid="{00000000-0005-0000-0000-0000A9BA0000}"/>
    <cellStyle name="Total 2 3 13 2" xfId="10521" xr:uid="{00000000-0005-0000-0000-0000AABA0000}"/>
    <cellStyle name="Total 2 3 13 2 2" xfId="25572" xr:uid="{00000000-0005-0000-0000-0000ABBA0000}"/>
    <cellStyle name="Total 2 3 13 2 3" xfId="39921" xr:uid="{00000000-0005-0000-0000-0000ACBA0000}"/>
    <cellStyle name="Total 2 3 13 3" xfId="18802" xr:uid="{00000000-0005-0000-0000-0000ADBA0000}"/>
    <cellStyle name="Total 2 3 13 3 2" xfId="33853" xr:uid="{00000000-0005-0000-0000-0000AEBA0000}"/>
    <cellStyle name="Total 2 3 13 3 3" xfId="48202" xr:uid="{00000000-0005-0000-0000-0000AFBA0000}"/>
    <cellStyle name="Total 2 3 14" xfId="4663" xr:uid="{00000000-0005-0000-0000-0000B0BA0000}"/>
    <cellStyle name="Total 2 3 14 2" xfId="11979" xr:uid="{00000000-0005-0000-0000-0000B1BA0000}"/>
    <cellStyle name="Total 2 3 14 2 2" xfId="27030" xr:uid="{00000000-0005-0000-0000-0000B2BA0000}"/>
    <cellStyle name="Total 2 3 14 2 3" xfId="41379" xr:uid="{00000000-0005-0000-0000-0000B3BA0000}"/>
    <cellStyle name="Total 2 3 14 3" xfId="19012" xr:uid="{00000000-0005-0000-0000-0000B4BA0000}"/>
    <cellStyle name="Total 2 3 14 3 2" xfId="34063" xr:uid="{00000000-0005-0000-0000-0000B5BA0000}"/>
    <cellStyle name="Total 2 3 14 3 3" xfId="48412" xr:uid="{00000000-0005-0000-0000-0000B6BA0000}"/>
    <cellStyle name="Total 2 3 15" xfId="4873" xr:uid="{00000000-0005-0000-0000-0000B7BA0000}"/>
    <cellStyle name="Total 2 3 15 2" xfId="14072" xr:uid="{00000000-0005-0000-0000-0000B8BA0000}"/>
    <cellStyle name="Total 2 3 15 2 2" xfId="29123" xr:uid="{00000000-0005-0000-0000-0000B9BA0000}"/>
    <cellStyle name="Total 2 3 15 2 3" xfId="43472" xr:uid="{00000000-0005-0000-0000-0000BABA0000}"/>
    <cellStyle name="Total 2 3 15 3" xfId="19222" xr:uid="{00000000-0005-0000-0000-0000BBBA0000}"/>
    <cellStyle name="Total 2 3 15 3 2" xfId="34273" xr:uid="{00000000-0005-0000-0000-0000BCBA0000}"/>
    <cellStyle name="Total 2 3 15 3 3" xfId="48622" xr:uid="{00000000-0005-0000-0000-0000BDBA0000}"/>
    <cellStyle name="Total 2 3 16" xfId="5083" xr:uid="{00000000-0005-0000-0000-0000BEBA0000}"/>
    <cellStyle name="Total 2 3 16 2" xfId="12138" xr:uid="{00000000-0005-0000-0000-0000BFBA0000}"/>
    <cellStyle name="Total 2 3 16 2 2" xfId="27189" xr:uid="{00000000-0005-0000-0000-0000C0BA0000}"/>
    <cellStyle name="Total 2 3 16 2 3" xfId="41538" xr:uid="{00000000-0005-0000-0000-0000C1BA0000}"/>
    <cellStyle name="Total 2 3 16 3" xfId="19432" xr:uid="{00000000-0005-0000-0000-0000C2BA0000}"/>
    <cellStyle name="Total 2 3 16 3 2" xfId="34483" xr:uid="{00000000-0005-0000-0000-0000C3BA0000}"/>
    <cellStyle name="Total 2 3 16 3 3" xfId="48832" xr:uid="{00000000-0005-0000-0000-0000C4BA0000}"/>
    <cellStyle name="Total 2 3 17" xfId="5293" xr:uid="{00000000-0005-0000-0000-0000C5BA0000}"/>
    <cellStyle name="Total 2 3 17 2" xfId="12181" xr:uid="{00000000-0005-0000-0000-0000C6BA0000}"/>
    <cellStyle name="Total 2 3 17 2 2" xfId="27232" xr:uid="{00000000-0005-0000-0000-0000C7BA0000}"/>
    <cellStyle name="Total 2 3 17 2 3" xfId="41581" xr:uid="{00000000-0005-0000-0000-0000C8BA0000}"/>
    <cellStyle name="Total 2 3 17 3" xfId="19642" xr:uid="{00000000-0005-0000-0000-0000C9BA0000}"/>
    <cellStyle name="Total 2 3 17 3 2" xfId="34693" xr:uid="{00000000-0005-0000-0000-0000CABA0000}"/>
    <cellStyle name="Total 2 3 17 3 3" xfId="49042" xr:uid="{00000000-0005-0000-0000-0000CBBA0000}"/>
    <cellStyle name="Total 2 3 18" xfId="5503" xr:uid="{00000000-0005-0000-0000-0000CCBA0000}"/>
    <cellStyle name="Total 2 3 18 2" xfId="12478" xr:uid="{00000000-0005-0000-0000-0000CDBA0000}"/>
    <cellStyle name="Total 2 3 18 2 2" xfId="27529" xr:uid="{00000000-0005-0000-0000-0000CEBA0000}"/>
    <cellStyle name="Total 2 3 18 2 3" xfId="41878" xr:uid="{00000000-0005-0000-0000-0000CFBA0000}"/>
    <cellStyle name="Total 2 3 18 3" xfId="19852" xr:uid="{00000000-0005-0000-0000-0000D0BA0000}"/>
    <cellStyle name="Total 2 3 18 3 2" xfId="34903" xr:uid="{00000000-0005-0000-0000-0000D1BA0000}"/>
    <cellStyle name="Total 2 3 18 3 3" xfId="49252" xr:uid="{00000000-0005-0000-0000-0000D2BA0000}"/>
    <cellStyle name="Total 2 3 19" xfId="5713" xr:uid="{00000000-0005-0000-0000-0000D3BA0000}"/>
    <cellStyle name="Total 2 3 19 2" xfId="9841" xr:uid="{00000000-0005-0000-0000-0000D4BA0000}"/>
    <cellStyle name="Total 2 3 19 2 2" xfId="24892" xr:uid="{00000000-0005-0000-0000-0000D5BA0000}"/>
    <cellStyle name="Total 2 3 19 2 3" xfId="39241" xr:uid="{00000000-0005-0000-0000-0000D6BA0000}"/>
    <cellStyle name="Total 2 3 19 3" xfId="20062" xr:uid="{00000000-0005-0000-0000-0000D7BA0000}"/>
    <cellStyle name="Total 2 3 19 3 2" xfId="35113" xr:uid="{00000000-0005-0000-0000-0000D8BA0000}"/>
    <cellStyle name="Total 2 3 19 3 3" xfId="49462" xr:uid="{00000000-0005-0000-0000-0000D9BA0000}"/>
    <cellStyle name="Total 2 3 2" xfId="2131" xr:uid="{00000000-0005-0000-0000-0000DABA0000}"/>
    <cellStyle name="Total 2 3 2 2" xfId="10748" xr:uid="{00000000-0005-0000-0000-0000DBBA0000}"/>
    <cellStyle name="Total 2 3 2 2 2" xfId="25799" xr:uid="{00000000-0005-0000-0000-0000DCBA0000}"/>
    <cellStyle name="Total 2 3 2 2 3" xfId="40148" xr:uid="{00000000-0005-0000-0000-0000DDBA0000}"/>
    <cellStyle name="Total 2 3 2 3" xfId="16479" xr:uid="{00000000-0005-0000-0000-0000DEBA0000}"/>
    <cellStyle name="Total 2 3 2 3 2" xfId="31530" xr:uid="{00000000-0005-0000-0000-0000DFBA0000}"/>
    <cellStyle name="Total 2 3 2 3 3" xfId="45879" xr:uid="{00000000-0005-0000-0000-0000E0BA0000}"/>
    <cellStyle name="Total 2 3 20" xfId="5923" xr:uid="{00000000-0005-0000-0000-0000E1BA0000}"/>
    <cellStyle name="Total 2 3 20 2" xfId="1920" xr:uid="{00000000-0005-0000-0000-0000E2BA0000}"/>
    <cellStyle name="Total 2 3 20 2 2" xfId="23725" xr:uid="{00000000-0005-0000-0000-0000E3BA0000}"/>
    <cellStyle name="Total 2 3 20 2 3" xfId="23822" xr:uid="{00000000-0005-0000-0000-0000E4BA0000}"/>
    <cellStyle name="Total 2 3 20 3" xfId="20272" xr:uid="{00000000-0005-0000-0000-0000E5BA0000}"/>
    <cellStyle name="Total 2 3 20 3 2" xfId="35323" xr:uid="{00000000-0005-0000-0000-0000E6BA0000}"/>
    <cellStyle name="Total 2 3 20 3 3" xfId="49672" xr:uid="{00000000-0005-0000-0000-0000E7BA0000}"/>
    <cellStyle name="Total 2 3 21" xfId="6133" xr:uid="{00000000-0005-0000-0000-0000E8BA0000}"/>
    <cellStyle name="Total 2 3 21 2" xfId="11714" xr:uid="{00000000-0005-0000-0000-0000E9BA0000}"/>
    <cellStyle name="Total 2 3 21 2 2" xfId="26765" xr:uid="{00000000-0005-0000-0000-0000EABA0000}"/>
    <cellStyle name="Total 2 3 21 2 3" xfId="41114" xr:uid="{00000000-0005-0000-0000-0000EBBA0000}"/>
    <cellStyle name="Total 2 3 21 3" xfId="20482" xr:uid="{00000000-0005-0000-0000-0000ECBA0000}"/>
    <cellStyle name="Total 2 3 21 3 2" xfId="35533" xr:uid="{00000000-0005-0000-0000-0000EDBA0000}"/>
    <cellStyle name="Total 2 3 21 3 3" xfId="49882" xr:uid="{00000000-0005-0000-0000-0000EEBA0000}"/>
    <cellStyle name="Total 2 3 22" xfId="6343" xr:uid="{00000000-0005-0000-0000-0000EFBA0000}"/>
    <cellStyle name="Total 2 3 22 2" xfId="10163" xr:uid="{00000000-0005-0000-0000-0000F0BA0000}"/>
    <cellStyle name="Total 2 3 22 2 2" xfId="25214" xr:uid="{00000000-0005-0000-0000-0000F1BA0000}"/>
    <cellStyle name="Total 2 3 22 2 3" xfId="39563" xr:uid="{00000000-0005-0000-0000-0000F2BA0000}"/>
    <cellStyle name="Total 2 3 22 3" xfId="20692" xr:uid="{00000000-0005-0000-0000-0000F3BA0000}"/>
    <cellStyle name="Total 2 3 22 3 2" xfId="35743" xr:uid="{00000000-0005-0000-0000-0000F4BA0000}"/>
    <cellStyle name="Total 2 3 22 3 3" xfId="50092" xr:uid="{00000000-0005-0000-0000-0000F5BA0000}"/>
    <cellStyle name="Total 2 3 23" xfId="6553" xr:uid="{00000000-0005-0000-0000-0000F6BA0000}"/>
    <cellStyle name="Total 2 3 23 2" xfId="12960" xr:uid="{00000000-0005-0000-0000-0000F7BA0000}"/>
    <cellStyle name="Total 2 3 23 2 2" xfId="28011" xr:uid="{00000000-0005-0000-0000-0000F8BA0000}"/>
    <cellStyle name="Total 2 3 23 2 3" xfId="42360" xr:uid="{00000000-0005-0000-0000-0000F9BA0000}"/>
    <cellStyle name="Total 2 3 23 3" xfId="20902" xr:uid="{00000000-0005-0000-0000-0000FABA0000}"/>
    <cellStyle name="Total 2 3 23 3 2" xfId="35953" xr:uid="{00000000-0005-0000-0000-0000FBBA0000}"/>
    <cellStyle name="Total 2 3 23 3 3" xfId="50302" xr:uid="{00000000-0005-0000-0000-0000FCBA0000}"/>
    <cellStyle name="Total 2 3 24" xfId="6763" xr:uid="{00000000-0005-0000-0000-0000FDBA0000}"/>
    <cellStyle name="Total 2 3 24 2" xfId="13860" xr:uid="{00000000-0005-0000-0000-0000FEBA0000}"/>
    <cellStyle name="Total 2 3 24 2 2" xfId="28911" xr:uid="{00000000-0005-0000-0000-0000FFBA0000}"/>
    <cellStyle name="Total 2 3 24 2 3" xfId="43260" xr:uid="{00000000-0005-0000-0000-000000BB0000}"/>
    <cellStyle name="Total 2 3 24 3" xfId="21112" xr:uid="{00000000-0005-0000-0000-000001BB0000}"/>
    <cellStyle name="Total 2 3 24 3 2" xfId="36163" xr:uid="{00000000-0005-0000-0000-000002BB0000}"/>
    <cellStyle name="Total 2 3 24 3 3" xfId="50512" xr:uid="{00000000-0005-0000-0000-000003BB0000}"/>
    <cellStyle name="Total 2 3 25" xfId="6973" xr:uid="{00000000-0005-0000-0000-000004BB0000}"/>
    <cellStyle name="Total 2 3 25 2" xfId="14112" xr:uid="{00000000-0005-0000-0000-000005BB0000}"/>
    <cellStyle name="Total 2 3 25 2 2" xfId="29163" xr:uid="{00000000-0005-0000-0000-000006BB0000}"/>
    <cellStyle name="Total 2 3 25 2 3" xfId="43512" xr:uid="{00000000-0005-0000-0000-000007BB0000}"/>
    <cellStyle name="Total 2 3 25 3" xfId="21322" xr:uid="{00000000-0005-0000-0000-000008BB0000}"/>
    <cellStyle name="Total 2 3 25 3 2" xfId="36373" xr:uid="{00000000-0005-0000-0000-000009BB0000}"/>
    <cellStyle name="Total 2 3 25 3 3" xfId="50722" xr:uid="{00000000-0005-0000-0000-00000ABB0000}"/>
    <cellStyle name="Total 2 3 26" xfId="7183" xr:uid="{00000000-0005-0000-0000-00000BBB0000}"/>
    <cellStyle name="Total 2 3 26 2" xfId="10003" xr:uid="{00000000-0005-0000-0000-00000CBB0000}"/>
    <cellStyle name="Total 2 3 26 2 2" xfId="25054" xr:uid="{00000000-0005-0000-0000-00000DBB0000}"/>
    <cellStyle name="Total 2 3 26 2 3" xfId="39403" xr:uid="{00000000-0005-0000-0000-00000EBB0000}"/>
    <cellStyle name="Total 2 3 26 3" xfId="21532" xr:uid="{00000000-0005-0000-0000-00000FBB0000}"/>
    <cellStyle name="Total 2 3 26 3 2" xfId="36583" xr:uid="{00000000-0005-0000-0000-000010BB0000}"/>
    <cellStyle name="Total 2 3 26 3 3" xfId="50932" xr:uid="{00000000-0005-0000-0000-000011BB0000}"/>
    <cellStyle name="Total 2 3 27" xfId="7393" xr:uid="{00000000-0005-0000-0000-000012BB0000}"/>
    <cellStyle name="Total 2 3 27 2" xfId="10405" xr:uid="{00000000-0005-0000-0000-000013BB0000}"/>
    <cellStyle name="Total 2 3 27 2 2" xfId="25456" xr:uid="{00000000-0005-0000-0000-000014BB0000}"/>
    <cellStyle name="Total 2 3 27 2 3" xfId="39805" xr:uid="{00000000-0005-0000-0000-000015BB0000}"/>
    <cellStyle name="Total 2 3 27 3" xfId="21742" xr:uid="{00000000-0005-0000-0000-000016BB0000}"/>
    <cellStyle name="Total 2 3 27 3 2" xfId="36793" xr:uid="{00000000-0005-0000-0000-000017BB0000}"/>
    <cellStyle name="Total 2 3 27 3 3" xfId="51142" xr:uid="{00000000-0005-0000-0000-000018BB0000}"/>
    <cellStyle name="Total 2 3 28" xfId="7603" xr:uid="{00000000-0005-0000-0000-000019BB0000}"/>
    <cellStyle name="Total 2 3 28 2" xfId="14701" xr:uid="{00000000-0005-0000-0000-00001ABB0000}"/>
    <cellStyle name="Total 2 3 28 2 2" xfId="29752" xr:uid="{00000000-0005-0000-0000-00001BBB0000}"/>
    <cellStyle name="Total 2 3 28 2 3" xfId="44101" xr:uid="{00000000-0005-0000-0000-00001CBB0000}"/>
    <cellStyle name="Total 2 3 28 3" xfId="21952" xr:uid="{00000000-0005-0000-0000-00001DBB0000}"/>
    <cellStyle name="Total 2 3 28 3 2" xfId="37003" xr:uid="{00000000-0005-0000-0000-00001EBB0000}"/>
    <cellStyle name="Total 2 3 28 3 3" xfId="51352" xr:uid="{00000000-0005-0000-0000-00001FBB0000}"/>
    <cellStyle name="Total 2 3 29" xfId="7813" xr:uid="{00000000-0005-0000-0000-000020BB0000}"/>
    <cellStyle name="Total 2 3 29 2" xfId="12053" xr:uid="{00000000-0005-0000-0000-000021BB0000}"/>
    <cellStyle name="Total 2 3 29 2 2" xfId="27104" xr:uid="{00000000-0005-0000-0000-000022BB0000}"/>
    <cellStyle name="Total 2 3 29 2 3" xfId="41453" xr:uid="{00000000-0005-0000-0000-000023BB0000}"/>
    <cellStyle name="Total 2 3 29 3" xfId="22162" xr:uid="{00000000-0005-0000-0000-000024BB0000}"/>
    <cellStyle name="Total 2 3 29 3 2" xfId="37213" xr:uid="{00000000-0005-0000-0000-000025BB0000}"/>
    <cellStyle name="Total 2 3 29 3 3" xfId="51562" xr:uid="{00000000-0005-0000-0000-000026BB0000}"/>
    <cellStyle name="Total 2 3 3" xfId="2353" xr:uid="{00000000-0005-0000-0000-000027BB0000}"/>
    <cellStyle name="Total 2 3 3 2" xfId="11391" xr:uid="{00000000-0005-0000-0000-000028BB0000}"/>
    <cellStyle name="Total 2 3 3 2 2" xfId="26442" xr:uid="{00000000-0005-0000-0000-000029BB0000}"/>
    <cellStyle name="Total 2 3 3 2 3" xfId="40791" xr:uid="{00000000-0005-0000-0000-00002ABB0000}"/>
    <cellStyle name="Total 2 3 3 3" xfId="16702" xr:uid="{00000000-0005-0000-0000-00002BBB0000}"/>
    <cellStyle name="Total 2 3 3 3 2" xfId="31753" xr:uid="{00000000-0005-0000-0000-00002CBB0000}"/>
    <cellStyle name="Total 2 3 3 3 3" xfId="46102" xr:uid="{00000000-0005-0000-0000-00002DBB0000}"/>
    <cellStyle name="Total 2 3 30" xfId="8021" xr:uid="{00000000-0005-0000-0000-00002EBB0000}"/>
    <cellStyle name="Total 2 3 30 2" xfId="10598" xr:uid="{00000000-0005-0000-0000-00002FBB0000}"/>
    <cellStyle name="Total 2 3 30 2 2" xfId="25649" xr:uid="{00000000-0005-0000-0000-000030BB0000}"/>
    <cellStyle name="Total 2 3 30 2 3" xfId="39998" xr:uid="{00000000-0005-0000-0000-000031BB0000}"/>
    <cellStyle name="Total 2 3 30 3" xfId="22370" xr:uid="{00000000-0005-0000-0000-000032BB0000}"/>
    <cellStyle name="Total 2 3 30 3 2" xfId="37421" xr:uid="{00000000-0005-0000-0000-000033BB0000}"/>
    <cellStyle name="Total 2 3 30 3 3" xfId="51770" xr:uid="{00000000-0005-0000-0000-000034BB0000}"/>
    <cellStyle name="Total 2 3 31" xfId="8228" xr:uid="{00000000-0005-0000-0000-000035BB0000}"/>
    <cellStyle name="Total 2 3 31 2" xfId="13201" xr:uid="{00000000-0005-0000-0000-000036BB0000}"/>
    <cellStyle name="Total 2 3 31 2 2" xfId="28252" xr:uid="{00000000-0005-0000-0000-000037BB0000}"/>
    <cellStyle name="Total 2 3 31 2 3" xfId="42601" xr:uid="{00000000-0005-0000-0000-000038BB0000}"/>
    <cellStyle name="Total 2 3 31 3" xfId="22577" xr:uid="{00000000-0005-0000-0000-000039BB0000}"/>
    <cellStyle name="Total 2 3 31 3 2" xfId="37628" xr:uid="{00000000-0005-0000-0000-00003ABB0000}"/>
    <cellStyle name="Total 2 3 31 3 3" xfId="51977" xr:uid="{00000000-0005-0000-0000-00003BBB0000}"/>
    <cellStyle name="Total 2 3 32" xfId="8435" xr:uid="{00000000-0005-0000-0000-00003CBB0000}"/>
    <cellStyle name="Total 2 3 32 2" xfId="14093" xr:uid="{00000000-0005-0000-0000-00003DBB0000}"/>
    <cellStyle name="Total 2 3 32 2 2" xfId="29144" xr:uid="{00000000-0005-0000-0000-00003EBB0000}"/>
    <cellStyle name="Total 2 3 32 2 3" xfId="43493" xr:uid="{00000000-0005-0000-0000-00003FBB0000}"/>
    <cellStyle name="Total 2 3 32 3" xfId="22784" xr:uid="{00000000-0005-0000-0000-000040BB0000}"/>
    <cellStyle name="Total 2 3 32 3 2" xfId="37835" xr:uid="{00000000-0005-0000-0000-000041BB0000}"/>
    <cellStyle name="Total 2 3 32 3 3" xfId="52184" xr:uid="{00000000-0005-0000-0000-000042BB0000}"/>
    <cellStyle name="Total 2 3 33" xfId="8634" xr:uid="{00000000-0005-0000-0000-000043BB0000}"/>
    <cellStyle name="Total 2 3 33 2" xfId="10078" xr:uid="{00000000-0005-0000-0000-000044BB0000}"/>
    <cellStyle name="Total 2 3 33 2 2" xfId="25129" xr:uid="{00000000-0005-0000-0000-000045BB0000}"/>
    <cellStyle name="Total 2 3 33 2 3" xfId="39478" xr:uid="{00000000-0005-0000-0000-000046BB0000}"/>
    <cellStyle name="Total 2 3 33 3" xfId="22983" xr:uid="{00000000-0005-0000-0000-000047BB0000}"/>
    <cellStyle name="Total 2 3 33 3 2" xfId="38034" xr:uid="{00000000-0005-0000-0000-000048BB0000}"/>
    <cellStyle name="Total 2 3 33 3 3" xfId="52383" xr:uid="{00000000-0005-0000-0000-000049BB0000}"/>
    <cellStyle name="Total 2 3 34" xfId="8812" xr:uid="{00000000-0005-0000-0000-00004ABB0000}"/>
    <cellStyle name="Total 2 3 34 2" xfId="12946" xr:uid="{00000000-0005-0000-0000-00004BBB0000}"/>
    <cellStyle name="Total 2 3 34 2 2" xfId="27997" xr:uid="{00000000-0005-0000-0000-00004CBB0000}"/>
    <cellStyle name="Total 2 3 34 2 3" xfId="42346" xr:uid="{00000000-0005-0000-0000-00004DBB0000}"/>
    <cellStyle name="Total 2 3 34 3" xfId="23161" xr:uid="{00000000-0005-0000-0000-00004EBB0000}"/>
    <cellStyle name="Total 2 3 34 3 2" xfId="38212" xr:uid="{00000000-0005-0000-0000-00004FBB0000}"/>
    <cellStyle name="Total 2 3 34 3 3" xfId="52561" xr:uid="{00000000-0005-0000-0000-000050BB0000}"/>
    <cellStyle name="Total 2 3 35" xfId="8966" xr:uid="{00000000-0005-0000-0000-000051BB0000}"/>
    <cellStyle name="Total 2 3 35 2" xfId="13612" xr:uid="{00000000-0005-0000-0000-000052BB0000}"/>
    <cellStyle name="Total 2 3 35 2 2" xfId="28663" xr:uid="{00000000-0005-0000-0000-000053BB0000}"/>
    <cellStyle name="Total 2 3 35 2 3" xfId="43012" xr:uid="{00000000-0005-0000-0000-000054BB0000}"/>
    <cellStyle name="Total 2 3 35 3" xfId="23315" xr:uid="{00000000-0005-0000-0000-000055BB0000}"/>
    <cellStyle name="Total 2 3 35 3 2" xfId="38366" xr:uid="{00000000-0005-0000-0000-000056BB0000}"/>
    <cellStyle name="Total 2 3 35 3 3" xfId="52715" xr:uid="{00000000-0005-0000-0000-000057BB0000}"/>
    <cellStyle name="Total 2 3 36" xfId="14073" xr:uid="{00000000-0005-0000-0000-000058BB0000}"/>
    <cellStyle name="Total 2 3 36 2" xfId="29124" xr:uid="{00000000-0005-0000-0000-000059BB0000}"/>
    <cellStyle name="Total 2 3 36 3" xfId="43473" xr:uid="{00000000-0005-0000-0000-00005ABB0000}"/>
    <cellStyle name="Total 2 3 37" xfId="16215" xr:uid="{00000000-0005-0000-0000-00005BBB0000}"/>
    <cellStyle name="Total 2 3 37 2" xfId="31266" xr:uid="{00000000-0005-0000-0000-00005CBB0000}"/>
    <cellStyle name="Total 2 3 37 3" xfId="45615" xr:uid="{00000000-0005-0000-0000-00005DBB0000}"/>
    <cellStyle name="Total 2 3 4" xfId="2563" xr:uid="{00000000-0005-0000-0000-00005EBB0000}"/>
    <cellStyle name="Total 2 3 4 2" xfId="12131" xr:uid="{00000000-0005-0000-0000-00005FBB0000}"/>
    <cellStyle name="Total 2 3 4 2 2" xfId="27182" xr:uid="{00000000-0005-0000-0000-000060BB0000}"/>
    <cellStyle name="Total 2 3 4 2 3" xfId="41531" xr:uid="{00000000-0005-0000-0000-000061BB0000}"/>
    <cellStyle name="Total 2 3 4 3" xfId="16912" xr:uid="{00000000-0005-0000-0000-000062BB0000}"/>
    <cellStyle name="Total 2 3 4 3 2" xfId="31963" xr:uid="{00000000-0005-0000-0000-000063BB0000}"/>
    <cellStyle name="Total 2 3 4 3 3" xfId="46312" xr:uid="{00000000-0005-0000-0000-000064BB0000}"/>
    <cellStyle name="Total 2 3 5" xfId="2773" xr:uid="{00000000-0005-0000-0000-000065BB0000}"/>
    <cellStyle name="Total 2 3 5 2" xfId="13462" xr:uid="{00000000-0005-0000-0000-000066BB0000}"/>
    <cellStyle name="Total 2 3 5 2 2" xfId="28513" xr:uid="{00000000-0005-0000-0000-000067BB0000}"/>
    <cellStyle name="Total 2 3 5 2 3" xfId="42862" xr:uid="{00000000-0005-0000-0000-000068BB0000}"/>
    <cellStyle name="Total 2 3 5 3" xfId="17122" xr:uid="{00000000-0005-0000-0000-000069BB0000}"/>
    <cellStyle name="Total 2 3 5 3 2" xfId="32173" xr:uid="{00000000-0005-0000-0000-00006ABB0000}"/>
    <cellStyle name="Total 2 3 5 3 3" xfId="46522" xr:uid="{00000000-0005-0000-0000-00006BBB0000}"/>
    <cellStyle name="Total 2 3 6" xfId="2983" xr:uid="{00000000-0005-0000-0000-00006CBB0000}"/>
    <cellStyle name="Total 2 3 6 2" xfId="14707" xr:uid="{00000000-0005-0000-0000-00006DBB0000}"/>
    <cellStyle name="Total 2 3 6 2 2" xfId="29758" xr:uid="{00000000-0005-0000-0000-00006EBB0000}"/>
    <cellStyle name="Total 2 3 6 2 3" xfId="44107" xr:uid="{00000000-0005-0000-0000-00006FBB0000}"/>
    <cellStyle name="Total 2 3 6 3" xfId="17332" xr:uid="{00000000-0005-0000-0000-000070BB0000}"/>
    <cellStyle name="Total 2 3 6 3 2" xfId="32383" xr:uid="{00000000-0005-0000-0000-000071BB0000}"/>
    <cellStyle name="Total 2 3 6 3 3" xfId="46732" xr:uid="{00000000-0005-0000-0000-000072BB0000}"/>
    <cellStyle name="Total 2 3 7" xfId="3193" xr:uid="{00000000-0005-0000-0000-000073BB0000}"/>
    <cellStyle name="Total 2 3 7 2" xfId="12135" xr:uid="{00000000-0005-0000-0000-000074BB0000}"/>
    <cellStyle name="Total 2 3 7 2 2" xfId="27186" xr:uid="{00000000-0005-0000-0000-000075BB0000}"/>
    <cellStyle name="Total 2 3 7 2 3" xfId="41535" xr:uid="{00000000-0005-0000-0000-000076BB0000}"/>
    <cellStyle name="Total 2 3 7 3" xfId="17542" xr:uid="{00000000-0005-0000-0000-000077BB0000}"/>
    <cellStyle name="Total 2 3 7 3 2" xfId="32593" xr:uid="{00000000-0005-0000-0000-000078BB0000}"/>
    <cellStyle name="Total 2 3 7 3 3" xfId="46942" xr:uid="{00000000-0005-0000-0000-000079BB0000}"/>
    <cellStyle name="Total 2 3 8" xfId="3403" xr:uid="{00000000-0005-0000-0000-00007ABB0000}"/>
    <cellStyle name="Total 2 3 8 2" xfId="10220" xr:uid="{00000000-0005-0000-0000-00007BBB0000}"/>
    <cellStyle name="Total 2 3 8 2 2" xfId="25271" xr:uid="{00000000-0005-0000-0000-00007CBB0000}"/>
    <cellStyle name="Total 2 3 8 2 3" xfId="39620" xr:uid="{00000000-0005-0000-0000-00007DBB0000}"/>
    <cellStyle name="Total 2 3 8 3" xfId="17752" xr:uid="{00000000-0005-0000-0000-00007EBB0000}"/>
    <cellStyle name="Total 2 3 8 3 2" xfId="32803" xr:uid="{00000000-0005-0000-0000-00007FBB0000}"/>
    <cellStyle name="Total 2 3 8 3 3" xfId="47152" xr:uid="{00000000-0005-0000-0000-000080BB0000}"/>
    <cellStyle name="Total 2 3 9" xfId="3613" xr:uid="{00000000-0005-0000-0000-000081BB0000}"/>
    <cellStyle name="Total 2 3 9 2" xfId="14423" xr:uid="{00000000-0005-0000-0000-000082BB0000}"/>
    <cellStyle name="Total 2 3 9 2 2" xfId="29474" xr:uid="{00000000-0005-0000-0000-000083BB0000}"/>
    <cellStyle name="Total 2 3 9 2 3" xfId="43823" xr:uid="{00000000-0005-0000-0000-000084BB0000}"/>
    <cellStyle name="Total 2 3 9 3" xfId="17962" xr:uid="{00000000-0005-0000-0000-000085BB0000}"/>
    <cellStyle name="Total 2 3 9 3 2" xfId="33013" xr:uid="{00000000-0005-0000-0000-000086BB0000}"/>
    <cellStyle name="Total 2 3 9 3 3" xfId="47362" xr:uid="{00000000-0005-0000-0000-000087BB0000}"/>
    <cellStyle name="Total 2 30" xfId="7322" xr:uid="{00000000-0005-0000-0000-000088BB0000}"/>
    <cellStyle name="Total 2 30 2" xfId="11759" xr:uid="{00000000-0005-0000-0000-000089BB0000}"/>
    <cellStyle name="Total 2 30 2 2" xfId="26810" xr:uid="{00000000-0005-0000-0000-00008ABB0000}"/>
    <cellStyle name="Total 2 30 2 3" xfId="41159" xr:uid="{00000000-0005-0000-0000-00008BBB0000}"/>
    <cellStyle name="Total 2 30 3" xfId="21671" xr:uid="{00000000-0005-0000-0000-00008CBB0000}"/>
    <cellStyle name="Total 2 30 3 2" xfId="36722" xr:uid="{00000000-0005-0000-0000-00008DBB0000}"/>
    <cellStyle name="Total 2 30 3 3" xfId="51071" xr:uid="{00000000-0005-0000-0000-00008EBB0000}"/>
    <cellStyle name="Total 2 31" xfId="7532" xr:uid="{00000000-0005-0000-0000-00008FBB0000}"/>
    <cellStyle name="Total 2 31 2" xfId="14894" xr:uid="{00000000-0005-0000-0000-000090BB0000}"/>
    <cellStyle name="Total 2 31 2 2" xfId="29945" xr:uid="{00000000-0005-0000-0000-000091BB0000}"/>
    <cellStyle name="Total 2 31 2 3" xfId="44294" xr:uid="{00000000-0005-0000-0000-000092BB0000}"/>
    <cellStyle name="Total 2 31 3" xfId="21881" xr:uid="{00000000-0005-0000-0000-000093BB0000}"/>
    <cellStyle name="Total 2 31 3 2" xfId="36932" xr:uid="{00000000-0005-0000-0000-000094BB0000}"/>
    <cellStyle name="Total 2 31 3 3" xfId="51281" xr:uid="{00000000-0005-0000-0000-000095BB0000}"/>
    <cellStyle name="Total 2 32" xfId="7742" xr:uid="{00000000-0005-0000-0000-000096BB0000}"/>
    <cellStyle name="Total 2 32 2" xfId="14713" xr:uid="{00000000-0005-0000-0000-000097BB0000}"/>
    <cellStyle name="Total 2 32 2 2" xfId="29764" xr:uid="{00000000-0005-0000-0000-000098BB0000}"/>
    <cellStyle name="Total 2 32 2 3" xfId="44113" xr:uid="{00000000-0005-0000-0000-000099BB0000}"/>
    <cellStyle name="Total 2 32 3" xfId="22091" xr:uid="{00000000-0005-0000-0000-00009ABB0000}"/>
    <cellStyle name="Total 2 32 3 2" xfId="37142" xr:uid="{00000000-0005-0000-0000-00009BBB0000}"/>
    <cellStyle name="Total 2 32 3 3" xfId="51491" xr:uid="{00000000-0005-0000-0000-00009CBB0000}"/>
    <cellStyle name="Total 2 33" xfId="7952" xr:uid="{00000000-0005-0000-0000-00009DBB0000}"/>
    <cellStyle name="Total 2 33 2" xfId="12653" xr:uid="{00000000-0005-0000-0000-00009EBB0000}"/>
    <cellStyle name="Total 2 33 2 2" xfId="27704" xr:uid="{00000000-0005-0000-0000-00009FBB0000}"/>
    <cellStyle name="Total 2 33 2 3" xfId="42053" xr:uid="{00000000-0005-0000-0000-0000A0BB0000}"/>
    <cellStyle name="Total 2 33 3" xfId="22301" xr:uid="{00000000-0005-0000-0000-0000A1BB0000}"/>
    <cellStyle name="Total 2 33 3 2" xfId="37352" xr:uid="{00000000-0005-0000-0000-0000A2BB0000}"/>
    <cellStyle name="Total 2 33 3 3" xfId="51701" xr:uid="{00000000-0005-0000-0000-0000A3BB0000}"/>
    <cellStyle name="Total 2 34" xfId="8159" xr:uid="{00000000-0005-0000-0000-0000A4BB0000}"/>
    <cellStyle name="Total 2 34 2" xfId="12344" xr:uid="{00000000-0005-0000-0000-0000A5BB0000}"/>
    <cellStyle name="Total 2 34 2 2" xfId="27395" xr:uid="{00000000-0005-0000-0000-0000A6BB0000}"/>
    <cellStyle name="Total 2 34 2 3" xfId="41744" xr:uid="{00000000-0005-0000-0000-0000A7BB0000}"/>
    <cellStyle name="Total 2 34 3" xfId="22508" xr:uid="{00000000-0005-0000-0000-0000A8BB0000}"/>
    <cellStyle name="Total 2 34 3 2" xfId="37559" xr:uid="{00000000-0005-0000-0000-0000A9BB0000}"/>
    <cellStyle name="Total 2 34 3 3" xfId="51908" xr:uid="{00000000-0005-0000-0000-0000AABB0000}"/>
    <cellStyle name="Total 2 35" xfId="8366" xr:uid="{00000000-0005-0000-0000-0000ABBB0000}"/>
    <cellStyle name="Total 2 35 2" xfId="12171" xr:uid="{00000000-0005-0000-0000-0000ACBB0000}"/>
    <cellStyle name="Total 2 35 2 2" xfId="27222" xr:uid="{00000000-0005-0000-0000-0000ADBB0000}"/>
    <cellStyle name="Total 2 35 2 3" xfId="41571" xr:uid="{00000000-0005-0000-0000-0000AEBB0000}"/>
    <cellStyle name="Total 2 35 3" xfId="22715" xr:uid="{00000000-0005-0000-0000-0000AFBB0000}"/>
    <cellStyle name="Total 2 35 3 2" xfId="37766" xr:uid="{00000000-0005-0000-0000-0000B0BB0000}"/>
    <cellStyle name="Total 2 35 3 3" xfId="52115" xr:uid="{00000000-0005-0000-0000-0000B1BB0000}"/>
    <cellStyle name="Total 2 36" xfId="8570" xr:uid="{00000000-0005-0000-0000-0000B2BB0000}"/>
    <cellStyle name="Total 2 36 2" xfId="10470" xr:uid="{00000000-0005-0000-0000-0000B3BB0000}"/>
    <cellStyle name="Total 2 36 2 2" xfId="25521" xr:uid="{00000000-0005-0000-0000-0000B4BB0000}"/>
    <cellStyle name="Total 2 36 2 3" xfId="39870" xr:uid="{00000000-0005-0000-0000-0000B5BB0000}"/>
    <cellStyle name="Total 2 36 3" xfId="22919" xr:uid="{00000000-0005-0000-0000-0000B6BB0000}"/>
    <cellStyle name="Total 2 36 3 2" xfId="37970" xr:uid="{00000000-0005-0000-0000-0000B7BB0000}"/>
    <cellStyle name="Total 2 36 3 3" xfId="52319" xr:uid="{00000000-0005-0000-0000-0000B8BB0000}"/>
    <cellStyle name="Total 2 37" xfId="8760" xr:uid="{00000000-0005-0000-0000-0000B9BB0000}"/>
    <cellStyle name="Total 2 37 2" xfId="15513" xr:uid="{00000000-0005-0000-0000-0000BABB0000}"/>
    <cellStyle name="Total 2 37 2 2" xfId="30564" xr:uid="{00000000-0005-0000-0000-0000BBBB0000}"/>
    <cellStyle name="Total 2 37 2 3" xfId="44913" xr:uid="{00000000-0005-0000-0000-0000BCBB0000}"/>
    <cellStyle name="Total 2 37 3" xfId="23109" xr:uid="{00000000-0005-0000-0000-0000BDBB0000}"/>
    <cellStyle name="Total 2 37 3 2" xfId="38160" xr:uid="{00000000-0005-0000-0000-0000BEBB0000}"/>
    <cellStyle name="Total 2 37 3 3" xfId="52509" xr:uid="{00000000-0005-0000-0000-0000BFBB0000}"/>
    <cellStyle name="Total 2 38" xfId="8930" xr:uid="{00000000-0005-0000-0000-0000C0BB0000}"/>
    <cellStyle name="Total 2 38 2" xfId="11662" xr:uid="{00000000-0005-0000-0000-0000C1BB0000}"/>
    <cellStyle name="Total 2 38 2 2" xfId="26713" xr:uid="{00000000-0005-0000-0000-0000C2BB0000}"/>
    <cellStyle name="Total 2 38 2 3" xfId="41062" xr:uid="{00000000-0005-0000-0000-0000C3BB0000}"/>
    <cellStyle name="Total 2 38 3" xfId="23279" xr:uid="{00000000-0005-0000-0000-0000C4BB0000}"/>
    <cellStyle name="Total 2 38 3 2" xfId="38330" xr:uid="{00000000-0005-0000-0000-0000C5BB0000}"/>
    <cellStyle name="Total 2 38 3 3" xfId="52679" xr:uid="{00000000-0005-0000-0000-0000C6BB0000}"/>
    <cellStyle name="Total 2 39" xfId="9222" xr:uid="{00000000-0005-0000-0000-0000C7BB0000}"/>
    <cellStyle name="Total 2 39 2" xfId="24273" xr:uid="{00000000-0005-0000-0000-0000C8BB0000}"/>
    <cellStyle name="Total 2 39 3" xfId="38622" xr:uid="{00000000-0005-0000-0000-0000C9BB0000}"/>
    <cellStyle name="Total 2 4" xfId="1471" xr:uid="{00000000-0005-0000-0000-0000CABB0000}"/>
    <cellStyle name="Total 2 4 10" xfId="3809" xr:uid="{00000000-0005-0000-0000-0000CBBB0000}"/>
    <cellStyle name="Total 2 4 10 2" xfId="12716" xr:uid="{00000000-0005-0000-0000-0000CCBB0000}"/>
    <cellStyle name="Total 2 4 10 2 2" xfId="27767" xr:uid="{00000000-0005-0000-0000-0000CDBB0000}"/>
    <cellStyle name="Total 2 4 10 2 3" xfId="42116" xr:uid="{00000000-0005-0000-0000-0000CEBB0000}"/>
    <cellStyle name="Total 2 4 10 3" xfId="18158" xr:uid="{00000000-0005-0000-0000-0000CFBB0000}"/>
    <cellStyle name="Total 2 4 10 3 2" xfId="33209" xr:uid="{00000000-0005-0000-0000-0000D0BB0000}"/>
    <cellStyle name="Total 2 4 10 3 3" xfId="47558" xr:uid="{00000000-0005-0000-0000-0000D1BB0000}"/>
    <cellStyle name="Total 2 4 11" xfId="4019" xr:uid="{00000000-0005-0000-0000-0000D2BB0000}"/>
    <cellStyle name="Total 2 4 11 2" xfId="11192" xr:uid="{00000000-0005-0000-0000-0000D3BB0000}"/>
    <cellStyle name="Total 2 4 11 2 2" xfId="26243" xr:uid="{00000000-0005-0000-0000-0000D4BB0000}"/>
    <cellStyle name="Total 2 4 11 2 3" xfId="40592" xr:uid="{00000000-0005-0000-0000-0000D5BB0000}"/>
    <cellStyle name="Total 2 4 11 3" xfId="18368" xr:uid="{00000000-0005-0000-0000-0000D6BB0000}"/>
    <cellStyle name="Total 2 4 11 3 2" xfId="33419" xr:uid="{00000000-0005-0000-0000-0000D7BB0000}"/>
    <cellStyle name="Total 2 4 11 3 3" xfId="47768" xr:uid="{00000000-0005-0000-0000-0000D8BB0000}"/>
    <cellStyle name="Total 2 4 12" xfId="4229" xr:uid="{00000000-0005-0000-0000-0000D9BB0000}"/>
    <cellStyle name="Total 2 4 12 2" xfId="12477" xr:uid="{00000000-0005-0000-0000-0000DABB0000}"/>
    <cellStyle name="Total 2 4 12 2 2" xfId="27528" xr:uid="{00000000-0005-0000-0000-0000DBBB0000}"/>
    <cellStyle name="Total 2 4 12 2 3" xfId="41877" xr:uid="{00000000-0005-0000-0000-0000DCBB0000}"/>
    <cellStyle name="Total 2 4 12 3" xfId="18578" xr:uid="{00000000-0005-0000-0000-0000DDBB0000}"/>
    <cellStyle name="Total 2 4 12 3 2" xfId="33629" xr:uid="{00000000-0005-0000-0000-0000DEBB0000}"/>
    <cellStyle name="Total 2 4 12 3 3" xfId="47978" xr:uid="{00000000-0005-0000-0000-0000DFBB0000}"/>
    <cellStyle name="Total 2 4 13" xfId="4439" xr:uid="{00000000-0005-0000-0000-0000E0BB0000}"/>
    <cellStyle name="Total 2 4 13 2" xfId="15696" xr:uid="{00000000-0005-0000-0000-0000E1BB0000}"/>
    <cellStyle name="Total 2 4 13 2 2" xfId="30747" xr:uid="{00000000-0005-0000-0000-0000E2BB0000}"/>
    <cellStyle name="Total 2 4 13 2 3" xfId="45096" xr:uid="{00000000-0005-0000-0000-0000E3BB0000}"/>
    <cellStyle name="Total 2 4 13 3" xfId="18788" xr:uid="{00000000-0005-0000-0000-0000E4BB0000}"/>
    <cellStyle name="Total 2 4 13 3 2" xfId="33839" xr:uid="{00000000-0005-0000-0000-0000E5BB0000}"/>
    <cellStyle name="Total 2 4 13 3 3" xfId="48188" xr:uid="{00000000-0005-0000-0000-0000E6BB0000}"/>
    <cellStyle name="Total 2 4 14" xfId="4649" xr:uid="{00000000-0005-0000-0000-0000E7BB0000}"/>
    <cellStyle name="Total 2 4 14 2" xfId="14935" xr:uid="{00000000-0005-0000-0000-0000E8BB0000}"/>
    <cellStyle name="Total 2 4 14 2 2" xfId="29986" xr:uid="{00000000-0005-0000-0000-0000E9BB0000}"/>
    <cellStyle name="Total 2 4 14 2 3" xfId="44335" xr:uid="{00000000-0005-0000-0000-0000EABB0000}"/>
    <cellStyle name="Total 2 4 14 3" xfId="18998" xr:uid="{00000000-0005-0000-0000-0000EBBB0000}"/>
    <cellStyle name="Total 2 4 14 3 2" xfId="34049" xr:uid="{00000000-0005-0000-0000-0000ECBB0000}"/>
    <cellStyle name="Total 2 4 14 3 3" xfId="48398" xr:uid="{00000000-0005-0000-0000-0000EDBB0000}"/>
    <cellStyle name="Total 2 4 15" xfId="4859" xr:uid="{00000000-0005-0000-0000-0000EEBB0000}"/>
    <cellStyle name="Total 2 4 15 2" xfId="12842" xr:uid="{00000000-0005-0000-0000-0000EFBB0000}"/>
    <cellStyle name="Total 2 4 15 2 2" xfId="27893" xr:uid="{00000000-0005-0000-0000-0000F0BB0000}"/>
    <cellStyle name="Total 2 4 15 2 3" xfId="42242" xr:uid="{00000000-0005-0000-0000-0000F1BB0000}"/>
    <cellStyle name="Total 2 4 15 3" xfId="19208" xr:uid="{00000000-0005-0000-0000-0000F2BB0000}"/>
    <cellStyle name="Total 2 4 15 3 2" xfId="34259" xr:uid="{00000000-0005-0000-0000-0000F3BB0000}"/>
    <cellStyle name="Total 2 4 15 3 3" xfId="48608" xr:uid="{00000000-0005-0000-0000-0000F4BB0000}"/>
    <cellStyle name="Total 2 4 16" xfId="5069" xr:uid="{00000000-0005-0000-0000-0000F5BB0000}"/>
    <cellStyle name="Total 2 4 16 2" xfId="15932" xr:uid="{00000000-0005-0000-0000-0000F6BB0000}"/>
    <cellStyle name="Total 2 4 16 2 2" xfId="30983" xr:uid="{00000000-0005-0000-0000-0000F7BB0000}"/>
    <cellStyle name="Total 2 4 16 2 3" xfId="45332" xr:uid="{00000000-0005-0000-0000-0000F8BB0000}"/>
    <cellStyle name="Total 2 4 16 3" xfId="19418" xr:uid="{00000000-0005-0000-0000-0000F9BB0000}"/>
    <cellStyle name="Total 2 4 16 3 2" xfId="34469" xr:uid="{00000000-0005-0000-0000-0000FABB0000}"/>
    <cellStyle name="Total 2 4 16 3 3" xfId="48818" xr:uid="{00000000-0005-0000-0000-0000FBBB0000}"/>
    <cellStyle name="Total 2 4 17" xfId="5279" xr:uid="{00000000-0005-0000-0000-0000FCBB0000}"/>
    <cellStyle name="Total 2 4 17 2" xfId="12584" xr:uid="{00000000-0005-0000-0000-0000FDBB0000}"/>
    <cellStyle name="Total 2 4 17 2 2" xfId="27635" xr:uid="{00000000-0005-0000-0000-0000FEBB0000}"/>
    <cellStyle name="Total 2 4 17 2 3" xfId="41984" xr:uid="{00000000-0005-0000-0000-0000FFBB0000}"/>
    <cellStyle name="Total 2 4 17 3" xfId="19628" xr:uid="{00000000-0005-0000-0000-000000BC0000}"/>
    <cellStyle name="Total 2 4 17 3 2" xfId="34679" xr:uid="{00000000-0005-0000-0000-000001BC0000}"/>
    <cellStyle name="Total 2 4 17 3 3" xfId="49028" xr:uid="{00000000-0005-0000-0000-000002BC0000}"/>
    <cellStyle name="Total 2 4 18" xfId="5489" xr:uid="{00000000-0005-0000-0000-000003BC0000}"/>
    <cellStyle name="Total 2 4 18 2" xfId="11876" xr:uid="{00000000-0005-0000-0000-000004BC0000}"/>
    <cellStyle name="Total 2 4 18 2 2" xfId="26927" xr:uid="{00000000-0005-0000-0000-000005BC0000}"/>
    <cellStyle name="Total 2 4 18 2 3" xfId="41276" xr:uid="{00000000-0005-0000-0000-000006BC0000}"/>
    <cellStyle name="Total 2 4 18 3" xfId="19838" xr:uid="{00000000-0005-0000-0000-000007BC0000}"/>
    <cellStyle name="Total 2 4 18 3 2" xfId="34889" xr:uid="{00000000-0005-0000-0000-000008BC0000}"/>
    <cellStyle name="Total 2 4 18 3 3" xfId="49238" xr:uid="{00000000-0005-0000-0000-000009BC0000}"/>
    <cellStyle name="Total 2 4 19" xfId="5699" xr:uid="{00000000-0005-0000-0000-00000ABC0000}"/>
    <cellStyle name="Total 2 4 19 2" xfId="1624" xr:uid="{00000000-0005-0000-0000-00000BBC0000}"/>
    <cellStyle name="Total 2 4 19 2 2" xfId="23429" xr:uid="{00000000-0005-0000-0000-00000CBC0000}"/>
    <cellStyle name="Total 2 4 19 2 3" xfId="23763" xr:uid="{00000000-0005-0000-0000-00000DBC0000}"/>
    <cellStyle name="Total 2 4 19 3" xfId="20048" xr:uid="{00000000-0005-0000-0000-00000EBC0000}"/>
    <cellStyle name="Total 2 4 19 3 2" xfId="35099" xr:uid="{00000000-0005-0000-0000-00000FBC0000}"/>
    <cellStyle name="Total 2 4 19 3 3" xfId="49448" xr:uid="{00000000-0005-0000-0000-000010BC0000}"/>
    <cellStyle name="Total 2 4 2" xfId="2031" xr:uid="{00000000-0005-0000-0000-000011BC0000}"/>
    <cellStyle name="Total 2 4 2 2" xfId="10901" xr:uid="{00000000-0005-0000-0000-000012BC0000}"/>
    <cellStyle name="Total 2 4 2 2 2" xfId="25952" xr:uid="{00000000-0005-0000-0000-000013BC0000}"/>
    <cellStyle name="Total 2 4 2 2 3" xfId="40301" xr:uid="{00000000-0005-0000-0000-000014BC0000}"/>
    <cellStyle name="Total 2 4 2 3" xfId="16378" xr:uid="{00000000-0005-0000-0000-000015BC0000}"/>
    <cellStyle name="Total 2 4 2 3 2" xfId="31429" xr:uid="{00000000-0005-0000-0000-000016BC0000}"/>
    <cellStyle name="Total 2 4 2 3 3" xfId="45778" xr:uid="{00000000-0005-0000-0000-000017BC0000}"/>
    <cellStyle name="Total 2 4 20" xfId="5909" xr:uid="{00000000-0005-0000-0000-000018BC0000}"/>
    <cellStyle name="Total 2 4 20 2" xfId="11061" xr:uid="{00000000-0005-0000-0000-000019BC0000}"/>
    <cellStyle name="Total 2 4 20 2 2" xfId="26112" xr:uid="{00000000-0005-0000-0000-00001ABC0000}"/>
    <cellStyle name="Total 2 4 20 2 3" xfId="40461" xr:uid="{00000000-0005-0000-0000-00001BBC0000}"/>
    <cellStyle name="Total 2 4 20 3" xfId="20258" xr:uid="{00000000-0005-0000-0000-00001CBC0000}"/>
    <cellStyle name="Total 2 4 20 3 2" xfId="35309" xr:uid="{00000000-0005-0000-0000-00001DBC0000}"/>
    <cellStyle name="Total 2 4 20 3 3" xfId="49658" xr:uid="{00000000-0005-0000-0000-00001EBC0000}"/>
    <cellStyle name="Total 2 4 21" xfId="6119" xr:uid="{00000000-0005-0000-0000-00001FBC0000}"/>
    <cellStyle name="Total 2 4 21 2" xfId="14470" xr:uid="{00000000-0005-0000-0000-000020BC0000}"/>
    <cellStyle name="Total 2 4 21 2 2" xfId="29521" xr:uid="{00000000-0005-0000-0000-000021BC0000}"/>
    <cellStyle name="Total 2 4 21 2 3" xfId="43870" xr:uid="{00000000-0005-0000-0000-000022BC0000}"/>
    <cellStyle name="Total 2 4 21 3" xfId="20468" xr:uid="{00000000-0005-0000-0000-000023BC0000}"/>
    <cellStyle name="Total 2 4 21 3 2" xfId="35519" xr:uid="{00000000-0005-0000-0000-000024BC0000}"/>
    <cellStyle name="Total 2 4 21 3 3" xfId="49868" xr:uid="{00000000-0005-0000-0000-000025BC0000}"/>
    <cellStyle name="Total 2 4 22" xfId="6329" xr:uid="{00000000-0005-0000-0000-000026BC0000}"/>
    <cellStyle name="Total 2 4 22 2" xfId="11811" xr:uid="{00000000-0005-0000-0000-000027BC0000}"/>
    <cellStyle name="Total 2 4 22 2 2" xfId="26862" xr:uid="{00000000-0005-0000-0000-000028BC0000}"/>
    <cellStyle name="Total 2 4 22 2 3" xfId="41211" xr:uid="{00000000-0005-0000-0000-000029BC0000}"/>
    <cellStyle name="Total 2 4 22 3" xfId="20678" xr:uid="{00000000-0005-0000-0000-00002ABC0000}"/>
    <cellStyle name="Total 2 4 22 3 2" xfId="35729" xr:uid="{00000000-0005-0000-0000-00002BBC0000}"/>
    <cellStyle name="Total 2 4 22 3 3" xfId="50078" xr:uid="{00000000-0005-0000-0000-00002CBC0000}"/>
    <cellStyle name="Total 2 4 23" xfId="6539" xr:uid="{00000000-0005-0000-0000-00002DBC0000}"/>
    <cellStyle name="Total 2 4 23 2" xfId="12383" xr:uid="{00000000-0005-0000-0000-00002EBC0000}"/>
    <cellStyle name="Total 2 4 23 2 2" xfId="27434" xr:uid="{00000000-0005-0000-0000-00002FBC0000}"/>
    <cellStyle name="Total 2 4 23 2 3" xfId="41783" xr:uid="{00000000-0005-0000-0000-000030BC0000}"/>
    <cellStyle name="Total 2 4 23 3" xfId="20888" xr:uid="{00000000-0005-0000-0000-000031BC0000}"/>
    <cellStyle name="Total 2 4 23 3 2" xfId="35939" xr:uid="{00000000-0005-0000-0000-000032BC0000}"/>
    <cellStyle name="Total 2 4 23 3 3" xfId="50288" xr:uid="{00000000-0005-0000-0000-000033BC0000}"/>
    <cellStyle name="Total 2 4 24" xfId="6749" xr:uid="{00000000-0005-0000-0000-000034BC0000}"/>
    <cellStyle name="Total 2 4 24 2" xfId="11480" xr:uid="{00000000-0005-0000-0000-000035BC0000}"/>
    <cellStyle name="Total 2 4 24 2 2" xfId="26531" xr:uid="{00000000-0005-0000-0000-000036BC0000}"/>
    <cellStyle name="Total 2 4 24 2 3" xfId="40880" xr:uid="{00000000-0005-0000-0000-000037BC0000}"/>
    <cellStyle name="Total 2 4 24 3" xfId="21098" xr:uid="{00000000-0005-0000-0000-000038BC0000}"/>
    <cellStyle name="Total 2 4 24 3 2" xfId="36149" xr:uid="{00000000-0005-0000-0000-000039BC0000}"/>
    <cellStyle name="Total 2 4 24 3 3" xfId="50498" xr:uid="{00000000-0005-0000-0000-00003ABC0000}"/>
    <cellStyle name="Total 2 4 25" xfId="6959" xr:uid="{00000000-0005-0000-0000-00003BBC0000}"/>
    <cellStyle name="Total 2 4 25 2" xfId="10067" xr:uid="{00000000-0005-0000-0000-00003CBC0000}"/>
    <cellStyle name="Total 2 4 25 2 2" xfId="25118" xr:uid="{00000000-0005-0000-0000-00003DBC0000}"/>
    <cellStyle name="Total 2 4 25 2 3" xfId="39467" xr:uid="{00000000-0005-0000-0000-00003EBC0000}"/>
    <cellStyle name="Total 2 4 25 3" xfId="21308" xr:uid="{00000000-0005-0000-0000-00003FBC0000}"/>
    <cellStyle name="Total 2 4 25 3 2" xfId="36359" xr:uid="{00000000-0005-0000-0000-000040BC0000}"/>
    <cellStyle name="Total 2 4 25 3 3" xfId="50708" xr:uid="{00000000-0005-0000-0000-000041BC0000}"/>
    <cellStyle name="Total 2 4 26" xfId="7169" xr:uid="{00000000-0005-0000-0000-000042BC0000}"/>
    <cellStyle name="Total 2 4 26 2" xfId="11833" xr:uid="{00000000-0005-0000-0000-000043BC0000}"/>
    <cellStyle name="Total 2 4 26 2 2" xfId="26884" xr:uid="{00000000-0005-0000-0000-000044BC0000}"/>
    <cellStyle name="Total 2 4 26 2 3" xfId="41233" xr:uid="{00000000-0005-0000-0000-000045BC0000}"/>
    <cellStyle name="Total 2 4 26 3" xfId="21518" xr:uid="{00000000-0005-0000-0000-000046BC0000}"/>
    <cellStyle name="Total 2 4 26 3 2" xfId="36569" xr:uid="{00000000-0005-0000-0000-000047BC0000}"/>
    <cellStyle name="Total 2 4 26 3 3" xfId="50918" xr:uid="{00000000-0005-0000-0000-000048BC0000}"/>
    <cellStyle name="Total 2 4 27" xfId="7379" xr:uid="{00000000-0005-0000-0000-000049BC0000}"/>
    <cellStyle name="Total 2 4 27 2" xfId="9167" xr:uid="{00000000-0005-0000-0000-00004ABC0000}"/>
    <cellStyle name="Total 2 4 27 2 2" xfId="24218" xr:uid="{00000000-0005-0000-0000-00004BBC0000}"/>
    <cellStyle name="Total 2 4 27 2 3" xfId="38567" xr:uid="{00000000-0005-0000-0000-00004CBC0000}"/>
    <cellStyle name="Total 2 4 27 3" xfId="21728" xr:uid="{00000000-0005-0000-0000-00004DBC0000}"/>
    <cellStyle name="Total 2 4 27 3 2" xfId="36779" xr:uid="{00000000-0005-0000-0000-00004EBC0000}"/>
    <cellStyle name="Total 2 4 27 3 3" xfId="51128" xr:uid="{00000000-0005-0000-0000-00004FBC0000}"/>
    <cellStyle name="Total 2 4 28" xfId="7589" xr:uid="{00000000-0005-0000-0000-000050BC0000}"/>
    <cellStyle name="Total 2 4 28 2" xfId="9649" xr:uid="{00000000-0005-0000-0000-000051BC0000}"/>
    <cellStyle name="Total 2 4 28 2 2" xfId="24700" xr:uid="{00000000-0005-0000-0000-000052BC0000}"/>
    <cellStyle name="Total 2 4 28 2 3" xfId="39049" xr:uid="{00000000-0005-0000-0000-000053BC0000}"/>
    <cellStyle name="Total 2 4 28 3" xfId="21938" xr:uid="{00000000-0005-0000-0000-000054BC0000}"/>
    <cellStyle name="Total 2 4 28 3 2" xfId="36989" xr:uid="{00000000-0005-0000-0000-000055BC0000}"/>
    <cellStyle name="Total 2 4 28 3 3" xfId="51338" xr:uid="{00000000-0005-0000-0000-000056BC0000}"/>
    <cellStyle name="Total 2 4 29" xfId="7799" xr:uid="{00000000-0005-0000-0000-000057BC0000}"/>
    <cellStyle name="Total 2 4 29 2" xfId="16050" xr:uid="{00000000-0005-0000-0000-000058BC0000}"/>
    <cellStyle name="Total 2 4 29 2 2" xfId="31101" xr:uid="{00000000-0005-0000-0000-000059BC0000}"/>
    <cellStyle name="Total 2 4 29 2 3" xfId="45450" xr:uid="{00000000-0005-0000-0000-00005ABC0000}"/>
    <cellStyle name="Total 2 4 29 3" xfId="22148" xr:uid="{00000000-0005-0000-0000-00005BBC0000}"/>
    <cellStyle name="Total 2 4 29 3 2" xfId="37199" xr:uid="{00000000-0005-0000-0000-00005CBC0000}"/>
    <cellStyle name="Total 2 4 29 3 3" xfId="51548" xr:uid="{00000000-0005-0000-0000-00005DBC0000}"/>
    <cellStyle name="Total 2 4 3" xfId="2339" xr:uid="{00000000-0005-0000-0000-00005EBC0000}"/>
    <cellStyle name="Total 2 4 3 2" xfId="14124" xr:uid="{00000000-0005-0000-0000-00005FBC0000}"/>
    <cellStyle name="Total 2 4 3 2 2" xfId="29175" xr:uid="{00000000-0005-0000-0000-000060BC0000}"/>
    <cellStyle name="Total 2 4 3 2 3" xfId="43524" xr:uid="{00000000-0005-0000-0000-000061BC0000}"/>
    <cellStyle name="Total 2 4 3 3" xfId="16688" xr:uid="{00000000-0005-0000-0000-000062BC0000}"/>
    <cellStyle name="Total 2 4 3 3 2" xfId="31739" xr:uid="{00000000-0005-0000-0000-000063BC0000}"/>
    <cellStyle name="Total 2 4 3 3 3" xfId="46088" xr:uid="{00000000-0005-0000-0000-000064BC0000}"/>
    <cellStyle name="Total 2 4 30" xfId="8007" xr:uid="{00000000-0005-0000-0000-000065BC0000}"/>
    <cellStyle name="Total 2 4 30 2" xfId="1791" xr:uid="{00000000-0005-0000-0000-000066BC0000}"/>
    <cellStyle name="Total 2 4 30 2 2" xfId="23596" xr:uid="{00000000-0005-0000-0000-000067BC0000}"/>
    <cellStyle name="Total 2 4 30 2 3" xfId="23823" xr:uid="{00000000-0005-0000-0000-000068BC0000}"/>
    <cellStyle name="Total 2 4 30 3" xfId="22356" xr:uid="{00000000-0005-0000-0000-000069BC0000}"/>
    <cellStyle name="Total 2 4 30 3 2" xfId="37407" xr:uid="{00000000-0005-0000-0000-00006ABC0000}"/>
    <cellStyle name="Total 2 4 30 3 3" xfId="51756" xr:uid="{00000000-0005-0000-0000-00006BBC0000}"/>
    <cellStyle name="Total 2 4 31" xfId="8214" xr:uid="{00000000-0005-0000-0000-00006CBC0000}"/>
    <cellStyle name="Total 2 4 31 2" xfId="9178" xr:uid="{00000000-0005-0000-0000-00006DBC0000}"/>
    <cellStyle name="Total 2 4 31 2 2" xfId="24229" xr:uid="{00000000-0005-0000-0000-00006EBC0000}"/>
    <cellStyle name="Total 2 4 31 2 3" xfId="38578" xr:uid="{00000000-0005-0000-0000-00006FBC0000}"/>
    <cellStyle name="Total 2 4 31 3" xfId="22563" xr:uid="{00000000-0005-0000-0000-000070BC0000}"/>
    <cellStyle name="Total 2 4 31 3 2" xfId="37614" xr:uid="{00000000-0005-0000-0000-000071BC0000}"/>
    <cellStyle name="Total 2 4 31 3 3" xfId="51963" xr:uid="{00000000-0005-0000-0000-000072BC0000}"/>
    <cellStyle name="Total 2 4 32" xfId="8421" xr:uid="{00000000-0005-0000-0000-000073BC0000}"/>
    <cellStyle name="Total 2 4 32 2" xfId="13078" xr:uid="{00000000-0005-0000-0000-000074BC0000}"/>
    <cellStyle name="Total 2 4 32 2 2" xfId="28129" xr:uid="{00000000-0005-0000-0000-000075BC0000}"/>
    <cellStyle name="Total 2 4 32 2 3" xfId="42478" xr:uid="{00000000-0005-0000-0000-000076BC0000}"/>
    <cellStyle name="Total 2 4 32 3" xfId="22770" xr:uid="{00000000-0005-0000-0000-000077BC0000}"/>
    <cellStyle name="Total 2 4 32 3 2" xfId="37821" xr:uid="{00000000-0005-0000-0000-000078BC0000}"/>
    <cellStyle name="Total 2 4 32 3 3" xfId="52170" xr:uid="{00000000-0005-0000-0000-000079BC0000}"/>
    <cellStyle name="Total 2 4 33" xfId="8620" xr:uid="{00000000-0005-0000-0000-00007ABC0000}"/>
    <cellStyle name="Total 2 4 33 2" xfId="13391" xr:uid="{00000000-0005-0000-0000-00007BBC0000}"/>
    <cellStyle name="Total 2 4 33 2 2" xfId="28442" xr:uid="{00000000-0005-0000-0000-00007CBC0000}"/>
    <cellStyle name="Total 2 4 33 2 3" xfId="42791" xr:uid="{00000000-0005-0000-0000-00007DBC0000}"/>
    <cellStyle name="Total 2 4 33 3" xfId="22969" xr:uid="{00000000-0005-0000-0000-00007EBC0000}"/>
    <cellStyle name="Total 2 4 33 3 2" xfId="38020" xr:uid="{00000000-0005-0000-0000-00007FBC0000}"/>
    <cellStyle name="Total 2 4 33 3 3" xfId="52369" xr:uid="{00000000-0005-0000-0000-000080BC0000}"/>
    <cellStyle name="Total 2 4 34" xfId="8798" xr:uid="{00000000-0005-0000-0000-000081BC0000}"/>
    <cellStyle name="Total 2 4 34 2" xfId="1865" xr:uid="{00000000-0005-0000-0000-000082BC0000}"/>
    <cellStyle name="Total 2 4 34 2 2" xfId="23670" xr:uid="{00000000-0005-0000-0000-000083BC0000}"/>
    <cellStyle name="Total 2 4 34 2 3" xfId="23921" xr:uid="{00000000-0005-0000-0000-000084BC0000}"/>
    <cellStyle name="Total 2 4 34 3" xfId="23147" xr:uid="{00000000-0005-0000-0000-000085BC0000}"/>
    <cellStyle name="Total 2 4 34 3 2" xfId="38198" xr:uid="{00000000-0005-0000-0000-000086BC0000}"/>
    <cellStyle name="Total 2 4 34 3 3" xfId="52547" xr:uid="{00000000-0005-0000-0000-000087BC0000}"/>
    <cellStyle name="Total 2 4 35" xfId="8952" xr:uid="{00000000-0005-0000-0000-000088BC0000}"/>
    <cellStyle name="Total 2 4 35 2" xfId="9634" xr:uid="{00000000-0005-0000-0000-000089BC0000}"/>
    <cellStyle name="Total 2 4 35 2 2" xfId="24685" xr:uid="{00000000-0005-0000-0000-00008ABC0000}"/>
    <cellStyle name="Total 2 4 35 2 3" xfId="39034" xr:uid="{00000000-0005-0000-0000-00008BBC0000}"/>
    <cellStyle name="Total 2 4 35 3" xfId="23301" xr:uid="{00000000-0005-0000-0000-00008CBC0000}"/>
    <cellStyle name="Total 2 4 35 3 2" xfId="38352" xr:uid="{00000000-0005-0000-0000-00008DBC0000}"/>
    <cellStyle name="Total 2 4 35 3 3" xfId="52701" xr:uid="{00000000-0005-0000-0000-00008EBC0000}"/>
    <cellStyle name="Total 2 4 36" xfId="13561" xr:uid="{00000000-0005-0000-0000-00008FBC0000}"/>
    <cellStyle name="Total 2 4 36 2" xfId="28612" xr:uid="{00000000-0005-0000-0000-000090BC0000}"/>
    <cellStyle name="Total 2 4 36 3" xfId="42961" xr:uid="{00000000-0005-0000-0000-000091BC0000}"/>
    <cellStyle name="Total 2 4 37" xfId="16201" xr:uid="{00000000-0005-0000-0000-000092BC0000}"/>
    <cellStyle name="Total 2 4 37 2" xfId="31252" xr:uid="{00000000-0005-0000-0000-000093BC0000}"/>
    <cellStyle name="Total 2 4 37 3" xfId="45601" xr:uid="{00000000-0005-0000-0000-000094BC0000}"/>
    <cellStyle name="Total 2 4 4" xfId="2549" xr:uid="{00000000-0005-0000-0000-000095BC0000}"/>
    <cellStyle name="Total 2 4 4 2" xfId="13292" xr:uid="{00000000-0005-0000-0000-000096BC0000}"/>
    <cellStyle name="Total 2 4 4 2 2" xfId="28343" xr:uid="{00000000-0005-0000-0000-000097BC0000}"/>
    <cellStyle name="Total 2 4 4 2 3" xfId="42692" xr:uid="{00000000-0005-0000-0000-000098BC0000}"/>
    <cellStyle name="Total 2 4 4 3" xfId="16898" xr:uid="{00000000-0005-0000-0000-000099BC0000}"/>
    <cellStyle name="Total 2 4 4 3 2" xfId="31949" xr:uid="{00000000-0005-0000-0000-00009ABC0000}"/>
    <cellStyle name="Total 2 4 4 3 3" xfId="46298" xr:uid="{00000000-0005-0000-0000-00009BBC0000}"/>
    <cellStyle name="Total 2 4 5" xfId="2759" xr:uid="{00000000-0005-0000-0000-00009CBC0000}"/>
    <cellStyle name="Total 2 4 5 2" xfId="15137" xr:uid="{00000000-0005-0000-0000-00009DBC0000}"/>
    <cellStyle name="Total 2 4 5 2 2" xfId="30188" xr:uid="{00000000-0005-0000-0000-00009EBC0000}"/>
    <cellStyle name="Total 2 4 5 2 3" xfId="44537" xr:uid="{00000000-0005-0000-0000-00009FBC0000}"/>
    <cellStyle name="Total 2 4 5 3" xfId="17108" xr:uid="{00000000-0005-0000-0000-0000A0BC0000}"/>
    <cellStyle name="Total 2 4 5 3 2" xfId="32159" xr:uid="{00000000-0005-0000-0000-0000A1BC0000}"/>
    <cellStyle name="Total 2 4 5 3 3" xfId="46508" xr:uid="{00000000-0005-0000-0000-0000A2BC0000}"/>
    <cellStyle name="Total 2 4 6" xfId="2969" xr:uid="{00000000-0005-0000-0000-0000A3BC0000}"/>
    <cellStyle name="Total 2 4 6 2" xfId="15804" xr:uid="{00000000-0005-0000-0000-0000A4BC0000}"/>
    <cellStyle name="Total 2 4 6 2 2" xfId="30855" xr:uid="{00000000-0005-0000-0000-0000A5BC0000}"/>
    <cellStyle name="Total 2 4 6 2 3" xfId="45204" xr:uid="{00000000-0005-0000-0000-0000A6BC0000}"/>
    <cellStyle name="Total 2 4 6 3" xfId="17318" xr:uid="{00000000-0005-0000-0000-0000A7BC0000}"/>
    <cellStyle name="Total 2 4 6 3 2" xfId="32369" xr:uid="{00000000-0005-0000-0000-0000A8BC0000}"/>
    <cellStyle name="Total 2 4 6 3 3" xfId="46718" xr:uid="{00000000-0005-0000-0000-0000A9BC0000}"/>
    <cellStyle name="Total 2 4 7" xfId="3179" xr:uid="{00000000-0005-0000-0000-0000AABC0000}"/>
    <cellStyle name="Total 2 4 7 2" xfId="15991" xr:uid="{00000000-0005-0000-0000-0000ABBC0000}"/>
    <cellStyle name="Total 2 4 7 2 2" xfId="31042" xr:uid="{00000000-0005-0000-0000-0000ACBC0000}"/>
    <cellStyle name="Total 2 4 7 2 3" xfId="45391" xr:uid="{00000000-0005-0000-0000-0000ADBC0000}"/>
    <cellStyle name="Total 2 4 7 3" xfId="17528" xr:uid="{00000000-0005-0000-0000-0000AEBC0000}"/>
    <cellStyle name="Total 2 4 7 3 2" xfId="32579" xr:uid="{00000000-0005-0000-0000-0000AFBC0000}"/>
    <cellStyle name="Total 2 4 7 3 3" xfId="46928" xr:uid="{00000000-0005-0000-0000-0000B0BC0000}"/>
    <cellStyle name="Total 2 4 8" xfId="3389" xr:uid="{00000000-0005-0000-0000-0000B1BC0000}"/>
    <cellStyle name="Total 2 4 8 2" xfId="10181" xr:uid="{00000000-0005-0000-0000-0000B2BC0000}"/>
    <cellStyle name="Total 2 4 8 2 2" xfId="25232" xr:uid="{00000000-0005-0000-0000-0000B3BC0000}"/>
    <cellStyle name="Total 2 4 8 2 3" xfId="39581" xr:uid="{00000000-0005-0000-0000-0000B4BC0000}"/>
    <cellStyle name="Total 2 4 8 3" xfId="17738" xr:uid="{00000000-0005-0000-0000-0000B5BC0000}"/>
    <cellStyle name="Total 2 4 8 3 2" xfId="32789" xr:uid="{00000000-0005-0000-0000-0000B6BC0000}"/>
    <cellStyle name="Total 2 4 8 3 3" xfId="47138" xr:uid="{00000000-0005-0000-0000-0000B7BC0000}"/>
    <cellStyle name="Total 2 4 9" xfId="3599" xr:uid="{00000000-0005-0000-0000-0000B8BC0000}"/>
    <cellStyle name="Total 2 4 9 2" xfId="12329" xr:uid="{00000000-0005-0000-0000-0000B9BC0000}"/>
    <cellStyle name="Total 2 4 9 2 2" xfId="27380" xr:uid="{00000000-0005-0000-0000-0000BABC0000}"/>
    <cellStyle name="Total 2 4 9 2 3" xfId="41729" xr:uid="{00000000-0005-0000-0000-0000BBBC0000}"/>
    <cellStyle name="Total 2 4 9 3" xfId="17948" xr:uid="{00000000-0005-0000-0000-0000BCBC0000}"/>
    <cellStyle name="Total 2 4 9 3 2" xfId="32999" xr:uid="{00000000-0005-0000-0000-0000BDBC0000}"/>
    <cellStyle name="Total 2 4 9 3 3" xfId="47348" xr:uid="{00000000-0005-0000-0000-0000BEBC0000}"/>
    <cellStyle name="Total 2 40" xfId="16179" xr:uid="{00000000-0005-0000-0000-0000BFBC0000}"/>
    <cellStyle name="Total 2 40 2" xfId="31230" xr:uid="{00000000-0005-0000-0000-0000C0BC0000}"/>
    <cellStyle name="Total 2 40 3" xfId="45579" xr:uid="{00000000-0005-0000-0000-0000C1BC0000}"/>
    <cellStyle name="Total 2 5" xfId="2023" xr:uid="{00000000-0005-0000-0000-0000C2BC0000}"/>
    <cellStyle name="Total 2 5 2" xfId="14491" xr:uid="{00000000-0005-0000-0000-0000C3BC0000}"/>
    <cellStyle name="Total 2 5 2 2" xfId="29542" xr:uid="{00000000-0005-0000-0000-0000C4BC0000}"/>
    <cellStyle name="Total 2 5 2 3" xfId="43891" xr:uid="{00000000-0005-0000-0000-0000C5BC0000}"/>
    <cellStyle name="Total 2 5 3" xfId="16370" xr:uid="{00000000-0005-0000-0000-0000C6BC0000}"/>
    <cellStyle name="Total 2 5 3 2" xfId="31421" xr:uid="{00000000-0005-0000-0000-0000C7BC0000}"/>
    <cellStyle name="Total 2 5 3 3" xfId="45770" xr:uid="{00000000-0005-0000-0000-0000C8BC0000}"/>
    <cellStyle name="Total 2 6" xfId="2282" xr:uid="{00000000-0005-0000-0000-0000C9BC0000}"/>
    <cellStyle name="Total 2 6 2" xfId="15188" xr:uid="{00000000-0005-0000-0000-0000CABC0000}"/>
    <cellStyle name="Total 2 6 2 2" xfId="30239" xr:uid="{00000000-0005-0000-0000-0000CBBC0000}"/>
    <cellStyle name="Total 2 6 2 3" xfId="44588" xr:uid="{00000000-0005-0000-0000-0000CCBC0000}"/>
    <cellStyle name="Total 2 6 3" xfId="16631" xr:uid="{00000000-0005-0000-0000-0000CDBC0000}"/>
    <cellStyle name="Total 2 6 3 2" xfId="31682" xr:uid="{00000000-0005-0000-0000-0000CEBC0000}"/>
    <cellStyle name="Total 2 6 3 3" xfId="46031" xr:uid="{00000000-0005-0000-0000-0000CFBC0000}"/>
    <cellStyle name="Total 2 7" xfId="2492" xr:uid="{00000000-0005-0000-0000-0000D0BC0000}"/>
    <cellStyle name="Total 2 7 2" xfId="9939" xr:uid="{00000000-0005-0000-0000-0000D1BC0000}"/>
    <cellStyle name="Total 2 7 2 2" xfId="24990" xr:uid="{00000000-0005-0000-0000-0000D2BC0000}"/>
    <cellStyle name="Total 2 7 2 3" xfId="39339" xr:uid="{00000000-0005-0000-0000-0000D3BC0000}"/>
    <cellStyle name="Total 2 7 3" xfId="16841" xr:uid="{00000000-0005-0000-0000-0000D4BC0000}"/>
    <cellStyle name="Total 2 7 3 2" xfId="31892" xr:uid="{00000000-0005-0000-0000-0000D5BC0000}"/>
    <cellStyle name="Total 2 7 3 3" xfId="46241" xr:uid="{00000000-0005-0000-0000-0000D6BC0000}"/>
    <cellStyle name="Total 2 8" xfId="2702" xr:uid="{00000000-0005-0000-0000-0000D7BC0000}"/>
    <cellStyle name="Total 2 8 2" xfId="13989" xr:uid="{00000000-0005-0000-0000-0000D8BC0000}"/>
    <cellStyle name="Total 2 8 2 2" xfId="29040" xr:uid="{00000000-0005-0000-0000-0000D9BC0000}"/>
    <cellStyle name="Total 2 8 2 3" xfId="43389" xr:uid="{00000000-0005-0000-0000-0000DABC0000}"/>
    <cellStyle name="Total 2 8 3" xfId="17051" xr:uid="{00000000-0005-0000-0000-0000DBBC0000}"/>
    <cellStyle name="Total 2 8 3 2" xfId="32102" xr:uid="{00000000-0005-0000-0000-0000DCBC0000}"/>
    <cellStyle name="Total 2 8 3 3" xfId="46451" xr:uid="{00000000-0005-0000-0000-0000DDBC0000}"/>
    <cellStyle name="Total 2 9" xfId="2912" xr:uid="{00000000-0005-0000-0000-0000DEBC0000}"/>
    <cellStyle name="Total 2 9 2" xfId="11227" xr:uid="{00000000-0005-0000-0000-0000DFBC0000}"/>
    <cellStyle name="Total 2 9 2 2" xfId="26278" xr:uid="{00000000-0005-0000-0000-0000E0BC0000}"/>
    <cellStyle name="Total 2 9 2 3" xfId="40627" xr:uid="{00000000-0005-0000-0000-0000E1BC0000}"/>
    <cellStyle name="Total 2 9 3" xfId="17261" xr:uid="{00000000-0005-0000-0000-0000E2BC0000}"/>
    <cellStyle name="Total 2 9 3 2" xfId="32312" xr:uid="{00000000-0005-0000-0000-0000E3BC0000}"/>
    <cellStyle name="Total 2 9 3 3" xfId="46661" xr:uid="{00000000-0005-0000-0000-0000E4BC0000}"/>
    <cellStyle name="Total 20" xfId="1456" xr:uid="{00000000-0005-0000-0000-0000E5BC0000}"/>
    <cellStyle name="Total 20 10" xfId="3754" xr:uid="{00000000-0005-0000-0000-0000E6BC0000}"/>
    <cellStyle name="Total 20 10 2" xfId="10114" xr:uid="{00000000-0005-0000-0000-0000E7BC0000}"/>
    <cellStyle name="Total 20 10 2 2" xfId="25165" xr:uid="{00000000-0005-0000-0000-0000E8BC0000}"/>
    <cellStyle name="Total 20 10 2 3" xfId="39514" xr:uid="{00000000-0005-0000-0000-0000E9BC0000}"/>
    <cellStyle name="Total 20 10 3" xfId="18103" xr:uid="{00000000-0005-0000-0000-0000EABC0000}"/>
    <cellStyle name="Total 20 10 3 2" xfId="33154" xr:uid="{00000000-0005-0000-0000-0000EBBC0000}"/>
    <cellStyle name="Total 20 10 3 3" xfId="47503" xr:uid="{00000000-0005-0000-0000-0000ECBC0000}"/>
    <cellStyle name="Total 20 11" xfId="3964" xr:uid="{00000000-0005-0000-0000-0000EDBC0000}"/>
    <cellStyle name="Total 20 11 2" xfId="15163" xr:uid="{00000000-0005-0000-0000-0000EEBC0000}"/>
    <cellStyle name="Total 20 11 2 2" xfId="30214" xr:uid="{00000000-0005-0000-0000-0000EFBC0000}"/>
    <cellStyle name="Total 20 11 2 3" xfId="44563" xr:uid="{00000000-0005-0000-0000-0000F0BC0000}"/>
    <cellStyle name="Total 20 11 3" xfId="18313" xr:uid="{00000000-0005-0000-0000-0000F1BC0000}"/>
    <cellStyle name="Total 20 11 3 2" xfId="33364" xr:uid="{00000000-0005-0000-0000-0000F2BC0000}"/>
    <cellStyle name="Total 20 11 3 3" xfId="47713" xr:uid="{00000000-0005-0000-0000-0000F3BC0000}"/>
    <cellStyle name="Total 20 12" xfId="4174" xr:uid="{00000000-0005-0000-0000-0000F4BC0000}"/>
    <cellStyle name="Total 20 12 2" xfId="13479" xr:uid="{00000000-0005-0000-0000-0000F5BC0000}"/>
    <cellStyle name="Total 20 12 2 2" xfId="28530" xr:uid="{00000000-0005-0000-0000-0000F6BC0000}"/>
    <cellStyle name="Total 20 12 2 3" xfId="42879" xr:uid="{00000000-0005-0000-0000-0000F7BC0000}"/>
    <cellStyle name="Total 20 12 3" xfId="18523" xr:uid="{00000000-0005-0000-0000-0000F8BC0000}"/>
    <cellStyle name="Total 20 12 3 2" xfId="33574" xr:uid="{00000000-0005-0000-0000-0000F9BC0000}"/>
    <cellStyle name="Total 20 12 3 3" xfId="47923" xr:uid="{00000000-0005-0000-0000-0000FABC0000}"/>
    <cellStyle name="Total 20 13" xfId="4384" xr:uid="{00000000-0005-0000-0000-0000FBBC0000}"/>
    <cellStyle name="Total 20 13 2" xfId="13617" xr:uid="{00000000-0005-0000-0000-0000FCBC0000}"/>
    <cellStyle name="Total 20 13 2 2" xfId="28668" xr:uid="{00000000-0005-0000-0000-0000FDBC0000}"/>
    <cellStyle name="Total 20 13 2 3" xfId="43017" xr:uid="{00000000-0005-0000-0000-0000FEBC0000}"/>
    <cellStyle name="Total 20 13 3" xfId="18733" xr:uid="{00000000-0005-0000-0000-0000FFBC0000}"/>
    <cellStyle name="Total 20 13 3 2" xfId="33784" xr:uid="{00000000-0005-0000-0000-000000BD0000}"/>
    <cellStyle name="Total 20 13 3 3" xfId="48133" xr:uid="{00000000-0005-0000-0000-000001BD0000}"/>
    <cellStyle name="Total 20 14" xfId="4594" xr:uid="{00000000-0005-0000-0000-000002BD0000}"/>
    <cellStyle name="Total 20 14 2" xfId="14077" xr:uid="{00000000-0005-0000-0000-000003BD0000}"/>
    <cellStyle name="Total 20 14 2 2" xfId="29128" xr:uid="{00000000-0005-0000-0000-000004BD0000}"/>
    <cellStyle name="Total 20 14 2 3" xfId="43477" xr:uid="{00000000-0005-0000-0000-000005BD0000}"/>
    <cellStyle name="Total 20 14 3" xfId="18943" xr:uid="{00000000-0005-0000-0000-000006BD0000}"/>
    <cellStyle name="Total 20 14 3 2" xfId="33994" xr:uid="{00000000-0005-0000-0000-000007BD0000}"/>
    <cellStyle name="Total 20 14 3 3" xfId="48343" xr:uid="{00000000-0005-0000-0000-000008BD0000}"/>
    <cellStyle name="Total 20 15" xfId="4804" xr:uid="{00000000-0005-0000-0000-000009BD0000}"/>
    <cellStyle name="Total 20 15 2" xfId="11118" xr:uid="{00000000-0005-0000-0000-00000ABD0000}"/>
    <cellStyle name="Total 20 15 2 2" xfId="26169" xr:uid="{00000000-0005-0000-0000-00000BBD0000}"/>
    <cellStyle name="Total 20 15 2 3" xfId="40518" xr:uid="{00000000-0005-0000-0000-00000CBD0000}"/>
    <cellStyle name="Total 20 15 3" xfId="19153" xr:uid="{00000000-0005-0000-0000-00000DBD0000}"/>
    <cellStyle name="Total 20 15 3 2" xfId="34204" xr:uid="{00000000-0005-0000-0000-00000EBD0000}"/>
    <cellStyle name="Total 20 15 3 3" xfId="48553" xr:uid="{00000000-0005-0000-0000-00000FBD0000}"/>
    <cellStyle name="Total 20 16" xfId="5014" xr:uid="{00000000-0005-0000-0000-000010BD0000}"/>
    <cellStyle name="Total 20 16 2" xfId="14587" xr:uid="{00000000-0005-0000-0000-000011BD0000}"/>
    <cellStyle name="Total 20 16 2 2" xfId="29638" xr:uid="{00000000-0005-0000-0000-000012BD0000}"/>
    <cellStyle name="Total 20 16 2 3" xfId="43987" xr:uid="{00000000-0005-0000-0000-000013BD0000}"/>
    <cellStyle name="Total 20 16 3" xfId="19363" xr:uid="{00000000-0005-0000-0000-000014BD0000}"/>
    <cellStyle name="Total 20 16 3 2" xfId="34414" xr:uid="{00000000-0005-0000-0000-000015BD0000}"/>
    <cellStyle name="Total 20 16 3 3" xfId="48763" xr:uid="{00000000-0005-0000-0000-000016BD0000}"/>
    <cellStyle name="Total 20 17" xfId="5224" xr:uid="{00000000-0005-0000-0000-000017BD0000}"/>
    <cellStyle name="Total 20 17 2" xfId="11314" xr:uid="{00000000-0005-0000-0000-000018BD0000}"/>
    <cellStyle name="Total 20 17 2 2" xfId="26365" xr:uid="{00000000-0005-0000-0000-000019BD0000}"/>
    <cellStyle name="Total 20 17 2 3" xfId="40714" xr:uid="{00000000-0005-0000-0000-00001ABD0000}"/>
    <cellStyle name="Total 20 17 3" xfId="19573" xr:uid="{00000000-0005-0000-0000-00001BBD0000}"/>
    <cellStyle name="Total 20 17 3 2" xfId="34624" xr:uid="{00000000-0005-0000-0000-00001CBD0000}"/>
    <cellStyle name="Total 20 17 3 3" xfId="48973" xr:uid="{00000000-0005-0000-0000-00001DBD0000}"/>
    <cellStyle name="Total 20 18" xfId="5434" xr:uid="{00000000-0005-0000-0000-00001EBD0000}"/>
    <cellStyle name="Total 20 18 2" xfId="9385" xr:uid="{00000000-0005-0000-0000-00001FBD0000}"/>
    <cellStyle name="Total 20 18 2 2" xfId="24436" xr:uid="{00000000-0005-0000-0000-000020BD0000}"/>
    <cellStyle name="Total 20 18 2 3" xfId="38785" xr:uid="{00000000-0005-0000-0000-000021BD0000}"/>
    <cellStyle name="Total 20 18 3" xfId="19783" xr:uid="{00000000-0005-0000-0000-000022BD0000}"/>
    <cellStyle name="Total 20 18 3 2" xfId="34834" xr:uid="{00000000-0005-0000-0000-000023BD0000}"/>
    <cellStyle name="Total 20 18 3 3" xfId="49183" xr:uid="{00000000-0005-0000-0000-000024BD0000}"/>
    <cellStyle name="Total 20 19" xfId="5644" xr:uid="{00000000-0005-0000-0000-000025BD0000}"/>
    <cellStyle name="Total 20 19 2" xfId="15297" xr:uid="{00000000-0005-0000-0000-000026BD0000}"/>
    <cellStyle name="Total 20 19 2 2" xfId="30348" xr:uid="{00000000-0005-0000-0000-000027BD0000}"/>
    <cellStyle name="Total 20 19 2 3" xfId="44697" xr:uid="{00000000-0005-0000-0000-000028BD0000}"/>
    <cellStyle name="Total 20 19 3" xfId="19993" xr:uid="{00000000-0005-0000-0000-000029BD0000}"/>
    <cellStyle name="Total 20 19 3 2" xfId="35044" xr:uid="{00000000-0005-0000-0000-00002ABD0000}"/>
    <cellStyle name="Total 20 19 3 3" xfId="49393" xr:uid="{00000000-0005-0000-0000-00002BBD0000}"/>
    <cellStyle name="Total 20 2" xfId="2222" xr:uid="{00000000-0005-0000-0000-00002CBD0000}"/>
    <cellStyle name="Total 20 2 2" xfId="11527" xr:uid="{00000000-0005-0000-0000-00002DBD0000}"/>
    <cellStyle name="Total 20 2 2 2" xfId="26578" xr:uid="{00000000-0005-0000-0000-00002EBD0000}"/>
    <cellStyle name="Total 20 2 2 3" xfId="40927" xr:uid="{00000000-0005-0000-0000-00002FBD0000}"/>
    <cellStyle name="Total 20 2 3" xfId="16571" xr:uid="{00000000-0005-0000-0000-000030BD0000}"/>
    <cellStyle name="Total 20 2 3 2" xfId="31622" xr:uid="{00000000-0005-0000-0000-000031BD0000}"/>
    <cellStyle name="Total 20 2 3 3" xfId="45971" xr:uid="{00000000-0005-0000-0000-000032BD0000}"/>
    <cellStyle name="Total 20 20" xfId="5854" xr:uid="{00000000-0005-0000-0000-000033BD0000}"/>
    <cellStyle name="Total 20 20 2" xfId="11794" xr:uid="{00000000-0005-0000-0000-000034BD0000}"/>
    <cellStyle name="Total 20 20 2 2" xfId="26845" xr:uid="{00000000-0005-0000-0000-000035BD0000}"/>
    <cellStyle name="Total 20 20 2 3" xfId="41194" xr:uid="{00000000-0005-0000-0000-000036BD0000}"/>
    <cellStyle name="Total 20 20 3" xfId="20203" xr:uid="{00000000-0005-0000-0000-000037BD0000}"/>
    <cellStyle name="Total 20 20 3 2" xfId="35254" xr:uid="{00000000-0005-0000-0000-000038BD0000}"/>
    <cellStyle name="Total 20 20 3 3" xfId="49603" xr:uid="{00000000-0005-0000-0000-000039BD0000}"/>
    <cellStyle name="Total 20 21" xfId="6064" xr:uid="{00000000-0005-0000-0000-00003ABD0000}"/>
    <cellStyle name="Total 20 21 2" xfId="12490" xr:uid="{00000000-0005-0000-0000-00003BBD0000}"/>
    <cellStyle name="Total 20 21 2 2" xfId="27541" xr:uid="{00000000-0005-0000-0000-00003CBD0000}"/>
    <cellStyle name="Total 20 21 2 3" xfId="41890" xr:uid="{00000000-0005-0000-0000-00003DBD0000}"/>
    <cellStyle name="Total 20 21 3" xfId="20413" xr:uid="{00000000-0005-0000-0000-00003EBD0000}"/>
    <cellStyle name="Total 20 21 3 2" xfId="35464" xr:uid="{00000000-0005-0000-0000-00003FBD0000}"/>
    <cellStyle name="Total 20 21 3 3" xfId="49813" xr:uid="{00000000-0005-0000-0000-000040BD0000}"/>
    <cellStyle name="Total 20 22" xfId="6274" xr:uid="{00000000-0005-0000-0000-000041BD0000}"/>
    <cellStyle name="Total 20 22 2" xfId="12474" xr:uid="{00000000-0005-0000-0000-000042BD0000}"/>
    <cellStyle name="Total 20 22 2 2" xfId="27525" xr:uid="{00000000-0005-0000-0000-000043BD0000}"/>
    <cellStyle name="Total 20 22 2 3" xfId="41874" xr:uid="{00000000-0005-0000-0000-000044BD0000}"/>
    <cellStyle name="Total 20 22 3" xfId="20623" xr:uid="{00000000-0005-0000-0000-000045BD0000}"/>
    <cellStyle name="Total 20 22 3 2" xfId="35674" xr:uid="{00000000-0005-0000-0000-000046BD0000}"/>
    <cellStyle name="Total 20 22 3 3" xfId="50023" xr:uid="{00000000-0005-0000-0000-000047BD0000}"/>
    <cellStyle name="Total 20 23" xfId="6484" xr:uid="{00000000-0005-0000-0000-000048BD0000}"/>
    <cellStyle name="Total 20 23 2" xfId="15252" xr:uid="{00000000-0005-0000-0000-000049BD0000}"/>
    <cellStyle name="Total 20 23 2 2" xfId="30303" xr:uid="{00000000-0005-0000-0000-00004ABD0000}"/>
    <cellStyle name="Total 20 23 2 3" xfId="44652" xr:uid="{00000000-0005-0000-0000-00004BBD0000}"/>
    <cellStyle name="Total 20 23 3" xfId="20833" xr:uid="{00000000-0005-0000-0000-00004CBD0000}"/>
    <cellStyle name="Total 20 23 3 2" xfId="35884" xr:uid="{00000000-0005-0000-0000-00004DBD0000}"/>
    <cellStyle name="Total 20 23 3 3" xfId="50233" xr:uid="{00000000-0005-0000-0000-00004EBD0000}"/>
    <cellStyle name="Total 20 24" xfId="6694" xr:uid="{00000000-0005-0000-0000-00004FBD0000}"/>
    <cellStyle name="Total 20 24 2" xfId="12813" xr:uid="{00000000-0005-0000-0000-000050BD0000}"/>
    <cellStyle name="Total 20 24 2 2" xfId="27864" xr:uid="{00000000-0005-0000-0000-000051BD0000}"/>
    <cellStyle name="Total 20 24 2 3" xfId="42213" xr:uid="{00000000-0005-0000-0000-000052BD0000}"/>
    <cellStyle name="Total 20 24 3" xfId="21043" xr:uid="{00000000-0005-0000-0000-000053BD0000}"/>
    <cellStyle name="Total 20 24 3 2" xfId="36094" xr:uid="{00000000-0005-0000-0000-000054BD0000}"/>
    <cellStyle name="Total 20 24 3 3" xfId="50443" xr:uid="{00000000-0005-0000-0000-000055BD0000}"/>
    <cellStyle name="Total 20 25" xfId="6904" xr:uid="{00000000-0005-0000-0000-000056BD0000}"/>
    <cellStyle name="Total 20 25 2" xfId="9811" xr:uid="{00000000-0005-0000-0000-000057BD0000}"/>
    <cellStyle name="Total 20 25 2 2" xfId="24862" xr:uid="{00000000-0005-0000-0000-000058BD0000}"/>
    <cellStyle name="Total 20 25 2 3" xfId="39211" xr:uid="{00000000-0005-0000-0000-000059BD0000}"/>
    <cellStyle name="Total 20 25 3" xfId="21253" xr:uid="{00000000-0005-0000-0000-00005ABD0000}"/>
    <cellStyle name="Total 20 25 3 2" xfId="36304" xr:uid="{00000000-0005-0000-0000-00005BBD0000}"/>
    <cellStyle name="Total 20 25 3 3" xfId="50653" xr:uid="{00000000-0005-0000-0000-00005CBD0000}"/>
    <cellStyle name="Total 20 26" xfId="7114" xr:uid="{00000000-0005-0000-0000-00005DBD0000}"/>
    <cellStyle name="Total 20 26 2" xfId="14819" xr:uid="{00000000-0005-0000-0000-00005EBD0000}"/>
    <cellStyle name="Total 20 26 2 2" xfId="29870" xr:uid="{00000000-0005-0000-0000-00005FBD0000}"/>
    <cellStyle name="Total 20 26 2 3" xfId="44219" xr:uid="{00000000-0005-0000-0000-000060BD0000}"/>
    <cellStyle name="Total 20 26 3" xfId="21463" xr:uid="{00000000-0005-0000-0000-000061BD0000}"/>
    <cellStyle name="Total 20 26 3 2" xfId="36514" xr:uid="{00000000-0005-0000-0000-000062BD0000}"/>
    <cellStyle name="Total 20 26 3 3" xfId="50863" xr:uid="{00000000-0005-0000-0000-000063BD0000}"/>
    <cellStyle name="Total 20 27" xfId="7324" xr:uid="{00000000-0005-0000-0000-000064BD0000}"/>
    <cellStyle name="Total 20 27 2" xfId="1875" xr:uid="{00000000-0005-0000-0000-000065BD0000}"/>
    <cellStyle name="Total 20 27 2 2" xfId="23680" xr:uid="{00000000-0005-0000-0000-000066BD0000}"/>
    <cellStyle name="Total 20 27 2 3" xfId="23831" xr:uid="{00000000-0005-0000-0000-000067BD0000}"/>
    <cellStyle name="Total 20 27 3" xfId="21673" xr:uid="{00000000-0005-0000-0000-000068BD0000}"/>
    <cellStyle name="Total 20 27 3 2" xfId="36724" xr:uid="{00000000-0005-0000-0000-000069BD0000}"/>
    <cellStyle name="Total 20 27 3 3" xfId="51073" xr:uid="{00000000-0005-0000-0000-00006ABD0000}"/>
    <cellStyle name="Total 20 28" xfId="7534" xr:uid="{00000000-0005-0000-0000-00006BBD0000}"/>
    <cellStyle name="Total 20 28 2" xfId="11498" xr:uid="{00000000-0005-0000-0000-00006CBD0000}"/>
    <cellStyle name="Total 20 28 2 2" xfId="26549" xr:uid="{00000000-0005-0000-0000-00006DBD0000}"/>
    <cellStyle name="Total 20 28 2 3" xfId="40898" xr:uid="{00000000-0005-0000-0000-00006EBD0000}"/>
    <cellStyle name="Total 20 28 3" xfId="21883" xr:uid="{00000000-0005-0000-0000-00006FBD0000}"/>
    <cellStyle name="Total 20 28 3 2" xfId="36934" xr:uid="{00000000-0005-0000-0000-000070BD0000}"/>
    <cellStyle name="Total 20 28 3 3" xfId="51283" xr:uid="{00000000-0005-0000-0000-000071BD0000}"/>
    <cellStyle name="Total 20 29" xfId="7744" xr:uid="{00000000-0005-0000-0000-000072BD0000}"/>
    <cellStyle name="Total 20 29 2" xfId="1887" xr:uid="{00000000-0005-0000-0000-000073BD0000}"/>
    <cellStyle name="Total 20 29 2 2" xfId="23692" xr:uid="{00000000-0005-0000-0000-000074BD0000}"/>
    <cellStyle name="Total 20 29 2 3" xfId="23879" xr:uid="{00000000-0005-0000-0000-000075BD0000}"/>
    <cellStyle name="Total 20 29 3" xfId="22093" xr:uid="{00000000-0005-0000-0000-000076BD0000}"/>
    <cellStyle name="Total 20 29 3 2" xfId="37144" xr:uid="{00000000-0005-0000-0000-000077BD0000}"/>
    <cellStyle name="Total 20 29 3 3" xfId="51493" xr:uid="{00000000-0005-0000-0000-000078BD0000}"/>
    <cellStyle name="Total 20 3" xfId="2284" xr:uid="{00000000-0005-0000-0000-000079BD0000}"/>
    <cellStyle name="Total 20 3 2" xfId="9508" xr:uid="{00000000-0005-0000-0000-00007ABD0000}"/>
    <cellStyle name="Total 20 3 2 2" xfId="24559" xr:uid="{00000000-0005-0000-0000-00007BBD0000}"/>
    <cellStyle name="Total 20 3 2 3" xfId="38908" xr:uid="{00000000-0005-0000-0000-00007CBD0000}"/>
    <cellStyle name="Total 20 3 3" xfId="16633" xr:uid="{00000000-0005-0000-0000-00007DBD0000}"/>
    <cellStyle name="Total 20 3 3 2" xfId="31684" xr:uid="{00000000-0005-0000-0000-00007EBD0000}"/>
    <cellStyle name="Total 20 3 3 3" xfId="46033" xr:uid="{00000000-0005-0000-0000-00007FBD0000}"/>
    <cellStyle name="Total 20 30" xfId="7954" xr:uid="{00000000-0005-0000-0000-000080BD0000}"/>
    <cellStyle name="Total 20 30 2" xfId="1616" xr:uid="{00000000-0005-0000-0000-000081BD0000}"/>
    <cellStyle name="Total 20 30 2 2" xfId="23421" xr:uid="{00000000-0005-0000-0000-000082BD0000}"/>
    <cellStyle name="Total 20 30 2 3" xfId="23828" xr:uid="{00000000-0005-0000-0000-000083BD0000}"/>
    <cellStyle name="Total 20 30 3" xfId="22303" xr:uid="{00000000-0005-0000-0000-000084BD0000}"/>
    <cellStyle name="Total 20 30 3 2" xfId="37354" xr:uid="{00000000-0005-0000-0000-000085BD0000}"/>
    <cellStyle name="Total 20 30 3 3" xfId="51703" xr:uid="{00000000-0005-0000-0000-000086BD0000}"/>
    <cellStyle name="Total 20 31" xfId="8161" xr:uid="{00000000-0005-0000-0000-000087BD0000}"/>
    <cellStyle name="Total 20 31 2" xfId="11414" xr:uid="{00000000-0005-0000-0000-000088BD0000}"/>
    <cellStyle name="Total 20 31 2 2" xfId="26465" xr:uid="{00000000-0005-0000-0000-000089BD0000}"/>
    <cellStyle name="Total 20 31 2 3" xfId="40814" xr:uid="{00000000-0005-0000-0000-00008ABD0000}"/>
    <cellStyle name="Total 20 31 3" xfId="22510" xr:uid="{00000000-0005-0000-0000-00008BBD0000}"/>
    <cellStyle name="Total 20 31 3 2" xfId="37561" xr:uid="{00000000-0005-0000-0000-00008CBD0000}"/>
    <cellStyle name="Total 20 31 3 3" xfId="51910" xr:uid="{00000000-0005-0000-0000-00008DBD0000}"/>
    <cellStyle name="Total 20 32" xfId="8368" xr:uid="{00000000-0005-0000-0000-00008EBD0000}"/>
    <cellStyle name="Total 20 32 2" xfId="9726" xr:uid="{00000000-0005-0000-0000-00008FBD0000}"/>
    <cellStyle name="Total 20 32 2 2" xfId="24777" xr:uid="{00000000-0005-0000-0000-000090BD0000}"/>
    <cellStyle name="Total 20 32 2 3" xfId="39126" xr:uid="{00000000-0005-0000-0000-000091BD0000}"/>
    <cellStyle name="Total 20 32 3" xfId="22717" xr:uid="{00000000-0005-0000-0000-000092BD0000}"/>
    <cellStyle name="Total 20 32 3 2" xfId="37768" xr:uid="{00000000-0005-0000-0000-000093BD0000}"/>
    <cellStyle name="Total 20 32 3 3" xfId="52117" xr:uid="{00000000-0005-0000-0000-000094BD0000}"/>
    <cellStyle name="Total 20 33" xfId="8572" xr:uid="{00000000-0005-0000-0000-000095BD0000}"/>
    <cellStyle name="Total 20 33 2" xfId="9671" xr:uid="{00000000-0005-0000-0000-000096BD0000}"/>
    <cellStyle name="Total 20 33 2 2" xfId="24722" xr:uid="{00000000-0005-0000-0000-000097BD0000}"/>
    <cellStyle name="Total 20 33 2 3" xfId="39071" xr:uid="{00000000-0005-0000-0000-000098BD0000}"/>
    <cellStyle name="Total 20 33 3" xfId="22921" xr:uid="{00000000-0005-0000-0000-000099BD0000}"/>
    <cellStyle name="Total 20 33 3 2" xfId="37972" xr:uid="{00000000-0005-0000-0000-00009ABD0000}"/>
    <cellStyle name="Total 20 33 3 3" xfId="52321" xr:uid="{00000000-0005-0000-0000-00009BBD0000}"/>
    <cellStyle name="Total 20 34" xfId="8762" xr:uid="{00000000-0005-0000-0000-00009CBD0000}"/>
    <cellStyle name="Total 20 34 2" xfId="13947" xr:uid="{00000000-0005-0000-0000-00009DBD0000}"/>
    <cellStyle name="Total 20 34 2 2" xfId="28998" xr:uid="{00000000-0005-0000-0000-00009EBD0000}"/>
    <cellStyle name="Total 20 34 2 3" xfId="43347" xr:uid="{00000000-0005-0000-0000-00009FBD0000}"/>
    <cellStyle name="Total 20 34 3" xfId="23111" xr:uid="{00000000-0005-0000-0000-0000A0BD0000}"/>
    <cellStyle name="Total 20 34 3 2" xfId="38162" xr:uid="{00000000-0005-0000-0000-0000A1BD0000}"/>
    <cellStyle name="Total 20 34 3 3" xfId="52511" xr:uid="{00000000-0005-0000-0000-0000A2BD0000}"/>
    <cellStyle name="Total 20 35" xfId="8932" xr:uid="{00000000-0005-0000-0000-0000A3BD0000}"/>
    <cellStyle name="Total 20 35 2" xfId="13789" xr:uid="{00000000-0005-0000-0000-0000A4BD0000}"/>
    <cellStyle name="Total 20 35 2 2" xfId="28840" xr:uid="{00000000-0005-0000-0000-0000A5BD0000}"/>
    <cellStyle name="Total 20 35 2 3" xfId="43189" xr:uid="{00000000-0005-0000-0000-0000A6BD0000}"/>
    <cellStyle name="Total 20 35 3" xfId="23281" xr:uid="{00000000-0005-0000-0000-0000A7BD0000}"/>
    <cellStyle name="Total 20 35 3 2" xfId="38332" xr:uid="{00000000-0005-0000-0000-0000A8BD0000}"/>
    <cellStyle name="Total 20 35 3 3" xfId="52681" xr:uid="{00000000-0005-0000-0000-0000A9BD0000}"/>
    <cellStyle name="Total 20 36" xfId="9269" xr:uid="{00000000-0005-0000-0000-0000AABD0000}"/>
    <cellStyle name="Total 20 36 2" xfId="24320" xr:uid="{00000000-0005-0000-0000-0000ABBD0000}"/>
    <cellStyle name="Total 20 36 3" xfId="38669" xr:uid="{00000000-0005-0000-0000-0000ACBD0000}"/>
    <cellStyle name="Total 20 37" xfId="16181" xr:uid="{00000000-0005-0000-0000-0000ADBD0000}"/>
    <cellStyle name="Total 20 37 2" xfId="31232" xr:uid="{00000000-0005-0000-0000-0000AEBD0000}"/>
    <cellStyle name="Total 20 37 3" xfId="45581" xr:uid="{00000000-0005-0000-0000-0000AFBD0000}"/>
    <cellStyle name="Total 20 4" xfId="2494" xr:uid="{00000000-0005-0000-0000-0000B0BD0000}"/>
    <cellStyle name="Total 20 4 2" xfId="15690" xr:uid="{00000000-0005-0000-0000-0000B1BD0000}"/>
    <cellStyle name="Total 20 4 2 2" xfId="30741" xr:uid="{00000000-0005-0000-0000-0000B2BD0000}"/>
    <cellStyle name="Total 20 4 2 3" xfId="45090" xr:uid="{00000000-0005-0000-0000-0000B3BD0000}"/>
    <cellStyle name="Total 20 4 3" xfId="16843" xr:uid="{00000000-0005-0000-0000-0000B4BD0000}"/>
    <cellStyle name="Total 20 4 3 2" xfId="31894" xr:uid="{00000000-0005-0000-0000-0000B5BD0000}"/>
    <cellStyle name="Total 20 4 3 3" xfId="46243" xr:uid="{00000000-0005-0000-0000-0000B6BD0000}"/>
    <cellStyle name="Total 20 5" xfId="2704" xr:uid="{00000000-0005-0000-0000-0000B7BD0000}"/>
    <cellStyle name="Total 20 5 2" xfId="16006" xr:uid="{00000000-0005-0000-0000-0000B8BD0000}"/>
    <cellStyle name="Total 20 5 2 2" xfId="31057" xr:uid="{00000000-0005-0000-0000-0000B9BD0000}"/>
    <cellStyle name="Total 20 5 2 3" xfId="45406" xr:uid="{00000000-0005-0000-0000-0000BABD0000}"/>
    <cellStyle name="Total 20 5 3" xfId="17053" xr:uid="{00000000-0005-0000-0000-0000BBBD0000}"/>
    <cellStyle name="Total 20 5 3 2" xfId="32104" xr:uid="{00000000-0005-0000-0000-0000BCBD0000}"/>
    <cellStyle name="Total 20 5 3 3" xfId="46453" xr:uid="{00000000-0005-0000-0000-0000BDBD0000}"/>
    <cellStyle name="Total 20 6" xfId="2914" xr:uid="{00000000-0005-0000-0000-0000BEBD0000}"/>
    <cellStyle name="Total 20 6 2" xfId="10962" xr:uid="{00000000-0005-0000-0000-0000BFBD0000}"/>
    <cellStyle name="Total 20 6 2 2" xfId="26013" xr:uid="{00000000-0005-0000-0000-0000C0BD0000}"/>
    <cellStyle name="Total 20 6 2 3" xfId="40362" xr:uid="{00000000-0005-0000-0000-0000C1BD0000}"/>
    <cellStyle name="Total 20 6 3" xfId="17263" xr:uid="{00000000-0005-0000-0000-0000C2BD0000}"/>
    <cellStyle name="Total 20 6 3 2" xfId="32314" xr:uid="{00000000-0005-0000-0000-0000C3BD0000}"/>
    <cellStyle name="Total 20 6 3 3" xfId="46663" xr:uid="{00000000-0005-0000-0000-0000C4BD0000}"/>
    <cellStyle name="Total 20 7" xfId="3124" xr:uid="{00000000-0005-0000-0000-0000C5BD0000}"/>
    <cellStyle name="Total 20 7 2" xfId="11496" xr:uid="{00000000-0005-0000-0000-0000C6BD0000}"/>
    <cellStyle name="Total 20 7 2 2" xfId="26547" xr:uid="{00000000-0005-0000-0000-0000C7BD0000}"/>
    <cellStyle name="Total 20 7 2 3" xfId="40896" xr:uid="{00000000-0005-0000-0000-0000C8BD0000}"/>
    <cellStyle name="Total 20 7 3" xfId="17473" xr:uid="{00000000-0005-0000-0000-0000C9BD0000}"/>
    <cellStyle name="Total 20 7 3 2" xfId="32524" xr:uid="{00000000-0005-0000-0000-0000CABD0000}"/>
    <cellStyle name="Total 20 7 3 3" xfId="46873" xr:uid="{00000000-0005-0000-0000-0000CBBD0000}"/>
    <cellStyle name="Total 20 8" xfId="3334" xr:uid="{00000000-0005-0000-0000-0000CCBD0000}"/>
    <cellStyle name="Total 20 8 2" xfId="13002" xr:uid="{00000000-0005-0000-0000-0000CDBD0000}"/>
    <cellStyle name="Total 20 8 2 2" xfId="28053" xr:uid="{00000000-0005-0000-0000-0000CEBD0000}"/>
    <cellStyle name="Total 20 8 2 3" xfId="42402" xr:uid="{00000000-0005-0000-0000-0000CFBD0000}"/>
    <cellStyle name="Total 20 8 3" xfId="17683" xr:uid="{00000000-0005-0000-0000-0000D0BD0000}"/>
    <cellStyle name="Total 20 8 3 2" xfId="32734" xr:uid="{00000000-0005-0000-0000-0000D1BD0000}"/>
    <cellStyle name="Total 20 8 3 3" xfId="47083" xr:uid="{00000000-0005-0000-0000-0000D2BD0000}"/>
    <cellStyle name="Total 20 9" xfId="3544" xr:uid="{00000000-0005-0000-0000-0000D3BD0000}"/>
    <cellStyle name="Total 20 9 2" xfId="9645" xr:uid="{00000000-0005-0000-0000-0000D4BD0000}"/>
    <cellStyle name="Total 20 9 2 2" xfId="24696" xr:uid="{00000000-0005-0000-0000-0000D5BD0000}"/>
    <cellStyle name="Total 20 9 2 3" xfId="39045" xr:uid="{00000000-0005-0000-0000-0000D6BD0000}"/>
    <cellStyle name="Total 20 9 3" xfId="17893" xr:uid="{00000000-0005-0000-0000-0000D7BD0000}"/>
    <cellStyle name="Total 20 9 3 2" xfId="32944" xr:uid="{00000000-0005-0000-0000-0000D8BD0000}"/>
    <cellStyle name="Total 20 9 3 3" xfId="47293" xr:uid="{00000000-0005-0000-0000-0000D9BD0000}"/>
    <cellStyle name="Total 21" xfId="1457" xr:uid="{00000000-0005-0000-0000-0000DABD0000}"/>
    <cellStyle name="Total 21 10" xfId="3755" xr:uid="{00000000-0005-0000-0000-0000DBBD0000}"/>
    <cellStyle name="Total 21 10 2" xfId="13875" xr:uid="{00000000-0005-0000-0000-0000DCBD0000}"/>
    <cellStyle name="Total 21 10 2 2" xfId="28926" xr:uid="{00000000-0005-0000-0000-0000DDBD0000}"/>
    <cellStyle name="Total 21 10 2 3" xfId="43275" xr:uid="{00000000-0005-0000-0000-0000DEBD0000}"/>
    <cellStyle name="Total 21 10 3" xfId="18104" xr:uid="{00000000-0005-0000-0000-0000DFBD0000}"/>
    <cellStyle name="Total 21 10 3 2" xfId="33155" xr:uid="{00000000-0005-0000-0000-0000E0BD0000}"/>
    <cellStyle name="Total 21 10 3 3" xfId="47504" xr:uid="{00000000-0005-0000-0000-0000E1BD0000}"/>
    <cellStyle name="Total 21 11" xfId="3965" xr:uid="{00000000-0005-0000-0000-0000E2BD0000}"/>
    <cellStyle name="Total 21 11 2" xfId="9421" xr:uid="{00000000-0005-0000-0000-0000E3BD0000}"/>
    <cellStyle name="Total 21 11 2 2" xfId="24472" xr:uid="{00000000-0005-0000-0000-0000E4BD0000}"/>
    <cellStyle name="Total 21 11 2 3" xfId="38821" xr:uid="{00000000-0005-0000-0000-0000E5BD0000}"/>
    <cellStyle name="Total 21 11 3" xfId="18314" xr:uid="{00000000-0005-0000-0000-0000E6BD0000}"/>
    <cellStyle name="Total 21 11 3 2" xfId="33365" xr:uid="{00000000-0005-0000-0000-0000E7BD0000}"/>
    <cellStyle name="Total 21 11 3 3" xfId="47714" xr:uid="{00000000-0005-0000-0000-0000E8BD0000}"/>
    <cellStyle name="Total 21 12" xfId="4175" xr:uid="{00000000-0005-0000-0000-0000E9BD0000}"/>
    <cellStyle name="Total 21 12 2" xfId="10685" xr:uid="{00000000-0005-0000-0000-0000EABD0000}"/>
    <cellStyle name="Total 21 12 2 2" xfId="25736" xr:uid="{00000000-0005-0000-0000-0000EBBD0000}"/>
    <cellStyle name="Total 21 12 2 3" xfId="40085" xr:uid="{00000000-0005-0000-0000-0000ECBD0000}"/>
    <cellStyle name="Total 21 12 3" xfId="18524" xr:uid="{00000000-0005-0000-0000-0000EDBD0000}"/>
    <cellStyle name="Total 21 12 3 2" xfId="33575" xr:uid="{00000000-0005-0000-0000-0000EEBD0000}"/>
    <cellStyle name="Total 21 12 3 3" xfId="47924" xr:uid="{00000000-0005-0000-0000-0000EFBD0000}"/>
    <cellStyle name="Total 21 13" xfId="4385" xr:uid="{00000000-0005-0000-0000-0000F0BD0000}"/>
    <cellStyle name="Total 21 13 2" xfId="10945" xr:uid="{00000000-0005-0000-0000-0000F1BD0000}"/>
    <cellStyle name="Total 21 13 2 2" xfId="25996" xr:uid="{00000000-0005-0000-0000-0000F2BD0000}"/>
    <cellStyle name="Total 21 13 2 3" xfId="40345" xr:uid="{00000000-0005-0000-0000-0000F3BD0000}"/>
    <cellStyle name="Total 21 13 3" xfId="18734" xr:uid="{00000000-0005-0000-0000-0000F4BD0000}"/>
    <cellStyle name="Total 21 13 3 2" xfId="33785" xr:uid="{00000000-0005-0000-0000-0000F5BD0000}"/>
    <cellStyle name="Total 21 13 3 3" xfId="48134" xr:uid="{00000000-0005-0000-0000-0000F6BD0000}"/>
    <cellStyle name="Total 21 14" xfId="4595" xr:uid="{00000000-0005-0000-0000-0000F7BD0000}"/>
    <cellStyle name="Total 21 14 2" xfId="11802" xr:uid="{00000000-0005-0000-0000-0000F8BD0000}"/>
    <cellStyle name="Total 21 14 2 2" xfId="26853" xr:uid="{00000000-0005-0000-0000-0000F9BD0000}"/>
    <cellStyle name="Total 21 14 2 3" xfId="41202" xr:uid="{00000000-0005-0000-0000-0000FABD0000}"/>
    <cellStyle name="Total 21 14 3" xfId="18944" xr:uid="{00000000-0005-0000-0000-0000FBBD0000}"/>
    <cellStyle name="Total 21 14 3 2" xfId="33995" xr:uid="{00000000-0005-0000-0000-0000FCBD0000}"/>
    <cellStyle name="Total 21 14 3 3" xfId="48344" xr:uid="{00000000-0005-0000-0000-0000FDBD0000}"/>
    <cellStyle name="Total 21 15" xfId="4805" xr:uid="{00000000-0005-0000-0000-0000FEBD0000}"/>
    <cellStyle name="Total 21 15 2" xfId="15388" xr:uid="{00000000-0005-0000-0000-0000FFBD0000}"/>
    <cellStyle name="Total 21 15 2 2" xfId="30439" xr:uid="{00000000-0005-0000-0000-000000BE0000}"/>
    <cellStyle name="Total 21 15 2 3" xfId="44788" xr:uid="{00000000-0005-0000-0000-000001BE0000}"/>
    <cellStyle name="Total 21 15 3" xfId="19154" xr:uid="{00000000-0005-0000-0000-000002BE0000}"/>
    <cellStyle name="Total 21 15 3 2" xfId="34205" xr:uid="{00000000-0005-0000-0000-000003BE0000}"/>
    <cellStyle name="Total 21 15 3 3" xfId="48554" xr:uid="{00000000-0005-0000-0000-000004BE0000}"/>
    <cellStyle name="Total 21 16" xfId="5015" xr:uid="{00000000-0005-0000-0000-000005BE0000}"/>
    <cellStyle name="Total 21 16 2" xfId="10640" xr:uid="{00000000-0005-0000-0000-000006BE0000}"/>
    <cellStyle name="Total 21 16 2 2" xfId="25691" xr:uid="{00000000-0005-0000-0000-000007BE0000}"/>
    <cellStyle name="Total 21 16 2 3" xfId="40040" xr:uid="{00000000-0005-0000-0000-000008BE0000}"/>
    <cellStyle name="Total 21 16 3" xfId="19364" xr:uid="{00000000-0005-0000-0000-000009BE0000}"/>
    <cellStyle name="Total 21 16 3 2" xfId="34415" xr:uid="{00000000-0005-0000-0000-00000ABE0000}"/>
    <cellStyle name="Total 21 16 3 3" xfId="48764" xr:uid="{00000000-0005-0000-0000-00000BBE0000}"/>
    <cellStyle name="Total 21 17" xfId="5225" xr:uid="{00000000-0005-0000-0000-00000CBE0000}"/>
    <cellStyle name="Total 21 17 2" xfId="15016" xr:uid="{00000000-0005-0000-0000-00000DBE0000}"/>
    <cellStyle name="Total 21 17 2 2" xfId="30067" xr:uid="{00000000-0005-0000-0000-00000EBE0000}"/>
    <cellStyle name="Total 21 17 2 3" xfId="44416" xr:uid="{00000000-0005-0000-0000-00000FBE0000}"/>
    <cellStyle name="Total 21 17 3" xfId="19574" xr:uid="{00000000-0005-0000-0000-000010BE0000}"/>
    <cellStyle name="Total 21 17 3 2" xfId="34625" xr:uid="{00000000-0005-0000-0000-000011BE0000}"/>
    <cellStyle name="Total 21 17 3 3" xfId="48974" xr:uid="{00000000-0005-0000-0000-000012BE0000}"/>
    <cellStyle name="Total 21 18" xfId="5435" xr:uid="{00000000-0005-0000-0000-000013BE0000}"/>
    <cellStyle name="Total 21 18 2" xfId="9556" xr:uid="{00000000-0005-0000-0000-000014BE0000}"/>
    <cellStyle name="Total 21 18 2 2" xfId="24607" xr:uid="{00000000-0005-0000-0000-000015BE0000}"/>
    <cellStyle name="Total 21 18 2 3" xfId="38956" xr:uid="{00000000-0005-0000-0000-000016BE0000}"/>
    <cellStyle name="Total 21 18 3" xfId="19784" xr:uid="{00000000-0005-0000-0000-000017BE0000}"/>
    <cellStyle name="Total 21 18 3 2" xfId="34835" xr:uid="{00000000-0005-0000-0000-000018BE0000}"/>
    <cellStyle name="Total 21 18 3 3" xfId="49184" xr:uid="{00000000-0005-0000-0000-000019BE0000}"/>
    <cellStyle name="Total 21 19" xfId="5645" xr:uid="{00000000-0005-0000-0000-00001ABE0000}"/>
    <cellStyle name="Total 21 19 2" xfId="10133" xr:uid="{00000000-0005-0000-0000-00001BBE0000}"/>
    <cellStyle name="Total 21 19 2 2" xfId="25184" xr:uid="{00000000-0005-0000-0000-00001CBE0000}"/>
    <cellStyle name="Total 21 19 2 3" xfId="39533" xr:uid="{00000000-0005-0000-0000-00001DBE0000}"/>
    <cellStyle name="Total 21 19 3" xfId="19994" xr:uid="{00000000-0005-0000-0000-00001EBE0000}"/>
    <cellStyle name="Total 21 19 3 2" xfId="35045" xr:uid="{00000000-0005-0000-0000-00001FBE0000}"/>
    <cellStyle name="Total 21 19 3 3" xfId="49394" xr:uid="{00000000-0005-0000-0000-000020BE0000}"/>
    <cellStyle name="Total 21 2" xfId="2119" xr:uid="{00000000-0005-0000-0000-000021BE0000}"/>
    <cellStyle name="Total 21 2 2" xfId="15161" xr:uid="{00000000-0005-0000-0000-000022BE0000}"/>
    <cellStyle name="Total 21 2 2 2" xfId="30212" xr:uid="{00000000-0005-0000-0000-000023BE0000}"/>
    <cellStyle name="Total 21 2 2 3" xfId="44561" xr:uid="{00000000-0005-0000-0000-000024BE0000}"/>
    <cellStyle name="Total 21 2 3" xfId="16466" xr:uid="{00000000-0005-0000-0000-000025BE0000}"/>
    <cellStyle name="Total 21 2 3 2" xfId="31517" xr:uid="{00000000-0005-0000-0000-000026BE0000}"/>
    <cellStyle name="Total 21 2 3 3" xfId="45866" xr:uid="{00000000-0005-0000-0000-000027BE0000}"/>
    <cellStyle name="Total 21 20" xfId="5855" xr:uid="{00000000-0005-0000-0000-000028BE0000}"/>
    <cellStyle name="Total 21 20 2" xfId="15435" xr:uid="{00000000-0005-0000-0000-000029BE0000}"/>
    <cellStyle name="Total 21 20 2 2" xfId="30486" xr:uid="{00000000-0005-0000-0000-00002ABE0000}"/>
    <cellStyle name="Total 21 20 2 3" xfId="44835" xr:uid="{00000000-0005-0000-0000-00002BBE0000}"/>
    <cellStyle name="Total 21 20 3" xfId="20204" xr:uid="{00000000-0005-0000-0000-00002CBE0000}"/>
    <cellStyle name="Total 21 20 3 2" xfId="35255" xr:uid="{00000000-0005-0000-0000-00002DBE0000}"/>
    <cellStyle name="Total 21 20 3 3" xfId="49604" xr:uid="{00000000-0005-0000-0000-00002EBE0000}"/>
    <cellStyle name="Total 21 21" xfId="6065" xr:uid="{00000000-0005-0000-0000-00002FBE0000}"/>
    <cellStyle name="Total 21 21 2" xfId="10555" xr:uid="{00000000-0005-0000-0000-000030BE0000}"/>
    <cellStyle name="Total 21 21 2 2" xfId="25606" xr:uid="{00000000-0005-0000-0000-000031BE0000}"/>
    <cellStyle name="Total 21 21 2 3" xfId="39955" xr:uid="{00000000-0005-0000-0000-000032BE0000}"/>
    <cellStyle name="Total 21 21 3" xfId="20414" xr:uid="{00000000-0005-0000-0000-000033BE0000}"/>
    <cellStyle name="Total 21 21 3 2" xfId="35465" xr:uid="{00000000-0005-0000-0000-000034BE0000}"/>
    <cellStyle name="Total 21 21 3 3" xfId="49814" xr:uid="{00000000-0005-0000-0000-000035BE0000}"/>
    <cellStyle name="Total 21 22" xfId="6275" xr:uid="{00000000-0005-0000-0000-000036BE0000}"/>
    <cellStyle name="Total 21 22 2" xfId="14541" xr:uid="{00000000-0005-0000-0000-000037BE0000}"/>
    <cellStyle name="Total 21 22 2 2" xfId="29592" xr:uid="{00000000-0005-0000-0000-000038BE0000}"/>
    <cellStyle name="Total 21 22 2 3" xfId="43941" xr:uid="{00000000-0005-0000-0000-000039BE0000}"/>
    <cellStyle name="Total 21 22 3" xfId="20624" xr:uid="{00000000-0005-0000-0000-00003ABE0000}"/>
    <cellStyle name="Total 21 22 3 2" xfId="35675" xr:uid="{00000000-0005-0000-0000-00003BBE0000}"/>
    <cellStyle name="Total 21 22 3 3" xfId="50024" xr:uid="{00000000-0005-0000-0000-00003CBE0000}"/>
    <cellStyle name="Total 21 23" xfId="6485" xr:uid="{00000000-0005-0000-0000-00003DBE0000}"/>
    <cellStyle name="Total 21 23 2" xfId="15037" xr:uid="{00000000-0005-0000-0000-00003EBE0000}"/>
    <cellStyle name="Total 21 23 2 2" xfId="30088" xr:uid="{00000000-0005-0000-0000-00003FBE0000}"/>
    <cellStyle name="Total 21 23 2 3" xfId="44437" xr:uid="{00000000-0005-0000-0000-000040BE0000}"/>
    <cellStyle name="Total 21 23 3" xfId="20834" xr:uid="{00000000-0005-0000-0000-000041BE0000}"/>
    <cellStyle name="Total 21 23 3 2" xfId="35885" xr:uid="{00000000-0005-0000-0000-000042BE0000}"/>
    <cellStyle name="Total 21 23 3 3" xfId="50234" xr:uid="{00000000-0005-0000-0000-000043BE0000}"/>
    <cellStyle name="Total 21 24" xfId="6695" xr:uid="{00000000-0005-0000-0000-000044BE0000}"/>
    <cellStyle name="Total 21 24 2" xfId="15247" xr:uid="{00000000-0005-0000-0000-000045BE0000}"/>
    <cellStyle name="Total 21 24 2 2" xfId="30298" xr:uid="{00000000-0005-0000-0000-000046BE0000}"/>
    <cellStyle name="Total 21 24 2 3" xfId="44647" xr:uid="{00000000-0005-0000-0000-000047BE0000}"/>
    <cellStyle name="Total 21 24 3" xfId="21044" xr:uid="{00000000-0005-0000-0000-000048BE0000}"/>
    <cellStyle name="Total 21 24 3 2" xfId="36095" xr:uid="{00000000-0005-0000-0000-000049BE0000}"/>
    <cellStyle name="Total 21 24 3 3" xfId="50444" xr:uid="{00000000-0005-0000-0000-00004ABE0000}"/>
    <cellStyle name="Total 21 25" xfId="6905" xr:uid="{00000000-0005-0000-0000-00004BBE0000}"/>
    <cellStyle name="Total 21 25 2" xfId="12520" xr:uid="{00000000-0005-0000-0000-00004CBE0000}"/>
    <cellStyle name="Total 21 25 2 2" xfId="27571" xr:uid="{00000000-0005-0000-0000-00004DBE0000}"/>
    <cellStyle name="Total 21 25 2 3" xfId="41920" xr:uid="{00000000-0005-0000-0000-00004EBE0000}"/>
    <cellStyle name="Total 21 25 3" xfId="21254" xr:uid="{00000000-0005-0000-0000-00004FBE0000}"/>
    <cellStyle name="Total 21 25 3 2" xfId="36305" xr:uid="{00000000-0005-0000-0000-000050BE0000}"/>
    <cellStyle name="Total 21 25 3 3" xfId="50654" xr:uid="{00000000-0005-0000-0000-000051BE0000}"/>
    <cellStyle name="Total 21 26" xfId="7115" xr:uid="{00000000-0005-0000-0000-000052BE0000}"/>
    <cellStyle name="Total 21 26 2" xfId="12068" xr:uid="{00000000-0005-0000-0000-000053BE0000}"/>
    <cellStyle name="Total 21 26 2 2" xfId="27119" xr:uid="{00000000-0005-0000-0000-000054BE0000}"/>
    <cellStyle name="Total 21 26 2 3" xfId="41468" xr:uid="{00000000-0005-0000-0000-000055BE0000}"/>
    <cellStyle name="Total 21 26 3" xfId="21464" xr:uid="{00000000-0005-0000-0000-000056BE0000}"/>
    <cellStyle name="Total 21 26 3 2" xfId="36515" xr:uid="{00000000-0005-0000-0000-000057BE0000}"/>
    <cellStyle name="Total 21 26 3 3" xfId="50864" xr:uid="{00000000-0005-0000-0000-000058BE0000}"/>
    <cellStyle name="Total 21 27" xfId="7325" xr:uid="{00000000-0005-0000-0000-000059BE0000}"/>
    <cellStyle name="Total 21 27 2" xfId="15709" xr:uid="{00000000-0005-0000-0000-00005ABE0000}"/>
    <cellStyle name="Total 21 27 2 2" xfId="30760" xr:uid="{00000000-0005-0000-0000-00005BBE0000}"/>
    <cellStyle name="Total 21 27 2 3" xfId="45109" xr:uid="{00000000-0005-0000-0000-00005CBE0000}"/>
    <cellStyle name="Total 21 27 3" xfId="21674" xr:uid="{00000000-0005-0000-0000-00005DBE0000}"/>
    <cellStyle name="Total 21 27 3 2" xfId="36725" xr:uid="{00000000-0005-0000-0000-00005EBE0000}"/>
    <cellStyle name="Total 21 27 3 3" xfId="51074" xr:uid="{00000000-0005-0000-0000-00005FBE0000}"/>
    <cellStyle name="Total 21 28" xfId="7535" xr:uid="{00000000-0005-0000-0000-000060BE0000}"/>
    <cellStyle name="Total 21 28 2" xfId="9040" xr:uid="{00000000-0005-0000-0000-000061BE0000}"/>
    <cellStyle name="Total 21 28 2 2" xfId="24091" xr:uid="{00000000-0005-0000-0000-000062BE0000}"/>
    <cellStyle name="Total 21 28 2 3" xfId="38440" xr:uid="{00000000-0005-0000-0000-000063BE0000}"/>
    <cellStyle name="Total 21 28 3" xfId="21884" xr:uid="{00000000-0005-0000-0000-000064BE0000}"/>
    <cellStyle name="Total 21 28 3 2" xfId="36935" xr:uid="{00000000-0005-0000-0000-000065BE0000}"/>
    <cellStyle name="Total 21 28 3 3" xfId="51284" xr:uid="{00000000-0005-0000-0000-000066BE0000}"/>
    <cellStyle name="Total 21 29" xfId="7745" xr:uid="{00000000-0005-0000-0000-000067BE0000}"/>
    <cellStyle name="Total 21 29 2" xfId="13582" xr:uid="{00000000-0005-0000-0000-000068BE0000}"/>
    <cellStyle name="Total 21 29 2 2" xfId="28633" xr:uid="{00000000-0005-0000-0000-000069BE0000}"/>
    <cellStyle name="Total 21 29 2 3" xfId="42982" xr:uid="{00000000-0005-0000-0000-00006ABE0000}"/>
    <cellStyle name="Total 21 29 3" xfId="22094" xr:uid="{00000000-0005-0000-0000-00006BBE0000}"/>
    <cellStyle name="Total 21 29 3 2" xfId="37145" xr:uid="{00000000-0005-0000-0000-00006CBE0000}"/>
    <cellStyle name="Total 21 29 3 3" xfId="51494" xr:uid="{00000000-0005-0000-0000-00006DBE0000}"/>
    <cellStyle name="Total 21 3" xfId="2285" xr:uid="{00000000-0005-0000-0000-00006EBE0000}"/>
    <cellStyle name="Total 21 3 2" xfId="15186" xr:uid="{00000000-0005-0000-0000-00006FBE0000}"/>
    <cellStyle name="Total 21 3 2 2" xfId="30237" xr:uid="{00000000-0005-0000-0000-000070BE0000}"/>
    <cellStyle name="Total 21 3 2 3" xfId="44586" xr:uid="{00000000-0005-0000-0000-000071BE0000}"/>
    <cellStyle name="Total 21 3 3" xfId="16634" xr:uid="{00000000-0005-0000-0000-000072BE0000}"/>
    <cellStyle name="Total 21 3 3 2" xfId="31685" xr:uid="{00000000-0005-0000-0000-000073BE0000}"/>
    <cellStyle name="Total 21 3 3 3" xfId="46034" xr:uid="{00000000-0005-0000-0000-000074BE0000}"/>
    <cellStyle name="Total 21 30" xfId="7955" xr:uid="{00000000-0005-0000-0000-000075BE0000}"/>
    <cellStyle name="Total 21 30 2" xfId="9487" xr:uid="{00000000-0005-0000-0000-000076BE0000}"/>
    <cellStyle name="Total 21 30 2 2" xfId="24538" xr:uid="{00000000-0005-0000-0000-000077BE0000}"/>
    <cellStyle name="Total 21 30 2 3" xfId="38887" xr:uid="{00000000-0005-0000-0000-000078BE0000}"/>
    <cellStyle name="Total 21 30 3" xfId="22304" xr:uid="{00000000-0005-0000-0000-000079BE0000}"/>
    <cellStyle name="Total 21 30 3 2" xfId="37355" xr:uid="{00000000-0005-0000-0000-00007ABE0000}"/>
    <cellStyle name="Total 21 30 3 3" xfId="51704" xr:uid="{00000000-0005-0000-0000-00007BBE0000}"/>
    <cellStyle name="Total 21 31" xfId="8162" xr:uid="{00000000-0005-0000-0000-00007CBE0000}"/>
    <cellStyle name="Total 21 31 2" xfId="16047" xr:uid="{00000000-0005-0000-0000-00007DBE0000}"/>
    <cellStyle name="Total 21 31 2 2" xfId="31098" xr:uid="{00000000-0005-0000-0000-00007EBE0000}"/>
    <cellStyle name="Total 21 31 2 3" xfId="45447" xr:uid="{00000000-0005-0000-0000-00007FBE0000}"/>
    <cellStyle name="Total 21 31 3" xfId="22511" xr:uid="{00000000-0005-0000-0000-000080BE0000}"/>
    <cellStyle name="Total 21 31 3 2" xfId="37562" xr:uid="{00000000-0005-0000-0000-000081BE0000}"/>
    <cellStyle name="Total 21 31 3 3" xfId="51911" xr:uid="{00000000-0005-0000-0000-000082BE0000}"/>
    <cellStyle name="Total 21 32" xfId="8369" xr:uid="{00000000-0005-0000-0000-000083BE0000}"/>
    <cellStyle name="Total 21 32 2" xfId="10720" xr:uid="{00000000-0005-0000-0000-000084BE0000}"/>
    <cellStyle name="Total 21 32 2 2" xfId="25771" xr:uid="{00000000-0005-0000-0000-000085BE0000}"/>
    <cellStyle name="Total 21 32 2 3" xfId="40120" xr:uid="{00000000-0005-0000-0000-000086BE0000}"/>
    <cellStyle name="Total 21 32 3" xfId="22718" xr:uid="{00000000-0005-0000-0000-000087BE0000}"/>
    <cellStyle name="Total 21 32 3 2" xfId="37769" xr:uid="{00000000-0005-0000-0000-000088BE0000}"/>
    <cellStyle name="Total 21 32 3 3" xfId="52118" xr:uid="{00000000-0005-0000-0000-000089BE0000}"/>
    <cellStyle name="Total 21 33" xfId="8573" xr:uid="{00000000-0005-0000-0000-00008ABE0000}"/>
    <cellStyle name="Total 21 33 2" xfId="10942" xr:uid="{00000000-0005-0000-0000-00008BBE0000}"/>
    <cellStyle name="Total 21 33 2 2" xfId="25993" xr:uid="{00000000-0005-0000-0000-00008CBE0000}"/>
    <cellStyle name="Total 21 33 2 3" xfId="40342" xr:uid="{00000000-0005-0000-0000-00008DBE0000}"/>
    <cellStyle name="Total 21 33 3" xfId="22922" xr:uid="{00000000-0005-0000-0000-00008EBE0000}"/>
    <cellStyle name="Total 21 33 3 2" xfId="37973" xr:uid="{00000000-0005-0000-0000-00008FBE0000}"/>
    <cellStyle name="Total 21 33 3 3" xfId="52322" xr:uid="{00000000-0005-0000-0000-000090BE0000}"/>
    <cellStyle name="Total 21 34" xfId="8763" xr:uid="{00000000-0005-0000-0000-000091BE0000}"/>
    <cellStyle name="Total 21 34 2" xfId="11547" xr:uid="{00000000-0005-0000-0000-000092BE0000}"/>
    <cellStyle name="Total 21 34 2 2" xfId="26598" xr:uid="{00000000-0005-0000-0000-000093BE0000}"/>
    <cellStyle name="Total 21 34 2 3" xfId="40947" xr:uid="{00000000-0005-0000-0000-000094BE0000}"/>
    <cellStyle name="Total 21 34 3" xfId="23112" xr:uid="{00000000-0005-0000-0000-000095BE0000}"/>
    <cellStyle name="Total 21 34 3 2" xfId="38163" xr:uid="{00000000-0005-0000-0000-000096BE0000}"/>
    <cellStyle name="Total 21 34 3 3" xfId="52512" xr:uid="{00000000-0005-0000-0000-000097BE0000}"/>
    <cellStyle name="Total 21 35" xfId="8933" xr:uid="{00000000-0005-0000-0000-000098BE0000}"/>
    <cellStyle name="Total 21 35 2" xfId="14626" xr:uid="{00000000-0005-0000-0000-000099BE0000}"/>
    <cellStyle name="Total 21 35 2 2" xfId="29677" xr:uid="{00000000-0005-0000-0000-00009ABE0000}"/>
    <cellStyle name="Total 21 35 2 3" xfId="44026" xr:uid="{00000000-0005-0000-0000-00009BBE0000}"/>
    <cellStyle name="Total 21 35 3" xfId="23282" xr:uid="{00000000-0005-0000-0000-00009CBE0000}"/>
    <cellStyle name="Total 21 35 3 2" xfId="38333" xr:uid="{00000000-0005-0000-0000-00009DBE0000}"/>
    <cellStyle name="Total 21 35 3 3" xfId="52682" xr:uid="{00000000-0005-0000-0000-00009EBE0000}"/>
    <cellStyle name="Total 21 36" xfId="9155" xr:uid="{00000000-0005-0000-0000-00009FBE0000}"/>
    <cellStyle name="Total 21 36 2" xfId="24206" xr:uid="{00000000-0005-0000-0000-0000A0BE0000}"/>
    <cellStyle name="Total 21 36 3" xfId="38555" xr:uid="{00000000-0005-0000-0000-0000A1BE0000}"/>
    <cellStyle name="Total 21 37" xfId="16182" xr:uid="{00000000-0005-0000-0000-0000A2BE0000}"/>
    <cellStyle name="Total 21 37 2" xfId="31233" xr:uid="{00000000-0005-0000-0000-0000A3BE0000}"/>
    <cellStyle name="Total 21 37 3" xfId="45582" xr:uid="{00000000-0005-0000-0000-0000A4BE0000}"/>
    <cellStyle name="Total 21 4" xfId="2495" xr:uid="{00000000-0005-0000-0000-0000A5BE0000}"/>
    <cellStyle name="Total 21 4 2" xfId="10917" xr:uid="{00000000-0005-0000-0000-0000A6BE0000}"/>
    <cellStyle name="Total 21 4 2 2" xfId="25968" xr:uid="{00000000-0005-0000-0000-0000A7BE0000}"/>
    <cellStyle name="Total 21 4 2 3" xfId="40317" xr:uid="{00000000-0005-0000-0000-0000A8BE0000}"/>
    <cellStyle name="Total 21 4 3" xfId="16844" xr:uid="{00000000-0005-0000-0000-0000A9BE0000}"/>
    <cellStyle name="Total 21 4 3 2" xfId="31895" xr:uid="{00000000-0005-0000-0000-0000AABE0000}"/>
    <cellStyle name="Total 21 4 3 3" xfId="46244" xr:uid="{00000000-0005-0000-0000-0000ABBE0000}"/>
    <cellStyle name="Total 21 5" xfId="2705" xr:uid="{00000000-0005-0000-0000-0000ACBE0000}"/>
    <cellStyle name="Total 21 5 2" xfId="13206" xr:uid="{00000000-0005-0000-0000-0000ADBE0000}"/>
    <cellStyle name="Total 21 5 2 2" xfId="28257" xr:uid="{00000000-0005-0000-0000-0000AEBE0000}"/>
    <cellStyle name="Total 21 5 2 3" xfId="42606" xr:uid="{00000000-0005-0000-0000-0000AFBE0000}"/>
    <cellStyle name="Total 21 5 3" xfId="17054" xr:uid="{00000000-0005-0000-0000-0000B0BE0000}"/>
    <cellStyle name="Total 21 5 3 2" xfId="32105" xr:uid="{00000000-0005-0000-0000-0000B1BE0000}"/>
    <cellStyle name="Total 21 5 3 3" xfId="46454" xr:uid="{00000000-0005-0000-0000-0000B2BE0000}"/>
    <cellStyle name="Total 21 6" xfId="2915" xr:uid="{00000000-0005-0000-0000-0000B3BE0000}"/>
    <cellStyle name="Total 21 6 2" xfId="9844" xr:uid="{00000000-0005-0000-0000-0000B4BE0000}"/>
    <cellStyle name="Total 21 6 2 2" xfId="24895" xr:uid="{00000000-0005-0000-0000-0000B5BE0000}"/>
    <cellStyle name="Total 21 6 2 3" xfId="39244" xr:uid="{00000000-0005-0000-0000-0000B6BE0000}"/>
    <cellStyle name="Total 21 6 3" xfId="17264" xr:uid="{00000000-0005-0000-0000-0000B7BE0000}"/>
    <cellStyle name="Total 21 6 3 2" xfId="32315" xr:uid="{00000000-0005-0000-0000-0000B8BE0000}"/>
    <cellStyle name="Total 21 6 3 3" xfId="46664" xr:uid="{00000000-0005-0000-0000-0000B9BE0000}"/>
    <cellStyle name="Total 21 7" xfId="3125" xr:uid="{00000000-0005-0000-0000-0000BABE0000}"/>
    <cellStyle name="Total 21 7 2" xfId="10980" xr:uid="{00000000-0005-0000-0000-0000BBBE0000}"/>
    <cellStyle name="Total 21 7 2 2" xfId="26031" xr:uid="{00000000-0005-0000-0000-0000BCBE0000}"/>
    <cellStyle name="Total 21 7 2 3" xfId="40380" xr:uid="{00000000-0005-0000-0000-0000BDBE0000}"/>
    <cellStyle name="Total 21 7 3" xfId="17474" xr:uid="{00000000-0005-0000-0000-0000BEBE0000}"/>
    <cellStyle name="Total 21 7 3 2" xfId="32525" xr:uid="{00000000-0005-0000-0000-0000BFBE0000}"/>
    <cellStyle name="Total 21 7 3 3" xfId="46874" xr:uid="{00000000-0005-0000-0000-0000C0BE0000}"/>
    <cellStyle name="Total 21 8" xfId="3335" xr:uid="{00000000-0005-0000-0000-0000C1BE0000}"/>
    <cellStyle name="Total 21 8 2" xfId="14414" xr:uid="{00000000-0005-0000-0000-0000C2BE0000}"/>
    <cellStyle name="Total 21 8 2 2" xfId="29465" xr:uid="{00000000-0005-0000-0000-0000C3BE0000}"/>
    <cellStyle name="Total 21 8 2 3" xfId="43814" xr:uid="{00000000-0005-0000-0000-0000C4BE0000}"/>
    <cellStyle name="Total 21 8 3" xfId="17684" xr:uid="{00000000-0005-0000-0000-0000C5BE0000}"/>
    <cellStyle name="Total 21 8 3 2" xfId="32735" xr:uid="{00000000-0005-0000-0000-0000C6BE0000}"/>
    <cellStyle name="Total 21 8 3 3" xfId="47084" xr:uid="{00000000-0005-0000-0000-0000C7BE0000}"/>
    <cellStyle name="Total 21 9" xfId="3545" xr:uid="{00000000-0005-0000-0000-0000C8BE0000}"/>
    <cellStyle name="Total 21 9 2" xfId="15159" xr:uid="{00000000-0005-0000-0000-0000C9BE0000}"/>
    <cellStyle name="Total 21 9 2 2" xfId="30210" xr:uid="{00000000-0005-0000-0000-0000CABE0000}"/>
    <cellStyle name="Total 21 9 2 3" xfId="44559" xr:uid="{00000000-0005-0000-0000-0000CBBE0000}"/>
    <cellStyle name="Total 21 9 3" xfId="17894" xr:uid="{00000000-0005-0000-0000-0000CCBE0000}"/>
    <cellStyle name="Total 21 9 3 2" xfId="32945" xr:uid="{00000000-0005-0000-0000-0000CDBE0000}"/>
    <cellStyle name="Total 21 9 3 3" xfId="47294" xr:uid="{00000000-0005-0000-0000-0000CEBE0000}"/>
    <cellStyle name="Total 22" xfId="1458" xr:uid="{00000000-0005-0000-0000-0000CFBE0000}"/>
    <cellStyle name="Total 22 10" xfId="3756" xr:uid="{00000000-0005-0000-0000-0000D0BE0000}"/>
    <cellStyle name="Total 22 10 2" xfId="9499" xr:uid="{00000000-0005-0000-0000-0000D1BE0000}"/>
    <cellStyle name="Total 22 10 2 2" xfId="24550" xr:uid="{00000000-0005-0000-0000-0000D2BE0000}"/>
    <cellStyle name="Total 22 10 2 3" xfId="38899" xr:uid="{00000000-0005-0000-0000-0000D3BE0000}"/>
    <cellStyle name="Total 22 10 3" xfId="18105" xr:uid="{00000000-0005-0000-0000-0000D4BE0000}"/>
    <cellStyle name="Total 22 10 3 2" xfId="33156" xr:uid="{00000000-0005-0000-0000-0000D5BE0000}"/>
    <cellStyle name="Total 22 10 3 3" xfId="47505" xr:uid="{00000000-0005-0000-0000-0000D6BE0000}"/>
    <cellStyle name="Total 22 11" xfId="3966" xr:uid="{00000000-0005-0000-0000-0000D7BE0000}"/>
    <cellStyle name="Total 22 11 2" xfId="12727" xr:uid="{00000000-0005-0000-0000-0000D8BE0000}"/>
    <cellStyle name="Total 22 11 2 2" xfId="27778" xr:uid="{00000000-0005-0000-0000-0000D9BE0000}"/>
    <cellStyle name="Total 22 11 2 3" xfId="42127" xr:uid="{00000000-0005-0000-0000-0000DABE0000}"/>
    <cellStyle name="Total 22 11 3" xfId="18315" xr:uid="{00000000-0005-0000-0000-0000DBBE0000}"/>
    <cellStyle name="Total 22 11 3 2" xfId="33366" xr:uid="{00000000-0005-0000-0000-0000DCBE0000}"/>
    <cellStyle name="Total 22 11 3 3" xfId="47715" xr:uid="{00000000-0005-0000-0000-0000DDBE0000}"/>
    <cellStyle name="Total 22 12" xfId="4176" xr:uid="{00000000-0005-0000-0000-0000DEBE0000}"/>
    <cellStyle name="Total 22 12 2" xfId="12125" xr:uid="{00000000-0005-0000-0000-0000DFBE0000}"/>
    <cellStyle name="Total 22 12 2 2" xfId="27176" xr:uid="{00000000-0005-0000-0000-0000E0BE0000}"/>
    <cellStyle name="Total 22 12 2 3" xfId="41525" xr:uid="{00000000-0005-0000-0000-0000E1BE0000}"/>
    <cellStyle name="Total 22 12 3" xfId="18525" xr:uid="{00000000-0005-0000-0000-0000E2BE0000}"/>
    <cellStyle name="Total 22 12 3 2" xfId="33576" xr:uid="{00000000-0005-0000-0000-0000E3BE0000}"/>
    <cellStyle name="Total 22 12 3 3" xfId="47925" xr:uid="{00000000-0005-0000-0000-0000E4BE0000}"/>
    <cellStyle name="Total 22 13" xfId="4386" xr:uid="{00000000-0005-0000-0000-0000E5BE0000}"/>
    <cellStyle name="Total 22 13 2" xfId="15298" xr:uid="{00000000-0005-0000-0000-0000E6BE0000}"/>
    <cellStyle name="Total 22 13 2 2" xfId="30349" xr:uid="{00000000-0005-0000-0000-0000E7BE0000}"/>
    <cellStyle name="Total 22 13 2 3" xfId="44698" xr:uid="{00000000-0005-0000-0000-0000E8BE0000}"/>
    <cellStyle name="Total 22 13 3" xfId="18735" xr:uid="{00000000-0005-0000-0000-0000E9BE0000}"/>
    <cellStyle name="Total 22 13 3 2" xfId="33786" xr:uid="{00000000-0005-0000-0000-0000EABE0000}"/>
    <cellStyle name="Total 22 13 3 3" xfId="48135" xr:uid="{00000000-0005-0000-0000-0000EBBE0000}"/>
    <cellStyle name="Total 22 14" xfId="4596" xr:uid="{00000000-0005-0000-0000-0000ECBE0000}"/>
    <cellStyle name="Total 22 14 2" xfId="12915" xr:uid="{00000000-0005-0000-0000-0000EDBE0000}"/>
    <cellStyle name="Total 22 14 2 2" xfId="27966" xr:uid="{00000000-0005-0000-0000-0000EEBE0000}"/>
    <cellStyle name="Total 22 14 2 3" xfId="42315" xr:uid="{00000000-0005-0000-0000-0000EFBE0000}"/>
    <cellStyle name="Total 22 14 3" xfId="18945" xr:uid="{00000000-0005-0000-0000-0000F0BE0000}"/>
    <cellStyle name="Total 22 14 3 2" xfId="33996" xr:uid="{00000000-0005-0000-0000-0000F1BE0000}"/>
    <cellStyle name="Total 22 14 3 3" xfId="48345" xr:uid="{00000000-0005-0000-0000-0000F2BE0000}"/>
    <cellStyle name="Total 22 15" xfId="4806" xr:uid="{00000000-0005-0000-0000-0000F3BE0000}"/>
    <cellStyle name="Total 22 15 2" xfId="15805" xr:uid="{00000000-0005-0000-0000-0000F4BE0000}"/>
    <cellStyle name="Total 22 15 2 2" xfId="30856" xr:uid="{00000000-0005-0000-0000-0000F5BE0000}"/>
    <cellStyle name="Total 22 15 2 3" xfId="45205" xr:uid="{00000000-0005-0000-0000-0000F6BE0000}"/>
    <cellStyle name="Total 22 15 3" xfId="19155" xr:uid="{00000000-0005-0000-0000-0000F7BE0000}"/>
    <cellStyle name="Total 22 15 3 2" xfId="34206" xr:uid="{00000000-0005-0000-0000-0000F8BE0000}"/>
    <cellStyle name="Total 22 15 3 3" xfId="48555" xr:uid="{00000000-0005-0000-0000-0000F9BE0000}"/>
    <cellStyle name="Total 22 16" xfId="5016" xr:uid="{00000000-0005-0000-0000-0000FABE0000}"/>
    <cellStyle name="Total 22 16 2" xfId="11879" xr:uid="{00000000-0005-0000-0000-0000FBBE0000}"/>
    <cellStyle name="Total 22 16 2 2" xfId="26930" xr:uid="{00000000-0005-0000-0000-0000FCBE0000}"/>
    <cellStyle name="Total 22 16 2 3" xfId="41279" xr:uid="{00000000-0005-0000-0000-0000FDBE0000}"/>
    <cellStyle name="Total 22 16 3" xfId="19365" xr:uid="{00000000-0005-0000-0000-0000FEBE0000}"/>
    <cellStyle name="Total 22 16 3 2" xfId="34416" xr:uid="{00000000-0005-0000-0000-0000FFBE0000}"/>
    <cellStyle name="Total 22 16 3 3" xfId="48765" xr:uid="{00000000-0005-0000-0000-000000BF0000}"/>
    <cellStyle name="Total 22 17" xfId="5226" xr:uid="{00000000-0005-0000-0000-000001BF0000}"/>
    <cellStyle name="Total 22 17 2" xfId="12593" xr:uid="{00000000-0005-0000-0000-000002BF0000}"/>
    <cellStyle name="Total 22 17 2 2" xfId="27644" xr:uid="{00000000-0005-0000-0000-000003BF0000}"/>
    <cellStyle name="Total 22 17 2 3" xfId="41993" xr:uid="{00000000-0005-0000-0000-000004BF0000}"/>
    <cellStyle name="Total 22 17 3" xfId="19575" xr:uid="{00000000-0005-0000-0000-000005BF0000}"/>
    <cellStyle name="Total 22 17 3 2" xfId="34626" xr:uid="{00000000-0005-0000-0000-000006BF0000}"/>
    <cellStyle name="Total 22 17 3 3" xfId="48975" xr:uid="{00000000-0005-0000-0000-000007BF0000}"/>
    <cellStyle name="Total 22 18" xfId="5436" xr:uid="{00000000-0005-0000-0000-000008BF0000}"/>
    <cellStyle name="Total 22 18 2" xfId="11546" xr:uid="{00000000-0005-0000-0000-000009BF0000}"/>
    <cellStyle name="Total 22 18 2 2" xfId="26597" xr:uid="{00000000-0005-0000-0000-00000ABF0000}"/>
    <cellStyle name="Total 22 18 2 3" xfId="40946" xr:uid="{00000000-0005-0000-0000-00000BBF0000}"/>
    <cellStyle name="Total 22 18 3" xfId="19785" xr:uid="{00000000-0005-0000-0000-00000CBF0000}"/>
    <cellStyle name="Total 22 18 3 2" xfId="34836" xr:uid="{00000000-0005-0000-0000-00000DBF0000}"/>
    <cellStyle name="Total 22 18 3 3" xfId="49185" xr:uid="{00000000-0005-0000-0000-00000EBF0000}"/>
    <cellStyle name="Total 22 19" xfId="5646" xr:uid="{00000000-0005-0000-0000-00000FBF0000}"/>
    <cellStyle name="Total 22 19 2" xfId="12906" xr:uid="{00000000-0005-0000-0000-000010BF0000}"/>
    <cellStyle name="Total 22 19 2 2" xfId="27957" xr:uid="{00000000-0005-0000-0000-000011BF0000}"/>
    <cellStyle name="Total 22 19 2 3" xfId="42306" xr:uid="{00000000-0005-0000-0000-000012BF0000}"/>
    <cellStyle name="Total 22 19 3" xfId="19995" xr:uid="{00000000-0005-0000-0000-000013BF0000}"/>
    <cellStyle name="Total 22 19 3 2" xfId="35046" xr:uid="{00000000-0005-0000-0000-000014BF0000}"/>
    <cellStyle name="Total 22 19 3 3" xfId="49395" xr:uid="{00000000-0005-0000-0000-000015BF0000}"/>
    <cellStyle name="Total 22 2" xfId="2191" xr:uid="{00000000-0005-0000-0000-000016BF0000}"/>
    <cellStyle name="Total 22 2 2" xfId="15342" xr:uid="{00000000-0005-0000-0000-000017BF0000}"/>
    <cellStyle name="Total 22 2 2 2" xfId="30393" xr:uid="{00000000-0005-0000-0000-000018BF0000}"/>
    <cellStyle name="Total 22 2 2 3" xfId="44742" xr:uid="{00000000-0005-0000-0000-000019BF0000}"/>
    <cellStyle name="Total 22 2 3" xfId="16540" xr:uid="{00000000-0005-0000-0000-00001ABF0000}"/>
    <cellStyle name="Total 22 2 3 2" xfId="31591" xr:uid="{00000000-0005-0000-0000-00001BBF0000}"/>
    <cellStyle name="Total 22 2 3 3" xfId="45940" xr:uid="{00000000-0005-0000-0000-00001CBF0000}"/>
    <cellStyle name="Total 22 20" xfId="5856" xr:uid="{00000000-0005-0000-0000-00001DBF0000}"/>
    <cellStyle name="Total 22 20 2" xfId="12508" xr:uid="{00000000-0005-0000-0000-00001EBF0000}"/>
    <cellStyle name="Total 22 20 2 2" xfId="27559" xr:uid="{00000000-0005-0000-0000-00001FBF0000}"/>
    <cellStyle name="Total 22 20 2 3" xfId="41908" xr:uid="{00000000-0005-0000-0000-000020BF0000}"/>
    <cellStyle name="Total 22 20 3" xfId="20205" xr:uid="{00000000-0005-0000-0000-000021BF0000}"/>
    <cellStyle name="Total 22 20 3 2" xfId="35256" xr:uid="{00000000-0005-0000-0000-000022BF0000}"/>
    <cellStyle name="Total 22 20 3 3" xfId="49605" xr:uid="{00000000-0005-0000-0000-000023BF0000}"/>
    <cellStyle name="Total 22 21" xfId="6066" xr:uid="{00000000-0005-0000-0000-000024BF0000}"/>
    <cellStyle name="Total 22 21 2" xfId="12845" xr:uid="{00000000-0005-0000-0000-000025BF0000}"/>
    <cellStyle name="Total 22 21 2 2" xfId="27896" xr:uid="{00000000-0005-0000-0000-000026BF0000}"/>
    <cellStyle name="Total 22 21 2 3" xfId="42245" xr:uid="{00000000-0005-0000-0000-000027BF0000}"/>
    <cellStyle name="Total 22 21 3" xfId="20415" xr:uid="{00000000-0005-0000-0000-000028BF0000}"/>
    <cellStyle name="Total 22 21 3 2" xfId="35466" xr:uid="{00000000-0005-0000-0000-000029BF0000}"/>
    <cellStyle name="Total 22 21 3 3" xfId="49815" xr:uid="{00000000-0005-0000-0000-00002ABF0000}"/>
    <cellStyle name="Total 22 22" xfId="6276" xr:uid="{00000000-0005-0000-0000-00002BBF0000}"/>
    <cellStyle name="Total 22 22 2" xfId="13684" xr:uid="{00000000-0005-0000-0000-00002CBF0000}"/>
    <cellStyle name="Total 22 22 2 2" xfId="28735" xr:uid="{00000000-0005-0000-0000-00002DBF0000}"/>
    <cellStyle name="Total 22 22 2 3" xfId="43084" xr:uid="{00000000-0005-0000-0000-00002EBF0000}"/>
    <cellStyle name="Total 22 22 3" xfId="20625" xr:uid="{00000000-0005-0000-0000-00002FBF0000}"/>
    <cellStyle name="Total 22 22 3 2" xfId="35676" xr:uid="{00000000-0005-0000-0000-000030BF0000}"/>
    <cellStyle name="Total 22 22 3 3" xfId="50025" xr:uid="{00000000-0005-0000-0000-000031BF0000}"/>
    <cellStyle name="Total 22 23" xfId="6486" xr:uid="{00000000-0005-0000-0000-000032BF0000}"/>
    <cellStyle name="Total 22 23 2" xfId="10436" xr:uid="{00000000-0005-0000-0000-000033BF0000}"/>
    <cellStyle name="Total 22 23 2 2" xfId="25487" xr:uid="{00000000-0005-0000-0000-000034BF0000}"/>
    <cellStyle name="Total 22 23 2 3" xfId="39836" xr:uid="{00000000-0005-0000-0000-000035BF0000}"/>
    <cellStyle name="Total 22 23 3" xfId="20835" xr:uid="{00000000-0005-0000-0000-000036BF0000}"/>
    <cellStyle name="Total 22 23 3 2" xfId="35886" xr:uid="{00000000-0005-0000-0000-000037BF0000}"/>
    <cellStyle name="Total 22 23 3 3" xfId="50235" xr:uid="{00000000-0005-0000-0000-000038BF0000}"/>
    <cellStyle name="Total 22 24" xfId="6696" xr:uid="{00000000-0005-0000-0000-000039BF0000}"/>
    <cellStyle name="Total 22 24 2" xfId="10928" xr:uid="{00000000-0005-0000-0000-00003ABF0000}"/>
    <cellStyle name="Total 22 24 2 2" xfId="25979" xr:uid="{00000000-0005-0000-0000-00003BBF0000}"/>
    <cellStyle name="Total 22 24 2 3" xfId="40328" xr:uid="{00000000-0005-0000-0000-00003CBF0000}"/>
    <cellStyle name="Total 22 24 3" xfId="21045" xr:uid="{00000000-0005-0000-0000-00003DBF0000}"/>
    <cellStyle name="Total 22 24 3 2" xfId="36096" xr:uid="{00000000-0005-0000-0000-00003EBF0000}"/>
    <cellStyle name="Total 22 24 3 3" xfId="50445" xr:uid="{00000000-0005-0000-0000-00003FBF0000}"/>
    <cellStyle name="Total 22 25" xfId="6906" xr:uid="{00000000-0005-0000-0000-000040BF0000}"/>
    <cellStyle name="Total 22 25 2" xfId="11613" xr:uid="{00000000-0005-0000-0000-000041BF0000}"/>
    <cellStyle name="Total 22 25 2 2" xfId="26664" xr:uid="{00000000-0005-0000-0000-000042BF0000}"/>
    <cellStyle name="Total 22 25 2 3" xfId="41013" xr:uid="{00000000-0005-0000-0000-000043BF0000}"/>
    <cellStyle name="Total 22 25 3" xfId="21255" xr:uid="{00000000-0005-0000-0000-000044BF0000}"/>
    <cellStyle name="Total 22 25 3 2" xfId="36306" xr:uid="{00000000-0005-0000-0000-000045BF0000}"/>
    <cellStyle name="Total 22 25 3 3" xfId="50655" xr:uid="{00000000-0005-0000-0000-000046BF0000}"/>
    <cellStyle name="Total 22 26" xfId="7116" xr:uid="{00000000-0005-0000-0000-000047BF0000}"/>
    <cellStyle name="Total 22 26 2" xfId="10847" xr:uid="{00000000-0005-0000-0000-000048BF0000}"/>
    <cellStyle name="Total 22 26 2 2" xfId="25898" xr:uid="{00000000-0005-0000-0000-000049BF0000}"/>
    <cellStyle name="Total 22 26 2 3" xfId="40247" xr:uid="{00000000-0005-0000-0000-00004ABF0000}"/>
    <cellStyle name="Total 22 26 3" xfId="21465" xr:uid="{00000000-0005-0000-0000-00004BBF0000}"/>
    <cellStyle name="Total 22 26 3 2" xfId="36516" xr:uid="{00000000-0005-0000-0000-00004CBF0000}"/>
    <cellStyle name="Total 22 26 3 3" xfId="50865" xr:uid="{00000000-0005-0000-0000-00004DBF0000}"/>
    <cellStyle name="Total 22 27" xfId="7326" xr:uid="{00000000-0005-0000-0000-00004EBF0000}"/>
    <cellStyle name="Total 22 27 2" xfId="12596" xr:uid="{00000000-0005-0000-0000-00004FBF0000}"/>
    <cellStyle name="Total 22 27 2 2" xfId="27647" xr:uid="{00000000-0005-0000-0000-000050BF0000}"/>
    <cellStyle name="Total 22 27 2 3" xfId="41996" xr:uid="{00000000-0005-0000-0000-000051BF0000}"/>
    <cellStyle name="Total 22 27 3" xfId="21675" xr:uid="{00000000-0005-0000-0000-000052BF0000}"/>
    <cellStyle name="Total 22 27 3 2" xfId="36726" xr:uid="{00000000-0005-0000-0000-000053BF0000}"/>
    <cellStyle name="Total 22 27 3 3" xfId="51075" xr:uid="{00000000-0005-0000-0000-000054BF0000}"/>
    <cellStyle name="Total 22 28" xfId="7536" xr:uid="{00000000-0005-0000-0000-000055BF0000}"/>
    <cellStyle name="Total 22 28 2" xfId="12280" xr:uid="{00000000-0005-0000-0000-000056BF0000}"/>
    <cellStyle name="Total 22 28 2 2" xfId="27331" xr:uid="{00000000-0005-0000-0000-000057BF0000}"/>
    <cellStyle name="Total 22 28 2 3" xfId="41680" xr:uid="{00000000-0005-0000-0000-000058BF0000}"/>
    <cellStyle name="Total 22 28 3" xfId="21885" xr:uid="{00000000-0005-0000-0000-000059BF0000}"/>
    <cellStyle name="Total 22 28 3 2" xfId="36936" xr:uid="{00000000-0005-0000-0000-00005ABF0000}"/>
    <cellStyle name="Total 22 28 3 3" xfId="51285" xr:uid="{00000000-0005-0000-0000-00005BBF0000}"/>
    <cellStyle name="Total 22 29" xfId="7746" xr:uid="{00000000-0005-0000-0000-00005CBF0000}"/>
    <cellStyle name="Total 22 29 2" xfId="12086" xr:uid="{00000000-0005-0000-0000-00005DBF0000}"/>
    <cellStyle name="Total 22 29 2 2" xfId="27137" xr:uid="{00000000-0005-0000-0000-00005EBF0000}"/>
    <cellStyle name="Total 22 29 2 3" xfId="41486" xr:uid="{00000000-0005-0000-0000-00005FBF0000}"/>
    <cellStyle name="Total 22 29 3" xfId="22095" xr:uid="{00000000-0005-0000-0000-000060BF0000}"/>
    <cellStyle name="Total 22 29 3 2" xfId="37146" xr:uid="{00000000-0005-0000-0000-000061BF0000}"/>
    <cellStyle name="Total 22 29 3 3" xfId="51495" xr:uid="{00000000-0005-0000-0000-000062BF0000}"/>
    <cellStyle name="Total 22 3" xfId="2286" xr:uid="{00000000-0005-0000-0000-000063BF0000}"/>
    <cellStyle name="Total 22 3 2" xfId="14003" xr:uid="{00000000-0005-0000-0000-000064BF0000}"/>
    <cellStyle name="Total 22 3 2 2" xfId="29054" xr:uid="{00000000-0005-0000-0000-000065BF0000}"/>
    <cellStyle name="Total 22 3 2 3" xfId="43403" xr:uid="{00000000-0005-0000-0000-000066BF0000}"/>
    <cellStyle name="Total 22 3 3" xfId="16635" xr:uid="{00000000-0005-0000-0000-000067BF0000}"/>
    <cellStyle name="Total 22 3 3 2" xfId="31686" xr:uid="{00000000-0005-0000-0000-000068BF0000}"/>
    <cellStyle name="Total 22 3 3 3" xfId="46035" xr:uid="{00000000-0005-0000-0000-000069BF0000}"/>
    <cellStyle name="Total 22 30" xfId="7956" xr:uid="{00000000-0005-0000-0000-00006ABF0000}"/>
    <cellStyle name="Total 22 30 2" xfId="10408" xr:uid="{00000000-0005-0000-0000-00006BBF0000}"/>
    <cellStyle name="Total 22 30 2 2" xfId="25459" xr:uid="{00000000-0005-0000-0000-00006CBF0000}"/>
    <cellStyle name="Total 22 30 2 3" xfId="39808" xr:uid="{00000000-0005-0000-0000-00006DBF0000}"/>
    <cellStyle name="Total 22 30 3" xfId="22305" xr:uid="{00000000-0005-0000-0000-00006EBF0000}"/>
    <cellStyle name="Total 22 30 3 2" xfId="37356" xr:uid="{00000000-0005-0000-0000-00006FBF0000}"/>
    <cellStyle name="Total 22 30 3 3" xfId="51705" xr:uid="{00000000-0005-0000-0000-000070BF0000}"/>
    <cellStyle name="Total 22 31" xfId="8163" xr:uid="{00000000-0005-0000-0000-000071BF0000}"/>
    <cellStyle name="Total 22 31 2" xfId="12103" xr:uid="{00000000-0005-0000-0000-000072BF0000}"/>
    <cellStyle name="Total 22 31 2 2" xfId="27154" xr:uid="{00000000-0005-0000-0000-000073BF0000}"/>
    <cellStyle name="Total 22 31 2 3" xfId="41503" xr:uid="{00000000-0005-0000-0000-000074BF0000}"/>
    <cellStyle name="Total 22 31 3" xfId="22512" xr:uid="{00000000-0005-0000-0000-000075BF0000}"/>
    <cellStyle name="Total 22 31 3 2" xfId="37563" xr:uid="{00000000-0005-0000-0000-000076BF0000}"/>
    <cellStyle name="Total 22 31 3 3" xfId="51912" xr:uid="{00000000-0005-0000-0000-000077BF0000}"/>
    <cellStyle name="Total 22 32" xfId="8370" xr:uid="{00000000-0005-0000-0000-000078BF0000}"/>
    <cellStyle name="Total 22 32 2" xfId="14621" xr:uid="{00000000-0005-0000-0000-000079BF0000}"/>
    <cellStyle name="Total 22 32 2 2" xfId="29672" xr:uid="{00000000-0005-0000-0000-00007ABF0000}"/>
    <cellStyle name="Total 22 32 2 3" xfId="44021" xr:uid="{00000000-0005-0000-0000-00007BBF0000}"/>
    <cellStyle name="Total 22 32 3" xfId="22719" xr:uid="{00000000-0005-0000-0000-00007CBF0000}"/>
    <cellStyle name="Total 22 32 3 2" xfId="37770" xr:uid="{00000000-0005-0000-0000-00007DBF0000}"/>
    <cellStyle name="Total 22 32 3 3" xfId="52119" xr:uid="{00000000-0005-0000-0000-00007EBF0000}"/>
    <cellStyle name="Total 22 33" xfId="8574" xr:uid="{00000000-0005-0000-0000-00007FBF0000}"/>
    <cellStyle name="Total 22 33 2" xfId="15614" xr:uid="{00000000-0005-0000-0000-000080BF0000}"/>
    <cellStyle name="Total 22 33 2 2" xfId="30665" xr:uid="{00000000-0005-0000-0000-000081BF0000}"/>
    <cellStyle name="Total 22 33 2 3" xfId="45014" xr:uid="{00000000-0005-0000-0000-000082BF0000}"/>
    <cellStyle name="Total 22 33 3" xfId="22923" xr:uid="{00000000-0005-0000-0000-000083BF0000}"/>
    <cellStyle name="Total 22 33 3 2" xfId="37974" xr:uid="{00000000-0005-0000-0000-000084BF0000}"/>
    <cellStyle name="Total 22 33 3 3" xfId="52323" xr:uid="{00000000-0005-0000-0000-000085BF0000}"/>
    <cellStyle name="Total 22 34" xfId="8764" xr:uid="{00000000-0005-0000-0000-000086BF0000}"/>
    <cellStyle name="Total 22 34 2" xfId="13635" xr:uid="{00000000-0005-0000-0000-000087BF0000}"/>
    <cellStyle name="Total 22 34 2 2" xfId="28686" xr:uid="{00000000-0005-0000-0000-000088BF0000}"/>
    <cellStyle name="Total 22 34 2 3" xfId="43035" xr:uid="{00000000-0005-0000-0000-000089BF0000}"/>
    <cellStyle name="Total 22 34 3" xfId="23113" xr:uid="{00000000-0005-0000-0000-00008ABF0000}"/>
    <cellStyle name="Total 22 34 3 2" xfId="38164" xr:uid="{00000000-0005-0000-0000-00008BBF0000}"/>
    <cellStyle name="Total 22 34 3 3" xfId="52513" xr:uid="{00000000-0005-0000-0000-00008CBF0000}"/>
    <cellStyle name="Total 22 35" xfId="8934" xr:uid="{00000000-0005-0000-0000-00008DBF0000}"/>
    <cellStyle name="Total 22 35 2" xfId="14613" xr:uid="{00000000-0005-0000-0000-00008EBF0000}"/>
    <cellStyle name="Total 22 35 2 2" xfId="29664" xr:uid="{00000000-0005-0000-0000-00008FBF0000}"/>
    <cellStyle name="Total 22 35 2 3" xfId="44013" xr:uid="{00000000-0005-0000-0000-000090BF0000}"/>
    <cellStyle name="Total 22 35 3" xfId="23283" xr:uid="{00000000-0005-0000-0000-000091BF0000}"/>
    <cellStyle name="Total 22 35 3 2" xfId="38334" xr:uid="{00000000-0005-0000-0000-000092BF0000}"/>
    <cellStyle name="Total 22 35 3 3" xfId="52683" xr:uid="{00000000-0005-0000-0000-000093BF0000}"/>
    <cellStyle name="Total 22 36" xfId="12364" xr:uid="{00000000-0005-0000-0000-000094BF0000}"/>
    <cellStyle name="Total 22 36 2" xfId="27415" xr:uid="{00000000-0005-0000-0000-000095BF0000}"/>
    <cellStyle name="Total 22 36 3" xfId="41764" xr:uid="{00000000-0005-0000-0000-000096BF0000}"/>
    <cellStyle name="Total 22 37" xfId="16183" xr:uid="{00000000-0005-0000-0000-000097BF0000}"/>
    <cellStyle name="Total 22 37 2" xfId="31234" xr:uid="{00000000-0005-0000-0000-000098BF0000}"/>
    <cellStyle name="Total 22 37 3" xfId="45583" xr:uid="{00000000-0005-0000-0000-000099BF0000}"/>
    <cellStyle name="Total 22 4" xfId="2496" xr:uid="{00000000-0005-0000-0000-00009ABF0000}"/>
    <cellStyle name="Total 22 4 2" xfId="9984" xr:uid="{00000000-0005-0000-0000-00009BBF0000}"/>
    <cellStyle name="Total 22 4 2 2" xfId="25035" xr:uid="{00000000-0005-0000-0000-00009CBF0000}"/>
    <cellStyle name="Total 22 4 2 3" xfId="39384" xr:uid="{00000000-0005-0000-0000-00009DBF0000}"/>
    <cellStyle name="Total 22 4 3" xfId="16845" xr:uid="{00000000-0005-0000-0000-00009EBF0000}"/>
    <cellStyle name="Total 22 4 3 2" xfId="31896" xr:uid="{00000000-0005-0000-0000-00009FBF0000}"/>
    <cellStyle name="Total 22 4 3 3" xfId="46245" xr:uid="{00000000-0005-0000-0000-0000A0BF0000}"/>
    <cellStyle name="Total 22 5" xfId="2706" xr:uid="{00000000-0005-0000-0000-0000A1BF0000}"/>
    <cellStyle name="Total 22 5 2" xfId="13412" xr:uid="{00000000-0005-0000-0000-0000A2BF0000}"/>
    <cellStyle name="Total 22 5 2 2" xfId="28463" xr:uid="{00000000-0005-0000-0000-0000A3BF0000}"/>
    <cellStyle name="Total 22 5 2 3" xfId="42812" xr:uid="{00000000-0005-0000-0000-0000A4BF0000}"/>
    <cellStyle name="Total 22 5 3" xfId="17055" xr:uid="{00000000-0005-0000-0000-0000A5BF0000}"/>
    <cellStyle name="Total 22 5 3 2" xfId="32106" xr:uid="{00000000-0005-0000-0000-0000A6BF0000}"/>
    <cellStyle name="Total 22 5 3 3" xfId="46455" xr:uid="{00000000-0005-0000-0000-0000A7BF0000}"/>
    <cellStyle name="Total 22 6" xfId="2916" xr:uid="{00000000-0005-0000-0000-0000A8BF0000}"/>
    <cellStyle name="Total 22 6 2" xfId="14211" xr:uid="{00000000-0005-0000-0000-0000A9BF0000}"/>
    <cellStyle name="Total 22 6 2 2" xfId="29262" xr:uid="{00000000-0005-0000-0000-0000AABF0000}"/>
    <cellStyle name="Total 22 6 2 3" xfId="43611" xr:uid="{00000000-0005-0000-0000-0000ABBF0000}"/>
    <cellStyle name="Total 22 6 3" xfId="17265" xr:uid="{00000000-0005-0000-0000-0000ACBF0000}"/>
    <cellStyle name="Total 22 6 3 2" xfId="32316" xr:uid="{00000000-0005-0000-0000-0000ADBF0000}"/>
    <cellStyle name="Total 22 6 3 3" xfId="46665" xr:uid="{00000000-0005-0000-0000-0000AEBF0000}"/>
    <cellStyle name="Total 22 7" xfId="3126" xr:uid="{00000000-0005-0000-0000-0000AFBF0000}"/>
    <cellStyle name="Total 22 7 2" xfId="1885" xr:uid="{00000000-0005-0000-0000-0000B0BF0000}"/>
    <cellStyle name="Total 22 7 2 2" xfId="23690" xr:uid="{00000000-0005-0000-0000-0000B1BF0000}"/>
    <cellStyle name="Total 22 7 2 3" xfId="23900" xr:uid="{00000000-0005-0000-0000-0000B2BF0000}"/>
    <cellStyle name="Total 22 7 3" xfId="17475" xr:uid="{00000000-0005-0000-0000-0000B3BF0000}"/>
    <cellStyle name="Total 22 7 3 2" xfId="32526" xr:uid="{00000000-0005-0000-0000-0000B4BF0000}"/>
    <cellStyle name="Total 22 7 3 3" xfId="46875" xr:uid="{00000000-0005-0000-0000-0000B5BF0000}"/>
    <cellStyle name="Total 22 8" xfId="3336" xr:uid="{00000000-0005-0000-0000-0000B6BF0000}"/>
    <cellStyle name="Total 22 8 2" xfId="9616" xr:uid="{00000000-0005-0000-0000-0000B7BF0000}"/>
    <cellStyle name="Total 22 8 2 2" xfId="24667" xr:uid="{00000000-0005-0000-0000-0000B8BF0000}"/>
    <cellStyle name="Total 22 8 2 3" xfId="39016" xr:uid="{00000000-0005-0000-0000-0000B9BF0000}"/>
    <cellStyle name="Total 22 8 3" xfId="17685" xr:uid="{00000000-0005-0000-0000-0000BABF0000}"/>
    <cellStyle name="Total 22 8 3 2" xfId="32736" xr:uid="{00000000-0005-0000-0000-0000BBBF0000}"/>
    <cellStyle name="Total 22 8 3 3" xfId="47085" xr:uid="{00000000-0005-0000-0000-0000BCBF0000}"/>
    <cellStyle name="Total 22 9" xfId="3546" xr:uid="{00000000-0005-0000-0000-0000BDBF0000}"/>
    <cellStyle name="Total 22 9 2" xfId="13375" xr:uid="{00000000-0005-0000-0000-0000BEBF0000}"/>
    <cellStyle name="Total 22 9 2 2" xfId="28426" xr:uid="{00000000-0005-0000-0000-0000BFBF0000}"/>
    <cellStyle name="Total 22 9 2 3" xfId="42775" xr:uid="{00000000-0005-0000-0000-0000C0BF0000}"/>
    <cellStyle name="Total 22 9 3" xfId="17895" xr:uid="{00000000-0005-0000-0000-0000C1BF0000}"/>
    <cellStyle name="Total 22 9 3 2" xfId="32946" xr:uid="{00000000-0005-0000-0000-0000C2BF0000}"/>
    <cellStyle name="Total 22 9 3 3" xfId="47295" xr:uid="{00000000-0005-0000-0000-0000C3BF0000}"/>
    <cellStyle name="Total 23" xfId="1459" xr:uid="{00000000-0005-0000-0000-0000C4BF0000}"/>
    <cellStyle name="Total 23 10" xfId="3757" xr:uid="{00000000-0005-0000-0000-0000C5BF0000}"/>
    <cellStyle name="Total 23 10 2" xfId="9367" xr:uid="{00000000-0005-0000-0000-0000C6BF0000}"/>
    <cellStyle name="Total 23 10 2 2" xfId="24418" xr:uid="{00000000-0005-0000-0000-0000C7BF0000}"/>
    <cellStyle name="Total 23 10 2 3" xfId="38767" xr:uid="{00000000-0005-0000-0000-0000C8BF0000}"/>
    <cellStyle name="Total 23 10 3" xfId="18106" xr:uid="{00000000-0005-0000-0000-0000C9BF0000}"/>
    <cellStyle name="Total 23 10 3 2" xfId="33157" xr:uid="{00000000-0005-0000-0000-0000CABF0000}"/>
    <cellStyle name="Total 23 10 3 3" xfId="47506" xr:uid="{00000000-0005-0000-0000-0000CBBF0000}"/>
    <cellStyle name="Total 23 11" xfId="3967" xr:uid="{00000000-0005-0000-0000-0000CCBF0000}"/>
    <cellStyle name="Total 23 11 2" xfId="10054" xr:uid="{00000000-0005-0000-0000-0000CDBF0000}"/>
    <cellStyle name="Total 23 11 2 2" xfId="25105" xr:uid="{00000000-0005-0000-0000-0000CEBF0000}"/>
    <cellStyle name="Total 23 11 2 3" xfId="39454" xr:uid="{00000000-0005-0000-0000-0000CFBF0000}"/>
    <cellStyle name="Total 23 11 3" xfId="18316" xr:uid="{00000000-0005-0000-0000-0000D0BF0000}"/>
    <cellStyle name="Total 23 11 3 2" xfId="33367" xr:uid="{00000000-0005-0000-0000-0000D1BF0000}"/>
    <cellStyle name="Total 23 11 3 3" xfId="47716" xr:uid="{00000000-0005-0000-0000-0000D2BF0000}"/>
    <cellStyle name="Total 23 12" xfId="4177" xr:uid="{00000000-0005-0000-0000-0000D3BF0000}"/>
    <cellStyle name="Total 23 12 2" xfId="11383" xr:uid="{00000000-0005-0000-0000-0000D4BF0000}"/>
    <cellStyle name="Total 23 12 2 2" xfId="26434" xr:uid="{00000000-0005-0000-0000-0000D5BF0000}"/>
    <cellStyle name="Total 23 12 2 3" xfId="40783" xr:uid="{00000000-0005-0000-0000-0000D6BF0000}"/>
    <cellStyle name="Total 23 12 3" xfId="18526" xr:uid="{00000000-0005-0000-0000-0000D7BF0000}"/>
    <cellStyle name="Total 23 12 3 2" xfId="33577" xr:uid="{00000000-0005-0000-0000-0000D8BF0000}"/>
    <cellStyle name="Total 23 12 3 3" xfId="47926" xr:uid="{00000000-0005-0000-0000-0000D9BF0000}"/>
    <cellStyle name="Total 23 13" xfId="4387" xr:uid="{00000000-0005-0000-0000-0000DABF0000}"/>
    <cellStyle name="Total 23 13 2" xfId="16063" xr:uid="{00000000-0005-0000-0000-0000DBBF0000}"/>
    <cellStyle name="Total 23 13 2 2" xfId="31114" xr:uid="{00000000-0005-0000-0000-0000DCBF0000}"/>
    <cellStyle name="Total 23 13 2 3" xfId="45463" xr:uid="{00000000-0005-0000-0000-0000DDBF0000}"/>
    <cellStyle name="Total 23 13 3" xfId="18736" xr:uid="{00000000-0005-0000-0000-0000DEBF0000}"/>
    <cellStyle name="Total 23 13 3 2" xfId="33787" xr:uid="{00000000-0005-0000-0000-0000DFBF0000}"/>
    <cellStyle name="Total 23 13 3 3" xfId="48136" xr:uid="{00000000-0005-0000-0000-0000E0BF0000}"/>
    <cellStyle name="Total 23 14" xfId="4597" xr:uid="{00000000-0005-0000-0000-0000E1BF0000}"/>
    <cellStyle name="Total 23 14 2" xfId="15423" xr:uid="{00000000-0005-0000-0000-0000E2BF0000}"/>
    <cellStyle name="Total 23 14 2 2" xfId="30474" xr:uid="{00000000-0005-0000-0000-0000E3BF0000}"/>
    <cellStyle name="Total 23 14 2 3" xfId="44823" xr:uid="{00000000-0005-0000-0000-0000E4BF0000}"/>
    <cellStyle name="Total 23 14 3" xfId="18946" xr:uid="{00000000-0005-0000-0000-0000E5BF0000}"/>
    <cellStyle name="Total 23 14 3 2" xfId="33997" xr:uid="{00000000-0005-0000-0000-0000E6BF0000}"/>
    <cellStyle name="Total 23 14 3 3" xfId="48346" xr:uid="{00000000-0005-0000-0000-0000E7BF0000}"/>
    <cellStyle name="Total 23 15" xfId="4807" xr:uid="{00000000-0005-0000-0000-0000E8BF0000}"/>
    <cellStyle name="Total 23 15 2" xfId="13505" xr:uid="{00000000-0005-0000-0000-0000E9BF0000}"/>
    <cellStyle name="Total 23 15 2 2" xfId="28556" xr:uid="{00000000-0005-0000-0000-0000EABF0000}"/>
    <cellStyle name="Total 23 15 2 3" xfId="42905" xr:uid="{00000000-0005-0000-0000-0000EBBF0000}"/>
    <cellStyle name="Total 23 15 3" xfId="19156" xr:uid="{00000000-0005-0000-0000-0000ECBF0000}"/>
    <cellStyle name="Total 23 15 3 2" xfId="34207" xr:uid="{00000000-0005-0000-0000-0000EDBF0000}"/>
    <cellStyle name="Total 23 15 3 3" xfId="48556" xr:uid="{00000000-0005-0000-0000-0000EEBF0000}"/>
    <cellStyle name="Total 23 16" xfId="5017" xr:uid="{00000000-0005-0000-0000-0000EFBF0000}"/>
    <cellStyle name="Total 23 16 2" xfId="14067" xr:uid="{00000000-0005-0000-0000-0000F0BF0000}"/>
    <cellStyle name="Total 23 16 2 2" xfId="29118" xr:uid="{00000000-0005-0000-0000-0000F1BF0000}"/>
    <cellStyle name="Total 23 16 2 3" xfId="43467" xr:uid="{00000000-0005-0000-0000-0000F2BF0000}"/>
    <cellStyle name="Total 23 16 3" xfId="19366" xr:uid="{00000000-0005-0000-0000-0000F3BF0000}"/>
    <cellStyle name="Total 23 16 3 2" xfId="34417" xr:uid="{00000000-0005-0000-0000-0000F4BF0000}"/>
    <cellStyle name="Total 23 16 3 3" xfId="48766" xr:uid="{00000000-0005-0000-0000-0000F5BF0000}"/>
    <cellStyle name="Total 23 17" xfId="5227" xr:uid="{00000000-0005-0000-0000-0000F6BF0000}"/>
    <cellStyle name="Total 23 17 2" xfId="9256" xr:uid="{00000000-0005-0000-0000-0000F7BF0000}"/>
    <cellStyle name="Total 23 17 2 2" xfId="24307" xr:uid="{00000000-0005-0000-0000-0000F8BF0000}"/>
    <cellStyle name="Total 23 17 2 3" xfId="38656" xr:uid="{00000000-0005-0000-0000-0000F9BF0000}"/>
    <cellStyle name="Total 23 17 3" xfId="19576" xr:uid="{00000000-0005-0000-0000-0000FABF0000}"/>
    <cellStyle name="Total 23 17 3 2" xfId="34627" xr:uid="{00000000-0005-0000-0000-0000FBBF0000}"/>
    <cellStyle name="Total 23 17 3 3" xfId="48976" xr:uid="{00000000-0005-0000-0000-0000FCBF0000}"/>
    <cellStyle name="Total 23 18" xfId="5437" xr:uid="{00000000-0005-0000-0000-0000FDBF0000}"/>
    <cellStyle name="Total 23 18 2" xfId="9292" xr:uid="{00000000-0005-0000-0000-0000FEBF0000}"/>
    <cellStyle name="Total 23 18 2 2" xfId="24343" xr:uid="{00000000-0005-0000-0000-0000FFBF0000}"/>
    <cellStyle name="Total 23 18 2 3" xfId="38692" xr:uid="{00000000-0005-0000-0000-000000C00000}"/>
    <cellStyle name="Total 23 18 3" xfId="19786" xr:uid="{00000000-0005-0000-0000-000001C00000}"/>
    <cellStyle name="Total 23 18 3 2" xfId="34837" xr:uid="{00000000-0005-0000-0000-000002C00000}"/>
    <cellStyle name="Total 23 18 3 3" xfId="49186" xr:uid="{00000000-0005-0000-0000-000003C00000}"/>
    <cellStyle name="Total 23 19" xfId="5647" xr:uid="{00000000-0005-0000-0000-000004C00000}"/>
    <cellStyle name="Total 23 19 2" xfId="10404" xr:uid="{00000000-0005-0000-0000-000005C00000}"/>
    <cellStyle name="Total 23 19 2 2" xfId="25455" xr:uid="{00000000-0005-0000-0000-000006C00000}"/>
    <cellStyle name="Total 23 19 2 3" xfId="39804" xr:uid="{00000000-0005-0000-0000-000007C00000}"/>
    <cellStyle name="Total 23 19 3" xfId="19996" xr:uid="{00000000-0005-0000-0000-000008C00000}"/>
    <cellStyle name="Total 23 19 3 2" xfId="35047" xr:uid="{00000000-0005-0000-0000-000009C00000}"/>
    <cellStyle name="Total 23 19 3 3" xfId="49396" xr:uid="{00000000-0005-0000-0000-00000AC00000}"/>
    <cellStyle name="Total 23 2" xfId="2024" xr:uid="{00000000-0005-0000-0000-00000BC00000}"/>
    <cellStyle name="Total 23 2 2" xfId="13983" xr:uid="{00000000-0005-0000-0000-00000CC00000}"/>
    <cellStyle name="Total 23 2 2 2" xfId="29034" xr:uid="{00000000-0005-0000-0000-00000DC00000}"/>
    <cellStyle name="Total 23 2 2 3" xfId="43383" xr:uid="{00000000-0005-0000-0000-00000EC00000}"/>
    <cellStyle name="Total 23 2 3" xfId="16371" xr:uid="{00000000-0005-0000-0000-00000FC00000}"/>
    <cellStyle name="Total 23 2 3 2" xfId="31422" xr:uid="{00000000-0005-0000-0000-000010C00000}"/>
    <cellStyle name="Total 23 2 3 3" xfId="45771" xr:uid="{00000000-0005-0000-0000-000011C00000}"/>
    <cellStyle name="Total 23 20" xfId="5857" xr:uid="{00000000-0005-0000-0000-000012C00000}"/>
    <cellStyle name="Total 23 20 2" xfId="10867" xr:uid="{00000000-0005-0000-0000-000013C00000}"/>
    <cellStyle name="Total 23 20 2 2" xfId="25918" xr:uid="{00000000-0005-0000-0000-000014C00000}"/>
    <cellStyle name="Total 23 20 2 3" xfId="40267" xr:uid="{00000000-0005-0000-0000-000015C00000}"/>
    <cellStyle name="Total 23 20 3" xfId="20206" xr:uid="{00000000-0005-0000-0000-000016C00000}"/>
    <cellStyle name="Total 23 20 3 2" xfId="35257" xr:uid="{00000000-0005-0000-0000-000017C00000}"/>
    <cellStyle name="Total 23 20 3 3" xfId="49606" xr:uid="{00000000-0005-0000-0000-000018C00000}"/>
    <cellStyle name="Total 23 21" xfId="6067" xr:uid="{00000000-0005-0000-0000-000019C00000}"/>
    <cellStyle name="Total 23 21 2" xfId="9083" xr:uid="{00000000-0005-0000-0000-00001AC00000}"/>
    <cellStyle name="Total 23 21 2 2" xfId="24134" xr:uid="{00000000-0005-0000-0000-00001BC00000}"/>
    <cellStyle name="Total 23 21 2 3" xfId="38483" xr:uid="{00000000-0005-0000-0000-00001CC00000}"/>
    <cellStyle name="Total 23 21 3" xfId="20416" xr:uid="{00000000-0005-0000-0000-00001DC00000}"/>
    <cellStyle name="Total 23 21 3 2" xfId="35467" xr:uid="{00000000-0005-0000-0000-00001EC00000}"/>
    <cellStyle name="Total 23 21 3 3" xfId="49816" xr:uid="{00000000-0005-0000-0000-00001FC00000}"/>
    <cellStyle name="Total 23 22" xfId="6277" xr:uid="{00000000-0005-0000-0000-000020C00000}"/>
    <cellStyle name="Total 23 22 2" xfId="15012" xr:uid="{00000000-0005-0000-0000-000021C00000}"/>
    <cellStyle name="Total 23 22 2 2" xfId="30063" xr:uid="{00000000-0005-0000-0000-000022C00000}"/>
    <cellStyle name="Total 23 22 2 3" xfId="44412" xr:uid="{00000000-0005-0000-0000-000023C00000}"/>
    <cellStyle name="Total 23 22 3" xfId="20626" xr:uid="{00000000-0005-0000-0000-000024C00000}"/>
    <cellStyle name="Total 23 22 3 2" xfId="35677" xr:uid="{00000000-0005-0000-0000-000025C00000}"/>
    <cellStyle name="Total 23 22 3 3" xfId="50026" xr:uid="{00000000-0005-0000-0000-000026C00000}"/>
    <cellStyle name="Total 23 23" xfId="6487" xr:uid="{00000000-0005-0000-0000-000027C00000}"/>
    <cellStyle name="Total 23 23 2" xfId="13801" xr:uid="{00000000-0005-0000-0000-000028C00000}"/>
    <cellStyle name="Total 23 23 2 2" xfId="28852" xr:uid="{00000000-0005-0000-0000-000029C00000}"/>
    <cellStyle name="Total 23 23 2 3" xfId="43201" xr:uid="{00000000-0005-0000-0000-00002AC00000}"/>
    <cellStyle name="Total 23 23 3" xfId="20836" xr:uid="{00000000-0005-0000-0000-00002BC00000}"/>
    <cellStyle name="Total 23 23 3 2" xfId="35887" xr:uid="{00000000-0005-0000-0000-00002CC00000}"/>
    <cellStyle name="Total 23 23 3 3" xfId="50236" xr:uid="{00000000-0005-0000-0000-00002DC00000}"/>
    <cellStyle name="Total 23 24" xfId="6697" xr:uid="{00000000-0005-0000-0000-00002EC00000}"/>
    <cellStyle name="Total 23 24 2" xfId="9239" xr:uid="{00000000-0005-0000-0000-00002FC00000}"/>
    <cellStyle name="Total 23 24 2 2" xfId="24290" xr:uid="{00000000-0005-0000-0000-000030C00000}"/>
    <cellStyle name="Total 23 24 2 3" xfId="38639" xr:uid="{00000000-0005-0000-0000-000031C00000}"/>
    <cellStyle name="Total 23 24 3" xfId="21046" xr:uid="{00000000-0005-0000-0000-000032C00000}"/>
    <cellStyle name="Total 23 24 3 2" xfId="36097" xr:uid="{00000000-0005-0000-0000-000033C00000}"/>
    <cellStyle name="Total 23 24 3 3" xfId="50446" xr:uid="{00000000-0005-0000-0000-000034C00000}"/>
    <cellStyle name="Total 23 25" xfId="6907" xr:uid="{00000000-0005-0000-0000-000035C00000}"/>
    <cellStyle name="Total 23 25 2" xfId="11102" xr:uid="{00000000-0005-0000-0000-000036C00000}"/>
    <cellStyle name="Total 23 25 2 2" xfId="26153" xr:uid="{00000000-0005-0000-0000-000037C00000}"/>
    <cellStyle name="Total 23 25 2 3" xfId="40502" xr:uid="{00000000-0005-0000-0000-000038C00000}"/>
    <cellStyle name="Total 23 25 3" xfId="21256" xr:uid="{00000000-0005-0000-0000-000039C00000}"/>
    <cellStyle name="Total 23 25 3 2" xfId="36307" xr:uid="{00000000-0005-0000-0000-00003AC00000}"/>
    <cellStyle name="Total 23 25 3 3" xfId="50656" xr:uid="{00000000-0005-0000-0000-00003BC00000}"/>
    <cellStyle name="Total 23 26" xfId="7117" xr:uid="{00000000-0005-0000-0000-00003CC00000}"/>
    <cellStyle name="Total 23 26 2" xfId="13478" xr:uid="{00000000-0005-0000-0000-00003DC00000}"/>
    <cellStyle name="Total 23 26 2 2" xfId="28529" xr:uid="{00000000-0005-0000-0000-00003EC00000}"/>
    <cellStyle name="Total 23 26 2 3" xfId="42878" xr:uid="{00000000-0005-0000-0000-00003FC00000}"/>
    <cellStyle name="Total 23 26 3" xfId="21466" xr:uid="{00000000-0005-0000-0000-000040C00000}"/>
    <cellStyle name="Total 23 26 3 2" xfId="36517" xr:uid="{00000000-0005-0000-0000-000041C00000}"/>
    <cellStyle name="Total 23 26 3 3" xfId="50866" xr:uid="{00000000-0005-0000-0000-000042C00000}"/>
    <cellStyle name="Total 23 27" xfId="7327" xr:uid="{00000000-0005-0000-0000-000043C00000}"/>
    <cellStyle name="Total 23 27 2" xfId="10606" xr:uid="{00000000-0005-0000-0000-000044C00000}"/>
    <cellStyle name="Total 23 27 2 2" xfId="25657" xr:uid="{00000000-0005-0000-0000-000045C00000}"/>
    <cellStyle name="Total 23 27 2 3" xfId="40006" xr:uid="{00000000-0005-0000-0000-000046C00000}"/>
    <cellStyle name="Total 23 27 3" xfId="21676" xr:uid="{00000000-0005-0000-0000-000047C00000}"/>
    <cellStyle name="Total 23 27 3 2" xfId="36727" xr:uid="{00000000-0005-0000-0000-000048C00000}"/>
    <cellStyle name="Total 23 27 3 3" xfId="51076" xr:uid="{00000000-0005-0000-0000-000049C00000}"/>
    <cellStyle name="Total 23 28" xfId="7537" xr:uid="{00000000-0005-0000-0000-00004AC00000}"/>
    <cellStyle name="Total 23 28 2" xfId="10420" xr:uid="{00000000-0005-0000-0000-00004BC00000}"/>
    <cellStyle name="Total 23 28 2 2" xfId="25471" xr:uid="{00000000-0005-0000-0000-00004CC00000}"/>
    <cellStyle name="Total 23 28 2 3" xfId="39820" xr:uid="{00000000-0005-0000-0000-00004DC00000}"/>
    <cellStyle name="Total 23 28 3" xfId="21886" xr:uid="{00000000-0005-0000-0000-00004EC00000}"/>
    <cellStyle name="Total 23 28 3 2" xfId="36937" xr:uid="{00000000-0005-0000-0000-00004FC00000}"/>
    <cellStyle name="Total 23 28 3 3" xfId="51286" xr:uid="{00000000-0005-0000-0000-000050C00000}"/>
    <cellStyle name="Total 23 29" xfId="7747" xr:uid="{00000000-0005-0000-0000-000051C00000}"/>
    <cellStyle name="Total 23 29 2" xfId="14071" xr:uid="{00000000-0005-0000-0000-000052C00000}"/>
    <cellStyle name="Total 23 29 2 2" xfId="29122" xr:uid="{00000000-0005-0000-0000-000053C00000}"/>
    <cellStyle name="Total 23 29 2 3" xfId="43471" xr:uid="{00000000-0005-0000-0000-000054C00000}"/>
    <cellStyle name="Total 23 29 3" xfId="22096" xr:uid="{00000000-0005-0000-0000-000055C00000}"/>
    <cellStyle name="Total 23 29 3 2" xfId="37147" xr:uid="{00000000-0005-0000-0000-000056C00000}"/>
    <cellStyle name="Total 23 29 3 3" xfId="51496" xr:uid="{00000000-0005-0000-0000-000057C00000}"/>
    <cellStyle name="Total 23 3" xfId="2287" xr:uid="{00000000-0005-0000-0000-000058C00000}"/>
    <cellStyle name="Total 23 3 2" xfId="15612" xr:uid="{00000000-0005-0000-0000-000059C00000}"/>
    <cellStyle name="Total 23 3 2 2" xfId="30663" xr:uid="{00000000-0005-0000-0000-00005AC00000}"/>
    <cellStyle name="Total 23 3 2 3" xfId="45012" xr:uid="{00000000-0005-0000-0000-00005BC00000}"/>
    <cellStyle name="Total 23 3 3" xfId="16636" xr:uid="{00000000-0005-0000-0000-00005CC00000}"/>
    <cellStyle name="Total 23 3 3 2" xfId="31687" xr:uid="{00000000-0005-0000-0000-00005DC00000}"/>
    <cellStyle name="Total 23 3 3 3" xfId="46036" xr:uid="{00000000-0005-0000-0000-00005EC00000}"/>
    <cellStyle name="Total 23 30" xfId="7957" xr:uid="{00000000-0005-0000-0000-00005FC00000}"/>
    <cellStyle name="Total 23 30 2" xfId="11052" xr:uid="{00000000-0005-0000-0000-000060C00000}"/>
    <cellStyle name="Total 23 30 2 2" xfId="26103" xr:uid="{00000000-0005-0000-0000-000061C00000}"/>
    <cellStyle name="Total 23 30 2 3" xfId="40452" xr:uid="{00000000-0005-0000-0000-000062C00000}"/>
    <cellStyle name="Total 23 30 3" xfId="22306" xr:uid="{00000000-0005-0000-0000-000063C00000}"/>
    <cellStyle name="Total 23 30 3 2" xfId="37357" xr:uid="{00000000-0005-0000-0000-000064C00000}"/>
    <cellStyle name="Total 23 30 3 3" xfId="51706" xr:uid="{00000000-0005-0000-0000-000065C00000}"/>
    <cellStyle name="Total 23 31" xfId="8164" xr:uid="{00000000-0005-0000-0000-000066C00000}"/>
    <cellStyle name="Total 23 31 2" xfId="12526" xr:uid="{00000000-0005-0000-0000-000067C00000}"/>
    <cellStyle name="Total 23 31 2 2" xfId="27577" xr:uid="{00000000-0005-0000-0000-000068C00000}"/>
    <cellStyle name="Total 23 31 2 3" xfId="41926" xr:uid="{00000000-0005-0000-0000-000069C00000}"/>
    <cellStyle name="Total 23 31 3" xfId="22513" xr:uid="{00000000-0005-0000-0000-00006AC00000}"/>
    <cellStyle name="Total 23 31 3 2" xfId="37564" xr:uid="{00000000-0005-0000-0000-00006BC00000}"/>
    <cellStyle name="Total 23 31 3 3" xfId="51913" xr:uid="{00000000-0005-0000-0000-00006CC00000}"/>
    <cellStyle name="Total 23 32" xfId="8371" xr:uid="{00000000-0005-0000-0000-00006DC00000}"/>
    <cellStyle name="Total 23 32 2" xfId="11716" xr:uid="{00000000-0005-0000-0000-00006EC00000}"/>
    <cellStyle name="Total 23 32 2 2" xfId="26767" xr:uid="{00000000-0005-0000-0000-00006FC00000}"/>
    <cellStyle name="Total 23 32 2 3" xfId="41116" xr:uid="{00000000-0005-0000-0000-000070C00000}"/>
    <cellStyle name="Total 23 32 3" xfId="22720" xr:uid="{00000000-0005-0000-0000-000071C00000}"/>
    <cellStyle name="Total 23 32 3 2" xfId="37771" xr:uid="{00000000-0005-0000-0000-000072C00000}"/>
    <cellStyle name="Total 23 32 3 3" xfId="52120" xr:uid="{00000000-0005-0000-0000-000073C00000}"/>
    <cellStyle name="Total 23 33" xfId="8575" xr:uid="{00000000-0005-0000-0000-000074C00000}"/>
    <cellStyle name="Total 23 33 2" xfId="10483" xr:uid="{00000000-0005-0000-0000-000075C00000}"/>
    <cellStyle name="Total 23 33 2 2" xfId="25534" xr:uid="{00000000-0005-0000-0000-000076C00000}"/>
    <cellStyle name="Total 23 33 2 3" xfId="39883" xr:uid="{00000000-0005-0000-0000-000077C00000}"/>
    <cellStyle name="Total 23 33 3" xfId="22924" xr:uid="{00000000-0005-0000-0000-000078C00000}"/>
    <cellStyle name="Total 23 33 3 2" xfId="37975" xr:uid="{00000000-0005-0000-0000-000079C00000}"/>
    <cellStyle name="Total 23 33 3 3" xfId="52324" xr:uid="{00000000-0005-0000-0000-00007AC00000}"/>
    <cellStyle name="Total 23 34" xfId="8765" xr:uid="{00000000-0005-0000-0000-00007BC00000}"/>
    <cellStyle name="Total 23 34 2" xfId="13234" xr:uid="{00000000-0005-0000-0000-00007CC00000}"/>
    <cellStyle name="Total 23 34 2 2" xfId="28285" xr:uid="{00000000-0005-0000-0000-00007DC00000}"/>
    <cellStyle name="Total 23 34 2 3" xfId="42634" xr:uid="{00000000-0005-0000-0000-00007EC00000}"/>
    <cellStyle name="Total 23 34 3" xfId="23114" xr:uid="{00000000-0005-0000-0000-00007FC00000}"/>
    <cellStyle name="Total 23 34 3 2" xfId="38165" xr:uid="{00000000-0005-0000-0000-000080C00000}"/>
    <cellStyle name="Total 23 34 3 3" xfId="52514" xr:uid="{00000000-0005-0000-0000-000081C00000}"/>
    <cellStyle name="Total 23 35" xfId="8935" xr:uid="{00000000-0005-0000-0000-000082C00000}"/>
    <cellStyle name="Total 23 35 2" xfId="9822" xr:uid="{00000000-0005-0000-0000-000083C00000}"/>
    <cellStyle name="Total 23 35 2 2" xfId="24873" xr:uid="{00000000-0005-0000-0000-000084C00000}"/>
    <cellStyle name="Total 23 35 2 3" xfId="39222" xr:uid="{00000000-0005-0000-0000-000085C00000}"/>
    <cellStyle name="Total 23 35 3" xfId="23284" xr:uid="{00000000-0005-0000-0000-000086C00000}"/>
    <cellStyle name="Total 23 35 3 2" xfId="38335" xr:uid="{00000000-0005-0000-0000-000087C00000}"/>
    <cellStyle name="Total 23 35 3 3" xfId="52684" xr:uid="{00000000-0005-0000-0000-000088C00000}"/>
    <cellStyle name="Total 23 36" xfId="10222" xr:uid="{00000000-0005-0000-0000-000089C00000}"/>
    <cellStyle name="Total 23 36 2" xfId="25273" xr:uid="{00000000-0005-0000-0000-00008AC00000}"/>
    <cellStyle name="Total 23 36 3" xfId="39622" xr:uid="{00000000-0005-0000-0000-00008BC00000}"/>
    <cellStyle name="Total 23 37" xfId="16184" xr:uid="{00000000-0005-0000-0000-00008CC00000}"/>
    <cellStyle name="Total 23 37 2" xfId="31235" xr:uid="{00000000-0005-0000-0000-00008DC00000}"/>
    <cellStyle name="Total 23 37 3" xfId="45584" xr:uid="{00000000-0005-0000-0000-00008EC00000}"/>
    <cellStyle name="Total 23 4" xfId="2497" xr:uid="{00000000-0005-0000-0000-00008FC00000}"/>
    <cellStyle name="Total 23 4 2" xfId="15676" xr:uid="{00000000-0005-0000-0000-000090C00000}"/>
    <cellStyle name="Total 23 4 2 2" xfId="30727" xr:uid="{00000000-0005-0000-0000-000091C00000}"/>
    <cellStyle name="Total 23 4 2 3" xfId="45076" xr:uid="{00000000-0005-0000-0000-000092C00000}"/>
    <cellStyle name="Total 23 4 3" xfId="16846" xr:uid="{00000000-0005-0000-0000-000093C00000}"/>
    <cellStyle name="Total 23 4 3 2" xfId="31897" xr:uid="{00000000-0005-0000-0000-000094C00000}"/>
    <cellStyle name="Total 23 4 3 3" xfId="46246" xr:uid="{00000000-0005-0000-0000-000095C00000}"/>
    <cellStyle name="Total 23 5" xfId="2707" xr:uid="{00000000-0005-0000-0000-000096C00000}"/>
    <cellStyle name="Total 23 5 2" xfId="13227" xr:uid="{00000000-0005-0000-0000-000097C00000}"/>
    <cellStyle name="Total 23 5 2 2" xfId="28278" xr:uid="{00000000-0005-0000-0000-000098C00000}"/>
    <cellStyle name="Total 23 5 2 3" xfId="42627" xr:uid="{00000000-0005-0000-0000-000099C00000}"/>
    <cellStyle name="Total 23 5 3" xfId="17056" xr:uid="{00000000-0005-0000-0000-00009AC00000}"/>
    <cellStyle name="Total 23 5 3 2" xfId="32107" xr:uid="{00000000-0005-0000-0000-00009BC00000}"/>
    <cellStyle name="Total 23 5 3 3" xfId="46456" xr:uid="{00000000-0005-0000-0000-00009CC00000}"/>
    <cellStyle name="Total 23 6" xfId="2917" xr:uid="{00000000-0005-0000-0000-00009DC00000}"/>
    <cellStyle name="Total 23 6 2" xfId="13136" xr:uid="{00000000-0005-0000-0000-00009EC00000}"/>
    <cellStyle name="Total 23 6 2 2" xfId="28187" xr:uid="{00000000-0005-0000-0000-00009FC00000}"/>
    <cellStyle name="Total 23 6 2 3" xfId="42536" xr:uid="{00000000-0005-0000-0000-0000A0C00000}"/>
    <cellStyle name="Total 23 6 3" xfId="17266" xr:uid="{00000000-0005-0000-0000-0000A1C00000}"/>
    <cellStyle name="Total 23 6 3 2" xfId="32317" xr:uid="{00000000-0005-0000-0000-0000A2C00000}"/>
    <cellStyle name="Total 23 6 3 3" xfId="46666" xr:uid="{00000000-0005-0000-0000-0000A3C00000}"/>
    <cellStyle name="Total 23 7" xfId="3127" xr:uid="{00000000-0005-0000-0000-0000A4C00000}"/>
    <cellStyle name="Total 23 7 2" xfId="14103" xr:uid="{00000000-0005-0000-0000-0000A5C00000}"/>
    <cellStyle name="Total 23 7 2 2" xfId="29154" xr:uid="{00000000-0005-0000-0000-0000A6C00000}"/>
    <cellStyle name="Total 23 7 2 3" xfId="43503" xr:uid="{00000000-0005-0000-0000-0000A7C00000}"/>
    <cellStyle name="Total 23 7 3" xfId="17476" xr:uid="{00000000-0005-0000-0000-0000A8C00000}"/>
    <cellStyle name="Total 23 7 3 2" xfId="32527" xr:uid="{00000000-0005-0000-0000-0000A9C00000}"/>
    <cellStyle name="Total 23 7 3 3" xfId="46876" xr:uid="{00000000-0005-0000-0000-0000AAC00000}"/>
    <cellStyle name="Total 23 8" xfId="3337" xr:uid="{00000000-0005-0000-0000-0000ABC00000}"/>
    <cellStyle name="Total 23 8 2" xfId="12583" xr:uid="{00000000-0005-0000-0000-0000ACC00000}"/>
    <cellStyle name="Total 23 8 2 2" xfId="27634" xr:uid="{00000000-0005-0000-0000-0000ADC00000}"/>
    <cellStyle name="Total 23 8 2 3" xfId="41983" xr:uid="{00000000-0005-0000-0000-0000AEC00000}"/>
    <cellStyle name="Total 23 8 3" xfId="17686" xr:uid="{00000000-0005-0000-0000-0000AFC00000}"/>
    <cellStyle name="Total 23 8 3 2" xfId="32737" xr:uid="{00000000-0005-0000-0000-0000B0C00000}"/>
    <cellStyle name="Total 23 8 3 3" xfId="47086" xr:uid="{00000000-0005-0000-0000-0000B1C00000}"/>
    <cellStyle name="Total 23 9" xfId="3547" xr:uid="{00000000-0005-0000-0000-0000B2C00000}"/>
    <cellStyle name="Total 23 9 2" xfId="15858" xr:uid="{00000000-0005-0000-0000-0000B3C00000}"/>
    <cellStyle name="Total 23 9 2 2" xfId="30909" xr:uid="{00000000-0005-0000-0000-0000B4C00000}"/>
    <cellStyle name="Total 23 9 2 3" xfId="45258" xr:uid="{00000000-0005-0000-0000-0000B5C00000}"/>
    <cellStyle name="Total 23 9 3" xfId="17896" xr:uid="{00000000-0005-0000-0000-0000B6C00000}"/>
    <cellStyle name="Total 23 9 3 2" xfId="32947" xr:uid="{00000000-0005-0000-0000-0000B7C00000}"/>
    <cellStyle name="Total 23 9 3 3" xfId="47296" xr:uid="{00000000-0005-0000-0000-0000B8C00000}"/>
    <cellStyle name="Total 24" xfId="1460" xr:uid="{00000000-0005-0000-0000-0000B9C00000}"/>
    <cellStyle name="Total 24 10" xfId="3758" xr:uid="{00000000-0005-0000-0000-0000BAC00000}"/>
    <cellStyle name="Total 24 10 2" xfId="9333" xr:uid="{00000000-0005-0000-0000-0000BBC00000}"/>
    <cellStyle name="Total 24 10 2 2" xfId="24384" xr:uid="{00000000-0005-0000-0000-0000BCC00000}"/>
    <cellStyle name="Total 24 10 2 3" xfId="38733" xr:uid="{00000000-0005-0000-0000-0000BDC00000}"/>
    <cellStyle name="Total 24 10 3" xfId="18107" xr:uid="{00000000-0005-0000-0000-0000BEC00000}"/>
    <cellStyle name="Total 24 10 3 2" xfId="33158" xr:uid="{00000000-0005-0000-0000-0000BFC00000}"/>
    <cellStyle name="Total 24 10 3 3" xfId="47507" xr:uid="{00000000-0005-0000-0000-0000C0C00000}"/>
    <cellStyle name="Total 24 11" xfId="3968" xr:uid="{00000000-0005-0000-0000-0000C1C00000}"/>
    <cellStyle name="Total 24 11 2" xfId="12572" xr:uid="{00000000-0005-0000-0000-0000C2C00000}"/>
    <cellStyle name="Total 24 11 2 2" xfId="27623" xr:uid="{00000000-0005-0000-0000-0000C3C00000}"/>
    <cellStyle name="Total 24 11 2 3" xfId="41972" xr:uid="{00000000-0005-0000-0000-0000C4C00000}"/>
    <cellStyle name="Total 24 11 3" xfId="18317" xr:uid="{00000000-0005-0000-0000-0000C5C00000}"/>
    <cellStyle name="Total 24 11 3 2" xfId="33368" xr:uid="{00000000-0005-0000-0000-0000C6C00000}"/>
    <cellStyle name="Total 24 11 3 3" xfId="47717" xr:uid="{00000000-0005-0000-0000-0000C7C00000}"/>
    <cellStyle name="Total 24 12" xfId="4178" xr:uid="{00000000-0005-0000-0000-0000C8C00000}"/>
    <cellStyle name="Total 24 12 2" xfId="12518" xr:uid="{00000000-0005-0000-0000-0000C9C00000}"/>
    <cellStyle name="Total 24 12 2 2" xfId="27569" xr:uid="{00000000-0005-0000-0000-0000CAC00000}"/>
    <cellStyle name="Total 24 12 2 3" xfId="41918" xr:uid="{00000000-0005-0000-0000-0000CBC00000}"/>
    <cellStyle name="Total 24 12 3" xfId="18527" xr:uid="{00000000-0005-0000-0000-0000CCC00000}"/>
    <cellStyle name="Total 24 12 3 2" xfId="33578" xr:uid="{00000000-0005-0000-0000-0000CDC00000}"/>
    <cellStyle name="Total 24 12 3 3" xfId="47927" xr:uid="{00000000-0005-0000-0000-0000CEC00000}"/>
    <cellStyle name="Total 24 13" xfId="4388" xr:uid="{00000000-0005-0000-0000-0000CFC00000}"/>
    <cellStyle name="Total 24 13 2" xfId="14247" xr:uid="{00000000-0005-0000-0000-0000D0C00000}"/>
    <cellStyle name="Total 24 13 2 2" xfId="29298" xr:uid="{00000000-0005-0000-0000-0000D1C00000}"/>
    <cellStyle name="Total 24 13 2 3" xfId="43647" xr:uid="{00000000-0005-0000-0000-0000D2C00000}"/>
    <cellStyle name="Total 24 13 3" xfId="18737" xr:uid="{00000000-0005-0000-0000-0000D3C00000}"/>
    <cellStyle name="Total 24 13 3 2" xfId="33788" xr:uid="{00000000-0005-0000-0000-0000D4C00000}"/>
    <cellStyle name="Total 24 13 3 3" xfId="48137" xr:uid="{00000000-0005-0000-0000-0000D5C00000}"/>
    <cellStyle name="Total 24 14" xfId="4598" xr:uid="{00000000-0005-0000-0000-0000D6C00000}"/>
    <cellStyle name="Total 24 14 2" xfId="13014" xr:uid="{00000000-0005-0000-0000-0000D7C00000}"/>
    <cellStyle name="Total 24 14 2 2" xfId="28065" xr:uid="{00000000-0005-0000-0000-0000D8C00000}"/>
    <cellStyle name="Total 24 14 2 3" xfId="42414" xr:uid="{00000000-0005-0000-0000-0000D9C00000}"/>
    <cellStyle name="Total 24 14 3" xfId="18947" xr:uid="{00000000-0005-0000-0000-0000DAC00000}"/>
    <cellStyle name="Total 24 14 3 2" xfId="33998" xr:uid="{00000000-0005-0000-0000-0000DBC00000}"/>
    <cellStyle name="Total 24 14 3 3" xfId="48347" xr:uid="{00000000-0005-0000-0000-0000DCC00000}"/>
    <cellStyle name="Total 24 15" xfId="4808" xr:uid="{00000000-0005-0000-0000-0000DDC00000}"/>
    <cellStyle name="Total 24 15 2" xfId="14331" xr:uid="{00000000-0005-0000-0000-0000DEC00000}"/>
    <cellStyle name="Total 24 15 2 2" xfId="29382" xr:uid="{00000000-0005-0000-0000-0000DFC00000}"/>
    <cellStyle name="Total 24 15 2 3" xfId="43731" xr:uid="{00000000-0005-0000-0000-0000E0C00000}"/>
    <cellStyle name="Total 24 15 3" xfId="19157" xr:uid="{00000000-0005-0000-0000-0000E1C00000}"/>
    <cellStyle name="Total 24 15 3 2" xfId="34208" xr:uid="{00000000-0005-0000-0000-0000E2C00000}"/>
    <cellStyle name="Total 24 15 3 3" xfId="48557" xr:uid="{00000000-0005-0000-0000-0000E3C00000}"/>
    <cellStyle name="Total 24 16" xfId="5018" xr:uid="{00000000-0005-0000-0000-0000E4C00000}"/>
    <cellStyle name="Total 24 16 2" xfId="12728" xr:uid="{00000000-0005-0000-0000-0000E5C00000}"/>
    <cellStyle name="Total 24 16 2 2" xfId="27779" xr:uid="{00000000-0005-0000-0000-0000E6C00000}"/>
    <cellStyle name="Total 24 16 2 3" xfId="42128" xr:uid="{00000000-0005-0000-0000-0000E7C00000}"/>
    <cellStyle name="Total 24 16 3" xfId="19367" xr:uid="{00000000-0005-0000-0000-0000E8C00000}"/>
    <cellStyle name="Total 24 16 3 2" xfId="34418" xr:uid="{00000000-0005-0000-0000-0000E9C00000}"/>
    <cellStyle name="Total 24 16 3 3" xfId="48767" xr:uid="{00000000-0005-0000-0000-0000EAC00000}"/>
    <cellStyle name="Total 24 17" xfId="5228" xr:uid="{00000000-0005-0000-0000-0000EBC00000}"/>
    <cellStyle name="Total 24 17 2" xfId="12145" xr:uid="{00000000-0005-0000-0000-0000ECC00000}"/>
    <cellStyle name="Total 24 17 2 2" xfId="27196" xr:uid="{00000000-0005-0000-0000-0000EDC00000}"/>
    <cellStyle name="Total 24 17 2 3" xfId="41545" xr:uid="{00000000-0005-0000-0000-0000EEC00000}"/>
    <cellStyle name="Total 24 17 3" xfId="19577" xr:uid="{00000000-0005-0000-0000-0000EFC00000}"/>
    <cellStyle name="Total 24 17 3 2" xfId="34628" xr:uid="{00000000-0005-0000-0000-0000F0C00000}"/>
    <cellStyle name="Total 24 17 3 3" xfId="48977" xr:uid="{00000000-0005-0000-0000-0000F1C00000}"/>
    <cellStyle name="Total 24 18" xfId="5438" xr:uid="{00000000-0005-0000-0000-0000F2C00000}"/>
    <cellStyle name="Total 24 18 2" xfId="14059" xr:uid="{00000000-0005-0000-0000-0000F3C00000}"/>
    <cellStyle name="Total 24 18 2 2" xfId="29110" xr:uid="{00000000-0005-0000-0000-0000F4C00000}"/>
    <cellStyle name="Total 24 18 2 3" xfId="43459" xr:uid="{00000000-0005-0000-0000-0000F5C00000}"/>
    <cellStyle name="Total 24 18 3" xfId="19787" xr:uid="{00000000-0005-0000-0000-0000F6C00000}"/>
    <cellStyle name="Total 24 18 3 2" xfId="34838" xr:uid="{00000000-0005-0000-0000-0000F7C00000}"/>
    <cellStyle name="Total 24 18 3 3" xfId="49187" xr:uid="{00000000-0005-0000-0000-0000F8C00000}"/>
    <cellStyle name="Total 24 19" xfId="5648" xr:uid="{00000000-0005-0000-0000-0000F9C00000}"/>
    <cellStyle name="Total 24 19 2" xfId="15448" xr:uid="{00000000-0005-0000-0000-0000FAC00000}"/>
    <cellStyle name="Total 24 19 2 2" xfId="30499" xr:uid="{00000000-0005-0000-0000-0000FBC00000}"/>
    <cellStyle name="Total 24 19 2 3" xfId="44848" xr:uid="{00000000-0005-0000-0000-0000FCC00000}"/>
    <cellStyle name="Total 24 19 3" xfId="19997" xr:uid="{00000000-0005-0000-0000-0000FDC00000}"/>
    <cellStyle name="Total 24 19 3 2" xfId="35048" xr:uid="{00000000-0005-0000-0000-0000FEC00000}"/>
    <cellStyle name="Total 24 19 3 3" xfId="49397" xr:uid="{00000000-0005-0000-0000-0000FFC00000}"/>
    <cellStyle name="Total 24 2" xfId="2137" xr:uid="{00000000-0005-0000-0000-000000C10000}"/>
    <cellStyle name="Total 24 2 2" xfId="9912" xr:uid="{00000000-0005-0000-0000-000001C10000}"/>
    <cellStyle name="Total 24 2 2 2" xfId="24963" xr:uid="{00000000-0005-0000-0000-000002C10000}"/>
    <cellStyle name="Total 24 2 2 3" xfId="39312" xr:uid="{00000000-0005-0000-0000-000003C10000}"/>
    <cellStyle name="Total 24 2 3" xfId="16485" xr:uid="{00000000-0005-0000-0000-000004C10000}"/>
    <cellStyle name="Total 24 2 3 2" xfId="31536" xr:uid="{00000000-0005-0000-0000-000005C10000}"/>
    <cellStyle name="Total 24 2 3 3" xfId="45885" xr:uid="{00000000-0005-0000-0000-000006C10000}"/>
    <cellStyle name="Total 24 20" xfId="5858" xr:uid="{00000000-0005-0000-0000-000007C10000}"/>
    <cellStyle name="Total 24 20 2" xfId="10778" xr:uid="{00000000-0005-0000-0000-000008C10000}"/>
    <cellStyle name="Total 24 20 2 2" xfId="25829" xr:uid="{00000000-0005-0000-0000-000009C10000}"/>
    <cellStyle name="Total 24 20 2 3" xfId="40178" xr:uid="{00000000-0005-0000-0000-00000AC10000}"/>
    <cellStyle name="Total 24 20 3" xfId="20207" xr:uid="{00000000-0005-0000-0000-00000BC10000}"/>
    <cellStyle name="Total 24 20 3 2" xfId="35258" xr:uid="{00000000-0005-0000-0000-00000CC10000}"/>
    <cellStyle name="Total 24 20 3 3" xfId="49607" xr:uid="{00000000-0005-0000-0000-00000DC10000}"/>
    <cellStyle name="Total 24 21" xfId="6068" xr:uid="{00000000-0005-0000-0000-00000EC10000}"/>
    <cellStyle name="Total 24 21 2" xfId="13072" xr:uid="{00000000-0005-0000-0000-00000FC10000}"/>
    <cellStyle name="Total 24 21 2 2" xfId="28123" xr:uid="{00000000-0005-0000-0000-000010C10000}"/>
    <cellStyle name="Total 24 21 2 3" xfId="42472" xr:uid="{00000000-0005-0000-0000-000011C10000}"/>
    <cellStyle name="Total 24 21 3" xfId="20417" xr:uid="{00000000-0005-0000-0000-000012C10000}"/>
    <cellStyle name="Total 24 21 3 2" xfId="35468" xr:uid="{00000000-0005-0000-0000-000013C10000}"/>
    <cellStyle name="Total 24 21 3 3" xfId="49817" xr:uid="{00000000-0005-0000-0000-000014C10000}"/>
    <cellStyle name="Total 24 22" xfId="6278" xr:uid="{00000000-0005-0000-0000-000015C10000}"/>
    <cellStyle name="Total 24 22 2" xfId="11813" xr:uid="{00000000-0005-0000-0000-000016C10000}"/>
    <cellStyle name="Total 24 22 2 2" xfId="26864" xr:uid="{00000000-0005-0000-0000-000017C10000}"/>
    <cellStyle name="Total 24 22 2 3" xfId="41213" xr:uid="{00000000-0005-0000-0000-000018C10000}"/>
    <cellStyle name="Total 24 22 3" xfId="20627" xr:uid="{00000000-0005-0000-0000-000019C10000}"/>
    <cellStyle name="Total 24 22 3 2" xfId="35678" xr:uid="{00000000-0005-0000-0000-00001AC10000}"/>
    <cellStyle name="Total 24 22 3 3" xfId="50027" xr:uid="{00000000-0005-0000-0000-00001BC10000}"/>
    <cellStyle name="Total 24 23" xfId="6488" xr:uid="{00000000-0005-0000-0000-00001CC10000}"/>
    <cellStyle name="Total 24 23 2" xfId="12618" xr:uid="{00000000-0005-0000-0000-00001DC10000}"/>
    <cellStyle name="Total 24 23 2 2" xfId="27669" xr:uid="{00000000-0005-0000-0000-00001EC10000}"/>
    <cellStyle name="Total 24 23 2 3" xfId="42018" xr:uid="{00000000-0005-0000-0000-00001FC10000}"/>
    <cellStyle name="Total 24 23 3" xfId="20837" xr:uid="{00000000-0005-0000-0000-000020C10000}"/>
    <cellStyle name="Total 24 23 3 2" xfId="35888" xr:uid="{00000000-0005-0000-0000-000021C10000}"/>
    <cellStyle name="Total 24 23 3 3" xfId="50237" xr:uid="{00000000-0005-0000-0000-000022C10000}"/>
    <cellStyle name="Total 24 24" xfId="6698" xr:uid="{00000000-0005-0000-0000-000023C10000}"/>
    <cellStyle name="Total 24 24 2" xfId="14712" xr:uid="{00000000-0005-0000-0000-000024C10000}"/>
    <cellStyle name="Total 24 24 2 2" xfId="29763" xr:uid="{00000000-0005-0000-0000-000025C10000}"/>
    <cellStyle name="Total 24 24 2 3" xfId="44112" xr:uid="{00000000-0005-0000-0000-000026C10000}"/>
    <cellStyle name="Total 24 24 3" xfId="21047" xr:uid="{00000000-0005-0000-0000-000027C10000}"/>
    <cellStyle name="Total 24 24 3 2" xfId="36098" xr:uid="{00000000-0005-0000-0000-000028C10000}"/>
    <cellStyle name="Total 24 24 3 3" xfId="50447" xr:uid="{00000000-0005-0000-0000-000029C10000}"/>
    <cellStyle name="Total 24 25" xfId="6908" xr:uid="{00000000-0005-0000-0000-00002AC10000}"/>
    <cellStyle name="Total 24 25 2" xfId="14886" xr:uid="{00000000-0005-0000-0000-00002BC10000}"/>
    <cellStyle name="Total 24 25 2 2" xfId="29937" xr:uid="{00000000-0005-0000-0000-00002CC10000}"/>
    <cellStyle name="Total 24 25 2 3" xfId="44286" xr:uid="{00000000-0005-0000-0000-00002DC10000}"/>
    <cellStyle name="Total 24 25 3" xfId="21257" xr:uid="{00000000-0005-0000-0000-00002EC10000}"/>
    <cellStyle name="Total 24 25 3 2" xfId="36308" xr:uid="{00000000-0005-0000-0000-00002FC10000}"/>
    <cellStyle name="Total 24 25 3 3" xfId="50657" xr:uid="{00000000-0005-0000-0000-000030C10000}"/>
    <cellStyle name="Total 24 26" xfId="7118" xr:uid="{00000000-0005-0000-0000-000031C10000}"/>
    <cellStyle name="Total 24 26 2" xfId="1812" xr:uid="{00000000-0005-0000-0000-000032C10000}"/>
    <cellStyle name="Total 24 26 2 2" xfId="23617" xr:uid="{00000000-0005-0000-0000-000033C10000}"/>
    <cellStyle name="Total 24 26 2 3" xfId="23745" xr:uid="{00000000-0005-0000-0000-000034C10000}"/>
    <cellStyle name="Total 24 26 3" xfId="21467" xr:uid="{00000000-0005-0000-0000-000035C10000}"/>
    <cellStyle name="Total 24 26 3 2" xfId="36518" xr:uid="{00000000-0005-0000-0000-000036C10000}"/>
    <cellStyle name="Total 24 26 3 3" xfId="50867" xr:uid="{00000000-0005-0000-0000-000037C10000}"/>
    <cellStyle name="Total 24 27" xfId="7328" xr:uid="{00000000-0005-0000-0000-000038C10000}"/>
    <cellStyle name="Total 24 27 2" xfId="10852" xr:uid="{00000000-0005-0000-0000-000039C10000}"/>
    <cellStyle name="Total 24 27 2 2" xfId="25903" xr:uid="{00000000-0005-0000-0000-00003AC10000}"/>
    <cellStyle name="Total 24 27 2 3" xfId="40252" xr:uid="{00000000-0005-0000-0000-00003BC10000}"/>
    <cellStyle name="Total 24 27 3" xfId="21677" xr:uid="{00000000-0005-0000-0000-00003CC10000}"/>
    <cellStyle name="Total 24 27 3 2" xfId="36728" xr:uid="{00000000-0005-0000-0000-00003DC10000}"/>
    <cellStyle name="Total 24 27 3 3" xfId="51077" xr:uid="{00000000-0005-0000-0000-00003EC10000}"/>
    <cellStyle name="Total 24 28" xfId="7538" xr:uid="{00000000-0005-0000-0000-00003FC10000}"/>
    <cellStyle name="Total 24 28 2" xfId="9540" xr:uid="{00000000-0005-0000-0000-000040C10000}"/>
    <cellStyle name="Total 24 28 2 2" xfId="24591" xr:uid="{00000000-0005-0000-0000-000041C10000}"/>
    <cellStyle name="Total 24 28 2 3" xfId="38940" xr:uid="{00000000-0005-0000-0000-000042C10000}"/>
    <cellStyle name="Total 24 28 3" xfId="21887" xr:uid="{00000000-0005-0000-0000-000043C10000}"/>
    <cellStyle name="Total 24 28 3 2" xfId="36938" xr:uid="{00000000-0005-0000-0000-000044C10000}"/>
    <cellStyle name="Total 24 28 3 3" xfId="51287" xr:uid="{00000000-0005-0000-0000-000045C10000}"/>
    <cellStyle name="Total 24 29" xfId="7748" xr:uid="{00000000-0005-0000-0000-000046C10000}"/>
    <cellStyle name="Total 24 29 2" xfId="15537" xr:uid="{00000000-0005-0000-0000-000047C10000}"/>
    <cellStyle name="Total 24 29 2 2" xfId="30588" xr:uid="{00000000-0005-0000-0000-000048C10000}"/>
    <cellStyle name="Total 24 29 2 3" xfId="44937" xr:uid="{00000000-0005-0000-0000-000049C10000}"/>
    <cellStyle name="Total 24 29 3" xfId="22097" xr:uid="{00000000-0005-0000-0000-00004AC10000}"/>
    <cellStyle name="Total 24 29 3 2" xfId="37148" xr:uid="{00000000-0005-0000-0000-00004BC10000}"/>
    <cellStyle name="Total 24 29 3 3" xfId="51497" xr:uid="{00000000-0005-0000-0000-00004CC10000}"/>
    <cellStyle name="Total 24 3" xfId="2288" xr:uid="{00000000-0005-0000-0000-00004DC10000}"/>
    <cellStyle name="Total 24 3 2" xfId="12410" xr:uid="{00000000-0005-0000-0000-00004EC10000}"/>
    <cellStyle name="Total 24 3 2 2" xfId="27461" xr:uid="{00000000-0005-0000-0000-00004FC10000}"/>
    <cellStyle name="Total 24 3 2 3" xfId="41810" xr:uid="{00000000-0005-0000-0000-000050C10000}"/>
    <cellStyle name="Total 24 3 3" xfId="16637" xr:uid="{00000000-0005-0000-0000-000051C10000}"/>
    <cellStyle name="Total 24 3 3 2" xfId="31688" xr:uid="{00000000-0005-0000-0000-000052C10000}"/>
    <cellStyle name="Total 24 3 3 3" xfId="46037" xr:uid="{00000000-0005-0000-0000-000053C10000}"/>
    <cellStyle name="Total 24 30" xfId="7958" xr:uid="{00000000-0005-0000-0000-000054C10000}"/>
    <cellStyle name="Total 24 30 2" xfId="1675" xr:uid="{00000000-0005-0000-0000-000055C10000}"/>
    <cellStyle name="Total 24 30 2 2" xfId="23480" xr:uid="{00000000-0005-0000-0000-000056C10000}"/>
    <cellStyle name="Total 24 30 2 3" xfId="23927" xr:uid="{00000000-0005-0000-0000-000057C10000}"/>
    <cellStyle name="Total 24 30 3" xfId="22307" xr:uid="{00000000-0005-0000-0000-000058C10000}"/>
    <cellStyle name="Total 24 30 3 2" xfId="37358" xr:uid="{00000000-0005-0000-0000-000059C10000}"/>
    <cellStyle name="Total 24 30 3 3" xfId="51707" xr:uid="{00000000-0005-0000-0000-00005AC10000}"/>
    <cellStyle name="Total 24 31" xfId="8165" xr:uid="{00000000-0005-0000-0000-00005BC10000}"/>
    <cellStyle name="Total 24 31 2" xfId="12128" xr:uid="{00000000-0005-0000-0000-00005CC10000}"/>
    <cellStyle name="Total 24 31 2 2" xfId="27179" xr:uid="{00000000-0005-0000-0000-00005DC10000}"/>
    <cellStyle name="Total 24 31 2 3" xfId="41528" xr:uid="{00000000-0005-0000-0000-00005EC10000}"/>
    <cellStyle name="Total 24 31 3" xfId="22514" xr:uid="{00000000-0005-0000-0000-00005FC10000}"/>
    <cellStyle name="Total 24 31 3 2" xfId="37565" xr:uid="{00000000-0005-0000-0000-000060C10000}"/>
    <cellStyle name="Total 24 31 3 3" xfId="51914" xr:uid="{00000000-0005-0000-0000-000061C10000}"/>
    <cellStyle name="Total 24 32" xfId="8372" xr:uid="{00000000-0005-0000-0000-000062C10000}"/>
    <cellStyle name="Total 24 32 2" xfId="1762" xr:uid="{00000000-0005-0000-0000-000063C10000}"/>
    <cellStyle name="Total 24 32 2 2" xfId="23567" xr:uid="{00000000-0005-0000-0000-000064C10000}"/>
    <cellStyle name="Total 24 32 2 3" xfId="23778" xr:uid="{00000000-0005-0000-0000-000065C10000}"/>
    <cellStyle name="Total 24 32 3" xfId="22721" xr:uid="{00000000-0005-0000-0000-000066C10000}"/>
    <cellStyle name="Total 24 32 3 2" xfId="37772" xr:uid="{00000000-0005-0000-0000-000067C10000}"/>
    <cellStyle name="Total 24 32 3 3" xfId="52121" xr:uid="{00000000-0005-0000-0000-000068C10000}"/>
    <cellStyle name="Total 24 33" xfId="8576" xr:uid="{00000000-0005-0000-0000-000069C10000}"/>
    <cellStyle name="Total 24 33 2" xfId="14362" xr:uid="{00000000-0005-0000-0000-00006AC10000}"/>
    <cellStyle name="Total 24 33 2 2" xfId="29413" xr:uid="{00000000-0005-0000-0000-00006BC10000}"/>
    <cellStyle name="Total 24 33 2 3" xfId="43762" xr:uid="{00000000-0005-0000-0000-00006CC10000}"/>
    <cellStyle name="Total 24 33 3" xfId="22925" xr:uid="{00000000-0005-0000-0000-00006DC10000}"/>
    <cellStyle name="Total 24 33 3 2" xfId="37976" xr:uid="{00000000-0005-0000-0000-00006EC10000}"/>
    <cellStyle name="Total 24 33 3 3" xfId="52325" xr:uid="{00000000-0005-0000-0000-00006FC10000}"/>
    <cellStyle name="Total 24 34" xfId="8766" xr:uid="{00000000-0005-0000-0000-000070C10000}"/>
    <cellStyle name="Total 24 34 2" xfId="15021" xr:uid="{00000000-0005-0000-0000-000071C10000}"/>
    <cellStyle name="Total 24 34 2 2" xfId="30072" xr:uid="{00000000-0005-0000-0000-000072C10000}"/>
    <cellStyle name="Total 24 34 2 3" xfId="44421" xr:uid="{00000000-0005-0000-0000-000073C10000}"/>
    <cellStyle name="Total 24 34 3" xfId="23115" xr:uid="{00000000-0005-0000-0000-000074C10000}"/>
    <cellStyle name="Total 24 34 3 2" xfId="38166" xr:uid="{00000000-0005-0000-0000-000075C10000}"/>
    <cellStyle name="Total 24 34 3 3" xfId="52515" xr:uid="{00000000-0005-0000-0000-000076C10000}"/>
    <cellStyle name="Total 24 35" xfId="8936" xr:uid="{00000000-0005-0000-0000-000077C10000}"/>
    <cellStyle name="Total 24 35 2" xfId="11690" xr:uid="{00000000-0005-0000-0000-000078C10000}"/>
    <cellStyle name="Total 24 35 2 2" xfId="26741" xr:uid="{00000000-0005-0000-0000-000079C10000}"/>
    <cellStyle name="Total 24 35 2 3" xfId="41090" xr:uid="{00000000-0005-0000-0000-00007AC10000}"/>
    <cellStyle name="Total 24 35 3" xfId="23285" xr:uid="{00000000-0005-0000-0000-00007BC10000}"/>
    <cellStyle name="Total 24 35 3 2" xfId="38336" xr:uid="{00000000-0005-0000-0000-00007CC10000}"/>
    <cellStyle name="Total 24 35 3 3" xfId="52685" xr:uid="{00000000-0005-0000-0000-00007DC10000}"/>
    <cellStyle name="Total 24 36" xfId="13142" xr:uid="{00000000-0005-0000-0000-00007EC10000}"/>
    <cellStyle name="Total 24 36 2" xfId="28193" xr:uid="{00000000-0005-0000-0000-00007FC10000}"/>
    <cellStyle name="Total 24 36 3" xfId="42542" xr:uid="{00000000-0005-0000-0000-000080C10000}"/>
    <cellStyle name="Total 24 37" xfId="16185" xr:uid="{00000000-0005-0000-0000-000081C10000}"/>
    <cellStyle name="Total 24 37 2" xfId="31236" xr:uid="{00000000-0005-0000-0000-000082C10000}"/>
    <cellStyle name="Total 24 37 3" xfId="45585" xr:uid="{00000000-0005-0000-0000-000083C10000}"/>
    <cellStyle name="Total 24 4" xfId="2498" xr:uid="{00000000-0005-0000-0000-000084C10000}"/>
    <cellStyle name="Total 24 4 2" xfId="10787" xr:uid="{00000000-0005-0000-0000-000085C10000}"/>
    <cellStyle name="Total 24 4 2 2" xfId="25838" xr:uid="{00000000-0005-0000-0000-000086C10000}"/>
    <cellStyle name="Total 24 4 2 3" xfId="40187" xr:uid="{00000000-0005-0000-0000-000087C10000}"/>
    <cellStyle name="Total 24 4 3" xfId="16847" xr:uid="{00000000-0005-0000-0000-000088C10000}"/>
    <cellStyle name="Total 24 4 3 2" xfId="31898" xr:uid="{00000000-0005-0000-0000-000089C10000}"/>
    <cellStyle name="Total 24 4 3 3" xfId="46247" xr:uid="{00000000-0005-0000-0000-00008AC10000}"/>
    <cellStyle name="Total 24 5" xfId="2708" xr:uid="{00000000-0005-0000-0000-00008BC10000}"/>
    <cellStyle name="Total 24 5 2" xfId="15627" xr:uid="{00000000-0005-0000-0000-00008CC10000}"/>
    <cellStyle name="Total 24 5 2 2" xfId="30678" xr:uid="{00000000-0005-0000-0000-00008DC10000}"/>
    <cellStyle name="Total 24 5 2 3" xfId="45027" xr:uid="{00000000-0005-0000-0000-00008EC10000}"/>
    <cellStyle name="Total 24 5 3" xfId="17057" xr:uid="{00000000-0005-0000-0000-00008FC10000}"/>
    <cellStyle name="Total 24 5 3 2" xfId="32108" xr:uid="{00000000-0005-0000-0000-000090C10000}"/>
    <cellStyle name="Total 24 5 3 3" xfId="46457" xr:uid="{00000000-0005-0000-0000-000091C10000}"/>
    <cellStyle name="Total 24 6" xfId="2918" xr:uid="{00000000-0005-0000-0000-000092C10000}"/>
    <cellStyle name="Total 24 6 2" xfId="12773" xr:uid="{00000000-0005-0000-0000-000093C10000}"/>
    <cellStyle name="Total 24 6 2 2" xfId="27824" xr:uid="{00000000-0005-0000-0000-000094C10000}"/>
    <cellStyle name="Total 24 6 2 3" xfId="42173" xr:uid="{00000000-0005-0000-0000-000095C10000}"/>
    <cellStyle name="Total 24 6 3" xfId="17267" xr:uid="{00000000-0005-0000-0000-000096C10000}"/>
    <cellStyle name="Total 24 6 3 2" xfId="32318" xr:uid="{00000000-0005-0000-0000-000097C10000}"/>
    <cellStyle name="Total 24 6 3 3" xfId="46667" xr:uid="{00000000-0005-0000-0000-000098C10000}"/>
    <cellStyle name="Total 24 7" xfId="3128" xr:uid="{00000000-0005-0000-0000-000099C10000}"/>
    <cellStyle name="Total 24 7 2" xfId="15192" xr:uid="{00000000-0005-0000-0000-00009AC10000}"/>
    <cellStyle name="Total 24 7 2 2" xfId="30243" xr:uid="{00000000-0005-0000-0000-00009BC10000}"/>
    <cellStyle name="Total 24 7 2 3" xfId="44592" xr:uid="{00000000-0005-0000-0000-00009CC10000}"/>
    <cellStyle name="Total 24 7 3" xfId="17477" xr:uid="{00000000-0005-0000-0000-00009DC10000}"/>
    <cellStyle name="Total 24 7 3 2" xfId="32528" xr:uid="{00000000-0005-0000-0000-00009EC10000}"/>
    <cellStyle name="Total 24 7 3 3" xfId="46877" xr:uid="{00000000-0005-0000-0000-00009FC10000}"/>
    <cellStyle name="Total 24 8" xfId="3338" xr:uid="{00000000-0005-0000-0000-0000A0C10000}"/>
    <cellStyle name="Total 24 8 2" xfId="14359" xr:uid="{00000000-0005-0000-0000-0000A1C10000}"/>
    <cellStyle name="Total 24 8 2 2" xfId="29410" xr:uid="{00000000-0005-0000-0000-0000A2C10000}"/>
    <cellStyle name="Total 24 8 2 3" xfId="43759" xr:uid="{00000000-0005-0000-0000-0000A3C10000}"/>
    <cellStyle name="Total 24 8 3" xfId="17687" xr:uid="{00000000-0005-0000-0000-0000A4C10000}"/>
    <cellStyle name="Total 24 8 3 2" xfId="32738" xr:uid="{00000000-0005-0000-0000-0000A5C10000}"/>
    <cellStyle name="Total 24 8 3 3" xfId="47087" xr:uid="{00000000-0005-0000-0000-0000A6C10000}"/>
    <cellStyle name="Total 24 9" xfId="3548" xr:uid="{00000000-0005-0000-0000-0000A7C10000}"/>
    <cellStyle name="Total 24 9 2" xfId="14555" xr:uid="{00000000-0005-0000-0000-0000A8C10000}"/>
    <cellStyle name="Total 24 9 2 2" xfId="29606" xr:uid="{00000000-0005-0000-0000-0000A9C10000}"/>
    <cellStyle name="Total 24 9 2 3" xfId="43955" xr:uid="{00000000-0005-0000-0000-0000AAC10000}"/>
    <cellStyle name="Total 24 9 3" xfId="17897" xr:uid="{00000000-0005-0000-0000-0000ABC10000}"/>
    <cellStyle name="Total 24 9 3 2" xfId="32948" xr:uid="{00000000-0005-0000-0000-0000ACC10000}"/>
    <cellStyle name="Total 24 9 3 3" xfId="47297" xr:uid="{00000000-0005-0000-0000-0000ADC10000}"/>
    <cellStyle name="Total 25" xfId="1461" xr:uid="{00000000-0005-0000-0000-0000AEC10000}"/>
    <cellStyle name="Total 25 10" xfId="3759" xr:uid="{00000000-0005-0000-0000-0000AFC10000}"/>
    <cellStyle name="Total 25 10 2" xfId="15679" xr:uid="{00000000-0005-0000-0000-0000B0C10000}"/>
    <cellStyle name="Total 25 10 2 2" xfId="30730" xr:uid="{00000000-0005-0000-0000-0000B1C10000}"/>
    <cellStyle name="Total 25 10 2 3" xfId="45079" xr:uid="{00000000-0005-0000-0000-0000B2C10000}"/>
    <cellStyle name="Total 25 10 3" xfId="18108" xr:uid="{00000000-0005-0000-0000-0000B3C10000}"/>
    <cellStyle name="Total 25 10 3 2" xfId="33159" xr:uid="{00000000-0005-0000-0000-0000B4C10000}"/>
    <cellStyle name="Total 25 10 3 3" xfId="47508" xr:uid="{00000000-0005-0000-0000-0000B5C10000}"/>
    <cellStyle name="Total 25 11" xfId="3969" xr:uid="{00000000-0005-0000-0000-0000B6C10000}"/>
    <cellStyle name="Total 25 11 2" xfId="13310" xr:uid="{00000000-0005-0000-0000-0000B7C10000}"/>
    <cellStyle name="Total 25 11 2 2" xfId="28361" xr:uid="{00000000-0005-0000-0000-0000B8C10000}"/>
    <cellStyle name="Total 25 11 2 3" xfId="42710" xr:uid="{00000000-0005-0000-0000-0000B9C10000}"/>
    <cellStyle name="Total 25 11 3" xfId="18318" xr:uid="{00000000-0005-0000-0000-0000BAC10000}"/>
    <cellStyle name="Total 25 11 3 2" xfId="33369" xr:uid="{00000000-0005-0000-0000-0000BBC10000}"/>
    <cellStyle name="Total 25 11 3 3" xfId="47718" xr:uid="{00000000-0005-0000-0000-0000BCC10000}"/>
    <cellStyle name="Total 25 12" xfId="4179" xr:uid="{00000000-0005-0000-0000-0000BDC10000}"/>
    <cellStyle name="Total 25 12 2" xfId="15985" xr:uid="{00000000-0005-0000-0000-0000BEC10000}"/>
    <cellStyle name="Total 25 12 2 2" xfId="31036" xr:uid="{00000000-0005-0000-0000-0000BFC10000}"/>
    <cellStyle name="Total 25 12 2 3" xfId="45385" xr:uid="{00000000-0005-0000-0000-0000C0C10000}"/>
    <cellStyle name="Total 25 12 3" xfId="18528" xr:uid="{00000000-0005-0000-0000-0000C1C10000}"/>
    <cellStyle name="Total 25 12 3 2" xfId="33579" xr:uid="{00000000-0005-0000-0000-0000C2C10000}"/>
    <cellStyle name="Total 25 12 3 3" xfId="47928" xr:uid="{00000000-0005-0000-0000-0000C3C10000}"/>
    <cellStyle name="Total 25 13" xfId="4389" xr:uid="{00000000-0005-0000-0000-0000C4C10000}"/>
    <cellStyle name="Total 25 13 2" xfId="9655" xr:uid="{00000000-0005-0000-0000-0000C5C10000}"/>
    <cellStyle name="Total 25 13 2 2" xfId="24706" xr:uid="{00000000-0005-0000-0000-0000C6C10000}"/>
    <cellStyle name="Total 25 13 2 3" xfId="39055" xr:uid="{00000000-0005-0000-0000-0000C7C10000}"/>
    <cellStyle name="Total 25 13 3" xfId="18738" xr:uid="{00000000-0005-0000-0000-0000C8C10000}"/>
    <cellStyle name="Total 25 13 3 2" xfId="33789" xr:uid="{00000000-0005-0000-0000-0000C9C10000}"/>
    <cellStyle name="Total 25 13 3 3" xfId="48138" xr:uid="{00000000-0005-0000-0000-0000CAC10000}"/>
    <cellStyle name="Total 25 14" xfId="4599" xr:uid="{00000000-0005-0000-0000-0000CBC10000}"/>
    <cellStyle name="Total 25 14 2" xfId="15153" xr:uid="{00000000-0005-0000-0000-0000CCC10000}"/>
    <cellStyle name="Total 25 14 2 2" xfId="30204" xr:uid="{00000000-0005-0000-0000-0000CDC10000}"/>
    <cellStyle name="Total 25 14 2 3" xfId="44553" xr:uid="{00000000-0005-0000-0000-0000CEC10000}"/>
    <cellStyle name="Total 25 14 3" xfId="18948" xr:uid="{00000000-0005-0000-0000-0000CFC10000}"/>
    <cellStyle name="Total 25 14 3 2" xfId="33999" xr:uid="{00000000-0005-0000-0000-0000D0C10000}"/>
    <cellStyle name="Total 25 14 3 3" xfId="48348" xr:uid="{00000000-0005-0000-0000-0000D1C10000}"/>
    <cellStyle name="Total 25 15" xfId="4809" xr:uid="{00000000-0005-0000-0000-0000D2C10000}"/>
    <cellStyle name="Total 25 15 2" xfId="1640" xr:uid="{00000000-0005-0000-0000-0000D3C10000}"/>
    <cellStyle name="Total 25 15 2 2" xfId="23445" xr:uid="{00000000-0005-0000-0000-0000D4C10000}"/>
    <cellStyle name="Total 25 15 2 3" xfId="23928" xr:uid="{00000000-0005-0000-0000-0000D5C10000}"/>
    <cellStyle name="Total 25 15 3" xfId="19158" xr:uid="{00000000-0005-0000-0000-0000D6C10000}"/>
    <cellStyle name="Total 25 15 3 2" xfId="34209" xr:uid="{00000000-0005-0000-0000-0000D7C10000}"/>
    <cellStyle name="Total 25 15 3 3" xfId="48558" xr:uid="{00000000-0005-0000-0000-0000D8C10000}"/>
    <cellStyle name="Total 25 16" xfId="5019" xr:uid="{00000000-0005-0000-0000-0000D9C10000}"/>
    <cellStyle name="Total 25 16 2" xfId="10670" xr:uid="{00000000-0005-0000-0000-0000DAC10000}"/>
    <cellStyle name="Total 25 16 2 2" xfId="25721" xr:uid="{00000000-0005-0000-0000-0000DBC10000}"/>
    <cellStyle name="Total 25 16 2 3" xfId="40070" xr:uid="{00000000-0005-0000-0000-0000DCC10000}"/>
    <cellStyle name="Total 25 16 3" xfId="19368" xr:uid="{00000000-0005-0000-0000-0000DDC10000}"/>
    <cellStyle name="Total 25 16 3 2" xfId="34419" xr:uid="{00000000-0005-0000-0000-0000DEC10000}"/>
    <cellStyle name="Total 25 16 3 3" xfId="48768" xr:uid="{00000000-0005-0000-0000-0000DFC10000}"/>
    <cellStyle name="Total 25 17" xfId="5229" xr:uid="{00000000-0005-0000-0000-0000E0C10000}"/>
    <cellStyle name="Total 25 17 2" xfId="11951" xr:uid="{00000000-0005-0000-0000-0000E1C10000}"/>
    <cellStyle name="Total 25 17 2 2" xfId="27002" xr:uid="{00000000-0005-0000-0000-0000E2C10000}"/>
    <cellStyle name="Total 25 17 2 3" xfId="41351" xr:uid="{00000000-0005-0000-0000-0000E3C10000}"/>
    <cellStyle name="Total 25 17 3" xfId="19578" xr:uid="{00000000-0005-0000-0000-0000E4C10000}"/>
    <cellStyle name="Total 25 17 3 2" xfId="34629" xr:uid="{00000000-0005-0000-0000-0000E5C10000}"/>
    <cellStyle name="Total 25 17 3 3" xfId="48978" xr:uid="{00000000-0005-0000-0000-0000E6C10000}"/>
    <cellStyle name="Total 25 18" xfId="5439" xr:uid="{00000000-0005-0000-0000-0000E7C10000}"/>
    <cellStyle name="Total 25 18 2" xfId="13714" xr:uid="{00000000-0005-0000-0000-0000E8C10000}"/>
    <cellStyle name="Total 25 18 2 2" xfId="28765" xr:uid="{00000000-0005-0000-0000-0000E9C10000}"/>
    <cellStyle name="Total 25 18 2 3" xfId="43114" xr:uid="{00000000-0005-0000-0000-0000EAC10000}"/>
    <cellStyle name="Total 25 18 3" xfId="19788" xr:uid="{00000000-0005-0000-0000-0000EBC10000}"/>
    <cellStyle name="Total 25 18 3 2" xfId="34839" xr:uid="{00000000-0005-0000-0000-0000ECC10000}"/>
    <cellStyle name="Total 25 18 3 3" xfId="49188" xr:uid="{00000000-0005-0000-0000-0000EDC10000}"/>
    <cellStyle name="Total 25 19" xfId="5649" xr:uid="{00000000-0005-0000-0000-0000EEC10000}"/>
    <cellStyle name="Total 25 19 2" xfId="13755" xr:uid="{00000000-0005-0000-0000-0000EFC10000}"/>
    <cellStyle name="Total 25 19 2 2" xfId="28806" xr:uid="{00000000-0005-0000-0000-0000F0C10000}"/>
    <cellStyle name="Total 25 19 2 3" xfId="43155" xr:uid="{00000000-0005-0000-0000-0000F1C10000}"/>
    <cellStyle name="Total 25 19 3" xfId="19998" xr:uid="{00000000-0005-0000-0000-0000F2C10000}"/>
    <cellStyle name="Total 25 19 3 2" xfId="35049" xr:uid="{00000000-0005-0000-0000-0000F3C10000}"/>
    <cellStyle name="Total 25 19 3 3" xfId="49398" xr:uid="{00000000-0005-0000-0000-0000F4C10000}"/>
    <cellStyle name="Total 25 2" xfId="2129" xr:uid="{00000000-0005-0000-0000-0000F5C10000}"/>
    <cellStyle name="Total 25 2 2" xfId="15829" xr:uid="{00000000-0005-0000-0000-0000F6C10000}"/>
    <cellStyle name="Total 25 2 2 2" xfId="30880" xr:uid="{00000000-0005-0000-0000-0000F7C10000}"/>
    <cellStyle name="Total 25 2 2 3" xfId="45229" xr:uid="{00000000-0005-0000-0000-0000F8C10000}"/>
    <cellStyle name="Total 25 2 3" xfId="16477" xr:uid="{00000000-0005-0000-0000-0000F9C10000}"/>
    <cellStyle name="Total 25 2 3 2" xfId="31528" xr:uid="{00000000-0005-0000-0000-0000FAC10000}"/>
    <cellStyle name="Total 25 2 3 3" xfId="45877" xr:uid="{00000000-0005-0000-0000-0000FBC10000}"/>
    <cellStyle name="Total 25 20" xfId="5859" xr:uid="{00000000-0005-0000-0000-0000FCC10000}"/>
    <cellStyle name="Total 25 20 2" xfId="12216" xr:uid="{00000000-0005-0000-0000-0000FDC10000}"/>
    <cellStyle name="Total 25 20 2 2" xfId="27267" xr:uid="{00000000-0005-0000-0000-0000FEC10000}"/>
    <cellStyle name="Total 25 20 2 3" xfId="41616" xr:uid="{00000000-0005-0000-0000-0000FFC10000}"/>
    <cellStyle name="Total 25 20 3" xfId="20208" xr:uid="{00000000-0005-0000-0000-000000C20000}"/>
    <cellStyle name="Total 25 20 3 2" xfId="35259" xr:uid="{00000000-0005-0000-0000-000001C20000}"/>
    <cellStyle name="Total 25 20 3 3" xfId="49608" xr:uid="{00000000-0005-0000-0000-000002C20000}"/>
    <cellStyle name="Total 25 21" xfId="6069" xr:uid="{00000000-0005-0000-0000-000003C20000}"/>
    <cellStyle name="Total 25 21 2" xfId="10850" xr:uid="{00000000-0005-0000-0000-000004C20000}"/>
    <cellStyle name="Total 25 21 2 2" xfId="25901" xr:uid="{00000000-0005-0000-0000-000005C20000}"/>
    <cellStyle name="Total 25 21 2 3" xfId="40250" xr:uid="{00000000-0005-0000-0000-000006C20000}"/>
    <cellStyle name="Total 25 21 3" xfId="20418" xr:uid="{00000000-0005-0000-0000-000007C20000}"/>
    <cellStyle name="Total 25 21 3 2" xfId="35469" xr:uid="{00000000-0005-0000-0000-000008C20000}"/>
    <cellStyle name="Total 25 21 3 3" xfId="49818" xr:uid="{00000000-0005-0000-0000-000009C20000}"/>
    <cellStyle name="Total 25 22" xfId="6279" xr:uid="{00000000-0005-0000-0000-00000AC20000}"/>
    <cellStyle name="Total 25 22 2" xfId="15589" xr:uid="{00000000-0005-0000-0000-00000BC20000}"/>
    <cellStyle name="Total 25 22 2 2" xfId="30640" xr:uid="{00000000-0005-0000-0000-00000CC20000}"/>
    <cellStyle name="Total 25 22 2 3" xfId="44989" xr:uid="{00000000-0005-0000-0000-00000DC20000}"/>
    <cellStyle name="Total 25 22 3" xfId="20628" xr:uid="{00000000-0005-0000-0000-00000EC20000}"/>
    <cellStyle name="Total 25 22 3 2" xfId="35679" xr:uid="{00000000-0005-0000-0000-00000FC20000}"/>
    <cellStyle name="Total 25 22 3 3" xfId="50028" xr:uid="{00000000-0005-0000-0000-000010C20000}"/>
    <cellStyle name="Total 25 23" xfId="6489" xr:uid="{00000000-0005-0000-0000-000011C20000}"/>
    <cellStyle name="Total 25 23 2" xfId="11122" xr:uid="{00000000-0005-0000-0000-000012C20000}"/>
    <cellStyle name="Total 25 23 2 2" xfId="26173" xr:uid="{00000000-0005-0000-0000-000013C20000}"/>
    <cellStyle name="Total 25 23 2 3" xfId="40522" xr:uid="{00000000-0005-0000-0000-000014C20000}"/>
    <cellStyle name="Total 25 23 3" xfId="20838" xr:uid="{00000000-0005-0000-0000-000015C20000}"/>
    <cellStyle name="Total 25 23 3 2" xfId="35889" xr:uid="{00000000-0005-0000-0000-000016C20000}"/>
    <cellStyle name="Total 25 23 3 3" xfId="50238" xr:uid="{00000000-0005-0000-0000-000017C20000}"/>
    <cellStyle name="Total 25 24" xfId="6699" xr:uid="{00000000-0005-0000-0000-000018C20000}"/>
    <cellStyle name="Total 25 24 2" xfId="16003" xr:uid="{00000000-0005-0000-0000-000019C20000}"/>
    <cellStyle name="Total 25 24 2 2" xfId="31054" xr:uid="{00000000-0005-0000-0000-00001AC20000}"/>
    <cellStyle name="Total 25 24 2 3" xfId="45403" xr:uid="{00000000-0005-0000-0000-00001BC20000}"/>
    <cellStyle name="Total 25 24 3" xfId="21048" xr:uid="{00000000-0005-0000-0000-00001CC20000}"/>
    <cellStyle name="Total 25 24 3 2" xfId="36099" xr:uid="{00000000-0005-0000-0000-00001DC20000}"/>
    <cellStyle name="Total 25 24 3 3" xfId="50448" xr:uid="{00000000-0005-0000-0000-00001EC20000}"/>
    <cellStyle name="Total 25 25" xfId="6909" xr:uid="{00000000-0005-0000-0000-00001FC20000}"/>
    <cellStyle name="Total 25 25 2" xfId="11563" xr:uid="{00000000-0005-0000-0000-000020C20000}"/>
    <cellStyle name="Total 25 25 2 2" xfId="26614" xr:uid="{00000000-0005-0000-0000-000021C20000}"/>
    <cellStyle name="Total 25 25 2 3" xfId="40963" xr:uid="{00000000-0005-0000-0000-000022C20000}"/>
    <cellStyle name="Total 25 25 3" xfId="21258" xr:uid="{00000000-0005-0000-0000-000023C20000}"/>
    <cellStyle name="Total 25 25 3 2" xfId="36309" xr:uid="{00000000-0005-0000-0000-000024C20000}"/>
    <cellStyle name="Total 25 25 3 3" xfId="50658" xr:uid="{00000000-0005-0000-0000-000025C20000}"/>
    <cellStyle name="Total 25 26" xfId="7119" xr:uid="{00000000-0005-0000-0000-000026C20000}"/>
    <cellStyle name="Total 25 26 2" xfId="11901" xr:uid="{00000000-0005-0000-0000-000027C20000}"/>
    <cellStyle name="Total 25 26 2 2" xfId="26952" xr:uid="{00000000-0005-0000-0000-000028C20000}"/>
    <cellStyle name="Total 25 26 2 3" xfId="41301" xr:uid="{00000000-0005-0000-0000-000029C20000}"/>
    <cellStyle name="Total 25 26 3" xfId="21468" xr:uid="{00000000-0005-0000-0000-00002AC20000}"/>
    <cellStyle name="Total 25 26 3 2" xfId="36519" xr:uid="{00000000-0005-0000-0000-00002BC20000}"/>
    <cellStyle name="Total 25 26 3 3" xfId="50868" xr:uid="{00000000-0005-0000-0000-00002CC20000}"/>
    <cellStyle name="Total 25 27" xfId="7329" xr:uid="{00000000-0005-0000-0000-00002DC20000}"/>
    <cellStyle name="Total 25 27 2" xfId="15930" xr:uid="{00000000-0005-0000-0000-00002EC20000}"/>
    <cellStyle name="Total 25 27 2 2" xfId="30981" xr:uid="{00000000-0005-0000-0000-00002FC20000}"/>
    <cellStyle name="Total 25 27 2 3" xfId="45330" xr:uid="{00000000-0005-0000-0000-000030C20000}"/>
    <cellStyle name="Total 25 27 3" xfId="21678" xr:uid="{00000000-0005-0000-0000-000031C20000}"/>
    <cellStyle name="Total 25 27 3 2" xfId="36729" xr:uid="{00000000-0005-0000-0000-000032C20000}"/>
    <cellStyle name="Total 25 27 3 3" xfId="51078" xr:uid="{00000000-0005-0000-0000-000033C20000}"/>
    <cellStyle name="Total 25 28" xfId="7539" xr:uid="{00000000-0005-0000-0000-000034C20000}"/>
    <cellStyle name="Total 25 28 2" xfId="11306" xr:uid="{00000000-0005-0000-0000-000035C20000}"/>
    <cellStyle name="Total 25 28 2 2" xfId="26357" xr:uid="{00000000-0005-0000-0000-000036C20000}"/>
    <cellStyle name="Total 25 28 2 3" xfId="40706" xr:uid="{00000000-0005-0000-0000-000037C20000}"/>
    <cellStyle name="Total 25 28 3" xfId="21888" xr:uid="{00000000-0005-0000-0000-000038C20000}"/>
    <cellStyle name="Total 25 28 3 2" xfId="36939" xr:uid="{00000000-0005-0000-0000-000039C20000}"/>
    <cellStyle name="Total 25 28 3 3" xfId="51288" xr:uid="{00000000-0005-0000-0000-00003AC20000}"/>
    <cellStyle name="Total 25 29" xfId="7749" xr:uid="{00000000-0005-0000-0000-00003BC20000}"/>
    <cellStyle name="Total 25 29 2" xfId="11101" xr:uid="{00000000-0005-0000-0000-00003CC20000}"/>
    <cellStyle name="Total 25 29 2 2" xfId="26152" xr:uid="{00000000-0005-0000-0000-00003DC20000}"/>
    <cellStyle name="Total 25 29 2 3" xfId="40501" xr:uid="{00000000-0005-0000-0000-00003EC20000}"/>
    <cellStyle name="Total 25 29 3" xfId="22098" xr:uid="{00000000-0005-0000-0000-00003FC20000}"/>
    <cellStyle name="Total 25 29 3 2" xfId="37149" xr:uid="{00000000-0005-0000-0000-000040C20000}"/>
    <cellStyle name="Total 25 29 3 3" xfId="51498" xr:uid="{00000000-0005-0000-0000-000041C20000}"/>
    <cellStyle name="Total 25 3" xfId="2289" xr:uid="{00000000-0005-0000-0000-000042C20000}"/>
    <cellStyle name="Total 25 3 2" xfId="13674" xr:uid="{00000000-0005-0000-0000-000043C20000}"/>
    <cellStyle name="Total 25 3 2 2" xfId="28725" xr:uid="{00000000-0005-0000-0000-000044C20000}"/>
    <cellStyle name="Total 25 3 2 3" xfId="43074" xr:uid="{00000000-0005-0000-0000-000045C20000}"/>
    <cellStyle name="Total 25 3 3" xfId="16638" xr:uid="{00000000-0005-0000-0000-000046C20000}"/>
    <cellStyle name="Total 25 3 3 2" xfId="31689" xr:uid="{00000000-0005-0000-0000-000047C20000}"/>
    <cellStyle name="Total 25 3 3 3" xfId="46038" xr:uid="{00000000-0005-0000-0000-000048C20000}"/>
    <cellStyle name="Total 25 30" xfId="7959" xr:uid="{00000000-0005-0000-0000-000049C20000}"/>
    <cellStyle name="Total 25 30 2" xfId="13787" xr:uid="{00000000-0005-0000-0000-00004AC20000}"/>
    <cellStyle name="Total 25 30 2 2" xfId="28838" xr:uid="{00000000-0005-0000-0000-00004BC20000}"/>
    <cellStyle name="Total 25 30 2 3" xfId="43187" xr:uid="{00000000-0005-0000-0000-00004CC20000}"/>
    <cellStyle name="Total 25 30 3" xfId="22308" xr:uid="{00000000-0005-0000-0000-00004DC20000}"/>
    <cellStyle name="Total 25 30 3 2" xfId="37359" xr:uid="{00000000-0005-0000-0000-00004EC20000}"/>
    <cellStyle name="Total 25 30 3 3" xfId="51708" xr:uid="{00000000-0005-0000-0000-00004FC20000}"/>
    <cellStyle name="Total 25 31" xfId="8166" xr:uid="{00000000-0005-0000-0000-000050C20000}"/>
    <cellStyle name="Total 25 31 2" xfId="12578" xr:uid="{00000000-0005-0000-0000-000051C20000}"/>
    <cellStyle name="Total 25 31 2 2" xfId="27629" xr:uid="{00000000-0005-0000-0000-000052C20000}"/>
    <cellStyle name="Total 25 31 2 3" xfId="41978" xr:uid="{00000000-0005-0000-0000-000053C20000}"/>
    <cellStyle name="Total 25 31 3" xfId="22515" xr:uid="{00000000-0005-0000-0000-000054C20000}"/>
    <cellStyle name="Total 25 31 3 2" xfId="37566" xr:uid="{00000000-0005-0000-0000-000055C20000}"/>
    <cellStyle name="Total 25 31 3 3" xfId="51915" xr:uid="{00000000-0005-0000-0000-000056C20000}"/>
    <cellStyle name="Total 25 32" xfId="8373" xr:uid="{00000000-0005-0000-0000-000057C20000}"/>
    <cellStyle name="Total 25 32 2" xfId="14790" xr:uid="{00000000-0005-0000-0000-000058C20000}"/>
    <cellStyle name="Total 25 32 2 2" xfId="29841" xr:uid="{00000000-0005-0000-0000-000059C20000}"/>
    <cellStyle name="Total 25 32 2 3" xfId="44190" xr:uid="{00000000-0005-0000-0000-00005AC20000}"/>
    <cellStyle name="Total 25 32 3" xfId="22722" xr:uid="{00000000-0005-0000-0000-00005BC20000}"/>
    <cellStyle name="Total 25 32 3 2" xfId="37773" xr:uid="{00000000-0005-0000-0000-00005CC20000}"/>
    <cellStyle name="Total 25 32 3 3" xfId="52122" xr:uid="{00000000-0005-0000-0000-00005DC20000}"/>
    <cellStyle name="Total 25 33" xfId="8577" xr:uid="{00000000-0005-0000-0000-00005EC20000}"/>
    <cellStyle name="Total 25 33 2" xfId="12203" xr:uid="{00000000-0005-0000-0000-00005FC20000}"/>
    <cellStyle name="Total 25 33 2 2" xfId="27254" xr:uid="{00000000-0005-0000-0000-000060C20000}"/>
    <cellStyle name="Total 25 33 2 3" xfId="41603" xr:uid="{00000000-0005-0000-0000-000061C20000}"/>
    <cellStyle name="Total 25 33 3" xfId="22926" xr:uid="{00000000-0005-0000-0000-000062C20000}"/>
    <cellStyle name="Total 25 33 3 2" xfId="37977" xr:uid="{00000000-0005-0000-0000-000063C20000}"/>
    <cellStyle name="Total 25 33 3 3" xfId="52326" xr:uid="{00000000-0005-0000-0000-000064C20000}"/>
    <cellStyle name="Total 25 34" xfId="8767" xr:uid="{00000000-0005-0000-0000-000065C20000}"/>
    <cellStyle name="Total 25 34 2" xfId="11030" xr:uid="{00000000-0005-0000-0000-000066C20000}"/>
    <cellStyle name="Total 25 34 2 2" xfId="26081" xr:uid="{00000000-0005-0000-0000-000067C20000}"/>
    <cellStyle name="Total 25 34 2 3" xfId="40430" xr:uid="{00000000-0005-0000-0000-000068C20000}"/>
    <cellStyle name="Total 25 34 3" xfId="23116" xr:uid="{00000000-0005-0000-0000-000069C20000}"/>
    <cellStyle name="Total 25 34 3 2" xfId="38167" xr:uid="{00000000-0005-0000-0000-00006AC20000}"/>
    <cellStyle name="Total 25 34 3 3" xfId="52516" xr:uid="{00000000-0005-0000-0000-00006BC20000}"/>
    <cellStyle name="Total 25 35" xfId="8937" xr:uid="{00000000-0005-0000-0000-00006CC20000}"/>
    <cellStyle name="Total 25 35 2" xfId="12319" xr:uid="{00000000-0005-0000-0000-00006DC20000}"/>
    <cellStyle name="Total 25 35 2 2" xfId="27370" xr:uid="{00000000-0005-0000-0000-00006EC20000}"/>
    <cellStyle name="Total 25 35 2 3" xfId="41719" xr:uid="{00000000-0005-0000-0000-00006FC20000}"/>
    <cellStyle name="Total 25 35 3" xfId="23286" xr:uid="{00000000-0005-0000-0000-000070C20000}"/>
    <cellStyle name="Total 25 35 3 2" xfId="38337" xr:uid="{00000000-0005-0000-0000-000071C20000}"/>
    <cellStyle name="Total 25 35 3 3" xfId="52686" xr:uid="{00000000-0005-0000-0000-000072C20000}"/>
    <cellStyle name="Total 25 36" xfId="11651" xr:uid="{00000000-0005-0000-0000-000073C20000}"/>
    <cellStyle name="Total 25 36 2" xfId="26702" xr:uid="{00000000-0005-0000-0000-000074C20000}"/>
    <cellStyle name="Total 25 36 3" xfId="41051" xr:uid="{00000000-0005-0000-0000-000075C20000}"/>
    <cellStyle name="Total 25 37" xfId="16186" xr:uid="{00000000-0005-0000-0000-000076C20000}"/>
    <cellStyle name="Total 25 37 2" xfId="31237" xr:uid="{00000000-0005-0000-0000-000077C20000}"/>
    <cellStyle name="Total 25 37 3" xfId="45586" xr:uid="{00000000-0005-0000-0000-000078C20000}"/>
    <cellStyle name="Total 25 4" xfId="2499" xr:uid="{00000000-0005-0000-0000-000079C20000}"/>
    <cellStyle name="Total 25 4 2" xfId="15759" xr:uid="{00000000-0005-0000-0000-00007AC20000}"/>
    <cellStyle name="Total 25 4 2 2" xfId="30810" xr:uid="{00000000-0005-0000-0000-00007BC20000}"/>
    <cellStyle name="Total 25 4 2 3" xfId="45159" xr:uid="{00000000-0005-0000-0000-00007CC20000}"/>
    <cellStyle name="Total 25 4 3" xfId="16848" xr:uid="{00000000-0005-0000-0000-00007DC20000}"/>
    <cellStyle name="Total 25 4 3 2" xfId="31899" xr:uid="{00000000-0005-0000-0000-00007EC20000}"/>
    <cellStyle name="Total 25 4 3 3" xfId="46248" xr:uid="{00000000-0005-0000-0000-00007FC20000}"/>
    <cellStyle name="Total 25 5" xfId="2709" xr:uid="{00000000-0005-0000-0000-000080C20000}"/>
    <cellStyle name="Total 25 5 2" xfId="11571" xr:uid="{00000000-0005-0000-0000-000081C20000}"/>
    <cellStyle name="Total 25 5 2 2" xfId="26622" xr:uid="{00000000-0005-0000-0000-000082C20000}"/>
    <cellStyle name="Total 25 5 2 3" xfId="40971" xr:uid="{00000000-0005-0000-0000-000083C20000}"/>
    <cellStyle name="Total 25 5 3" xfId="17058" xr:uid="{00000000-0005-0000-0000-000084C20000}"/>
    <cellStyle name="Total 25 5 3 2" xfId="32109" xr:uid="{00000000-0005-0000-0000-000085C20000}"/>
    <cellStyle name="Total 25 5 3 3" xfId="46458" xr:uid="{00000000-0005-0000-0000-000086C20000}"/>
    <cellStyle name="Total 25 6" xfId="2919" xr:uid="{00000000-0005-0000-0000-000087C20000}"/>
    <cellStyle name="Total 25 6 2" xfId="12133" xr:uid="{00000000-0005-0000-0000-000088C20000}"/>
    <cellStyle name="Total 25 6 2 2" xfId="27184" xr:uid="{00000000-0005-0000-0000-000089C20000}"/>
    <cellStyle name="Total 25 6 2 3" xfId="41533" xr:uid="{00000000-0005-0000-0000-00008AC20000}"/>
    <cellStyle name="Total 25 6 3" xfId="17268" xr:uid="{00000000-0005-0000-0000-00008BC20000}"/>
    <cellStyle name="Total 25 6 3 2" xfId="32319" xr:uid="{00000000-0005-0000-0000-00008CC20000}"/>
    <cellStyle name="Total 25 6 3 3" xfId="46668" xr:uid="{00000000-0005-0000-0000-00008DC20000}"/>
    <cellStyle name="Total 25 7" xfId="3129" xr:uid="{00000000-0005-0000-0000-00008EC20000}"/>
    <cellStyle name="Total 25 7 2" xfId="13809" xr:uid="{00000000-0005-0000-0000-00008FC20000}"/>
    <cellStyle name="Total 25 7 2 2" xfId="28860" xr:uid="{00000000-0005-0000-0000-000090C20000}"/>
    <cellStyle name="Total 25 7 2 3" xfId="43209" xr:uid="{00000000-0005-0000-0000-000091C20000}"/>
    <cellStyle name="Total 25 7 3" xfId="17478" xr:uid="{00000000-0005-0000-0000-000092C20000}"/>
    <cellStyle name="Total 25 7 3 2" xfId="32529" xr:uid="{00000000-0005-0000-0000-000093C20000}"/>
    <cellStyle name="Total 25 7 3 3" xfId="46878" xr:uid="{00000000-0005-0000-0000-000094C20000}"/>
    <cellStyle name="Total 25 8" xfId="3339" xr:uid="{00000000-0005-0000-0000-000095C20000}"/>
    <cellStyle name="Total 25 8 2" xfId="13580" xr:uid="{00000000-0005-0000-0000-000096C20000}"/>
    <cellStyle name="Total 25 8 2 2" xfId="28631" xr:uid="{00000000-0005-0000-0000-000097C20000}"/>
    <cellStyle name="Total 25 8 2 3" xfId="42980" xr:uid="{00000000-0005-0000-0000-000098C20000}"/>
    <cellStyle name="Total 25 8 3" xfId="17688" xr:uid="{00000000-0005-0000-0000-000099C20000}"/>
    <cellStyle name="Total 25 8 3 2" xfId="32739" xr:uid="{00000000-0005-0000-0000-00009AC20000}"/>
    <cellStyle name="Total 25 8 3 3" xfId="47088" xr:uid="{00000000-0005-0000-0000-00009BC20000}"/>
    <cellStyle name="Total 25 9" xfId="3549" xr:uid="{00000000-0005-0000-0000-00009CC20000}"/>
    <cellStyle name="Total 25 9 2" xfId="12172" xr:uid="{00000000-0005-0000-0000-00009DC20000}"/>
    <cellStyle name="Total 25 9 2 2" xfId="27223" xr:uid="{00000000-0005-0000-0000-00009EC20000}"/>
    <cellStyle name="Total 25 9 2 3" xfId="41572" xr:uid="{00000000-0005-0000-0000-00009FC20000}"/>
    <cellStyle name="Total 25 9 3" xfId="17898" xr:uid="{00000000-0005-0000-0000-0000A0C20000}"/>
    <cellStyle name="Total 25 9 3 2" xfId="32949" xr:uid="{00000000-0005-0000-0000-0000A1C20000}"/>
    <cellStyle name="Total 25 9 3 3" xfId="47298" xr:uid="{00000000-0005-0000-0000-0000A2C20000}"/>
    <cellStyle name="Total 26" xfId="1462" xr:uid="{00000000-0005-0000-0000-0000A3C20000}"/>
    <cellStyle name="Total 26 10" xfId="3760" xr:uid="{00000000-0005-0000-0000-0000A4C20000}"/>
    <cellStyle name="Total 26 10 2" xfId="11823" xr:uid="{00000000-0005-0000-0000-0000A5C20000}"/>
    <cellStyle name="Total 26 10 2 2" xfId="26874" xr:uid="{00000000-0005-0000-0000-0000A6C20000}"/>
    <cellStyle name="Total 26 10 2 3" xfId="41223" xr:uid="{00000000-0005-0000-0000-0000A7C20000}"/>
    <cellStyle name="Total 26 10 3" xfId="18109" xr:uid="{00000000-0005-0000-0000-0000A8C20000}"/>
    <cellStyle name="Total 26 10 3 2" xfId="33160" xr:uid="{00000000-0005-0000-0000-0000A9C20000}"/>
    <cellStyle name="Total 26 10 3 3" xfId="47509" xr:uid="{00000000-0005-0000-0000-0000AAC20000}"/>
    <cellStyle name="Total 26 11" xfId="3970" xr:uid="{00000000-0005-0000-0000-0000ABC20000}"/>
    <cellStyle name="Total 26 11 2" xfId="12821" xr:uid="{00000000-0005-0000-0000-0000ACC20000}"/>
    <cellStyle name="Total 26 11 2 2" xfId="27872" xr:uid="{00000000-0005-0000-0000-0000ADC20000}"/>
    <cellStyle name="Total 26 11 2 3" xfId="42221" xr:uid="{00000000-0005-0000-0000-0000AEC20000}"/>
    <cellStyle name="Total 26 11 3" xfId="18319" xr:uid="{00000000-0005-0000-0000-0000AFC20000}"/>
    <cellStyle name="Total 26 11 3 2" xfId="33370" xr:uid="{00000000-0005-0000-0000-0000B0C20000}"/>
    <cellStyle name="Total 26 11 3 3" xfId="47719" xr:uid="{00000000-0005-0000-0000-0000B1C20000}"/>
    <cellStyle name="Total 26 12" xfId="4180" xr:uid="{00000000-0005-0000-0000-0000B2C20000}"/>
    <cellStyle name="Total 26 12 2" xfId="12929" xr:uid="{00000000-0005-0000-0000-0000B3C20000}"/>
    <cellStyle name="Total 26 12 2 2" xfId="27980" xr:uid="{00000000-0005-0000-0000-0000B4C20000}"/>
    <cellStyle name="Total 26 12 2 3" xfId="42329" xr:uid="{00000000-0005-0000-0000-0000B5C20000}"/>
    <cellStyle name="Total 26 12 3" xfId="18529" xr:uid="{00000000-0005-0000-0000-0000B6C20000}"/>
    <cellStyle name="Total 26 12 3 2" xfId="33580" xr:uid="{00000000-0005-0000-0000-0000B7C20000}"/>
    <cellStyle name="Total 26 12 3 3" xfId="47929" xr:uid="{00000000-0005-0000-0000-0000B8C20000}"/>
    <cellStyle name="Total 26 13" xfId="4390" xr:uid="{00000000-0005-0000-0000-0000B9C20000}"/>
    <cellStyle name="Total 26 13 2" xfId="14918" xr:uid="{00000000-0005-0000-0000-0000BAC20000}"/>
    <cellStyle name="Total 26 13 2 2" xfId="29969" xr:uid="{00000000-0005-0000-0000-0000BBC20000}"/>
    <cellStyle name="Total 26 13 2 3" xfId="44318" xr:uid="{00000000-0005-0000-0000-0000BCC20000}"/>
    <cellStyle name="Total 26 13 3" xfId="18739" xr:uid="{00000000-0005-0000-0000-0000BDC20000}"/>
    <cellStyle name="Total 26 13 3 2" xfId="33790" xr:uid="{00000000-0005-0000-0000-0000BEC20000}"/>
    <cellStyle name="Total 26 13 3 3" xfId="48139" xr:uid="{00000000-0005-0000-0000-0000BFC20000}"/>
    <cellStyle name="Total 26 14" xfId="4600" xr:uid="{00000000-0005-0000-0000-0000C0C20000}"/>
    <cellStyle name="Total 26 14 2" xfId="9613" xr:uid="{00000000-0005-0000-0000-0000C1C20000}"/>
    <cellStyle name="Total 26 14 2 2" xfId="24664" xr:uid="{00000000-0005-0000-0000-0000C2C20000}"/>
    <cellStyle name="Total 26 14 2 3" xfId="39013" xr:uid="{00000000-0005-0000-0000-0000C3C20000}"/>
    <cellStyle name="Total 26 14 3" xfId="18949" xr:uid="{00000000-0005-0000-0000-0000C4C20000}"/>
    <cellStyle name="Total 26 14 3 2" xfId="34000" xr:uid="{00000000-0005-0000-0000-0000C5C20000}"/>
    <cellStyle name="Total 26 14 3 3" xfId="48349" xr:uid="{00000000-0005-0000-0000-0000C6C20000}"/>
    <cellStyle name="Total 26 15" xfId="4810" xr:uid="{00000000-0005-0000-0000-0000C7C20000}"/>
    <cellStyle name="Total 26 15 2" xfId="9132" xr:uid="{00000000-0005-0000-0000-0000C8C20000}"/>
    <cellStyle name="Total 26 15 2 2" xfId="24183" xr:uid="{00000000-0005-0000-0000-0000C9C20000}"/>
    <cellStyle name="Total 26 15 2 3" xfId="38532" xr:uid="{00000000-0005-0000-0000-0000CAC20000}"/>
    <cellStyle name="Total 26 15 3" xfId="19159" xr:uid="{00000000-0005-0000-0000-0000CBC20000}"/>
    <cellStyle name="Total 26 15 3 2" xfId="34210" xr:uid="{00000000-0005-0000-0000-0000CCC20000}"/>
    <cellStyle name="Total 26 15 3 3" xfId="48559" xr:uid="{00000000-0005-0000-0000-0000CDC20000}"/>
    <cellStyle name="Total 26 16" xfId="5020" xr:uid="{00000000-0005-0000-0000-0000CEC20000}"/>
    <cellStyle name="Total 26 16 2" xfId="15155" xr:uid="{00000000-0005-0000-0000-0000CFC20000}"/>
    <cellStyle name="Total 26 16 2 2" xfId="30206" xr:uid="{00000000-0005-0000-0000-0000D0C20000}"/>
    <cellStyle name="Total 26 16 2 3" xfId="44555" xr:uid="{00000000-0005-0000-0000-0000D1C20000}"/>
    <cellStyle name="Total 26 16 3" xfId="19369" xr:uid="{00000000-0005-0000-0000-0000D2C20000}"/>
    <cellStyle name="Total 26 16 3 2" xfId="34420" xr:uid="{00000000-0005-0000-0000-0000D3C20000}"/>
    <cellStyle name="Total 26 16 3 3" xfId="48769" xr:uid="{00000000-0005-0000-0000-0000D4C20000}"/>
    <cellStyle name="Total 26 17" xfId="5230" xr:uid="{00000000-0005-0000-0000-0000D5C20000}"/>
    <cellStyle name="Total 26 17 2" xfId="15753" xr:uid="{00000000-0005-0000-0000-0000D6C20000}"/>
    <cellStyle name="Total 26 17 2 2" xfId="30804" xr:uid="{00000000-0005-0000-0000-0000D7C20000}"/>
    <cellStyle name="Total 26 17 2 3" xfId="45153" xr:uid="{00000000-0005-0000-0000-0000D8C20000}"/>
    <cellStyle name="Total 26 17 3" xfId="19579" xr:uid="{00000000-0005-0000-0000-0000D9C20000}"/>
    <cellStyle name="Total 26 17 3 2" xfId="34630" xr:uid="{00000000-0005-0000-0000-0000DAC20000}"/>
    <cellStyle name="Total 26 17 3 3" xfId="48979" xr:uid="{00000000-0005-0000-0000-0000DBC20000}"/>
    <cellStyle name="Total 26 18" xfId="5440" xr:uid="{00000000-0005-0000-0000-0000DCC20000}"/>
    <cellStyle name="Total 26 18 2" xfId="1549" xr:uid="{00000000-0005-0000-0000-0000DDC20000}"/>
    <cellStyle name="Total 26 18 2 2" xfId="23394" xr:uid="{00000000-0005-0000-0000-0000DEC20000}"/>
    <cellStyle name="Total 26 18 2 3" xfId="23810" xr:uid="{00000000-0005-0000-0000-0000DFC20000}"/>
    <cellStyle name="Total 26 18 3" xfId="19789" xr:uid="{00000000-0005-0000-0000-0000E0C20000}"/>
    <cellStyle name="Total 26 18 3 2" xfId="34840" xr:uid="{00000000-0005-0000-0000-0000E1C20000}"/>
    <cellStyle name="Total 26 18 3 3" xfId="49189" xr:uid="{00000000-0005-0000-0000-0000E2C20000}"/>
    <cellStyle name="Total 26 19" xfId="5650" xr:uid="{00000000-0005-0000-0000-0000E3C20000}"/>
    <cellStyle name="Total 26 19 2" xfId="10042" xr:uid="{00000000-0005-0000-0000-0000E4C20000}"/>
    <cellStyle name="Total 26 19 2 2" xfId="25093" xr:uid="{00000000-0005-0000-0000-0000E5C20000}"/>
    <cellStyle name="Total 26 19 2 3" xfId="39442" xr:uid="{00000000-0005-0000-0000-0000E6C20000}"/>
    <cellStyle name="Total 26 19 3" xfId="19999" xr:uid="{00000000-0005-0000-0000-0000E7C20000}"/>
    <cellStyle name="Total 26 19 3 2" xfId="35050" xr:uid="{00000000-0005-0000-0000-0000E8C20000}"/>
    <cellStyle name="Total 26 19 3 3" xfId="49399" xr:uid="{00000000-0005-0000-0000-0000E9C20000}"/>
    <cellStyle name="Total 26 2" xfId="2025" xr:uid="{00000000-0005-0000-0000-0000EAC20000}"/>
    <cellStyle name="Total 26 2 2" xfId="15015" xr:uid="{00000000-0005-0000-0000-0000EBC20000}"/>
    <cellStyle name="Total 26 2 2 2" xfId="30066" xr:uid="{00000000-0005-0000-0000-0000ECC20000}"/>
    <cellStyle name="Total 26 2 2 3" xfId="44415" xr:uid="{00000000-0005-0000-0000-0000EDC20000}"/>
    <cellStyle name="Total 26 2 3" xfId="16372" xr:uid="{00000000-0005-0000-0000-0000EEC20000}"/>
    <cellStyle name="Total 26 2 3 2" xfId="31423" xr:uid="{00000000-0005-0000-0000-0000EFC20000}"/>
    <cellStyle name="Total 26 2 3 3" xfId="45772" xr:uid="{00000000-0005-0000-0000-0000F0C20000}"/>
    <cellStyle name="Total 26 20" xfId="5860" xr:uid="{00000000-0005-0000-0000-0000F1C20000}"/>
    <cellStyle name="Total 26 20 2" xfId="13159" xr:uid="{00000000-0005-0000-0000-0000F2C20000}"/>
    <cellStyle name="Total 26 20 2 2" xfId="28210" xr:uid="{00000000-0005-0000-0000-0000F3C20000}"/>
    <cellStyle name="Total 26 20 2 3" xfId="42559" xr:uid="{00000000-0005-0000-0000-0000F4C20000}"/>
    <cellStyle name="Total 26 20 3" xfId="20209" xr:uid="{00000000-0005-0000-0000-0000F5C20000}"/>
    <cellStyle name="Total 26 20 3 2" xfId="35260" xr:uid="{00000000-0005-0000-0000-0000F6C20000}"/>
    <cellStyle name="Total 26 20 3 3" xfId="49609" xr:uid="{00000000-0005-0000-0000-0000F7C20000}"/>
    <cellStyle name="Total 26 21" xfId="6070" xr:uid="{00000000-0005-0000-0000-0000F8C20000}"/>
    <cellStyle name="Total 26 21 2" xfId="12257" xr:uid="{00000000-0005-0000-0000-0000F9C20000}"/>
    <cellStyle name="Total 26 21 2 2" xfId="27308" xr:uid="{00000000-0005-0000-0000-0000FAC20000}"/>
    <cellStyle name="Total 26 21 2 3" xfId="41657" xr:uid="{00000000-0005-0000-0000-0000FBC20000}"/>
    <cellStyle name="Total 26 21 3" xfId="20419" xr:uid="{00000000-0005-0000-0000-0000FCC20000}"/>
    <cellStyle name="Total 26 21 3 2" xfId="35470" xr:uid="{00000000-0005-0000-0000-0000FDC20000}"/>
    <cellStyle name="Total 26 21 3 3" xfId="49819" xr:uid="{00000000-0005-0000-0000-0000FEC20000}"/>
    <cellStyle name="Total 26 22" xfId="6280" xr:uid="{00000000-0005-0000-0000-0000FFC20000}"/>
    <cellStyle name="Total 26 22 2" xfId="14617" xr:uid="{00000000-0005-0000-0000-000000C30000}"/>
    <cellStyle name="Total 26 22 2 2" xfId="29668" xr:uid="{00000000-0005-0000-0000-000001C30000}"/>
    <cellStyle name="Total 26 22 2 3" xfId="44017" xr:uid="{00000000-0005-0000-0000-000002C30000}"/>
    <cellStyle name="Total 26 22 3" xfId="20629" xr:uid="{00000000-0005-0000-0000-000003C30000}"/>
    <cellStyle name="Total 26 22 3 2" xfId="35680" xr:uid="{00000000-0005-0000-0000-000004C30000}"/>
    <cellStyle name="Total 26 22 3 3" xfId="50029" xr:uid="{00000000-0005-0000-0000-000005C30000}"/>
    <cellStyle name="Total 26 23" xfId="6490" xr:uid="{00000000-0005-0000-0000-000006C30000}"/>
    <cellStyle name="Total 26 23 2" xfId="9762" xr:uid="{00000000-0005-0000-0000-000007C30000}"/>
    <cellStyle name="Total 26 23 2 2" xfId="24813" xr:uid="{00000000-0005-0000-0000-000008C30000}"/>
    <cellStyle name="Total 26 23 2 3" xfId="39162" xr:uid="{00000000-0005-0000-0000-000009C30000}"/>
    <cellStyle name="Total 26 23 3" xfId="20839" xr:uid="{00000000-0005-0000-0000-00000AC30000}"/>
    <cellStyle name="Total 26 23 3 2" xfId="35890" xr:uid="{00000000-0005-0000-0000-00000BC30000}"/>
    <cellStyle name="Total 26 23 3 3" xfId="50239" xr:uid="{00000000-0005-0000-0000-00000CC30000}"/>
    <cellStyle name="Total 26 24" xfId="6700" xr:uid="{00000000-0005-0000-0000-00000DC30000}"/>
    <cellStyle name="Total 26 24 2" xfId="10496" xr:uid="{00000000-0005-0000-0000-00000EC30000}"/>
    <cellStyle name="Total 26 24 2 2" xfId="25547" xr:uid="{00000000-0005-0000-0000-00000FC30000}"/>
    <cellStyle name="Total 26 24 2 3" xfId="39896" xr:uid="{00000000-0005-0000-0000-000010C30000}"/>
    <cellStyle name="Total 26 24 3" xfId="21049" xr:uid="{00000000-0005-0000-0000-000011C30000}"/>
    <cellStyle name="Total 26 24 3 2" xfId="36100" xr:uid="{00000000-0005-0000-0000-000012C30000}"/>
    <cellStyle name="Total 26 24 3 3" xfId="50449" xr:uid="{00000000-0005-0000-0000-000013C30000}"/>
    <cellStyle name="Total 26 25" xfId="6910" xr:uid="{00000000-0005-0000-0000-000014C30000}"/>
    <cellStyle name="Total 26 25 2" xfId="9061" xr:uid="{00000000-0005-0000-0000-000015C30000}"/>
    <cellStyle name="Total 26 25 2 2" xfId="24112" xr:uid="{00000000-0005-0000-0000-000016C30000}"/>
    <cellStyle name="Total 26 25 2 3" xfId="38461" xr:uid="{00000000-0005-0000-0000-000017C30000}"/>
    <cellStyle name="Total 26 25 3" xfId="21259" xr:uid="{00000000-0005-0000-0000-000018C30000}"/>
    <cellStyle name="Total 26 25 3 2" xfId="36310" xr:uid="{00000000-0005-0000-0000-000019C30000}"/>
    <cellStyle name="Total 26 25 3 3" xfId="50659" xr:uid="{00000000-0005-0000-0000-00001AC30000}"/>
    <cellStyle name="Total 26 26" xfId="7120" xr:uid="{00000000-0005-0000-0000-00001BC30000}"/>
    <cellStyle name="Total 26 26 2" xfId="11659" xr:uid="{00000000-0005-0000-0000-00001CC30000}"/>
    <cellStyle name="Total 26 26 2 2" xfId="26710" xr:uid="{00000000-0005-0000-0000-00001DC30000}"/>
    <cellStyle name="Total 26 26 2 3" xfId="41059" xr:uid="{00000000-0005-0000-0000-00001EC30000}"/>
    <cellStyle name="Total 26 26 3" xfId="21469" xr:uid="{00000000-0005-0000-0000-00001FC30000}"/>
    <cellStyle name="Total 26 26 3 2" xfId="36520" xr:uid="{00000000-0005-0000-0000-000020C30000}"/>
    <cellStyle name="Total 26 26 3 3" xfId="50869" xr:uid="{00000000-0005-0000-0000-000021C30000}"/>
    <cellStyle name="Total 26 27" xfId="7330" xr:uid="{00000000-0005-0000-0000-000022C30000}"/>
    <cellStyle name="Total 26 27 2" xfId="13827" xr:uid="{00000000-0005-0000-0000-000023C30000}"/>
    <cellStyle name="Total 26 27 2 2" xfId="28878" xr:uid="{00000000-0005-0000-0000-000024C30000}"/>
    <cellStyle name="Total 26 27 2 3" xfId="43227" xr:uid="{00000000-0005-0000-0000-000025C30000}"/>
    <cellStyle name="Total 26 27 3" xfId="21679" xr:uid="{00000000-0005-0000-0000-000026C30000}"/>
    <cellStyle name="Total 26 27 3 2" xfId="36730" xr:uid="{00000000-0005-0000-0000-000027C30000}"/>
    <cellStyle name="Total 26 27 3 3" xfId="51079" xr:uid="{00000000-0005-0000-0000-000028C30000}"/>
    <cellStyle name="Total 26 28" xfId="7540" xr:uid="{00000000-0005-0000-0000-000029C30000}"/>
    <cellStyle name="Total 26 28 2" xfId="15857" xr:uid="{00000000-0005-0000-0000-00002AC30000}"/>
    <cellStyle name="Total 26 28 2 2" xfId="30908" xr:uid="{00000000-0005-0000-0000-00002BC30000}"/>
    <cellStyle name="Total 26 28 2 3" xfId="45257" xr:uid="{00000000-0005-0000-0000-00002CC30000}"/>
    <cellStyle name="Total 26 28 3" xfId="21889" xr:uid="{00000000-0005-0000-0000-00002DC30000}"/>
    <cellStyle name="Total 26 28 3 2" xfId="36940" xr:uid="{00000000-0005-0000-0000-00002EC30000}"/>
    <cellStyle name="Total 26 28 3 3" xfId="51289" xr:uid="{00000000-0005-0000-0000-00002FC30000}"/>
    <cellStyle name="Total 26 29" xfId="7750" xr:uid="{00000000-0005-0000-0000-000030C30000}"/>
    <cellStyle name="Total 26 29 2" xfId="12962" xr:uid="{00000000-0005-0000-0000-000031C30000}"/>
    <cellStyle name="Total 26 29 2 2" xfId="28013" xr:uid="{00000000-0005-0000-0000-000032C30000}"/>
    <cellStyle name="Total 26 29 2 3" xfId="42362" xr:uid="{00000000-0005-0000-0000-000033C30000}"/>
    <cellStyle name="Total 26 29 3" xfId="22099" xr:uid="{00000000-0005-0000-0000-000034C30000}"/>
    <cellStyle name="Total 26 29 3 2" xfId="37150" xr:uid="{00000000-0005-0000-0000-000035C30000}"/>
    <cellStyle name="Total 26 29 3 3" xfId="51499" xr:uid="{00000000-0005-0000-0000-000036C30000}"/>
    <cellStyle name="Total 26 3" xfId="2290" xr:uid="{00000000-0005-0000-0000-000037C30000}"/>
    <cellStyle name="Total 26 3 2" xfId="10324" xr:uid="{00000000-0005-0000-0000-000038C30000}"/>
    <cellStyle name="Total 26 3 2 2" xfId="25375" xr:uid="{00000000-0005-0000-0000-000039C30000}"/>
    <cellStyle name="Total 26 3 2 3" xfId="39724" xr:uid="{00000000-0005-0000-0000-00003AC30000}"/>
    <cellStyle name="Total 26 3 3" xfId="16639" xr:uid="{00000000-0005-0000-0000-00003BC30000}"/>
    <cellStyle name="Total 26 3 3 2" xfId="31690" xr:uid="{00000000-0005-0000-0000-00003CC30000}"/>
    <cellStyle name="Total 26 3 3 3" xfId="46039" xr:uid="{00000000-0005-0000-0000-00003DC30000}"/>
    <cellStyle name="Total 26 30" xfId="7960" xr:uid="{00000000-0005-0000-0000-00003EC30000}"/>
    <cellStyle name="Total 26 30 2" xfId="9568" xr:uid="{00000000-0005-0000-0000-00003FC30000}"/>
    <cellStyle name="Total 26 30 2 2" xfId="24619" xr:uid="{00000000-0005-0000-0000-000040C30000}"/>
    <cellStyle name="Total 26 30 2 3" xfId="38968" xr:uid="{00000000-0005-0000-0000-000041C30000}"/>
    <cellStyle name="Total 26 30 3" xfId="22309" xr:uid="{00000000-0005-0000-0000-000042C30000}"/>
    <cellStyle name="Total 26 30 3 2" xfId="37360" xr:uid="{00000000-0005-0000-0000-000043C30000}"/>
    <cellStyle name="Total 26 30 3 3" xfId="51709" xr:uid="{00000000-0005-0000-0000-000044C30000}"/>
    <cellStyle name="Total 26 31" xfId="8167" xr:uid="{00000000-0005-0000-0000-000045C30000}"/>
    <cellStyle name="Total 26 31 2" xfId="15087" xr:uid="{00000000-0005-0000-0000-000046C30000}"/>
    <cellStyle name="Total 26 31 2 2" xfId="30138" xr:uid="{00000000-0005-0000-0000-000047C30000}"/>
    <cellStyle name="Total 26 31 2 3" xfId="44487" xr:uid="{00000000-0005-0000-0000-000048C30000}"/>
    <cellStyle name="Total 26 31 3" xfId="22516" xr:uid="{00000000-0005-0000-0000-000049C30000}"/>
    <cellStyle name="Total 26 31 3 2" xfId="37567" xr:uid="{00000000-0005-0000-0000-00004AC30000}"/>
    <cellStyle name="Total 26 31 3 3" xfId="51916" xr:uid="{00000000-0005-0000-0000-00004BC30000}"/>
    <cellStyle name="Total 26 32" xfId="8374" xr:uid="{00000000-0005-0000-0000-00004CC30000}"/>
    <cellStyle name="Total 26 32 2" xfId="11018" xr:uid="{00000000-0005-0000-0000-00004DC30000}"/>
    <cellStyle name="Total 26 32 2 2" xfId="26069" xr:uid="{00000000-0005-0000-0000-00004EC30000}"/>
    <cellStyle name="Total 26 32 2 3" xfId="40418" xr:uid="{00000000-0005-0000-0000-00004FC30000}"/>
    <cellStyle name="Total 26 32 3" xfId="22723" xr:uid="{00000000-0005-0000-0000-000050C30000}"/>
    <cellStyle name="Total 26 32 3 2" xfId="37774" xr:uid="{00000000-0005-0000-0000-000051C30000}"/>
    <cellStyle name="Total 26 32 3 3" xfId="52123" xr:uid="{00000000-0005-0000-0000-000052C30000}"/>
    <cellStyle name="Total 26 33" xfId="8578" xr:uid="{00000000-0005-0000-0000-000053C30000}"/>
    <cellStyle name="Total 26 33 2" xfId="11514" xr:uid="{00000000-0005-0000-0000-000054C30000}"/>
    <cellStyle name="Total 26 33 2 2" xfId="26565" xr:uid="{00000000-0005-0000-0000-000055C30000}"/>
    <cellStyle name="Total 26 33 2 3" xfId="40914" xr:uid="{00000000-0005-0000-0000-000056C30000}"/>
    <cellStyle name="Total 26 33 3" xfId="22927" xr:uid="{00000000-0005-0000-0000-000057C30000}"/>
    <cellStyle name="Total 26 33 3 2" xfId="37978" xr:uid="{00000000-0005-0000-0000-000058C30000}"/>
    <cellStyle name="Total 26 33 3 3" xfId="52327" xr:uid="{00000000-0005-0000-0000-000059C30000}"/>
    <cellStyle name="Total 26 34" xfId="8768" xr:uid="{00000000-0005-0000-0000-00005AC30000}"/>
    <cellStyle name="Total 26 34 2" xfId="11894" xr:uid="{00000000-0005-0000-0000-00005BC30000}"/>
    <cellStyle name="Total 26 34 2 2" xfId="26945" xr:uid="{00000000-0005-0000-0000-00005CC30000}"/>
    <cellStyle name="Total 26 34 2 3" xfId="41294" xr:uid="{00000000-0005-0000-0000-00005DC30000}"/>
    <cellStyle name="Total 26 34 3" xfId="23117" xr:uid="{00000000-0005-0000-0000-00005EC30000}"/>
    <cellStyle name="Total 26 34 3 2" xfId="38168" xr:uid="{00000000-0005-0000-0000-00005FC30000}"/>
    <cellStyle name="Total 26 34 3 3" xfId="52517" xr:uid="{00000000-0005-0000-0000-000060C30000}"/>
    <cellStyle name="Total 26 35" xfId="8938" xr:uid="{00000000-0005-0000-0000-000061C30000}"/>
    <cellStyle name="Total 26 35 2" xfId="13238" xr:uid="{00000000-0005-0000-0000-000062C30000}"/>
    <cellStyle name="Total 26 35 2 2" xfId="28289" xr:uid="{00000000-0005-0000-0000-000063C30000}"/>
    <cellStyle name="Total 26 35 2 3" xfId="42638" xr:uid="{00000000-0005-0000-0000-000064C30000}"/>
    <cellStyle name="Total 26 35 3" xfId="23287" xr:uid="{00000000-0005-0000-0000-000065C30000}"/>
    <cellStyle name="Total 26 35 3 2" xfId="38338" xr:uid="{00000000-0005-0000-0000-000066C30000}"/>
    <cellStyle name="Total 26 35 3 3" xfId="52687" xr:uid="{00000000-0005-0000-0000-000067C30000}"/>
    <cellStyle name="Total 26 36" xfId="10009" xr:uid="{00000000-0005-0000-0000-000068C30000}"/>
    <cellStyle name="Total 26 36 2" xfId="25060" xr:uid="{00000000-0005-0000-0000-000069C30000}"/>
    <cellStyle name="Total 26 36 3" xfId="39409" xr:uid="{00000000-0005-0000-0000-00006AC30000}"/>
    <cellStyle name="Total 26 37" xfId="16187" xr:uid="{00000000-0005-0000-0000-00006BC30000}"/>
    <cellStyle name="Total 26 37 2" xfId="31238" xr:uid="{00000000-0005-0000-0000-00006CC30000}"/>
    <cellStyle name="Total 26 37 3" xfId="45587" xr:uid="{00000000-0005-0000-0000-00006DC30000}"/>
    <cellStyle name="Total 26 4" xfId="2500" xr:uid="{00000000-0005-0000-0000-00006EC30000}"/>
    <cellStyle name="Total 26 4 2" xfId="9307" xr:uid="{00000000-0005-0000-0000-00006FC30000}"/>
    <cellStyle name="Total 26 4 2 2" xfId="24358" xr:uid="{00000000-0005-0000-0000-000070C30000}"/>
    <cellStyle name="Total 26 4 2 3" xfId="38707" xr:uid="{00000000-0005-0000-0000-000071C30000}"/>
    <cellStyle name="Total 26 4 3" xfId="16849" xr:uid="{00000000-0005-0000-0000-000072C30000}"/>
    <cellStyle name="Total 26 4 3 2" xfId="31900" xr:uid="{00000000-0005-0000-0000-000073C30000}"/>
    <cellStyle name="Total 26 4 3 3" xfId="46249" xr:uid="{00000000-0005-0000-0000-000074C30000}"/>
    <cellStyle name="Total 26 5" xfId="2710" xr:uid="{00000000-0005-0000-0000-000075C30000}"/>
    <cellStyle name="Total 26 5 2" xfId="12287" xr:uid="{00000000-0005-0000-0000-000076C30000}"/>
    <cellStyle name="Total 26 5 2 2" xfId="27338" xr:uid="{00000000-0005-0000-0000-000077C30000}"/>
    <cellStyle name="Total 26 5 2 3" xfId="41687" xr:uid="{00000000-0005-0000-0000-000078C30000}"/>
    <cellStyle name="Total 26 5 3" xfId="17059" xr:uid="{00000000-0005-0000-0000-000079C30000}"/>
    <cellStyle name="Total 26 5 3 2" xfId="32110" xr:uid="{00000000-0005-0000-0000-00007AC30000}"/>
    <cellStyle name="Total 26 5 3 3" xfId="46459" xr:uid="{00000000-0005-0000-0000-00007BC30000}"/>
    <cellStyle name="Total 26 6" xfId="2920" xr:uid="{00000000-0005-0000-0000-00007CC30000}"/>
    <cellStyle name="Total 26 6 2" xfId="9481" xr:uid="{00000000-0005-0000-0000-00007DC30000}"/>
    <cellStyle name="Total 26 6 2 2" xfId="24532" xr:uid="{00000000-0005-0000-0000-00007EC30000}"/>
    <cellStyle name="Total 26 6 2 3" xfId="38881" xr:uid="{00000000-0005-0000-0000-00007FC30000}"/>
    <cellStyle name="Total 26 6 3" xfId="17269" xr:uid="{00000000-0005-0000-0000-000080C30000}"/>
    <cellStyle name="Total 26 6 3 2" xfId="32320" xr:uid="{00000000-0005-0000-0000-000081C30000}"/>
    <cellStyle name="Total 26 6 3 3" xfId="46669" xr:uid="{00000000-0005-0000-0000-000082C30000}"/>
    <cellStyle name="Total 26 7" xfId="3130" xr:uid="{00000000-0005-0000-0000-000083C30000}"/>
    <cellStyle name="Total 26 7 2" xfId="11963" xr:uid="{00000000-0005-0000-0000-000084C30000}"/>
    <cellStyle name="Total 26 7 2 2" xfId="27014" xr:uid="{00000000-0005-0000-0000-000085C30000}"/>
    <cellStyle name="Total 26 7 2 3" xfId="41363" xr:uid="{00000000-0005-0000-0000-000086C30000}"/>
    <cellStyle name="Total 26 7 3" xfId="17479" xr:uid="{00000000-0005-0000-0000-000087C30000}"/>
    <cellStyle name="Total 26 7 3 2" xfId="32530" xr:uid="{00000000-0005-0000-0000-000088C30000}"/>
    <cellStyle name="Total 26 7 3 3" xfId="46879" xr:uid="{00000000-0005-0000-0000-000089C30000}"/>
    <cellStyle name="Total 26 8" xfId="3340" xr:uid="{00000000-0005-0000-0000-00008AC30000}"/>
    <cellStyle name="Total 26 8 2" xfId="10608" xr:uid="{00000000-0005-0000-0000-00008BC30000}"/>
    <cellStyle name="Total 26 8 2 2" xfId="25659" xr:uid="{00000000-0005-0000-0000-00008CC30000}"/>
    <cellStyle name="Total 26 8 2 3" xfId="40008" xr:uid="{00000000-0005-0000-0000-00008DC30000}"/>
    <cellStyle name="Total 26 8 3" xfId="17689" xr:uid="{00000000-0005-0000-0000-00008EC30000}"/>
    <cellStyle name="Total 26 8 3 2" xfId="32740" xr:uid="{00000000-0005-0000-0000-00008FC30000}"/>
    <cellStyle name="Total 26 8 3 3" xfId="47089" xr:uid="{00000000-0005-0000-0000-000090C30000}"/>
    <cellStyle name="Total 26 9" xfId="3550" xr:uid="{00000000-0005-0000-0000-000091C30000}"/>
    <cellStyle name="Total 26 9 2" xfId="9181" xr:uid="{00000000-0005-0000-0000-000092C30000}"/>
    <cellStyle name="Total 26 9 2 2" xfId="24232" xr:uid="{00000000-0005-0000-0000-000093C30000}"/>
    <cellStyle name="Total 26 9 2 3" xfId="38581" xr:uid="{00000000-0005-0000-0000-000094C30000}"/>
    <cellStyle name="Total 26 9 3" xfId="17899" xr:uid="{00000000-0005-0000-0000-000095C30000}"/>
    <cellStyle name="Total 26 9 3 2" xfId="32950" xr:uid="{00000000-0005-0000-0000-000096C30000}"/>
    <cellStyle name="Total 26 9 3 3" xfId="47299" xr:uid="{00000000-0005-0000-0000-000097C30000}"/>
    <cellStyle name="Total 27" xfId="1463" xr:uid="{00000000-0005-0000-0000-000098C30000}"/>
    <cellStyle name="Total 27 10" xfId="3761" xr:uid="{00000000-0005-0000-0000-000099C30000}"/>
    <cellStyle name="Total 27 10 2" xfId="13950" xr:uid="{00000000-0005-0000-0000-00009AC30000}"/>
    <cellStyle name="Total 27 10 2 2" xfId="29001" xr:uid="{00000000-0005-0000-0000-00009BC30000}"/>
    <cellStyle name="Total 27 10 2 3" xfId="43350" xr:uid="{00000000-0005-0000-0000-00009CC30000}"/>
    <cellStyle name="Total 27 10 3" xfId="18110" xr:uid="{00000000-0005-0000-0000-00009DC30000}"/>
    <cellStyle name="Total 27 10 3 2" xfId="33161" xr:uid="{00000000-0005-0000-0000-00009EC30000}"/>
    <cellStyle name="Total 27 10 3 3" xfId="47510" xr:uid="{00000000-0005-0000-0000-00009FC30000}"/>
    <cellStyle name="Total 27 11" xfId="3971" xr:uid="{00000000-0005-0000-0000-0000A0C30000}"/>
    <cellStyle name="Total 27 11 2" xfId="14021" xr:uid="{00000000-0005-0000-0000-0000A1C30000}"/>
    <cellStyle name="Total 27 11 2 2" xfId="29072" xr:uid="{00000000-0005-0000-0000-0000A2C30000}"/>
    <cellStyle name="Total 27 11 2 3" xfId="43421" xr:uid="{00000000-0005-0000-0000-0000A3C30000}"/>
    <cellStyle name="Total 27 11 3" xfId="18320" xr:uid="{00000000-0005-0000-0000-0000A4C30000}"/>
    <cellStyle name="Total 27 11 3 2" xfId="33371" xr:uid="{00000000-0005-0000-0000-0000A5C30000}"/>
    <cellStyle name="Total 27 11 3 3" xfId="47720" xr:uid="{00000000-0005-0000-0000-0000A6C30000}"/>
    <cellStyle name="Total 27 12" xfId="4181" xr:uid="{00000000-0005-0000-0000-0000A7C30000}"/>
    <cellStyle name="Total 27 12 2" xfId="10754" xr:uid="{00000000-0005-0000-0000-0000A8C30000}"/>
    <cellStyle name="Total 27 12 2 2" xfId="25805" xr:uid="{00000000-0005-0000-0000-0000A9C30000}"/>
    <cellStyle name="Total 27 12 2 3" xfId="40154" xr:uid="{00000000-0005-0000-0000-0000AAC30000}"/>
    <cellStyle name="Total 27 12 3" xfId="18530" xr:uid="{00000000-0005-0000-0000-0000ABC30000}"/>
    <cellStyle name="Total 27 12 3 2" xfId="33581" xr:uid="{00000000-0005-0000-0000-0000ACC30000}"/>
    <cellStyle name="Total 27 12 3 3" xfId="47930" xr:uid="{00000000-0005-0000-0000-0000ADC30000}"/>
    <cellStyle name="Total 27 13" xfId="4391" xr:uid="{00000000-0005-0000-0000-0000AEC30000}"/>
    <cellStyle name="Total 27 13 2" xfId="9268" xr:uid="{00000000-0005-0000-0000-0000AFC30000}"/>
    <cellStyle name="Total 27 13 2 2" xfId="24319" xr:uid="{00000000-0005-0000-0000-0000B0C30000}"/>
    <cellStyle name="Total 27 13 2 3" xfId="38668" xr:uid="{00000000-0005-0000-0000-0000B1C30000}"/>
    <cellStyle name="Total 27 13 3" xfId="18740" xr:uid="{00000000-0005-0000-0000-0000B2C30000}"/>
    <cellStyle name="Total 27 13 3 2" xfId="33791" xr:uid="{00000000-0005-0000-0000-0000B3C30000}"/>
    <cellStyle name="Total 27 13 3 3" xfId="48140" xr:uid="{00000000-0005-0000-0000-0000B4C30000}"/>
    <cellStyle name="Total 27 14" xfId="4601" xr:uid="{00000000-0005-0000-0000-0000B5C30000}"/>
    <cellStyle name="Total 27 14 2" xfId="10797" xr:uid="{00000000-0005-0000-0000-0000B6C30000}"/>
    <cellStyle name="Total 27 14 2 2" xfId="25848" xr:uid="{00000000-0005-0000-0000-0000B7C30000}"/>
    <cellStyle name="Total 27 14 2 3" xfId="40197" xr:uid="{00000000-0005-0000-0000-0000B8C30000}"/>
    <cellStyle name="Total 27 14 3" xfId="18950" xr:uid="{00000000-0005-0000-0000-0000B9C30000}"/>
    <cellStyle name="Total 27 14 3 2" xfId="34001" xr:uid="{00000000-0005-0000-0000-0000BAC30000}"/>
    <cellStyle name="Total 27 14 3 3" xfId="48350" xr:uid="{00000000-0005-0000-0000-0000BBC30000}"/>
    <cellStyle name="Total 27 15" xfId="4811" xr:uid="{00000000-0005-0000-0000-0000BCC30000}"/>
    <cellStyle name="Total 27 15 2" xfId="12968" xr:uid="{00000000-0005-0000-0000-0000BDC30000}"/>
    <cellStyle name="Total 27 15 2 2" xfId="28019" xr:uid="{00000000-0005-0000-0000-0000BEC30000}"/>
    <cellStyle name="Total 27 15 2 3" xfId="42368" xr:uid="{00000000-0005-0000-0000-0000BFC30000}"/>
    <cellStyle name="Total 27 15 3" xfId="19160" xr:uid="{00000000-0005-0000-0000-0000C0C30000}"/>
    <cellStyle name="Total 27 15 3 2" xfId="34211" xr:uid="{00000000-0005-0000-0000-0000C1C30000}"/>
    <cellStyle name="Total 27 15 3 3" xfId="48560" xr:uid="{00000000-0005-0000-0000-0000C2C30000}"/>
    <cellStyle name="Total 27 16" xfId="5021" xr:uid="{00000000-0005-0000-0000-0000C3C30000}"/>
    <cellStyle name="Total 27 16 2" xfId="9197" xr:uid="{00000000-0005-0000-0000-0000C4C30000}"/>
    <cellStyle name="Total 27 16 2 2" xfId="24248" xr:uid="{00000000-0005-0000-0000-0000C5C30000}"/>
    <cellStyle name="Total 27 16 2 3" xfId="38597" xr:uid="{00000000-0005-0000-0000-0000C6C30000}"/>
    <cellStyle name="Total 27 16 3" xfId="19370" xr:uid="{00000000-0005-0000-0000-0000C7C30000}"/>
    <cellStyle name="Total 27 16 3 2" xfId="34421" xr:uid="{00000000-0005-0000-0000-0000C8C30000}"/>
    <cellStyle name="Total 27 16 3 3" xfId="48770" xr:uid="{00000000-0005-0000-0000-0000C9C30000}"/>
    <cellStyle name="Total 27 17" xfId="5231" xr:uid="{00000000-0005-0000-0000-0000CAC30000}"/>
    <cellStyle name="Total 27 17 2" xfId="15849" xr:uid="{00000000-0005-0000-0000-0000CBC30000}"/>
    <cellStyle name="Total 27 17 2 2" xfId="30900" xr:uid="{00000000-0005-0000-0000-0000CCC30000}"/>
    <cellStyle name="Total 27 17 2 3" xfId="45249" xr:uid="{00000000-0005-0000-0000-0000CDC30000}"/>
    <cellStyle name="Total 27 17 3" xfId="19580" xr:uid="{00000000-0005-0000-0000-0000CEC30000}"/>
    <cellStyle name="Total 27 17 3 2" xfId="34631" xr:uid="{00000000-0005-0000-0000-0000CFC30000}"/>
    <cellStyle name="Total 27 17 3 3" xfId="48980" xr:uid="{00000000-0005-0000-0000-0000D0C30000}"/>
    <cellStyle name="Total 27 18" xfId="5441" xr:uid="{00000000-0005-0000-0000-0000D1C30000}"/>
    <cellStyle name="Total 27 18 2" xfId="13060" xr:uid="{00000000-0005-0000-0000-0000D2C30000}"/>
    <cellStyle name="Total 27 18 2 2" xfId="28111" xr:uid="{00000000-0005-0000-0000-0000D3C30000}"/>
    <cellStyle name="Total 27 18 2 3" xfId="42460" xr:uid="{00000000-0005-0000-0000-0000D4C30000}"/>
    <cellStyle name="Total 27 18 3" xfId="19790" xr:uid="{00000000-0005-0000-0000-0000D5C30000}"/>
    <cellStyle name="Total 27 18 3 2" xfId="34841" xr:uid="{00000000-0005-0000-0000-0000D6C30000}"/>
    <cellStyle name="Total 27 18 3 3" xfId="49190" xr:uid="{00000000-0005-0000-0000-0000D7C30000}"/>
    <cellStyle name="Total 27 19" xfId="5651" xr:uid="{00000000-0005-0000-0000-0000D8C30000}"/>
    <cellStyle name="Total 27 19 2" xfId="12256" xr:uid="{00000000-0005-0000-0000-0000D9C30000}"/>
    <cellStyle name="Total 27 19 2 2" xfId="27307" xr:uid="{00000000-0005-0000-0000-0000DAC30000}"/>
    <cellStyle name="Total 27 19 2 3" xfId="41656" xr:uid="{00000000-0005-0000-0000-0000DBC30000}"/>
    <cellStyle name="Total 27 19 3" xfId="20000" xr:uid="{00000000-0005-0000-0000-0000DCC30000}"/>
    <cellStyle name="Total 27 19 3 2" xfId="35051" xr:uid="{00000000-0005-0000-0000-0000DDC30000}"/>
    <cellStyle name="Total 27 19 3 3" xfId="49400" xr:uid="{00000000-0005-0000-0000-0000DEC30000}"/>
    <cellStyle name="Total 27 2" xfId="2138" xr:uid="{00000000-0005-0000-0000-0000DFC30000}"/>
    <cellStyle name="Total 27 2 2" xfId="12995" xr:uid="{00000000-0005-0000-0000-0000E0C30000}"/>
    <cellStyle name="Total 27 2 2 2" xfId="28046" xr:uid="{00000000-0005-0000-0000-0000E1C30000}"/>
    <cellStyle name="Total 27 2 2 3" xfId="42395" xr:uid="{00000000-0005-0000-0000-0000E2C30000}"/>
    <cellStyle name="Total 27 2 3" xfId="16486" xr:uid="{00000000-0005-0000-0000-0000E3C30000}"/>
    <cellStyle name="Total 27 2 3 2" xfId="31537" xr:uid="{00000000-0005-0000-0000-0000E4C30000}"/>
    <cellStyle name="Total 27 2 3 3" xfId="45886" xr:uid="{00000000-0005-0000-0000-0000E5C30000}"/>
    <cellStyle name="Total 27 20" xfId="5861" xr:uid="{00000000-0005-0000-0000-0000E6C30000}"/>
    <cellStyle name="Total 27 20 2" xfId="9399" xr:uid="{00000000-0005-0000-0000-0000E7C30000}"/>
    <cellStyle name="Total 27 20 2 2" xfId="24450" xr:uid="{00000000-0005-0000-0000-0000E8C30000}"/>
    <cellStyle name="Total 27 20 2 3" xfId="38799" xr:uid="{00000000-0005-0000-0000-0000E9C30000}"/>
    <cellStyle name="Total 27 20 3" xfId="20210" xr:uid="{00000000-0005-0000-0000-0000EAC30000}"/>
    <cellStyle name="Total 27 20 3 2" xfId="35261" xr:uid="{00000000-0005-0000-0000-0000EBC30000}"/>
    <cellStyle name="Total 27 20 3 3" xfId="49610" xr:uid="{00000000-0005-0000-0000-0000ECC30000}"/>
    <cellStyle name="Total 27 21" xfId="6071" xr:uid="{00000000-0005-0000-0000-0000EDC30000}"/>
    <cellStyle name="Total 27 21 2" xfId="14735" xr:uid="{00000000-0005-0000-0000-0000EEC30000}"/>
    <cellStyle name="Total 27 21 2 2" xfId="29786" xr:uid="{00000000-0005-0000-0000-0000EFC30000}"/>
    <cellStyle name="Total 27 21 2 3" xfId="44135" xr:uid="{00000000-0005-0000-0000-0000F0C30000}"/>
    <cellStyle name="Total 27 21 3" xfId="20420" xr:uid="{00000000-0005-0000-0000-0000F1C30000}"/>
    <cellStyle name="Total 27 21 3 2" xfId="35471" xr:uid="{00000000-0005-0000-0000-0000F2C30000}"/>
    <cellStyle name="Total 27 21 3 3" xfId="49820" xr:uid="{00000000-0005-0000-0000-0000F3C30000}"/>
    <cellStyle name="Total 27 22" xfId="6281" xr:uid="{00000000-0005-0000-0000-0000F4C30000}"/>
    <cellStyle name="Total 27 22 2" xfId="13153" xr:uid="{00000000-0005-0000-0000-0000F5C30000}"/>
    <cellStyle name="Total 27 22 2 2" xfId="28204" xr:uid="{00000000-0005-0000-0000-0000F6C30000}"/>
    <cellStyle name="Total 27 22 2 3" xfId="42553" xr:uid="{00000000-0005-0000-0000-0000F7C30000}"/>
    <cellStyle name="Total 27 22 3" xfId="20630" xr:uid="{00000000-0005-0000-0000-0000F8C30000}"/>
    <cellStyle name="Total 27 22 3 2" xfId="35681" xr:uid="{00000000-0005-0000-0000-0000F9C30000}"/>
    <cellStyle name="Total 27 22 3 3" xfId="50030" xr:uid="{00000000-0005-0000-0000-0000FAC30000}"/>
    <cellStyle name="Total 27 23" xfId="6491" xr:uid="{00000000-0005-0000-0000-0000FBC30000}"/>
    <cellStyle name="Total 27 23 2" xfId="14889" xr:uid="{00000000-0005-0000-0000-0000FCC30000}"/>
    <cellStyle name="Total 27 23 2 2" xfId="29940" xr:uid="{00000000-0005-0000-0000-0000FDC30000}"/>
    <cellStyle name="Total 27 23 2 3" xfId="44289" xr:uid="{00000000-0005-0000-0000-0000FEC30000}"/>
    <cellStyle name="Total 27 23 3" xfId="20840" xr:uid="{00000000-0005-0000-0000-0000FFC30000}"/>
    <cellStyle name="Total 27 23 3 2" xfId="35891" xr:uid="{00000000-0005-0000-0000-000000C40000}"/>
    <cellStyle name="Total 27 23 3 3" xfId="50240" xr:uid="{00000000-0005-0000-0000-000001C40000}"/>
    <cellStyle name="Total 27 24" xfId="6701" xr:uid="{00000000-0005-0000-0000-000002C40000}"/>
    <cellStyle name="Total 27 24 2" xfId="15641" xr:uid="{00000000-0005-0000-0000-000003C40000}"/>
    <cellStyle name="Total 27 24 2 2" xfId="30692" xr:uid="{00000000-0005-0000-0000-000004C40000}"/>
    <cellStyle name="Total 27 24 2 3" xfId="45041" xr:uid="{00000000-0005-0000-0000-000005C40000}"/>
    <cellStyle name="Total 27 24 3" xfId="21050" xr:uid="{00000000-0005-0000-0000-000006C40000}"/>
    <cellStyle name="Total 27 24 3 2" xfId="36101" xr:uid="{00000000-0005-0000-0000-000007C40000}"/>
    <cellStyle name="Total 27 24 3 3" xfId="50450" xr:uid="{00000000-0005-0000-0000-000008C40000}"/>
    <cellStyle name="Total 27 25" xfId="6911" xr:uid="{00000000-0005-0000-0000-000009C40000}"/>
    <cellStyle name="Total 27 25 2" xfId="9854" xr:uid="{00000000-0005-0000-0000-00000AC40000}"/>
    <cellStyle name="Total 27 25 2 2" xfId="24905" xr:uid="{00000000-0005-0000-0000-00000BC40000}"/>
    <cellStyle name="Total 27 25 2 3" xfId="39254" xr:uid="{00000000-0005-0000-0000-00000CC40000}"/>
    <cellStyle name="Total 27 25 3" xfId="21260" xr:uid="{00000000-0005-0000-0000-00000DC40000}"/>
    <cellStyle name="Total 27 25 3 2" xfId="36311" xr:uid="{00000000-0005-0000-0000-00000EC40000}"/>
    <cellStyle name="Total 27 25 3 3" xfId="50660" xr:uid="{00000000-0005-0000-0000-00000FC40000}"/>
    <cellStyle name="Total 27 26" xfId="7121" xr:uid="{00000000-0005-0000-0000-000010C40000}"/>
    <cellStyle name="Total 27 26 2" xfId="12797" xr:uid="{00000000-0005-0000-0000-000011C40000}"/>
    <cellStyle name="Total 27 26 2 2" xfId="27848" xr:uid="{00000000-0005-0000-0000-000012C40000}"/>
    <cellStyle name="Total 27 26 2 3" xfId="42197" xr:uid="{00000000-0005-0000-0000-000013C40000}"/>
    <cellStyle name="Total 27 26 3" xfId="21470" xr:uid="{00000000-0005-0000-0000-000014C40000}"/>
    <cellStyle name="Total 27 26 3 2" xfId="36521" xr:uid="{00000000-0005-0000-0000-000015C40000}"/>
    <cellStyle name="Total 27 26 3 3" xfId="50870" xr:uid="{00000000-0005-0000-0000-000016C40000}"/>
    <cellStyle name="Total 27 27" xfId="7331" xr:uid="{00000000-0005-0000-0000-000017C40000}"/>
    <cellStyle name="Total 27 27 2" xfId="9961" xr:uid="{00000000-0005-0000-0000-000018C40000}"/>
    <cellStyle name="Total 27 27 2 2" xfId="25012" xr:uid="{00000000-0005-0000-0000-000019C40000}"/>
    <cellStyle name="Total 27 27 2 3" xfId="39361" xr:uid="{00000000-0005-0000-0000-00001AC40000}"/>
    <cellStyle name="Total 27 27 3" xfId="21680" xr:uid="{00000000-0005-0000-0000-00001BC40000}"/>
    <cellStyle name="Total 27 27 3 2" xfId="36731" xr:uid="{00000000-0005-0000-0000-00001CC40000}"/>
    <cellStyle name="Total 27 27 3 3" xfId="51080" xr:uid="{00000000-0005-0000-0000-00001DC40000}"/>
    <cellStyle name="Total 27 28" xfId="7541" xr:uid="{00000000-0005-0000-0000-00001EC40000}"/>
    <cellStyle name="Total 27 28 2" xfId="14812" xr:uid="{00000000-0005-0000-0000-00001FC40000}"/>
    <cellStyle name="Total 27 28 2 2" xfId="29863" xr:uid="{00000000-0005-0000-0000-000020C40000}"/>
    <cellStyle name="Total 27 28 2 3" xfId="44212" xr:uid="{00000000-0005-0000-0000-000021C40000}"/>
    <cellStyle name="Total 27 28 3" xfId="21890" xr:uid="{00000000-0005-0000-0000-000022C40000}"/>
    <cellStyle name="Total 27 28 3 2" xfId="36941" xr:uid="{00000000-0005-0000-0000-000023C40000}"/>
    <cellStyle name="Total 27 28 3 3" xfId="51290" xr:uid="{00000000-0005-0000-0000-000024C40000}"/>
    <cellStyle name="Total 27 29" xfId="7751" xr:uid="{00000000-0005-0000-0000-000025C40000}"/>
    <cellStyle name="Total 27 29 2" xfId="15555" xr:uid="{00000000-0005-0000-0000-000026C40000}"/>
    <cellStyle name="Total 27 29 2 2" xfId="30606" xr:uid="{00000000-0005-0000-0000-000027C40000}"/>
    <cellStyle name="Total 27 29 2 3" xfId="44955" xr:uid="{00000000-0005-0000-0000-000028C40000}"/>
    <cellStyle name="Total 27 29 3" xfId="22100" xr:uid="{00000000-0005-0000-0000-000029C40000}"/>
    <cellStyle name="Total 27 29 3 2" xfId="37151" xr:uid="{00000000-0005-0000-0000-00002AC40000}"/>
    <cellStyle name="Total 27 29 3 3" xfId="51500" xr:uid="{00000000-0005-0000-0000-00002BC40000}"/>
    <cellStyle name="Total 27 3" xfId="2291" xr:uid="{00000000-0005-0000-0000-00002CC40000}"/>
    <cellStyle name="Total 27 3 2" xfId="11615" xr:uid="{00000000-0005-0000-0000-00002DC40000}"/>
    <cellStyle name="Total 27 3 2 2" xfId="26666" xr:uid="{00000000-0005-0000-0000-00002EC40000}"/>
    <cellStyle name="Total 27 3 2 3" xfId="41015" xr:uid="{00000000-0005-0000-0000-00002FC40000}"/>
    <cellStyle name="Total 27 3 3" xfId="16640" xr:uid="{00000000-0005-0000-0000-000030C40000}"/>
    <cellStyle name="Total 27 3 3 2" xfId="31691" xr:uid="{00000000-0005-0000-0000-000031C40000}"/>
    <cellStyle name="Total 27 3 3 3" xfId="46040" xr:uid="{00000000-0005-0000-0000-000032C40000}"/>
    <cellStyle name="Total 27 30" xfId="7961" xr:uid="{00000000-0005-0000-0000-000033C40000}"/>
    <cellStyle name="Total 27 30 2" xfId="12782" xr:uid="{00000000-0005-0000-0000-000034C40000}"/>
    <cellStyle name="Total 27 30 2 2" xfId="27833" xr:uid="{00000000-0005-0000-0000-000035C40000}"/>
    <cellStyle name="Total 27 30 2 3" xfId="42182" xr:uid="{00000000-0005-0000-0000-000036C40000}"/>
    <cellStyle name="Total 27 30 3" xfId="22310" xr:uid="{00000000-0005-0000-0000-000037C40000}"/>
    <cellStyle name="Total 27 30 3 2" xfId="37361" xr:uid="{00000000-0005-0000-0000-000038C40000}"/>
    <cellStyle name="Total 27 30 3 3" xfId="51710" xr:uid="{00000000-0005-0000-0000-000039C40000}"/>
    <cellStyle name="Total 27 31" xfId="8168" xr:uid="{00000000-0005-0000-0000-00003AC40000}"/>
    <cellStyle name="Total 27 31 2" xfId="13688" xr:uid="{00000000-0005-0000-0000-00003BC40000}"/>
    <cellStyle name="Total 27 31 2 2" xfId="28739" xr:uid="{00000000-0005-0000-0000-00003CC40000}"/>
    <cellStyle name="Total 27 31 2 3" xfId="43088" xr:uid="{00000000-0005-0000-0000-00003DC40000}"/>
    <cellStyle name="Total 27 31 3" xfId="22517" xr:uid="{00000000-0005-0000-0000-00003EC40000}"/>
    <cellStyle name="Total 27 31 3 2" xfId="37568" xr:uid="{00000000-0005-0000-0000-00003FC40000}"/>
    <cellStyle name="Total 27 31 3 3" xfId="51917" xr:uid="{00000000-0005-0000-0000-000040C40000}"/>
    <cellStyle name="Total 27 32" xfId="8375" xr:uid="{00000000-0005-0000-0000-000041C40000}"/>
    <cellStyle name="Total 27 32 2" xfId="12271" xr:uid="{00000000-0005-0000-0000-000042C40000}"/>
    <cellStyle name="Total 27 32 2 2" xfId="27322" xr:uid="{00000000-0005-0000-0000-000043C40000}"/>
    <cellStyle name="Total 27 32 2 3" xfId="41671" xr:uid="{00000000-0005-0000-0000-000044C40000}"/>
    <cellStyle name="Total 27 32 3" xfId="22724" xr:uid="{00000000-0005-0000-0000-000045C40000}"/>
    <cellStyle name="Total 27 32 3 2" xfId="37775" xr:uid="{00000000-0005-0000-0000-000046C40000}"/>
    <cellStyle name="Total 27 32 3 3" xfId="52124" xr:uid="{00000000-0005-0000-0000-000047C40000}"/>
    <cellStyle name="Total 27 33" xfId="8579" xr:uid="{00000000-0005-0000-0000-000048C40000}"/>
    <cellStyle name="Total 27 33 2" xfId="11435" xr:uid="{00000000-0005-0000-0000-000049C40000}"/>
    <cellStyle name="Total 27 33 2 2" xfId="26486" xr:uid="{00000000-0005-0000-0000-00004AC40000}"/>
    <cellStyle name="Total 27 33 2 3" xfId="40835" xr:uid="{00000000-0005-0000-0000-00004BC40000}"/>
    <cellStyle name="Total 27 33 3" xfId="22928" xr:uid="{00000000-0005-0000-0000-00004CC40000}"/>
    <cellStyle name="Total 27 33 3 2" xfId="37979" xr:uid="{00000000-0005-0000-0000-00004DC40000}"/>
    <cellStyle name="Total 27 33 3 3" xfId="52328" xr:uid="{00000000-0005-0000-0000-00004EC40000}"/>
    <cellStyle name="Total 27 34" xfId="8769" xr:uid="{00000000-0005-0000-0000-00004FC40000}"/>
    <cellStyle name="Total 27 34 2" xfId="10516" xr:uid="{00000000-0005-0000-0000-000050C40000}"/>
    <cellStyle name="Total 27 34 2 2" xfId="25567" xr:uid="{00000000-0005-0000-0000-000051C40000}"/>
    <cellStyle name="Total 27 34 2 3" xfId="39916" xr:uid="{00000000-0005-0000-0000-000052C40000}"/>
    <cellStyle name="Total 27 34 3" xfId="23118" xr:uid="{00000000-0005-0000-0000-000053C40000}"/>
    <cellStyle name="Total 27 34 3 2" xfId="38169" xr:uid="{00000000-0005-0000-0000-000054C40000}"/>
    <cellStyle name="Total 27 34 3 3" xfId="52518" xr:uid="{00000000-0005-0000-0000-000055C40000}"/>
    <cellStyle name="Total 27 35" xfId="8939" xr:uid="{00000000-0005-0000-0000-000056C40000}"/>
    <cellStyle name="Total 27 35 2" xfId="14937" xr:uid="{00000000-0005-0000-0000-000057C40000}"/>
    <cellStyle name="Total 27 35 2 2" xfId="29988" xr:uid="{00000000-0005-0000-0000-000058C40000}"/>
    <cellStyle name="Total 27 35 2 3" xfId="44337" xr:uid="{00000000-0005-0000-0000-000059C40000}"/>
    <cellStyle name="Total 27 35 3" xfId="23288" xr:uid="{00000000-0005-0000-0000-00005AC40000}"/>
    <cellStyle name="Total 27 35 3 2" xfId="38339" xr:uid="{00000000-0005-0000-0000-00005BC40000}"/>
    <cellStyle name="Total 27 35 3 3" xfId="52688" xr:uid="{00000000-0005-0000-0000-00005CC40000}"/>
    <cellStyle name="Total 27 36" xfId="10301" xr:uid="{00000000-0005-0000-0000-00005DC40000}"/>
    <cellStyle name="Total 27 36 2" xfId="25352" xr:uid="{00000000-0005-0000-0000-00005EC40000}"/>
    <cellStyle name="Total 27 36 3" xfId="39701" xr:uid="{00000000-0005-0000-0000-00005FC40000}"/>
    <cellStyle name="Total 27 37" xfId="16188" xr:uid="{00000000-0005-0000-0000-000060C40000}"/>
    <cellStyle name="Total 27 37 2" xfId="31239" xr:uid="{00000000-0005-0000-0000-000061C40000}"/>
    <cellStyle name="Total 27 37 3" xfId="45588" xr:uid="{00000000-0005-0000-0000-000062C40000}"/>
    <cellStyle name="Total 27 4" xfId="2501" xr:uid="{00000000-0005-0000-0000-000063C40000}"/>
    <cellStyle name="Total 27 4 2" xfId="11654" xr:uid="{00000000-0005-0000-0000-000064C40000}"/>
    <cellStyle name="Total 27 4 2 2" xfId="26705" xr:uid="{00000000-0005-0000-0000-000065C40000}"/>
    <cellStyle name="Total 27 4 2 3" xfId="41054" xr:uid="{00000000-0005-0000-0000-000066C40000}"/>
    <cellStyle name="Total 27 4 3" xfId="16850" xr:uid="{00000000-0005-0000-0000-000067C40000}"/>
    <cellStyle name="Total 27 4 3 2" xfId="31901" xr:uid="{00000000-0005-0000-0000-000068C40000}"/>
    <cellStyle name="Total 27 4 3 3" xfId="46250" xr:uid="{00000000-0005-0000-0000-000069C40000}"/>
    <cellStyle name="Total 27 5" xfId="2711" xr:uid="{00000000-0005-0000-0000-00006AC40000}"/>
    <cellStyle name="Total 27 5 2" xfId="14463" xr:uid="{00000000-0005-0000-0000-00006BC40000}"/>
    <cellStyle name="Total 27 5 2 2" xfId="29514" xr:uid="{00000000-0005-0000-0000-00006CC40000}"/>
    <cellStyle name="Total 27 5 2 3" xfId="43863" xr:uid="{00000000-0005-0000-0000-00006DC40000}"/>
    <cellStyle name="Total 27 5 3" xfId="17060" xr:uid="{00000000-0005-0000-0000-00006EC40000}"/>
    <cellStyle name="Total 27 5 3 2" xfId="32111" xr:uid="{00000000-0005-0000-0000-00006FC40000}"/>
    <cellStyle name="Total 27 5 3 3" xfId="46460" xr:uid="{00000000-0005-0000-0000-000070C40000}"/>
    <cellStyle name="Total 27 6" xfId="2921" xr:uid="{00000000-0005-0000-0000-000071C40000}"/>
    <cellStyle name="Total 27 6 2" xfId="1866" xr:uid="{00000000-0005-0000-0000-000072C40000}"/>
    <cellStyle name="Total 27 6 2 2" xfId="23671" xr:uid="{00000000-0005-0000-0000-000073C40000}"/>
    <cellStyle name="Total 27 6 2 3" xfId="23910" xr:uid="{00000000-0005-0000-0000-000074C40000}"/>
    <cellStyle name="Total 27 6 3" xfId="17270" xr:uid="{00000000-0005-0000-0000-000075C40000}"/>
    <cellStyle name="Total 27 6 3 2" xfId="32321" xr:uid="{00000000-0005-0000-0000-000076C40000}"/>
    <cellStyle name="Total 27 6 3 3" xfId="46670" xr:uid="{00000000-0005-0000-0000-000077C40000}"/>
    <cellStyle name="Total 27 7" xfId="3131" xr:uid="{00000000-0005-0000-0000-000078C40000}"/>
    <cellStyle name="Total 27 7 2" xfId="9994" xr:uid="{00000000-0005-0000-0000-000079C40000}"/>
    <cellStyle name="Total 27 7 2 2" xfId="25045" xr:uid="{00000000-0005-0000-0000-00007AC40000}"/>
    <cellStyle name="Total 27 7 2 3" xfId="39394" xr:uid="{00000000-0005-0000-0000-00007BC40000}"/>
    <cellStyle name="Total 27 7 3" xfId="17480" xr:uid="{00000000-0005-0000-0000-00007CC40000}"/>
    <cellStyle name="Total 27 7 3 2" xfId="32531" xr:uid="{00000000-0005-0000-0000-00007DC40000}"/>
    <cellStyle name="Total 27 7 3 3" xfId="46880" xr:uid="{00000000-0005-0000-0000-00007EC40000}"/>
    <cellStyle name="Total 27 8" xfId="3341" xr:uid="{00000000-0005-0000-0000-00007FC40000}"/>
    <cellStyle name="Total 27 8 2" xfId="14734" xr:uid="{00000000-0005-0000-0000-000080C40000}"/>
    <cellStyle name="Total 27 8 2 2" xfId="29785" xr:uid="{00000000-0005-0000-0000-000081C40000}"/>
    <cellStyle name="Total 27 8 2 3" xfId="44134" xr:uid="{00000000-0005-0000-0000-000082C40000}"/>
    <cellStyle name="Total 27 8 3" xfId="17690" xr:uid="{00000000-0005-0000-0000-000083C40000}"/>
    <cellStyle name="Total 27 8 3 2" xfId="32741" xr:uid="{00000000-0005-0000-0000-000084C40000}"/>
    <cellStyle name="Total 27 8 3 3" xfId="47090" xr:uid="{00000000-0005-0000-0000-000085C40000}"/>
    <cellStyle name="Total 27 9" xfId="3551" xr:uid="{00000000-0005-0000-0000-000086C40000}"/>
    <cellStyle name="Total 27 9 2" xfId="11737" xr:uid="{00000000-0005-0000-0000-000087C40000}"/>
    <cellStyle name="Total 27 9 2 2" xfId="26788" xr:uid="{00000000-0005-0000-0000-000088C40000}"/>
    <cellStyle name="Total 27 9 2 3" xfId="41137" xr:uid="{00000000-0005-0000-0000-000089C40000}"/>
    <cellStyle name="Total 27 9 3" xfId="17900" xr:uid="{00000000-0005-0000-0000-00008AC40000}"/>
    <cellStyle name="Total 27 9 3 2" xfId="32951" xr:uid="{00000000-0005-0000-0000-00008BC40000}"/>
    <cellStyle name="Total 27 9 3 3" xfId="47300" xr:uid="{00000000-0005-0000-0000-00008CC40000}"/>
    <cellStyle name="Total 28" xfId="1470" xr:uid="{00000000-0005-0000-0000-00008DC40000}"/>
    <cellStyle name="Total 28 10" xfId="3807" xr:uid="{00000000-0005-0000-0000-00008EC40000}"/>
    <cellStyle name="Total 28 10 2" xfId="14070" xr:uid="{00000000-0005-0000-0000-00008FC40000}"/>
    <cellStyle name="Total 28 10 2 2" xfId="29121" xr:uid="{00000000-0005-0000-0000-000090C40000}"/>
    <cellStyle name="Total 28 10 2 3" xfId="43470" xr:uid="{00000000-0005-0000-0000-000091C40000}"/>
    <cellStyle name="Total 28 10 3" xfId="18156" xr:uid="{00000000-0005-0000-0000-000092C40000}"/>
    <cellStyle name="Total 28 10 3 2" xfId="33207" xr:uid="{00000000-0005-0000-0000-000093C40000}"/>
    <cellStyle name="Total 28 10 3 3" xfId="47556" xr:uid="{00000000-0005-0000-0000-000094C40000}"/>
    <cellStyle name="Total 28 11" xfId="4017" xr:uid="{00000000-0005-0000-0000-000095C40000}"/>
    <cellStyle name="Total 28 11 2" xfId="11318" xr:uid="{00000000-0005-0000-0000-000096C40000}"/>
    <cellStyle name="Total 28 11 2 2" xfId="26369" xr:uid="{00000000-0005-0000-0000-000097C40000}"/>
    <cellStyle name="Total 28 11 2 3" xfId="40718" xr:uid="{00000000-0005-0000-0000-000098C40000}"/>
    <cellStyle name="Total 28 11 3" xfId="18366" xr:uid="{00000000-0005-0000-0000-000099C40000}"/>
    <cellStyle name="Total 28 11 3 2" xfId="33417" xr:uid="{00000000-0005-0000-0000-00009AC40000}"/>
    <cellStyle name="Total 28 11 3 3" xfId="47766" xr:uid="{00000000-0005-0000-0000-00009BC40000}"/>
    <cellStyle name="Total 28 12" xfId="4227" xr:uid="{00000000-0005-0000-0000-00009CC40000}"/>
    <cellStyle name="Total 28 12 2" xfId="13490" xr:uid="{00000000-0005-0000-0000-00009DC40000}"/>
    <cellStyle name="Total 28 12 2 2" xfId="28541" xr:uid="{00000000-0005-0000-0000-00009EC40000}"/>
    <cellStyle name="Total 28 12 2 3" xfId="42890" xr:uid="{00000000-0005-0000-0000-00009FC40000}"/>
    <cellStyle name="Total 28 12 3" xfId="18576" xr:uid="{00000000-0005-0000-0000-0000A0C40000}"/>
    <cellStyle name="Total 28 12 3 2" xfId="33627" xr:uid="{00000000-0005-0000-0000-0000A1C40000}"/>
    <cellStyle name="Total 28 12 3 3" xfId="47976" xr:uid="{00000000-0005-0000-0000-0000A2C40000}"/>
    <cellStyle name="Total 28 13" xfId="4437" xr:uid="{00000000-0005-0000-0000-0000A3C40000}"/>
    <cellStyle name="Total 28 13 2" xfId="12489" xr:uid="{00000000-0005-0000-0000-0000A4C40000}"/>
    <cellStyle name="Total 28 13 2 2" xfId="27540" xr:uid="{00000000-0005-0000-0000-0000A5C40000}"/>
    <cellStyle name="Total 28 13 2 3" xfId="41889" xr:uid="{00000000-0005-0000-0000-0000A6C40000}"/>
    <cellStyle name="Total 28 13 3" xfId="18786" xr:uid="{00000000-0005-0000-0000-0000A7C40000}"/>
    <cellStyle name="Total 28 13 3 2" xfId="33837" xr:uid="{00000000-0005-0000-0000-0000A8C40000}"/>
    <cellStyle name="Total 28 13 3 3" xfId="48186" xr:uid="{00000000-0005-0000-0000-0000A9C40000}"/>
    <cellStyle name="Total 28 14" xfId="4647" xr:uid="{00000000-0005-0000-0000-0000AAC40000}"/>
    <cellStyle name="Total 28 14 2" xfId="11114" xr:uid="{00000000-0005-0000-0000-0000ABC40000}"/>
    <cellStyle name="Total 28 14 2 2" xfId="26165" xr:uid="{00000000-0005-0000-0000-0000ACC40000}"/>
    <cellStyle name="Total 28 14 2 3" xfId="40514" xr:uid="{00000000-0005-0000-0000-0000ADC40000}"/>
    <cellStyle name="Total 28 14 3" xfId="18996" xr:uid="{00000000-0005-0000-0000-0000AEC40000}"/>
    <cellStyle name="Total 28 14 3 2" xfId="34047" xr:uid="{00000000-0005-0000-0000-0000AFC40000}"/>
    <cellStyle name="Total 28 14 3 3" xfId="48396" xr:uid="{00000000-0005-0000-0000-0000B0C40000}"/>
    <cellStyle name="Total 28 15" xfId="4857" xr:uid="{00000000-0005-0000-0000-0000B1C40000}"/>
    <cellStyle name="Total 28 15 2" xfId="9209" xr:uid="{00000000-0005-0000-0000-0000B2C40000}"/>
    <cellStyle name="Total 28 15 2 2" xfId="24260" xr:uid="{00000000-0005-0000-0000-0000B3C40000}"/>
    <cellStyle name="Total 28 15 2 3" xfId="38609" xr:uid="{00000000-0005-0000-0000-0000B4C40000}"/>
    <cellStyle name="Total 28 15 3" xfId="19206" xr:uid="{00000000-0005-0000-0000-0000B5C40000}"/>
    <cellStyle name="Total 28 15 3 2" xfId="34257" xr:uid="{00000000-0005-0000-0000-0000B6C40000}"/>
    <cellStyle name="Total 28 15 3 3" xfId="48606" xr:uid="{00000000-0005-0000-0000-0000B7C40000}"/>
    <cellStyle name="Total 28 16" xfId="5067" xr:uid="{00000000-0005-0000-0000-0000B8C40000}"/>
    <cellStyle name="Total 28 16 2" xfId="10285" xr:uid="{00000000-0005-0000-0000-0000B9C40000}"/>
    <cellStyle name="Total 28 16 2 2" xfId="25336" xr:uid="{00000000-0005-0000-0000-0000BAC40000}"/>
    <cellStyle name="Total 28 16 2 3" xfId="39685" xr:uid="{00000000-0005-0000-0000-0000BBC40000}"/>
    <cellStyle name="Total 28 16 3" xfId="19416" xr:uid="{00000000-0005-0000-0000-0000BCC40000}"/>
    <cellStyle name="Total 28 16 3 2" xfId="34467" xr:uid="{00000000-0005-0000-0000-0000BDC40000}"/>
    <cellStyle name="Total 28 16 3 3" xfId="48816" xr:uid="{00000000-0005-0000-0000-0000BEC40000}"/>
    <cellStyle name="Total 28 17" xfId="5277" xr:uid="{00000000-0005-0000-0000-0000BFC40000}"/>
    <cellStyle name="Total 28 17 2" xfId="13285" xr:uid="{00000000-0005-0000-0000-0000C0C40000}"/>
    <cellStyle name="Total 28 17 2 2" xfId="28336" xr:uid="{00000000-0005-0000-0000-0000C1C40000}"/>
    <cellStyle name="Total 28 17 2 3" xfId="42685" xr:uid="{00000000-0005-0000-0000-0000C2C40000}"/>
    <cellStyle name="Total 28 17 3" xfId="19626" xr:uid="{00000000-0005-0000-0000-0000C3C40000}"/>
    <cellStyle name="Total 28 17 3 2" xfId="34677" xr:uid="{00000000-0005-0000-0000-0000C4C40000}"/>
    <cellStyle name="Total 28 17 3 3" xfId="49026" xr:uid="{00000000-0005-0000-0000-0000C5C40000}"/>
    <cellStyle name="Total 28 18" xfId="5487" xr:uid="{00000000-0005-0000-0000-0000C6C40000}"/>
    <cellStyle name="Total 28 18 2" xfId="11784" xr:uid="{00000000-0005-0000-0000-0000C7C40000}"/>
    <cellStyle name="Total 28 18 2 2" xfId="26835" xr:uid="{00000000-0005-0000-0000-0000C8C40000}"/>
    <cellStyle name="Total 28 18 2 3" xfId="41184" xr:uid="{00000000-0005-0000-0000-0000C9C40000}"/>
    <cellStyle name="Total 28 18 3" xfId="19836" xr:uid="{00000000-0005-0000-0000-0000CAC40000}"/>
    <cellStyle name="Total 28 18 3 2" xfId="34887" xr:uid="{00000000-0005-0000-0000-0000CBC40000}"/>
    <cellStyle name="Total 28 18 3 3" xfId="49236" xr:uid="{00000000-0005-0000-0000-0000CCC40000}"/>
    <cellStyle name="Total 28 19" xfId="5697" xr:uid="{00000000-0005-0000-0000-0000CDC40000}"/>
    <cellStyle name="Total 28 19 2" xfId="15651" xr:uid="{00000000-0005-0000-0000-0000CEC40000}"/>
    <cellStyle name="Total 28 19 2 2" xfId="30702" xr:uid="{00000000-0005-0000-0000-0000CFC40000}"/>
    <cellStyle name="Total 28 19 2 3" xfId="45051" xr:uid="{00000000-0005-0000-0000-0000D0C40000}"/>
    <cellStyle name="Total 28 19 3" xfId="20046" xr:uid="{00000000-0005-0000-0000-0000D1C40000}"/>
    <cellStyle name="Total 28 19 3 2" xfId="35097" xr:uid="{00000000-0005-0000-0000-0000D2C40000}"/>
    <cellStyle name="Total 28 19 3 3" xfId="49446" xr:uid="{00000000-0005-0000-0000-0000D3C40000}"/>
    <cellStyle name="Total 28 2" xfId="1591" xr:uid="{00000000-0005-0000-0000-0000D4C40000}"/>
    <cellStyle name="Total 28 2 2" xfId="14099" xr:uid="{00000000-0005-0000-0000-0000D5C40000}"/>
    <cellStyle name="Total 28 2 2 2" xfId="29150" xr:uid="{00000000-0005-0000-0000-0000D6C40000}"/>
    <cellStyle name="Total 28 2 2 3" xfId="43499" xr:uid="{00000000-0005-0000-0000-0000D7C40000}"/>
    <cellStyle name="Total 28 2 3" xfId="15712" xr:uid="{00000000-0005-0000-0000-0000D8C40000}"/>
    <cellStyle name="Total 28 2 3 2" xfId="30763" xr:uid="{00000000-0005-0000-0000-0000D9C40000}"/>
    <cellStyle name="Total 28 2 3 3" xfId="45112" xr:uid="{00000000-0005-0000-0000-0000DAC40000}"/>
    <cellStyle name="Total 28 20" xfId="5907" xr:uid="{00000000-0005-0000-0000-0000DBC40000}"/>
    <cellStyle name="Total 28 20 2" xfId="9595" xr:uid="{00000000-0005-0000-0000-0000DCC40000}"/>
    <cellStyle name="Total 28 20 2 2" xfId="24646" xr:uid="{00000000-0005-0000-0000-0000DDC40000}"/>
    <cellStyle name="Total 28 20 2 3" xfId="38995" xr:uid="{00000000-0005-0000-0000-0000DEC40000}"/>
    <cellStyle name="Total 28 20 3" xfId="20256" xr:uid="{00000000-0005-0000-0000-0000DFC40000}"/>
    <cellStyle name="Total 28 20 3 2" xfId="35307" xr:uid="{00000000-0005-0000-0000-0000E0C40000}"/>
    <cellStyle name="Total 28 20 3 3" xfId="49656" xr:uid="{00000000-0005-0000-0000-0000E1C40000}"/>
    <cellStyle name="Total 28 21" xfId="6117" xr:uid="{00000000-0005-0000-0000-0000E2C40000}"/>
    <cellStyle name="Total 28 21 2" xfId="10264" xr:uid="{00000000-0005-0000-0000-0000E3C40000}"/>
    <cellStyle name="Total 28 21 2 2" xfId="25315" xr:uid="{00000000-0005-0000-0000-0000E4C40000}"/>
    <cellStyle name="Total 28 21 2 3" xfId="39664" xr:uid="{00000000-0005-0000-0000-0000E5C40000}"/>
    <cellStyle name="Total 28 21 3" xfId="20466" xr:uid="{00000000-0005-0000-0000-0000E6C40000}"/>
    <cellStyle name="Total 28 21 3 2" xfId="35517" xr:uid="{00000000-0005-0000-0000-0000E7C40000}"/>
    <cellStyle name="Total 28 21 3 3" xfId="49866" xr:uid="{00000000-0005-0000-0000-0000E8C40000}"/>
    <cellStyle name="Total 28 22" xfId="6327" xr:uid="{00000000-0005-0000-0000-0000E9C40000}"/>
    <cellStyle name="Total 28 22 2" xfId="9785" xr:uid="{00000000-0005-0000-0000-0000EAC40000}"/>
    <cellStyle name="Total 28 22 2 2" xfId="24836" xr:uid="{00000000-0005-0000-0000-0000EBC40000}"/>
    <cellStyle name="Total 28 22 2 3" xfId="39185" xr:uid="{00000000-0005-0000-0000-0000ECC40000}"/>
    <cellStyle name="Total 28 22 3" xfId="20676" xr:uid="{00000000-0005-0000-0000-0000EDC40000}"/>
    <cellStyle name="Total 28 22 3 2" xfId="35727" xr:uid="{00000000-0005-0000-0000-0000EEC40000}"/>
    <cellStyle name="Total 28 22 3 3" xfId="50076" xr:uid="{00000000-0005-0000-0000-0000EFC40000}"/>
    <cellStyle name="Total 28 23" xfId="6537" xr:uid="{00000000-0005-0000-0000-0000F0C40000}"/>
    <cellStyle name="Total 28 23 2" xfId="11709" xr:uid="{00000000-0005-0000-0000-0000F1C40000}"/>
    <cellStyle name="Total 28 23 2 2" xfId="26760" xr:uid="{00000000-0005-0000-0000-0000F2C40000}"/>
    <cellStyle name="Total 28 23 2 3" xfId="41109" xr:uid="{00000000-0005-0000-0000-0000F3C40000}"/>
    <cellStyle name="Total 28 23 3" xfId="20886" xr:uid="{00000000-0005-0000-0000-0000F4C40000}"/>
    <cellStyle name="Total 28 23 3 2" xfId="35937" xr:uid="{00000000-0005-0000-0000-0000F5C40000}"/>
    <cellStyle name="Total 28 23 3 3" xfId="50286" xr:uid="{00000000-0005-0000-0000-0000F6C40000}"/>
    <cellStyle name="Total 28 24" xfId="6747" xr:uid="{00000000-0005-0000-0000-0000F7C40000}"/>
    <cellStyle name="Total 28 24 2" xfId="9543" xr:uid="{00000000-0005-0000-0000-0000F8C40000}"/>
    <cellStyle name="Total 28 24 2 2" xfId="24594" xr:uid="{00000000-0005-0000-0000-0000F9C40000}"/>
    <cellStyle name="Total 28 24 2 3" xfId="38943" xr:uid="{00000000-0005-0000-0000-0000FAC40000}"/>
    <cellStyle name="Total 28 24 3" xfId="21096" xr:uid="{00000000-0005-0000-0000-0000FBC40000}"/>
    <cellStyle name="Total 28 24 3 2" xfId="36147" xr:uid="{00000000-0005-0000-0000-0000FCC40000}"/>
    <cellStyle name="Total 28 24 3 3" xfId="50496" xr:uid="{00000000-0005-0000-0000-0000FDC40000}"/>
    <cellStyle name="Total 28 25" xfId="6957" xr:uid="{00000000-0005-0000-0000-0000FEC40000}"/>
    <cellStyle name="Total 28 25 2" xfId="11624" xr:uid="{00000000-0005-0000-0000-0000FFC40000}"/>
    <cellStyle name="Total 28 25 2 2" xfId="26675" xr:uid="{00000000-0005-0000-0000-000000C50000}"/>
    <cellStyle name="Total 28 25 2 3" xfId="41024" xr:uid="{00000000-0005-0000-0000-000001C50000}"/>
    <cellStyle name="Total 28 25 3" xfId="21306" xr:uid="{00000000-0005-0000-0000-000002C50000}"/>
    <cellStyle name="Total 28 25 3 2" xfId="36357" xr:uid="{00000000-0005-0000-0000-000003C50000}"/>
    <cellStyle name="Total 28 25 3 3" xfId="50706" xr:uid="{00000000-0005-0000-0000-000004C50000}"/>
    <cellStyle name="Total 28 26" xfId="7167" xr:uid="{00000000-0005-0000-0000-000005C50000}"/>
    <cellStyle name="Total 28 26 2" xfId="12264" xr:uid="{00000000-0005-0000-0000-000006C50000}"/>
    <cellStyle name="Total 28 26 2 2" xfId="27315" xr:uid="{00000000-0005-0000-0000-000007C50000}"/>
    <cellStyle name="Total 28 26 2 3" xfId="41664" xr:uid="{00000000-0005-0000-0000-000008C50000}"/>
    <cellStyle name="Total 28 26 3" xfId="21516" xr:uid="{00000000-0005-0000-0000-000009C50000}"/>
    <cellStyle name="Total 28 26 3 2" xfId="36567" xr:uid="{00000000-0005-0000-0000-00000AC50000}"/>
    <cellStyle name="Total 28 26 3 3" xfId="50916" xr:uid="{00000000-0005-0000-0000-00000BC50000}"/>
    <cellStyle name="Total 28 27" xfId="7377" xr:uid="{00000000-0005-0000-0000-00000CC50000}"/>
    <cellStyle name="Total 28 27 2" xfId="15831" xr:uid="{00000000-0005-0000-0000-00000DC50000}"/>
    <cellStyle name="Total 28 27 2 2" xfId="30882" xr:uid="{00000000-0005-0000-0000-00000EC50000}"/>
    <cellStyle name="Total 28 27 2 3" xfId="45231" xr:uid="{00000000-0005-0000-0000-00000FC50000}"/>
    <cellStyle name="Total 28 27 3" xfId="21726" xr:uid="{00000000-0005-0000-0000-000010C50000}"/>
    <cellStyle name="Total 28 27 3 2" xfId="36777" xr:uid="{00000000-0005-0000-0000-000011C50000}"/>
    <cellStyle name="Total 28 27 3 3" xfId="51126" xr:uid="{00000000-0005-0000-0000-000012C50000}"/>
    <cellStyle name="Total 28 28" xfId="7587" xr:uid="{00000000-0005-0000-0000-000013C50000}"/>
    <cellStyle name="Total 28 28 2" xfId="10188" xr:uid="{00000000-0005-0000-0000-000014C50000}"/>
    <cellStyle name="Total 28 28 2 2" xfId="25239" xr:uid="{00000000-0005-0000-0000-000015C50000}"/>
    <cellStyle name="Total 28 28 2 3" xfId="39588" xr:uid="{00000000-0005-0000-0000-000016C50000}"/>
    <cellStyle name="Total 28 28 3" xfId="21936" xr:uid="{00000000-0005-0000-0000-000017C50000}"/>
    <cellStyle name="Total 28 28 3 2" xfId="36987" xr:uid="{00000000-0005-0000-0000-000018C50000}"/>
    <cellStyle name="Total 28 28 3 3" xfId="51336" xr:uid="{00000000-0005-0000-0000-000019C50000}"/>
    <cellStyle name="Total 28 29" xfId="7797" xr:uid="{00000000-0005-0000-0000-00001AC50000}"/>
    <cellStyle name="Total 28 29 2" xfId="9450" xr:uid="{00000000-0005-0000-0000-00001BC50000}"/>
    <cellStyle name="Total 28 29 2 2" xfId="24501" xr:uid="{00000000-0005-0000-0000-00001CC50000}"/>
    <cellStyle name="Total 28 29 2 3" xfId="38850" xr:uid="{00000000-0005-0000-0000-00001DC50000}"/>
    <cellStyle name="Total 28 29 3" xfId="22146" xr:uid="{00000000-0005-0000-0000-00001EC50000}"/>
    <cellStyle name="Total 28 29 3 2" xfId="37197" xr:uid="{00000000-0005-0000-0000-00001FC50000}"/>
    <cellStyle name="Total 28 29 3 3" xfId="51546" xr:uid="{00000000-0005-0000-0000-000020C50000}"/>
    <cellStyle name="Total 28 3" xfId="2337" xr:uid="{00000000-0005-0000-0000-000021C50000}"/>
    <cellStyle name="Total 28 3 2" xfId="14836" xr:uid="{00000000-0005-0000-0000-000022C50000}"/>
    <cellStyle name="Total 28 3 2 2" xfId="29887" xr:uid="{00000000-0005-0000-0000-000023C50000}"/>
    <cellStyle name="Total 28 3 2 3" xfId="44236" xr:uid="{00000000-0005-0000-0000-000024C50000}"/>
    <cellStyle name="Total 28 3 3" xfId="16686" xr:uid="{00000000-0005-0000-0000-000025C50000}"/>
    <cellStyle name="Total 28 3 3 2" xfId="31737" xr:uid="{00000000-0005-0000-0000-000026C50000}"/>
    <cellStyle name="Total 28 3 3 3" xfId="46086" xr:uid="{00000000-0005-0000-0000-000027C50000}"/>
    <cellStyle name="Total 28 30" xfId="8005" xr:uid="{00000000-0005-0000-0000-000028C50000}"/>
    <cellStyle name="Total 28 30 2" xfId="1799" xr:uid="{00000000-0005-0000-0000-000029C50000}"/>
    <cellStyle name="Total 28 30 2 2" xfId="23604" xr:uid="{00000000-0005-0000-0000-00002AC50000}"/>
    <cellStyle name="Total 28 30 2 3" xfId="23726" xr:uid="{00000000-0005-0000-0000-00002BC50000}"/>
    <cellStyle name="Total 28 30 3" xfId="22354" xr:uid="{00000000-0005-0000-0000-00002CC50000}"/>
    <cellStyle name="Total 28 30 3 2" xfId="37405" xr:uid="{00000000-0005-0000-0000-00002DC50000}"/>
    <cellStyle name="Total 28 30 3 3" xfId="51754" xr:uid="{00000000-0005-0000-0000-00002EC50000}"/>
    <cellStyle name="Total 28 31" xfId="8212" xr:uid="{00000000-0005-0000-0000-00002FC50000}"/>
    <cellStyle name="Total 28 31 2" xfId="1547" xr:uid="{00000000-0005-0000-0000-000030C50000}"/>
    <cellStyle name="Total 28 31 2 2" xfId="23392" xr:uid="{00000000-0005-0000-0000-000031C50000}"/>
    <cellStyle name="Total 28 31 2 3" xfId="23829" xr:uid="{00000000-0005-0000-0000-000032C50000}"/>
    <cellStyle name="Total 28 31 3" xfId="22561" xr:uid="{00000000-0005-0000-0000-000033C50000}"/>
    <cellStyle name="Total 28 31 3 2" xfId="37612" xr:uid="{00000000-0005-0000-0000-000034C50000}"/>
    <cellStyle name="Total 28 31 3 3" xfId="51961" xr:uid="{00000000-0005-0000-0000-000035C50000}"/>
    <cellStyle name="Total 28 32" xfId="8419" xr:uid="{00000000-0005-0000-0000-000036C50000}"/>
    <cellStyle name="Total 28 32 2" xfId="12308" xr:uid="{00000000-0005-0000-0000-000037C50000}"/>
    <cellStyle name="Total 28 32 2 2" xfId="27359" xr:uid="{00000000-0005-0000-0000-000038C50000}"/>
    <cellStyle name="Total 28 32 2 3" xfId="41708" xr:uid="{00000000-0005-0000-0000-000039C50000}"/>
    <cellStyle name="Total 28 32 3" xfId="22768" xr:uid="{00000000-0005-0000-0000-00003AC50000}"/>
    <cellStyle name="Total 28 32 3 2" xfId="37819" xr:uid="{00000000-0005-0000-0000-00003BC50000}"/>
    <cellStyle name="Total 28 32 3 3" xfId="52168" xr:uid="{00000000-0005-0000-0000-00003CC50000}"/>
    <cellStyle name="Total 28 33" xfId="8619" xr:uid="{00000000-0005-0000-0000-00003DC50000}"/>
    <cellStyle name="Total 28 33 2" xfId="9749" xr:uid="{00000000-0005-0000-0000-00003EC50000}"/>
    <cellStyle name="Total 28 33 2 2" xfId="24800" xr:uid="{00000000-0005-0000-0000-00003FC50000}"/>
    <cellStyle name="Total 28 33 2 3" xfId="39149" xr:uid="{00000000-0005-0000-0000-000040C50000}"/>
    <cellStyle name="Total 28 33 3" xfId="22968" xr:uid="{00000000-0005-0000-0000-000041C50000}"/>
    <cellStyle name="Total 28 33 3 2" xfId="38019" xr:uid="{00000000-0005-0000-0000-000042C50000}"/>
    <cellStyle name="Total 28 33 3 3" xfId="52368" xr:uid="{00000000-0005-0000-0000-000043C50000}"/>
    <cellStyle name="Total 28 34" xfId="8797" xr:uid="{00000000-0005-0000-0000-000044C50000}"/>
    <cellStyle name="Total 28 34 2" xfId="9253" xr:uid="{00000000-0005-0000-0000-000045C50000}"/>
    <cellStyle name="Total 28 34 2 2" xfId="24304" xr:uid="{00000000-0005-0000-0000-000046C50000}"/>
    <cellStyle name="Total 28 34 2 3" xfId="38653" xr:uid="{00000000-0005-0000-0000-000047C50000}"/>
    <cellStyle name="Total 28 34 3" xfId="23146" xr:uid="{00000000-0005-0000-0000-000048C50000}"/>
    <cellStyle name="Total 28 34 3 2" xfId="38197" xr:uid="{00000000-0005-0000-0000-000049C50000}"/>
    <cellStyle name="Total 28 34 3 3" xfId="52546" xr:uid="{00000000-0005-0000-0000-00004AC50000}"/>
    <cellStyle name="Total 28 35" xfId="8951" xr:uid="{00000000-0005-0000-0000-00004BC50000}"/>
    <cellStyle name="Total 28 35 2" xfId="9246" xr:uid="{00000000-0005-0000-0000-00004CC50000}"/>
    <cellStyle name="Total 28 35 2 2" xfId="24297" xr:uid="{00000000-0005-0000-0000-00004DC50000}"/>
    <cellStyle name="Total 28 35 2 3" xfId="38646" xr:uid="{00000000-0005-0000-0000-00004EC50000}"/>
    <cellStyle name="Total 28 35 3" xfId="23300" xr:uid="{00000000-0005-0000-0000-00004FC50000}"/>
    <cellStyle name="Total 28 35 3 2" xfId="38351" xr:uid="{00000000-0005-0000-0000-000050C50000}"/>
    <cellStyle name="Total 28 35 3 3" xfId="52700" xr:uid="{00000000-0005-0000-0000-000051C50000}"/>
    <cellStyle name="Total 28 36" xfId="11683" xr:uid="{00000000-0005-0000-0000-000052C50000}"/>
    <cellStyle name="Total 28 36 2" xfId="26734" xr:uid="{00000000-0005-0000-0000-000053C50000}"/>
    <cellStyle name="Total 28 36 3" xfId="41083" xr:uid="{00000000-0005-0000-0000-000054C50000}"/>
    <cellStyle name="Total 28 37" xfId="16200" xr:uid="{00000000-0005-0000-0000-000055C50000}"/>
    <cellStyle name="Total 28 37 2" xfId="31251" xr:uid="{00000000-0005-0000-0000-000056C50000}"/>
    <cellStyle name="Total 28 37 3" xfId="45600" xr:uid="{00000000-0005-0000-0000-000057C50000}"/>
    <cellStyle name="Total 28 4" xfId="2547" xr:uid="{00000000-0005-0000-0000-000058C50000}"/>
    <cellStyle name="Total 28 4 2" xfId="9254" xr:uid="{00000000-0005-0000-0000-000059C50000}"/>
    <cellStyle name="Total 28 4 2 2" xfId="24305" xr:uid="{00000000-0005-0000-0000-00005AC50000}"/>
    <cellStyle name="Total 28 4 2 3" xfId="38654" xr:uid="{00000000-0005-0000-0000-00005BC50000}"/>
    <cellStyle name="Total 28 4 3" xfId="16896" xr:uid="{00000000-0005-0000-0000-00005CC50000}"/>
    <cellStyle name="Total 28 4 3 2" xfId="31947" xr:uid="{00000000-0005-0000-0000-00005DC50000}"/>
    <cellStyle name="Total 28 4 3 3" xfId="46296" xr:uid="{00000000-0005-0000-0000-00005EC50000}"/>
    <cellStyle name="Total 28 5" xfId="2757" xr:uid="{00000000-0005-0000-0000-00005FC50000}"/>
    <cellStyle name="Total 28 5 2" xfId="15502" xr:uid="{00000000-0005-0000-0000-000060C50000}"/>
    <cellStyle name="Total 28 5 2 2" xfId="30553" xr:uid="{00000000-0005-0000-0000-000061C50000}"/>
    <cellStyle name="Total 28 5 2 3" xfId="44902" xr:uid="{00000000-0005-0000-0000-000062C50000}"/>
    <cellStyle name="Total 28 5 3" xfId="17106" xr:uid="{00000000-0005-0000-0000-000063C50000}"/>
    <cellStyle name="Total 28 5 3 2" xfId="32157" xr:uid="{00000000-0005-0000-0000-000064C50000}"/>
    <cellStyle name="Total 28 5 3 3" xfId="46506" xr:uid="{00000000-0005-0000-0000-000065C50000}"/>
    <cellStyle name="Total 28 6" xfId="2967" xr:uid="{00000000-0005-0000-0000-000066C50000}"/>
    <cellStyle name="Total 28 6 2" xfId="11633" xr:uid="{00000000-0005-0000-0000-000067C50000}"/>
    <cellStyle name="Total 28 6 2 2" xfId="26684" xr:uid="{00000000-0005-0000-0000-000068C50000}"/>
    <cellStyle name="Total 28 6 2 3" xfId="41033" xr:uid="{00000000-0005-0000-0000-000069C50000}"/>
    <cellStyle name="Total 28 6 3" xfId="17316" xr:uid="{00000000-0005-0000-0000-00006AC50000}"/>
    <cellStyle name="Total 28 6 3 2" xfId="32367" xr:uid="{00000000-0005-0000-0000-00006BC50000}"/>
    <cellStyle name="Total 28 6 3 3" xfId="46716" xr:uid="{00000000-0005-0000-0000-00006CC50000}"/>
    <cellStyle name="Total 28 7" xfId="3177" xr:uid="{00000000-0005-0000-0000-00006DC50000}"/>
    <cellStyle name="Total 28 7 2" xfId="12843" xr:uid="{00000000-0005-0000-0000-00006EC50000}"/>
    <cellStyle name="Total 28 7 2 2" xfId="27894" xr:uid="{00000000-0005-0000-0000-00006FC50000}"/>
    <cellStyle name="Total 28 7 2 3" xfId="42243" xr:uid="{00000000-0005-0000-0000-000070C50000}"/>
    <cellStyle name="Total 28 7 3" xfId="17526" xr:uid="{00000000-0005-0000-0000-000071C50000}"/>
    <cellStyle name="Total 28 7 3 2" xfId="32577" xr:uid="{00000000-0005-0000-0000-000072C50000}"/>
    <cellStyle name="Total 28 7 3 3" xfId="46926" xr:uid="{00000000-0005-0000-0000-000073C50000}"/>
    <cellStyle name="Total 28 8" xfId="3387" xr:uid="{00000000-0005-0000-0000-000074C50000}"/>
    <cellStyle name="Total 28 8 2" xfId="13816" xr:uid="{00000000-0005-0000-0000-000075C50000}"/>
    <cellStyle name="Total 28 8 2 2" xfId="28867" xr:uid="{00000000-0005-0000-0000-000076C50000}"/>
    <cellStyle name="Total 28 8 2 3" xfId="43216" xr:uid="{00000000-0005-0000-0000-000077C50000}"/>
    <cellStyle name="Total 28 8 3" xfId="17736" xr:uid="{00000000-0005-0000-0000-000078C50000}"/>
    <cellStyle name="Total 28 8 3 2" xfId="32787" xr:uid="{00000000-0005-0000-0000-000079C50000}"/>
    <cellStyle name="Total 28 8 3 3" xfId="47136" xr:uid="{00000000-0005-0000-0000-00007AC50000}"/>
    <cellStyle name="Total 28 9" xfId="3597" xr:uid="{00000000-0005-0000-0000-00007BC50000}"/>
    <cellStyle name="Total 28 9 2" xfId="9379" xr:uid="{00000000-0005-0000-0000-00007CC50000}"/>
    <cellStyle name="Total 28 9 2 2" xfId="24430" xr:uid="{00000000-0005-0000-0000-00007DC50000}"/>
    <cellStyle name="Total 28 9 2 3" xfId="38779" xr:uid="{00000000-0005-0000-0000-00007EC50000}"/>
    <cellStyle name="Total 28 9 3" xfId="17946" xr:uid="{00000000-0005-0000-0000-00007FC50000}"/>
    <cellStyle name="Total 28 9 3 2" xfId="32997" xr:uid="{00000000-0005-0000-0000-000080C50000}"/>
    <cellStyle name="Total 28 9 3 3" xfId="47346" xr:uid="{00000000-0005-0000-0000-000081C50000}"/>
    <cellStyle name="Total 29" xfId="1491" xr:uid="{00000000-0005-0000-0000-000082C50000}"/>
    <cellStyle name="Total 29 10" xfId="3848" xr:uid="{00000000-0005-0000-0000-000083C50000}"/>
    <cellStyle name="Total 29 10 2" xfId="13092" xr:uid="{00000000-0005-0000-0000-000084C50000}"/>
    <cellStyle name="Total 29 10 2 2" xfId="28143" xr:uid="{00000000-0005-0000-0000-000085C50000}"/>
    <cellStyle name="Total 29 10 2 3" xfId="42492" xr:uid="{00000000-0005-0000-0000-000086C50000}"/>
    <cellStyle name="Total 29 10 3" xfId="18197" xr:uid="{00000000-0005-0000-0000-000087C50000}"/>
    <cellStyle name="Total 29 10 3 2" xfId="33248" xr:uid="{00000000-0005-0000-0000-000088C50000}"/>
    <cellStyle name="Total 29 10 3 3" xfId="47597" xr:uid="{00000000-0005-0000-0000-000089C50000}"/>
    <cellStyle name="Total 29 11" xfId="4058" xr:uid="{00000000-0005-0000-0000-00008AC50000}"/>
    <cellStyle name="Total 29 11 2" xfId="10644" xr:uid="{00000000-0005-0000-0000-00008BC50000}"/>
    <cellStyle name="Total 29 11 2 2" xfId="25695" xr:uid="{00000000-0005-0000-0000-00008CC50000}"/>
    <cellStyle name="Total 29 11 2 3" xfId="40044" xr:uid="{00000000-0005-0000-0000-00008DC50000}"/>
    <cellStyle name="Total 29 11 3" xfId="18407" xr:uid="{00000000-0005-0000-0000-00008EC50000}"/>
    <cellStyle name="Total 29 11 3 2" xfId="33458" xr:uid="{00000000-0005-0000-0000-00008FC50000}"/>
    <cellStyle name="Total 29 11 3 3" xfId="47807" xr:uid="{00000000-0005-0000-0000-000090C50000}"/>
    <cellStyle name="Total 29 12" xfId="4268" xr:uid="{00000000-0005-0000-0000-000091C50000}"/>
    <cellStyle name="Total 29 12 2" xfId="14665" xr:uid="{00000000-0005-0000-0000-000092C50000}"/>
    <cellStyle name="Total 29 12 2 2" xfId="29716" xr:uid="{00000000-0005-0000-0000-000093C50000}"/>
    <cellStyle name="Total 29 12 2 3" xfId="44065" xr:uid="{00000000-0005-0000-0000-000094C50000}"/>
    <cellStyle name="Total 29 12 3" xfId="18617" xr:uid="{00000000-0005-0000-0000-000095C50000}"/>
    <cellStyle name="Total 29 12 3 2" xfId="33668" xr:uid="{00000000-0005-0000-0000-000096C50000}"/>
    <cellStyle name="Total 29 12 3 3" xfId="48017" xr:uid="{00000000-0005-0000-0000-000097C50000}"/>
    <cellStyle name="Total 29 13" xfId="4478" xr:uid="{00000000-0005-0000-0000-000098C50000}"/>
    <cellStyle name="Total 29 13 2" xfId="15671" xr:uid="{00000000-0005-0000-0000-000099C50000}"/>
    <cellStyle name="Total 29 13 2 2" xfId="30722" xr:uid="{00000000-0005-0000-0000-00009AC50000}"/>
    <cellStyle name="Total 29 13 2 3" xfId="45071" xr:uid="{00000000-0005-0000-0000-00009BC50000}"/>
    <cellStyle name="Total 29 13 3" xfId="18827" xr:uid="{00000000-0005-0000-0000-00009CC50000}"/>
    <cellStyle name="Total 29 13 3 2" xfId="33878" xr:uid="{00000000-0005-0000-0000-00009DC50000}"/>
    <cellStyle name="Total 29 13 3 3" xfId="48227" xr:uid="{00000000-0005-0000-0000-00009EC50000}"/>
    <cellStyle name="Total 29 14" xfId="4688" xr:uid="{00000000-0005-0000-0000-00009FC50000}"/>
    <cellStyle name="Total 29 14 2" xfId="10139" xr:uid="{00000000-0005-0000-0000-0000A0C50000}"/>
    <cellStyle name="Total 29 14 2 2" xfId="25190" xr:uid="{00000000-0005-0000-0000-0000A1C50000}"/>
    <cellStyle name="Total 29 14 2 3" xfId="39539" xr:uid="{00000000-0005-0000-0000-0000A2C50000}"/>
    <cellStyle name="Total 29 14 3" xfId="19037" xr:uid="{00000000-0005-0000-0000-0000A3C50000}"/>
    <cellStyle name="Total 29 14 3 2" xfId="34088" xr:uid="{00000000-0005-0000-0000-0000A4C50000}"/>
    <cellStyle name="Total 29 14 3 3" xfId="48437" xr:uid="{00000000-0005-0000-0000-0000A5C50000}"/>
    <cellStyle name="Total 29 15" xfId="4898" xr:uid="{00000000-0005-0000-0000-0000A6C50000}"/>
    <cellStyle name="Total 29 15 2" xfId="11089" xr:uid="{00000000-0005-0000-0000-0000A7C50000}"/>
    <cellStyle name="Total 29 15 2 2" xfId="26140" xr:uid="{00000000-0005-0000-0000-0000A8C50000}"/>
    <cellStyle name="Total 29 15 2 3" xfId="40489" xr:uid="{00000000-0005-0000-0000-0000A9C50000}"/>
    <cellStyle name="Total 29 15 3" xfId="19247" xr:uid="{00000000-0005-0000-0000-0000AAC50000}"/>
    <cellStyle name="Total 29 15 3 2" xfId="34298" xr:uid="{00000000-0005-0000-0000-0000ABC50000}"/>
    <cellStyle name="Total 29 15 3 3" xfId="48647" xr:uid="{00000000-0005-0000-0000-0000ACC50000}"/>
    <cellStyle name="Total 29 16" xfId="5108" xr:uid="{00000000-0005-0000-0000-0000ADC50000}"/>
    <cellStyle name="Total 29 16 2" xfId="10870" xr:uid="{00000000-0005-0000-0000-0000AEC50000}"/>
    <cellStyle name="Total 29 16 2 2" xfId="25921" xr:uid="{00000000-0005-0000-0000-0000AFC50000}"/>
    <cellStyle name="Total 29 16 2 3" xfId="40270" xr:uid="{00000000-0005-0000-0000-0000B0C50000}"/>
    <cellStyle name="Total 29 16 3" xfId="19457" xr:uid="{00000000-0005-0000-0000-0000B1C50000}"/>
    <cellStyle name="Total 29 16 3 2" xfId="34508" xr:uid="{00000000-0005-0000-0000-0000B2C50000}"/>
    <cellStyle name="Total 29 16 3 3" xfId="48857" xr:uid="{00000000-0005-0000-0000-0000B3C50000}"/>
    <cellStyle name="Total 29 17" xfId="5318" xr:uid="{00000000-0005-0000-0000-0000B4C50000}"/>
    <cellStyle name="Total 29 17 2" xfId="15034" xr:uid="{00000000-0005-0000-0000-0000B5C50000}"/>
    <cellStyle name="Total 29 17 2 2" xfId="30085" xr:uid="{00000000-0005-0000-0000-0000B6C50000}"/>
    <cellStyle name="Total 29 17 2 3" xfId="44434" xr:uid="{00000000-0005-0000-0000-0000B7C50000}"/>
    <cellStyle name="Total 29 17 3" xfId="19667" xr:uid="{00000000-0005-0000-0000-0000B8C50000}"/>
    <cellStyle name="Total 29 17 3 2" xfId="34718" xr:uid="{00000000-0005-0000-0000-0000B9C50000}"/>
    <cellStyle name="Total 29 17 3 3" xfId="49067" xr:uid="{00000000-0005-0000-0000-0000BAC50000}"/>
    <cellStyle name="Total 29 18" xfId="5528" xr:uid="{00000000-0005-0000-0000-0000BBC50000}"/>
    <cellStyle name="Total 29 18 2" xfId="1676" xr:uid="{00000000-0005-0000-0000-0000BCC50000}"/>
    <cellStyle name="Total 29 18 2 2" xfId="23481" xr:uid="{00000000-0005-0000-0000-0000BDC50000}"/>
    <cellStyle name="Total 29 18 2 3" xfId="23916" xr:uid="{00000000-0005-0000-0000-0000BEC50000}"/>
    <cellStyle name="Total 29 18 3" xfId="19877" xr:uid="{00000000-0005-0000-0000-0000BFC50000}"/>
    <cellStyle name="Total 29 18 3 2" xfId="34928" xr:uid="{00000000-0005-0000-0000-0000C0C50000}"/>
    <cellStyle name="Total 29 18 3 3" xfId="49277" xr:uid="{00000000-0005-0000-0000-0000C1C50000}"/>
    <cellStyle name="Total 29 19" xfId="5738" xr:uid="{00000000-0005-0000-0000-0000C2C50000}"/>
    <cellStyle name="Total 29 19 2" xfId="14218" xr:uid="{00000000-0005-0000-0000-0000C3C50000}"/>
    <cellStyle name="Total 29 19 2 2" xfId="29269" xr:uid="{00000000-0005-0000-0000-0000C4C50000}"/>
    <cellStyle name="Total 29 19 2 3" xfId="43618" xr:uid="{00000000-0005-0000-0000-0000C5C50000}"/>
    <cellStyle name="Total 29 19 3" xfId="20087" xr:uid="{00000000-0005-0000-0000-0000C6C50000}"/>
    <cellStyle name="Total 29 19 3 2" xfId="35138" xr:uid="{00000000-0005-0000-0000-0000C7C50000}"/>
    <cellStyle name="Total 29 19 3 3" xfId="49487" xr:uid="{00000000-0005-0000-0000-0000C8C50000}"/>
    <cellStyle name="Total 29 2" xfId="2049" xr:uid="{00000000-0005-0000-0000-0000C9C50000}"/>
    <cellStyle name="Total 29 2 2" xfId="9834" xr:uid="{00000000-0005-0000-0000-0000CAC50000}"/>
    <cellStyle name="Total 29 2 2 2" xfId="24885" xr:uid="{00000000-0005-0000-0000-0000CBC50000}"/>
    <cellStyle name="Total 29 2 2 3" xfId="39234" xr:uid="{00000000-0005-0000-0000-0000CCC50000}"/>
    <cellStyle name="Total 29 2 3" xfId="16396" xr:uid="{00000000-0005-0000-0000-0000CDC50000}"/>
    <cellStyle name="Total 29 2 3 2" xfId="31447" xr:uid="{00000000-0005-0000-0000-0000CEC50000}"/>
    <cellStyle name="Total 29 2 3 3" xfId="45796" xr:uid="{00000000-0005-0000-0000-0000CFC50000}"/>
    <cellStyle name="Total 29 20" xfId="5948" xr:uid="{00000000-0005-0000-0000-0000D0C50000}"/>
    <cellStyle name="Total 29 20 2" xfId="12254" xr:uid="{00000000-0005-0000-0000-0000D1C50000}"/>
    <cellStyle name="Total 29 20 2 2" xfId="27305" xr:uid="{00000000-0005-0000-0000-0000D2C50000}"/>
    <cellStyle name="Total 29 20 2 3" xfId="41654" xr:uid="{00000000-0005-0000-0000-0000D3C50000}"/>
    <cellStyle name="Total 29 20 3" xfId="20297" xr:uid="{00000000-0005-0000-0000-0000D4C50000}"/>
    <cellStyle name="Total 29 20 3 2" xfId="35348" xr:uid="{00000000-0005-0000-0000-0000D5C50000}"/>
    <cellStyle name="Total 29 20 3 3" xfId="49697" xr:uid="{00000000-0005-0000-0000-0000D6C50000}"/>
    <cellStyle name="Total 29 21" xfId="6158" xr:uid="{00000000-0005-0000-0000-0000D7C50000}"/>
    <cellStyle name="Total 29 21 2" xfId="12859" xr:uid="{00000000-0005-0000-0000-0000D8C50000}"/>
    <cellStyle name="Total 29 21 2 2" xfId="27910" xr:uid="{00000000-0005-0000-0000-0000D9C50000}"/>
    <cellStyle name="Total 29 21 2 3" xfId="42259" xr:uid="{00000000-0005-0000-0000-0000DAC50000}"/>
    <cellStyle name="Total 29 21 3" xfId="20507" xr:uid="{00000000-0005-0000-0000-0000DBC50000}"/>
    <cellStyle name="Total 29 21 3 2" xfId="35558" xr:uid="{00000000-0005-0000-0000-0000DCC50000}"/>
    <cellStyle name="Total 29 21 3 3" xfId="49907" xr:uid="{00000000-0005-0000-0000-0000DDC50000}"/>
    <cellStyle name="Total 29 22" xfId="6368" xr:uid="{00000000-0005-0000-0000-0000DEC50000}"/>
    <cellStyle name="Total 29 22 2" xfId="9170" xr:uid="{00000000-0005-0000-0000-0000DFC50000}"/>
    <cellStyle name="Total 29 22 2 2" xfId="24221" xr:uid="{00000000-0005-0000-0000-0000E0C50000}"/>
    <cellStyle name="Total 29 22 2 3" xfId="38570" xr:uid="{00000000-0005-0000-0000-0000E1C50000}"/>
    <cellStyle name="Total 29 22 3" xfId="20717" xr:uid="{00000000-0005-0000-0000-0000E2C50000}"/>
    <cellStyle name="Total 29 22 3 2" xfId="35768" xr:uid="{00000000-0005-0000-0000-0000E3C50000}"/>
    <cellStyle name="Total 29 22 3 3" xfId="50117" xr:uid="{00000000-0005-0000-0000-0000E4C50000}"/>
    <cellStyle name="Total 29 23" xfId="6578" xr:uid="{00000000-0005-0000-0000-0000E5C50000}"/>
    <cellStyle name="Total 29 23 2" xfId="12847" xr:uid="{00000000-0005-0000-0000-0000E6C50000}"/>
    <cellStyle name="Total 29 23 2 2" xfId="27898" xr:uid="{00000000-0005-0000-0000-0000E7C50000}"/>
    <cellStyle name="Total 29 23 2 3" xfId="42247" xr:uid="{00000000-0005-0000-0000-0000E8C50000}"/>
    <cellStyle name="Total 29 23 3" xfId="20927" xr:uid="{00000000-0005-0000-0000-0000E9C50000}"/>
    <cellStyle name="Total 29 23 3 2" xfId="35978" xr:uid="{00000000-0005-0000-0000-0000EAC50000}"/>
    <cellStyle name="Total 29 23 3 3" xfId="50327" xr:uid="{00000000-0005-0000-0000-0000EBC50000}"/>
    <cellStyle name="Total 29 24" xfId="6788" xr:uid="{00000000-0005-0000-0000-0000ECC50000}"/>
    <cellStyle name="Total 29 24 2" xfId="13877" xr:uid="{00000000-0005-0000-0000-0000EDC50000}"/>
    <cellStyle name="Total 29 24 2 2" xfId="28928" xr:uid="{00000000-0005-0000-0000-0000EEC50000}"/>
    <cellStyle name="Total 29 24 2 3" xfId="43277" xr:uid="{00000000-0005-0000-0000-0000EFC50000}"/>
    <cellStyle name="Total 29 24 3" xfId="21137" xr:uid="{00000000-0005-0000-0000-0000F0C50000}"/>
    <cellStyle name="Total 29 24 3 2" xfId="36188" xr:uid="{00000000-0005-0000-0000-0000F1C50000}"/>
    <cellStyle name="Total 29 24 3 3" xfId="50537" xr:uid="{00000000-0005-0000-0000-0000F2C50000}"/>
    <cellStyle name="Total 29 25" xfId="6998" xr:uid="{00000000-0005-0000-0000-0000F3C50000}"/>
    <cellStyle name="Total 29 25 2" xfId="12463" xr:uid="{00000000-0005-0000-0000-0000F4C50000}"/>
    <cellStyle name="Total 29 25 2 2" xfId="27514" xr:uid="{00000000-0005-0000-0000-0000F5C50000}"/>
    <cellStyle name="Total 29 25 2 3" xfId="41863" xr:uid="{00000000-0005-0000-0000-0000F6C50000}"/>
    <cellStyle name="Total 29 25 3" xfId="21347" xr:uid="{00000000-0005-0000-0000-0000F7C50000}"/>
    <cellStyle name="Total 29 25 3 2" xfId="36398" xr:uid="{00000000-0005-0000-0000-0000F8C50000}"/>
    <cellStyle name="Total 29 25 3 3" xfId="50747" xr:uid="{00000000-0005-0000-0000-0000F9C50000}"/>
    <cellStyle name="Total 29 26" xfId="7208" xr:uid="{00000000-0005-0000-0000-0000FAC50000}"/>
    <cellStyle name="Total 29 26 2" xfId="12024" xr:uid="{00000000-0005-0000-0000-0000FBC50000}"/>
    <cellStyle name="Total 29 26 2 2" xfId="27075" xr:uid="{00000000-0005-0000-0000-0000FCC50000}"/>
    <cellStyle name="Total 29 26 2 3" xfId="41424" xr:uid="{00000000-0005-0000-0000-0000FDC50000}"/>
    <cellStyle name="Total 29 26 3" xfId="21557" xr:uid="{00000000-0005-0000-0000-0000FEC50000}"/>
    <cellStyle name="Total 29 26 3 2" xfId="36608" xr:uid="{00000000-0005-0000-0000-0000FFC50000}"/>
    <cellStyle name="Total 29 26 3 3" xfId="50957" xr:uid="{00000000-0005-0000-0000-000000C60000}"/>
    <cellStyle name="Total 29 27" xfId="7418" xr:uid="{00000000-0005-0000-0000-000001C60000}"/>
    <cellStyle name="Total 29 27 2" xfId="9135" xr:uid="{00000000-0005-0000-0000-000002C60000}"/>
    <cellStyle name="Total 29 27 2 2" xfId="24186" xr:uid="{00000000-0005-0000-0000-000003C60000}"/>
    <cellStyle name="Total 29 27 2 3" xfId="38535" xr:uid="{00000000-0005-0000-0000-000004C60000}"/>
    <cellStyle name="Total 29 27 3" xfId="21767" xr:uid="{00000000-0005-0000-0000-000005C60000}"/>
    <cellStyle name="Total 29 27 3 2" xfId="36818" xr:uid="{00000000-0005-0000-0000-000006C60000}"/>
    <cellStyle name="Total 29 27 3 3" xfId="51167" xr:uid="{00000000-0005-0000-0000-000007C60000}"/>
    <cellStyle name="Total 29 28" xfId="7628" xr:uid="{00000000-0005-0000-0000-000008C60000}"/>
    <cellStyle name="Total 29 28 2" xfId="15742" xr:uid="{00000000-0005-0000-0000-000009C60000}"/>
    <cellStyle name="Total 29 28 2 2" xfId="30793" xr:uid="{00000000-0005-0000-0000-00000AC60000}"/>
    <cellStyle name="Total 29 28 2 3" xfId="45142" xr:uid="{00000000-0005-0000-0000-00000BC60000}"/>
    <cellStyle name="Total 29 28 3" xfId="21977" xr:uid="{00000000-0005-0000-0000-00000CC60000}"/>
    <cellStyle name="Total 29 28 3 2" xfId="37028" xr:uid="{00000000-0005-0000-0000-00000DC60000}"/>
    <cellStyle name="Total 29 28 3 3" xfId="51377" xr:uid="{00000000-0005-0000-0000-00000EC60000}"/>
    <cellStyle name="Total 29 29" xfId="7838" xr:uid="{00000000-0005-0000-0000-00000FC60000}"/>
    <cellStyle name="Total 29 29 2" xfId="15133" xr:uid="{00000000-0005-0000-0000-000010C60000}"/>
    <cellStyle name="Total 29 29 2 2" xfId="30184" xr:uid="{00000000-0005-0000-0000-000011C60000}"/>
    <cellStyle name="Total 29 29 2 3" xfId="44533" xr:uid="{00000000-0005-0000-0000-000012C60000}"/>
    <cellStyle name="Total 29 29 3" xfId="22187" xr:uid="{00000000-0005-0000-0000-000013C60000}"/>
    <cellStyle name="Total 29 29 3 2" xfId="37238" xr:uid="{00000000-0005-0000-0000-000014C60000}"/>
    <cellStyle name="Total 29 29 3 3" xfId="51587" xr:uid="{00000000-0005-0000-0000-000015C60000}"/>
    <cellStyle name="Total 29 3" xfId="2378" xr:uid="{00000000-0005-0000-0000-000016C60000}"/>
    <cellStyle name="Total 29 3 2" xfId="11301" xr:uid="{00000000-0005-0000-0000-000017C60000}"/>
    <cellStyle name="Total 29 3 2 2" xfId="26352" xr:uid="{00000000-0005-0000-0000-000018C60000}"/>
    <cellStyle name="Total 29 3 2 3" xfId="40701" xr:uid="{00000000-0005-0000-0000-000019C60000}"/>
    <cellStyle name="Total 29 3 3" xfId="16727" xr:uid="{00000000-0005-0000-0000-00001AC60000}"/>
    <cellStyle name="Total 29 3 3 2" xfId="31778" xr:uid="{00000000-0005-0000-0000-00001BC60000}"/>
    <cellStyle name="Total 29 3 3 3" xfId="46127" xr:uid="{00000000-0005-0000-0000-00001CC60000}"/>
    <cellStyle name="Total 29 30" xfId="8046" xr:uid="{00000000-0005-0000-0000-00001DC60000}"/>
    <cellStyle name="Total 29 30 2" xfId="15606" xr:uid="{00000000-0005-0000-0000-00001EC60000}"/>
    <cellStyle name="Total 29 30 2 2" xfId="30657" xr:uid="{00000000-0005-0000-0000-00001FC60000}"/>
    <cellStyle name="Total 29 30 2 3" xfId="45006" xr:uid="{00000000-0005-0000-0000-000020C60000}"/>
    <cellStyle name="Total 29 30 3" xfId="22395" xr:uid="{00000000-0005-0000-0000-000021C60000}"/>
    <cellStyle name="Total 29 30 3 2" xfId="37446" xr:uid="{00000000-0005-0000-0000-000022C60000}"/>
    <cellStyle name="Total 29 30 3 3" xfId="51795" xr:uid="{00000000-0005-0000-0000-000023C60000}"/>
    <cellStyle name="Total 29 31" xfId="8253" xr:uid="{00000000-0005-0000-0000-000024C60000}"/>
    <cellStyle name="Total 29 31 2" xfId="11747" xr:uid="{00000000-0005-0000-0000-000025C60000}"/>
    <cellStyle name="Total 29 31 2 2" xfId="26798" xr:uid="{00000000-0005-0000-0000-000026C60000}"/>
    <cellStyle name="Total 29 31 2 3" xfId="41147" xr:uid="{00000000-0005-0000-0000-000027C60000}"/>
    <cellStyle name="Total 29 31 3" xfId="22602" xr:uid="{00000000-0005-0000-0000-000028C60000}"/>
    <cellStyle name="Total 29 31 3 2" xfId="37653" xr:uid="{00000000-0005-0000-0000-000029C60000}"/>
    <cellStyle name="Total 29 31 3 3" xfId="52002" xr:uid="{00000000-0005-0000-0000-00002AC60000}"/>
    <cellStyle name="Total 29 32" xfId="8459" xr:uid="{00000000-0005-0000-0000-00002BC60000}"/>
    <cellStyle name="Total 29 32 2" xfId="14092" xr:uid="{00000000-0005-0000-0000-00002CC60000}"/>
    <cellStyle name="Total 29 32 2 2" xfId="29143" xr:uid="{00000000-0005-0000-0000-00002DC60000}"/>
    <cellStyle name="Total 29 32 2 3" xfId="43492" xr:uid="{00000000-0005-0000-0000-00002EC60000}"/>
    <cellStyle name="Total 29 32 3" xfId="22808" xr:uid="{00000000-0005-0000-0000-00002FC60000}"/>
    <cellStyle name="Total 29 32 3 2" xfId="37859" xr:uid="{00000000-0005-0000-0000-000030C60000}"/>
    <cellStyle name="Total 29 32 3 3" xfId="52208" xr:uid="{00000000-0005-0000-0000-000031C60000}"/>
    <cellStyle name="Total 29 33" xfId="8656" xr:uid="{00000000-0005-0000-0000-000032C60000}"/>
    <cellStyle name="Total 29 33 2" xfId="11060" xr:uid="{00000000-0005-0000-0000-000033C60000}"/>
    <cellStyle name="Total 29 33 2 2" xfId="26111" xr:uid="{00000000-0005-0000-0000-000034C60000}"/>
    <cellStyle name="Total 29 33 2 3" xfId="40460" xr:uid="{00000000-0005-0000-0000-000035C60000}"/>
    <cellStyle name="Total 29 33 3" xfId="23005" xr:uid="{00000000-0005-0000-0000-000036C60000}"/>
    <cellStyle name="Total 29 33 3 2" xfId="38056" xr:uid="{00000000-0005-0000-0000-000037C60000}"/>
    <cellStyle name="Total 29 33 3 3" xfId="52405" xr:uid="{00000000-0005-0000-0000-000038C60000}"/>
    <cellStyle name="Total 29 34" xfId="8831" xr:uid="{00000000-0005-0000-0000-000039C60000}"/>
    <cellStyle name="Total 29 34 2" xfId="9965" xr:uid="{00000000-0005-0000-0000-00003AC60000}"/>
    <cellStyle name="Total 29 34 2 2" xfId="25016" xr:uid="{00000000-0005-0000-0000-00003BC60000}"/>
    <cellStyle name="Total 29 34 2 3" xfId="39365" xr:uid="{00000000-0005-0000-0000-00003CC60000}"/>
    <cellStyle name="Total 29 34 3" xfId="23180" xr:uid="{00000000-0005-0000-0000-00003DC60000}"/>
    <cellStyle name="Total 29 34 3 2" xfId="38231" xr:uid="{00000000-0005-0000-0000-00003EC60000}"/>
    <cellStyle name="Total 29 34 3 3" xfId="52580" xr:uid="{00000000-0005-0000-0000-00003FC60000}"/>
    <cellStyle name="Total 29 35" xfId="8978" xr:uid="{00000000-0005-0000-0000-000040C60000}"/>
    <cellStyle name="Total 29 35 2" xfId="10401" xr:uid="{00000000-0005-0000-0000-000041C60000}"/>
    <cellStyle name="Total 29 35 2 2" xfId="25452" xr:uid="{00000000-0005-0000-0000-000042C60000}"/>
    <cellStyle name="Total 29 35 2 3" xfId="39801" xr:uid="{00000000-0005-0000-0000-000043C60000}"/>
    <cellStyle name="Total 29 35 3" xfId="23327" xr:uid="{00000000-0005-0000-0000-000044C60000}"/>
    <cellStyle name="Total 29 35 3 2" xfId="38378" xr:uid="{00000000-0005-0000-0000-000045C60000}"/>
    <cellStyle name="Total 29 35 3 3" xfId="52727" xr:uid="{00000000-0005-0000-0000-000046C60000}"/>
    <cellStyle name="Total 29 36" xfId="15682" xr:uid="{00000000-0005-0000-0000-000047C60000}"/>
    <cellStyle name="Total 29 36 2" xfId="30733" xr:uid="{00000000-0005-0000-0000-000048C60000}"/>
    <cellStyle name="Total 29 36 3" xfId="45082" xr:uid="{00000000-0005-0000-0000-000049C60000}"/>
    <cellStyle name="Total 29 37" xfId="16227" xr:uid="{00000000-0005-0000-0000-00004AC60000}"/>
    <cellStyle name="Total 29 37 2" xfId="31278" xr:uid="{00000000-0005-0000-0000-00004BC60000}"/>
    <cellStyle name="Total 29 37 3" xfId="45627" xr:uid="{00000000-0005-0000-0000-00004CC60000}"/>
    <cellStyle name="Total 29 4" xfId="2588" xr:uid="{00000000-0005-0000-0000-00004DC60000}"/>
    <cellStyle name="Total 29 4 2" xfId="13158" xr:uid="{00000000-0005-0000-0000-00004EC60000}"/>
    <cellStyle name="Total 29 4 2 2" xfId="28209" xr:uid="{00000000-0005-0000-0000-00004FC60000}"/>
    <cellStyle name="Total 29 4 2 3" xfId="42558" xr:uid="{00000000-0005-0000-0000-000050C60000}"/>
    <cellStyle name="Total 29 4 3" xfId="16937" xr:uid="{00000000-0005-0000-0000-000051C60000}"/>
    <cellStyle name="Total 29 4 3 2" xfId="31988" xr:uid="{00000000-0005-0000-0000-000052C60000}"/>
    <cellStyle name="Total 29 4 3 3" xfId="46337" xr:uid="{00000000-0005-0000-0000-000053C60000}"/>
    <cellStyle name="Total 29 5" xfId="2798" xr:uid="{00000000-0005-0000-0000-000054C60000}"/>
    <cellStyle name="Total 29 5 2" xfId="12603" xr:uid="{00000000-0005-0000-0000-000055C60000}"/>
    <cellStyle name="Total 29 5 2 2" xfId="27654" xr:uid="{00000000-0005-0000-0000-000056C60000}"/>
    <cellStyle name="Total 29 5 2 3" xfId="42003" xr:uid="{00000000-0005-0000-0000-000057C60000}"/>
    <cellStyle name="Total 29 5 3" xfId="17147" xr:uid="{00000000-0005-0000-0000-000058C60000}"/>
    <cellStyle name="Total 29 5 3 2" xfId="32198" xr:uid="{00000000-0005-0000-0000-000059C60000}"/>
    <cellStyle name="Total 29 5 3 3" xfId="46547" xr:uid="{00000000-0005-0000-0000-00005AC60000}"/>
    <cellStyle name="Total 29 6" xfId="3008" xr:uid="{00000000-0005-0000-0000-00005BC60000}"/>
    <cellStyle name="Total 29 6 2" xfId="9383" xr:uid="{00000000-0005-0000-0000-00005CC60000}"/>
    <cellStyle name="Total 29 6 2 2" xfId="24434" xr:uid="{00000000-0005-0000-0000-00005DC60000}"/>
    <cellStyle name="Total 29 6 2 3" xfId="38783" xr:uid="{00000000-0005-0000-0000-00005EC60000}"/>
    <cellStyle name="Total 29 6 3" xfId="17357" xr:uid="{00000000-0005-0000-0000-00005FC60000}"/>
    <cellStyle name="Total 29 6 3 2" xfId="32408" xr:uid="{00000000-0005-0000-0000-000060C60000}"/>
    <cellStyle name="Total 29 6 3 3" xfId="46757" xr:uid="{00000000-0005-0000-0000-000061C60000}"/>
    <cellStyle name="Total 29 7" xfId="3218" xr:uid="{00000000-0005-0000-0000-000062C60000}"/>
    <cellStyle name="Total 29 7 2" xfId="12538" xr:uid="{00000000-0005-0000-0000-000063C60000}"/>
    <cellStyle name="Total 29 7 2 2" xfId="27589" xr:uid="{00000000-0005-0000-0000-000064C60000}"/>
    <cellStyle name="Total 29 7 2 3" xfId="41938" xr:uid="{00000000-0005-0000-0000-000065C60000}"/>
    <cellStyle name="Total 29 7 3" xfId="17567" xr:uid="{00000000-0005-0000-0000-000066C60000}"/>
    <cellStyle name="Total 29 7 3 2" xfId="32618" xr:uid="{00000000-0005-0000-0000-000067C60000}"/>
    <cellStyle name="Total 29 7 3 3" xfId="46967" xr:uid="{00000000-0005-0000-0000-000068C60000}"/>
    <cellStyle name="Total 29 8" xfId="3428" xr:uid="{00000000-0005-0000-0000-000069C60000}"/>
    <cellStyle name="Total 29 8 2" xfId="9716" xr:uid="{00000000-0005-0000-0000-00006AC60000}"/>
    <cellStyle name="Total 29 8 2 2" xfId="24767" xr:uid="{00000000-0005-0000-0000-00006BC60000}"/>
    <cellStyle name="Total 29 8 2 3" xfId="39116" xr:uid="{00000000-0005-0000-0000-00006CC60000}"/>
    <cellStyle name="Total 29 8 3" xfId="17777" xr:uid="{00000000-0005-0000-0000-00006DC60000}"/>
    <cellStyle name="Total 29 8 3 2" xfId="32828" xr:uid="{00000000-0005-0000-0000-00006EC60000}"/>
    <cellStyle name="Total 29 8 3 3" xfId="47177" xr:uid="{00000000-0005-0000-0000-00006FC60000}"/>
    <cellStyle name="Total 29 9" xfId="3638" xr:uid="{00000000-0005-0000-0000-000070C60000}"/>
    <cellStyle name="Total 29 9 2" xfId="12809" xr:uid="{00000000-0005-0000-0000-000071C60000}"/>
    <cellStyle name="Total 29 9 2 2" xfId="27860" xr:uid="{00000000-0005-0000-0000-000072C60000}"/>
    <cellStyle name="Total 29 9 2 3" xfId="42209" xr:uid="{00000000-0005-0000-0000-000073C60000}"/>
    <cellStyle name="Total 29 9 3" xfId="17987" xr:uid="{00000000-0005-0000-0000-000074C60000}"/>
    <cellStyle name="Total 29 9 3 2" xfId="33038" xr:uid="{00000000-0005-0000-0000-000075C60000}"/>
    <cellStyle name="Total 29 9 3 3" xfId="47387" xr:uid="{00000000-0005-0000-0000-000076C60000}"/>
    <cellStyle name="Total 3" xfId="181" xr:uid="{00000000-0005-0000-0000-000077C60000}"/>
    <cellStyle name="Total 3 10" xfId="3762" xr:uid="{00000000-0005-0000-0000-000078C60000}"/>
    <cellStyle name="Total 3 10 2" xfId="1878" xr:uid="{00000000-0005-0000-0000-000079C60000}"/>
    <cellStyle name="Total 3 10 2 2" xfId="23683" xr:uid="{00000000-0005-0000-0000-00007AC60000}"/>
    <cellStyle name="Total 3 10 2 3" xfId="23374" xr:uid="{00000000-0005-0000-0000-00007BC60000}"/>
    <cellStyle name="Total 3 10 3" xfId="18111" xr:uid="{00000000-0005-0000-0000-00007CC60000}"/>
    <cellStyle name="Total 3 10 3 2" xfId="33162" xr:uid="{00000000-0005-0000-0000-00007DC60000}"/>
    <cellStyle name="Total 3 10 3 3" xfId="47511" xr:uid="{00000000-0005-0000-0000-00007EC60000}"/>
    <cellStyle name="Total 3 11" xfId="3972" xr:uid="{00000000-0005-0000-0000-00007FC60000}"/>
    <cellStyle name="Total 3 11 2" xfId="14759" xr:uid="{00000000-0005-0000-0000-000080C60000}"/>
    <cellStyle name="Total 3 11 2 2" xfId="29810" xr:uid="{00000000-0005-0000-0000-000081C60000}"/>
    <cellStyle name="Total 3 11 2 3" xfId="44159" xr:uid="{00000000-0005-0000-0000-000082C60000}"/>
    <cellStyle name="Total 3 11 3" xfId="18321" xr:uid="{00000000-0005-0000-0000-000083C60000}"/>
    <cellStyle name="Total 3 11 3 2" xfId="33372" xr:uid="{00000000-0005-0000-0000-000084C60000}"/>
    <cellStyle name="Total 3 11 3 3" xfId="47721" xr:uid="{00000000-0005-0000-0000-000085C60000}"/>
    <cellStyle name="Total 3 12" xfId="4182" xr:uid="{00000000-0005-0000-0000-000086C60000}"/>
    <cellStyle name="Total 3 12 2" xfId="13229" xr:uid="{00000000-0005-0000-0000-000087C60000}"/>
    <cellStyle name="Total 3 12 2 2" xfId="28280" xr:uid="{00000000-0005-0000-0000-000088C60000}"/>
    <cellStyle name="Total 3 12 2 3" xfId="42629" xr:uid="{00000000-0005-0000-0000-000089C60000}"/>
    <cellStyle name="Total 3 12 3" xfId="18531" xr:uid="{00000000-0005-0000-0000-00008AC60000}"/>
    <cellStyle name="Total 3 12 3 2" xfId="33582" xr:uid="{00000000-0005-0000-0000-00008BC60000}"/>
    <cellStyle name="Total 3 12 3 3" xfId="47931" xr:uid="{00000000-0005-0000-0000-00008CC60000}"/>
    <cellStyle name="Total 3 13" xfId="4392" xr:uid="{00000000-0005-0000-0000-00008DC60000}"/>
    <cellStyle name="Total 3 13 2" xfId="12634" xr:uid="{00000000-0005-0000-0000-00008EC60000}"/>
    <cellStyle name="Total 3 13 2 2" xfId="27685" xr:uid="{00000000-0005-0000-0000-00008FC60000}"/>
    <cellStyle name="Total 3 13 2 3" xfId="42034" xr:uid="{00000000-0005-0000-0000-000090C60000}"/>
    <cellStyle name="Total 3 13 3" xfId="18741" xr:uid="{00000000-0005-0000-0000-000091C60000}"/>
    <cellStyle name="Total 3 13 3 2" xfId="33792" xr:uid="{00000000-0005-0000-0000-000092C60000}"/>
    <cellStyle name="Total 3 13 3 3" xfId="48141" xr:uid="{00000000-0005-0000-0000-000093C60000}"/>
    <cellStyle name="Total 3 14" xfId="4602" xr:uid="{00000000-0005-0000-0000-000094C60000}"/>
    <cellStyle name="Total 3 14 2" xfId="10826" xr:uid="{00000000-0005-0000-0000-000095C60000}"/>
    <cellStyle name="Total 3 14 2 2" xfId="25877" xr:uid="{00000000-0005-0000-0000-000096C60000}"/>
    <cellStyle name="Total 3 14 2 3" xfId="40226" xr:uid="{00000000-0005-0000-0000-000097C60000}"/>
    <cellStyle name="Total 3 14 3" xfId="18951" xr:uid="{00000000-0005-0000-0000-000098C60000}"/>
    <cellStyle name="Total 3 14 3 2" xfId="34002" xr:uid="{00000000-0005-0000-0000-000099C60000}"/>
    <cellStyle name="Total 3 14 3 3" xfId="48351" xr:uid="{00000000-0005-0000-0000-00009AC60000}"/>
    <cellStyle name="Total 3 15" xfId="4812" xr:uid="{00000000-0005-0000-0000-00009BC60000}"/>
    <cellStyle name="Total 3 15 2" xfId="13709" xr:uid="{00000000-0005-0000-0000-00009CC60000}"/>
    <cellStyle name="Total 3 15 2 2" xfId="28760" xr:uid="{00000000-0005-0000-0000-00009DC60000}"/>
    <cellStyle name="Total 3 15 2 3" xfId="43109" xr:uid="{00000000-0005-0000-0000-00009EC60000}"/>
    <cellStyle name="Total 3 15 3" xfId="19161" xr:uid="{00000000-0005-0000-0000-00009FC60000}"/>
    <cellStyle name="Total 3 15 3 2" xfId="34212" xr:uid="{00000000-0005-0000-0000-0000A0C60000}"/>
    <cellStyle name="Total 3 15 3 3" xfId="48561" xr:uid="{00000000-0005-0000-0000-0000A1C60000}"/>
    <cellStyle name="Total 3 16" xfId="5022" xr:uid="{00000000-0005-0000-0000-0000A2C60000}"/>
    <cellStyle name="Total 3 16 2" xfId="10565" xr:uid="{00000000-0005-0000-0000-0000A3C60000}"/>
    <cellStyle name="Total 3 16 2 2" xfId="25616" xr:uid="{00000000-0005-0000-0000-0000A4C60000}"/>
    <cellStyle name="Total 3 16 2 3" xfId="39965" xr:uid="{00000000-0005-0000-0000-0000A5C60000}"/>
    <cellStyle name="Total 3 16 3" xfId="19371" xr:uid="{00000000-0005-0000-0000-0000A6C60000}"/>
    <cellStyle name="Total 3 16 3 2" xfId="34422" xr:uid="{00000000-0005-0000-0000-0000A7C60000}"/>
    <cellStyle name="Total 3 16 3 3" xfId="48771" xr:uid="{00000000-0005-0000-0000-0000A8C60000}"/>
    <cellStyle name="Total 3 17" xfId="5232" xr:uid="{00000000-0005-0000-0000-0000A9C60000}"/>
    <cellStyle name="Total 3 17 2" xfId="10248" xr:uid="{00000000-0005-0000-0000-0000AAC60000}"/>
    <cellStyle name="Total 3 17 2 2" xfId="25299" xr:uid="{00000000-0005-0000-0000-0000ABC60000}"/>
    <cellStyle name="Total 3 17 2 3" xfId="39648" xr:uid="{00000000-0005-0000-0000-0000ACC60000}"/>
    <cellStyle name="Total 3 17 3" xfId="19581" xr:uid="{00000000-0005-0000-0000-0000ADC60000}"/>
    <cellStyle name="Total 3 17 3 2" xfId="34632" xr:uid="{00000000-0005-0000-0000-0000AEC60000}"/>
    <cellStyle name="Total 3 17 3 3" xfId="48981" xr:uid="{00000000-0005-0000-0000-0000AFC60000}"/>
    <cellStyle name="Total 3 18" xfId="5442" xr:uid="{00000000-0005-0000-0000-0000B0C60000}"/>
    <cellStyle name="Total 3 18 2" xfId="10037" xr:uid="{00000000-0005-0000-0000-0000B1C60000}"/>
    <cellStyle name="Total 3 18 2 2" xfId="25088" xr:uid="{00000000-0005-0000-0000-0000B2C60000}"/>
    <cellStyle name="Total 3 18 2 3" xfId="39437" xr:uid="{00000000-0005-0000-0000-0000B3C60000}"/>
    <cellStyle name="Total 3 18 3" xfId="19791" xr:uid="{00000000-0005-0000-0000-0000B4C60000}"/>
    <cellStyle name="Total 3 18 3 2" xfId="34842" xr:uid="{00000000-0005-0000-0000-0000B5C60000}"/>
    <cellStyle name="Total 3 18 3 3" xfId="49191" xr:uid="{00000000-0005-0000-0000-0000B6C60000}"/>
    <cellStyle name="Total 3 19" xfId="5652" xr:uid="{00000000-0005-0000-0000-0000B7C60000}"/>
    <cellStyle name="Total 3 19 2" xfId="14673" xr:uid="{00000000-0005-0000-0000-0000B8C60000}"/>
    <cellStyle name="Total 3 19 2 2" xfId="29724" xr:uid="{00000000-0005-0000-0000-0000B9C60000}"/>
    <cellStyle name="Total 3 19 2 3" xfId="44073" xr:uid="{00000000-0005-0000-0000-0000BAC60000}"/>
    <cellStyle name="Total 3 19 3" xfId="20001" xr:uid="{00000000-0005-0000-0000-0000BBC60000}"/>
    <cellStyle name="Total 3 19 3 2" xfId="35052" xr:uid="{00000000-0005-0000-0000-0000BCC60000}"/>
    <cellStyle name="Total 3 19 3 3" xfId="49401" xr:uid="{00000000-0005-0000-0000-0000BDC60000}"/>
    <cellStyle name="Total 3 2" xfId="312" xr:uid="{00000000-0005-0000-0000-0000BEC60000}"/>
    <cellStyle name="Total 3 2 2" xfId="1798" xr:uid="{00000000-0005-0000-0000-0000BFC60000}"/>
    <cellStyle name="Total 3 2 2 2" xfId="23603" xr:uid="{00000000-0005-0000-0000-0000C0C60000}"/>
    <cellStyle name="Total 3 2 2 3" xfId="23737" xr:uid="{00000000-0005-0000-0000-0000C1C60000}"/>
    <cellStyle name="Total 3 2 3" xfId="16487" xr:uid="{00000000-0005-0000-0000-0000C2C60000}"/>
    <cellStyle name="Total 3 2 3 2" xfId="31538" xr:uid="{00000000-0005-0000-0000-0000C3C60000}"/>
    <cellStyle name="Total 3 2 3 3" xfId="45887" xr:uid="{00000000-0005-0000-0000-0000C4C60000}"/>
    <cellStyle name="Total 3 20" xfId="5862" xr:uid="{00000000-0005-0000-0000-0000C5C60000}"/>
    <cellStyle name="Total 3 20 2" xfId="14781" xr:uid="{00000000-0005-0000-0000-0000C6C60000}"/>
    <cellStyle name="Total 3 20 2 2" xfId="29832" xr:uid="{00000000-0005-0000-0000-0000C7C60000}"/>
    <cellStyle name="Total 3 20 2 3" xfId="44181" xr:uid="{00000000-0005-0000-0000-0000C8C60000}"/>
    <cellStyle name="Total 3 20 3" xfId="20211" xr:uid="{00000000-0005-0000-0000-0000C9C60000}"/>
    <cellStyle name="Total 3 20 3 2" xfId="35262" xr:uid="{00000000-0005-0000-0000-0000CAC60000}"/>
    <cellStyle name="Total 3 20 3 3" xfId="49611" xr:uid="{00000000-0005-0000-0000-0000CBC60000}"/>
    <cellStyle name="Total 3 21" xfId="6072" xr:uid="{00000000-0005-0000-0000-0000CCC60000}"/>
    <cellStyle name="Total 3 21 2" xfId="11481" xr:uid="{00000000-0005-0000-0000-0000CDC60000}"/>
    <cellStyle name="Total 3 21 2 2" xfId="26532" xr:uid="{00000000-0005-0000-0000-0000CEC60000}"/>
    <cellStyle name="Total 3 21 2 3" xfId="40881" xr:uid="{00000000-0005-0000-0000-0000CFC60000}"/>
    <cellStyle name="Total 3 21 3" xfId="20421" xr:uid="{00000000-0005-0000-0000-0000D0C60000}"/>
    <cellStyle name="Total 3 21 3 2" xfId="35472" xr:uid="{00000000-0005-0000-0000-0000D1C60000}"/>
    <cellStyle name="Total 3 21 3 3" xfId="49821" xr:uid="{00000000-0005-0000-0000-0000D2C60000}"/>
    <cellStyle name="Total 3 22" xfId="6282" xr:uid="{00000000-0005-0000-0000-0000D3C60000}"/>
    <cellStyle name="Total 3 22 2" xfId="13064" xr:uid="{00000000-0005-0000-0000-0000D4C60000}"/>
    <cellStyle name="Total 3 22 2 2" xfId="28115" xr:uid="{00000000-0005-0000-0000-0000D5C60000}"/>
    <cellStyle name="Total 3 22 2 3" xfId="42464" xr:uid="{00000000-0005-0000-0000-0000D6C60000}"/>
    <cellStyle name="Total 3 22 3" xfId="20631" xr:uid="{00000000-0005-0000-0000-0000D7C60000}"/>
    <cellStyle name="Total 3 22 3 2" xfId="35682" xr:uid="{00000000-0005-0000-0000-0000D8C60000}"/>
    <cellStyle name="Total 3 22 3 3" xfId="50031" xr:uid="{00000000-0005-0000-0000-0000D9C60000}"/>
    <cellStyle name="Total 3 23" xfId="6492" xr:uid="{00000000-0005-0000-0000-0000DAC60000}"/>
    <cellStyle name="Total 3 23 2" xfId="11109" xr:uid="{00000000-0005-0000-0000-0000DBC60000}"/>
    <cellStyle name="Total 3 23 2 2" xfId="26160" xr:uid="{00000000-0005-0000-0000-0000DCC60000}"/>
    <cellStyle name="Total 3 23 2 3" xfId="40509" xr:uid="{00000000-0005-0000-0000-0000DDC60000}"/>
    <cellStyle name="Total 3 23 3" xfId="20841" xr:uid="{00000000-0005-0000-0000-0000DEC60000}"/>
    <cellStyle name="Total 3 23 3 2" xfId="35892" xr:uid="{00000000-0005-0000-0000-0000DFC60000}"/>
    <cellStyle name="Total 3 23 3 3" xfId="50241" xr:uid="{00000000-0005-0000-0000-0000E0C60000}"/>
    <cellStyle name="Total 3 24" xfId="6702" xr:uid="{00000000-0005-0000-0000-0000E1C60000}"/>
    <cellStyle name="Total 3 24 2" xfId="14209" xr:uid="{00000000-0005-0000-0000-0000E2C60000}"/>
    <cellStyle name="Total 3 24 2 2" xfId="29260" xr:uid="{00000000-0005-0000-0000-0000E3C60000}"/>
    <cellStyle name="Total 3 24 2 3" xfId="43609" xr:uid="{00000000-0005-0000-0000-0000E4C60000}"/>
    <cellStyle name="Total 3 24 3" xfId="21051" xr:uid="{00000000-0005-0000-0000-0000E5C60000}"/>
    <cellStyle name="Total 3 24 3 2" xfId="36102" xr:uid="{00000000-0005-0000-0000-0000E6C60000}"/>
    <cellStyle name="Total 3 24 3 3" xfId="50451" xr:uid="{00000000-0005-0000-0000-0000E7C60000}"/>
    <cellStyle name="Total 3 25" xfId="6912" xr:uid="{00000000-0005-0000-0000-0000E8C60000}"/>
    <cellStyle name="Total 3 25 2" xfId="9988" xr:uid="{00000000-0005-0000-0000-0000E9C60000}"/>
    <cellStyle name="Total 3 25 2 2" xfId="25039" xr:uid="{00000000-0005-0000-0000-0000EAC60000}"/>
    <cellStyle name="Total 3 25 2 3" xfId="39388" xr:uid="{00000000-0005-0000-0000-0000EBC60000}"/>
    <cellStyle name="Total 3 25 3" xfId="21261" xr:uid="{00000000-0005-0000-0000-0000ECC60000}"/>
    <cellStyle name="Total 3 25 3 2" xfId="36312" xr:uid="{00000000-0005-0000-0000-0000EDC60000}"/>
    <cellStyle name="Total 3 25 3 3" xfId="50661" xr:uid="{00000000-0005-0000-0000-0000EEC60000}"/>
    <cellStyle name="Total 3 26" xfId="7122" xr:uid="{00000000-0005-0000-0000-0000EFC60000}"/>
    <cellStyle name="Total 3 26 2" xfId="10649" xr:uid="{00000000-0005-0000-0000-0000F0C60000}"/>
    <cellStyle name="Total 3 26 2 2" xfId="25700" xr:uid="{00000000-0005-0000-0000-0000F1C60000}"/>
    <cellStyle name="Total 3 26 2 3" xfId="40049" xr:uid="{00000000-0005-0000-0000-0000F2C60000}"/>
    <cellStyle name="Total 3 26 3" xfId="21471" xr:uid="{00000000-0005-0000-0000-0000F3C60000}"/>
    <cellStyle name="Total 3 26 3 2" xfId="36522" xr:uid="{00000000-0005-0000-0000-0000F4C60000}"/>
    <cellStyle name="Total 3 26 3 3" xfId="50871" xr:uid="{00000000-0005-0000-0000-0000F5C60000}"/>
    <cellStyle name="Total 3 27" xfId="7332" xr:uid="{00000000-0005-0000-0000-0000F6C60000}"/>
    <cellStyle name="Total 3 27 2" xfId="11386" xr:uid="{00000000-0005-0000-0000-0000F7C60000}"/>
    <cellStyle name="Total 3 27 2 2" xfId="26437" xr:uid="{00000000-0005-0000-0000-0000F8C60000}"/>
    <cellStyle name="Total 3 27 2 3" xfId="40786" xr:uid="{00000000-0005-0000-0000-0000F9C60000}"/>
    <cellStyle name="Total 3 27 3" xfId="21681" xr:uid="{00000000-0005-0000-0000-0000FAC60000}"/>
    <cellStyle name="Total 3 27 3 2" xfId="36732" xr:uid="{00000000-0005-0000-0000-0000FBC60000}"/>
    <cellStyle name="Total 3 27 3 3" xfId="51081" xr:uid="{00000000-0005-0000-0000-0000FCC60000}"/>
    <cellStyle name="Total 3 28" xfId="7542" xr:uid="{00000000-0005-0000-0000-0000FDC60000}"/>
    <cellStyle name="Total 3 28 2" xfId="10364" xr:uid="{00000000-0005-0000-0000-0000FEC60000}"/>
    <cellStyle name="Total 3 28 2 2" xfId="25415" xr:uid="{00000000-0005-0000-0000-0000FFC60000}"/>
    <cellStyle name="Total 3 28 2 3" xfId="39764" xr:uid="{00000000-0005-0000-0000-000000C70000}"/>
    <cellStyle name="Total 3 28 3" xfId="21891" xr:uid="{00000000-0005-0000-0000-000001C70000}"/>
    <cellStyle name="Total 3 28 3 2" xfId="36942" xr:uid="{00000000-0005-0000-0000-000002C70000}"/>
    <cellStyle name="Total 3 28 3 3" xfId="51291" xr:uid="{00000000-0005-0000-0000-000003C70000}"/>
    <cellStyle name="Total 3 29" xfId="7752" xr:uid="{00000000-0005-0000-0000-000004C70000}"/>
    <cellStyle name="Total 3 29 2" xfId="15770" xr:uid="{00000000-0005-0000-0000-000005C70000}"/>
    <cellStyle name="Total 3 29 2 2" xfId="30821" xr:uid="{00000000-0005-0000-0000-000006C70000}"/>
    <cellStyle name="Total 3 29 2 3" xfId="45170" xr:uid="{00000000-0005-0000-0000-000007C70000}"/>
    <cellStyle name="Total 3 29 3" xfId="22101" xr:uid="{00000000-0005-0000-0000-000008C70000}"/>
    <cellStyle name="Total 3 29 3 2" xfId="37152" xr:uid="{00000000-0005-0000-0000-000009C70000}"/>
    <cellStyle name="Total 3 29 3 3" xfId="51501" xr:uid="{00000000-0005-0000-0000-00000AC70000}"/>
    <cellStyle name="Total 3 3" xfId="2292" xr:uid="{00000000-0005-0000-0000-00000BC70000}"/>
    <cellStyle name="Total 3 3 2" xfId="10581" xr:uid="{00000000-0005-0000-0000-00000CC70000}"/>
    <cellStyle name="Total 3 3 2 2" xfId="25632" xr:uid="{00000000-0005-0000-0000-00000DC70000}"/>
    <cellStyle name="Total 3 3 2 3" xfId="39981" xr:uid="{00000000-0005-0000-0000-00000EC70000}"/>
    <cellStyle name="Total 3 3 3" xfId="16641" xr:uid="{00000000-0005-0000-0000-00000FC70000}"/>
    <cellStyle name="Total 3 3 3 2" xfId="31692" xr:uid="{00000000-0005-0000-0000-000010C70000}"/>
    <cellStyle name="Total 3 3 3 3" xfId="46041" xr:uid="{00000000-0005-0000-0000-000011C70000}"/>
    <cellStyle name="Total 3 30" xfId="7962" xr:uid="{00000000-0005-0000-0000-000012C70000}"/>
    <cellStyle name="Total 3 30 2" xfId="12815" xr:uid="{00000000-0005-0000-0000-000013C70000}"/>
    <cellStyle name="Total 3 30 2 2" xfId="27866" xr:uid="{00000000-0005-0000-0000-000014C70000}"/>
    <cellStyle name="Total 3 30 2 3" xfId="42215" xr:uid="{00000000-0005-0000-0000-000015C70000}"/>
    <cellStyle name="Total 3 30 3" xfId="22311" xr:uid="{00000000-0005-0000-0000-000016C70000}"/>
    <cellStyle name="Total 3 30 3 2" xfId="37362" xr:uid="{00000000-0005-0000-0000-000017C70000}"/>
    <cellStyle name="Total 3 30 3 3" xfId="51711" xr:uid="{00000000-0005-0000-0000-000018C70000}"/>
    <cellStyle name="Total 3 31" xfId="8169" xr:uid="{00000000-0005-0000-0000-000019C70000}"/>
    <cellStyle name="Total 3 31 2" xfId="9989" xr:uid="{00000000-0005-0000-0000-00001AC70000}"/>
    <cellStyle name="Total 3 31 2 2" xfId="25040" xr:uid="{00000000-0005-0000-0000-00001BC70000}"/>
    <cellStyle name="Total 3 31 2 3" xfId="39389" xr:uid="{00000000-0005-0000-0000-00001CC70000}"/>
    <cellStyle name="Total 3 31 3" xfId="22518" xr:uid="{00000000-0005-0000-0000-00001DC70000}"/>
    <cellStyle name="Total 3 31 3 2" xfId="37569" xr:uid="{00000000-0005-0000-0000-00001EC70000}"/>
    <cellStyle name="Total 3 31 3 3" xfId="51918" xr:uid="{00000000-0005-0000-0000-00001FC70000}"/>
    <cellStyle name="Total 3 32" xfId="8376" xr:uid="{00000000-0005-0000-0000-000020C70000}"/>
    <cellStyle name="Total 3 32 2" xfId="15887" xr:uid="{00000000-0005-0000-0000-000021C70000}"/>
    <cellStyle name="Total 3 32 2 2" xfId="30938" xr:uid="{00000000-0005-0000-0000-000022C70000}"/>
    <cellStyle name="Total 3 32 2 3" xfId="45287" xr:uid="{00000000-0005-0000-0000-000023C70000}"/>
    <cellStyle name="Total 3 32 3" xfId="22725" xr:uid="{00000000-0005-0000-0000-000024C70000}"/>
    <cellStyle name="Total 3 32 3 2" xfId="37776" xr:uid="{00000000-0005-0000-0000-000025C70000}"/>
    <cellStyle name="Total 3 32 3 3" xfId="52125" xr:uid="{00000000-0005-0000-0000-000026C70000}"/>
    <cellStyle name="Total 3 33" xfId="8580" xr:uid="{00000000-0005-0000-0000-000027C70000}"/>
    <cellStyle name="Total 3 33 2" xfId="12090" xr:uid="{00000000-0005-0000-0000-000028C70000}"/>
    <cellStyle name="Total 3 33 2 2" xfId="27141" xr:uid="{00000000-0005-0000-0000-000029C70000}"/>
    <cellStyle name="Total 3 33 2 3" xfId="41490" xr:uid="{00000000-0005-0000-0000-00002AC70000}"/>
    <cellStyle name="Total 3 33 3" xfId="22929" xr:uid="{00000000-0005-0000-0000-00002BC70000}"/>
    <cellStyle name="Total 3 33 3 2" xfId="37980" xr:uid="{00000000-0005-0000-0000-00002CC70000}"/>
    <cellStyle name="Total 3 33 3 3" xfId="52329" xr:uid="{00000000-0005-0000-0000-00002DC70000}"/>
    <cellStyle name="Total 3 34" xfId="8770" xr:uid="{00000000-0005-0000-0000-00002EC70000}"/>
    <cellStyle name="Total 3 34 2" xfId="9106" xr:uid="{00000000-0005-0000-0000-00002FC70000}"/>
    <cellStyle name="Total 3 34 2 2" xfId="24157" xr:uid="{00000000-0005-0000-0000-000030C70000}"/>
    <cellStyle name="Total 3 34 2 3" xfId="38506" xr:uid="{00000000-0005-0000-0000-000031C70000}"/>
    <cellStyle name="Total 3 34 3" xfId="23119" xr:uid="{00000000-0005-0000-0000-000032C70000}"/>
    <cellStyle name="Total 3 34 3 2" xfId="38170" xr:uid="{00000000-0005-0000-0000-000033C70000}"/>
    <cellStyle name="Total 3 34 3 3" xfId="52519" xr:uid="{00000000-0005-0000-0000-000034C70000}"/>
    <cellStyle name="Total 3 35" xfId="8940" xr:uid="{00000000-0005-0000-0000-000035C70000}"/>
    <cellStyle name="Total 3 35 2" xfId="11652" xr:uid="{00000000-0005-0000-0000-000036C70000}"/>
    <cellStyle name="Total 3 35 2 2" xfId="26703" xr:uid="{00000000-0005-0000-0000-000037C70000}"/>
    <cellStyle name="Total 3 35 2 3" xfId="41052" xr:uid="{00000000-0005-0000-0000-000038C70000}"/>
    <cellStyle name="Total 3 35 3" xfId="23289" xr:uid="{00000000-0005-0000-0000-000039C70000}"/>
    <cellStyle name="Total 3 35 3 2" xfId="38340" xr:uid="{00000000-0005-0000-0000-00003AC70000}"/>
    <cellStyle name="Total 3 35 3 3" xfId="52689" xr:uid="{00000000-0005-0000-0000-00003BC70000}"/>
    <cellStyle name="Total 3 36" xfId="13585" xr:uid="{00000000-0005-0000-0000-00003CC70000}"/>
    <cellStyle name="Total 3 36 2" xfId="28636" xr:uid="{00000000-0005-0000-0000-00003DC70000}"/>
    <cellStyle name="Total 3 36 3" xfId="42985" xr:uid="{00000000-0005-0000-0000-00003EC70000}"/>
    <cellStyle name="Total 3 37" xfId="16189" xr:uid="{00000000-0005-0000-0000-00003FC70000}"/>
    <cellStyle name="Total 3 37 2" xfId="31240" xr:uid="{00000000-0005-0000-0000-000040C70000}"/>
    <cellStyle name="Total 3 37 3" xfId="45589" xr:uid="{00000000-0005-0000-0000-000041C70000}"/>
    <cellStyle name="Total 3 4" xfId="2502" xr:uid="{00000000-0005-0000-0000-000042C70000}"/>
    <cellStyle name="Total 3 4 2" xfId="13083" xr:uid="{00000000-0005-0000-0000-000043C70000}"/>
    <cellStyle name="Total 3 4 2 2" xfId="28134" xr:uid="{00000000-0005-0000-0000-000044C70000}"/>
    <cellStyle name="Total 3 4 2 3" xfId="42483" xr:uid="{00000000-0005-0000-0000-000045C70000}"/>
    <cellStyle name="Total 3 4 3" xfId="16851" xr:uid="{00000000-0005-0000-0000-000046C70000}"/>
    <cellStyle name="Total 3 4 3 2" xfId="31902" xr:uid="{00000000-0005-0000-0000-000047C70000}"/>
    <cellStyle name="Total 3 4 3 3" xfId="46251" xr:uid="{00000000-0005-0000-0000-000048C70000}"/>
    <cellStyle name="Total 3 5" xfId="2712" xr:uid="{00000000-0005-0000-0000-000049C70000}"/>
    <cellStyle name="Total 3 5 2" xfId="13955" xr:uid="{00000000-0005-0000-0000-00004AC70000}"/>
    <cellStyle name="Total 3 5 2 2" xfId="29006" xr:uid="{00000000-0005-0000-0000-00004BC70000}"/>
    <cellStyle name="Total 3 5 2 3" xfId="43355" xr:uid="{00000000-0005-0000-0000-00004CC70000}"/>
    <cellStyle name="Total 3 5 3" xfId="17061" xr:uid="{00000000-0005-0000-0000-00004DC70000}"/>
    <cellStyle name="Total 3 5 3 2" xfId="32112" xr:uid="{00000000-0005-0000-0000-00004EC70000}"/>
    <cellStyle name="Total 3 5 3 3" xfId="46461" xr:uid="{00000000-0005-0000-0000-00004FC70000}"/>
    <cellStyle name="Total 3 6" xfId="2922" xr:uid="{00000000-0005-0000-0000-000050C70000}"/>
    <cellStyle name="Total 3 6 2" xfId="10810" xr:uid="{00000000-0005-0000-0000-000051C70000}"/>
    <cellStyle name="Total 3 6 2 2" xfId="25861" xr:uid="{00000000-0005-0000-0000-000052C70000}"/>
    <cellStyle name="Total 3 6 2 3" xfId="40210" xr:uid="{00000000-0005-0000-0000-000053C70000}"/>
    <cellStyle name="Total 3 6 3" xfId="17271" xr:uid="{00000000-0005-0000-0000-000054C70000}"/>
    <cellStyle name="Total 3 6 3 2" xfId="32322" xr:uid="{00000000-0005-0000-0000-000055C70000}"/>
    <cellStyle name="Total 3 6 3 3" xfId="46671" xr:uid="{00000000-0005-0000-0000-000056C70000}"/>
    <cellStyle name="Total 3 7" xfId="3132" xr:uid="{00000000-0005-0000-0000-000057C70000}"/>
    <cellStyle name="Total 3 7 2" xfId="15433" xr:uid="{00000000-0005-0000-0000-000058C70000}"/>
    <cellStyle name="Total 3 7 2 2" xfId="30484" xr:uid="{00000000-0005-0000-0000-000059C70000}"/>
    <cellStyle name="Total 3 7 2 3" xfId="44833" xr:uid="{00000000-0005-0000-0000-00005AC70000}"/>
    <cellStyle name="Total 3 7 3" xfId="17481" xr:uid="{00000000-0005-0000-0000-00005BC70000}"/>
    <cellStyle name="Total 3 7 3 2" xfId="32532" xr:uid="{00000000-0005-0000-0000-00005CC70000}"/>
    <cellStyle name="Total 3 7 3 3" xfId="46881" xr:uid="{00000000-0005-0000-0000-00005DC70000}"/>
    <cellStyle name="Total 3 8" xfId="3342" xr:uid="{00000000-0005-0000-0000-00005EC70000}"/>
    <cellStyle name="Total 3 8 2" xfId="13356" xr:uid="{00000000-0005-0000-0000-00005FC70000}"/>
    <cellStyle name="Total 3 8 2 2" xfId="28407" xr:uid="{00000000-0005-0000-0000-000060C70000}"/>
    <cellStyle name="Total 3 8 2 3" xfId="42756" xr:uid="{00000000-0005-0000-0000-000061C70000}"/>
    <cellStyle name="Total 3 8 3" xfId="17691" xr:uid="{00000000-0005-0000-0000-000062C70000}"/>
    <cellStyle name="Total 3 8 3 2" xfId="32742" xr:uid="{00000000-0005-0000-0000-000063C70000}"/>
    <cellStyle name="Total 3 8 3 3" xfId="47091" xr:uid="{00000000-0005-0000-0000-000064C70000}"/>
    <cellStyle name="Total 3 9" xfId="3552" xr:uid="{00000000-0005-0000-0000-000065C70000}"/>
    <cellStyle name="Total 3 9 2" xfId="9948" xr:uid="{00000000-0005-0000-0000-000066C70000}"/>
    <cellStyle name="Total 3 9 2 2" xfId="24999" xr:uid="{00000000-0005-0000-0000-000067C70000}"/>
    <cellStyle name="Total 3 9 2 3" xfId="39348" xr:uid="{00000000-0005-0000-0000-000068C70000}"/>
    <cellStyle name="Total 3 9 3" xfId="17901" xr:uid="{00000000-0005-0000-0000-000069C70000}"/>
    <cellStyle name="Total 3 9 3 2" xfId="32952" xr:uid="{00000000-0005-0000-0000-00006AC70000}"/>
    <cellStyle name="Total 3 9 3 3" xfId="47301" xr:uid="{00000000-0005-0000-0000-00006BC70000}"/>
    <cellStyle name="Total 30" xfId="2172" xr:uid="{00000000-0005-0000-0000-00006CC70000}"/>
    <cellStyle name="Total 30 2" xfId="15634" xr:uid="{00000000-0005-0000-0000-00006DC70000}"/>
    <cellStyle name="Total 30 2 2" xfId="30685" xr:uid="{00000000-0005-0000-0000-00006EC70000}"/>
    <cellStyle name="Total 30 2 3" xfId="45034" xr:uid="{00000000-0005-0000-0000-00006FC70000}"/>
    <cellStyle name="Total 30 3" xfId="16521" xr:uid="{00000000-0005-0000-0000-000070C70000}"/>
    <cellStyle name="Total 30 3 2" xfId="31572" xr:uid="{00000000-0005-0000-0000-000071C70000}"/>
    <cellStyle name="Total 30 3 3" xfId="45921" xr:uid="{00000000-0005-0000-0000-000072C70000}"/>
    <cellStyle name="Total 31" xfId="2209" xr:uid="{00000000-0005-0000-0000-000073C70000}"/>
    <cellStyle name="Total 31 2" xfId="10657" xr:uid="{00000000-0005-0000-0000-000074C70000}"/>
    <cellStyle name="Total 31 2 2" xfId="25708" xr:uid="{00000000-0005-0000-0000-000075C70000}"/>
    <cellStyle name="Total 31 2 3" xfId="40057" xr:uid="{00000000-0005-0000-0000-000076C70000}"/>
    <cellStyle name="Total 31 3" xfId="16558" xr:uid="{00000000-0005-0000-0000-000077C70000}"/>
    <cellStyle name="Total 31 3 2" xfId="31609" xr:uid="{00000000-0005-0000-0000-000078C70000}"/>
    <cellStyle name="Total 31 3 3" xfId="45958" xr:uid="{00000000-0005-0000-0000-000079C70000}"/>
    <cellStyle name="Total 32" xfId="1982" xr:uid="{00000000-0005-0000-0000-00007AC70000}"/>
    <cellStyle name="Total 32 2" xfId="1643" xr:uid="{00000000-0005-0000-0000-00007BC70000}"/>
    <cellStyle name="Total 32 2 2" xfId="23448" xr:uid="{00000000-0005-0000-0000-00007CC70000}"/>
    <cellStyle name="Total 32 2 3" xfId="23732" xr:uid="{00000000-0005-0000-0000-00007DC70000}"/>
    <cellStyle name="Total 32 3" xfId="16328" xr:uid="{00000000-0005-0000-0000-00007EC70000}"/>
    <cellStyle name="Total 32 3 2" xfId="31379" xr:uid="{00000000-0005-0000-0000-00007FC70000}"/>
    <cellStyle name="Total 32 3 3" xfId="45728" xr:uid="{00000000-0005-0000-0000-000080C70000}"/>
    <cellStyle name="Total 33" xfId="2218" xr:uid="{00000000-0005-0000-0000-000081C70000}"/>
    <cellStyle name="Total 33 2" xfId="11890" xr:uid="{00000000-0005-0000-0000-000082C70000}"/>
    <cellStyle name="Total 33 2 2" xfId="26941" xr:uid="{00000000-0005-0000-0000-000083C70000}"/>
    <cellStyle name="Total 33 2 3" xfId="41290" xr:uid="{00000000-0005-0000-0000-000084C70000}"/>
    <cellStyle name="Total 33 3" xfId="16567" xr:uid="{00000000-0005-0000-0000-000085C70000}"/>
    <cellStyle name="Total 33 3 2" xfId="31618" xr:uid="{00000000-0005-0000-0000-000086C70000}"/>
    <cellStyle name="Total 33 3 3" xfId="45967" xr:uid="{00000000-0005-0000-0000-000087C70000}"/>
    <cellStyle name="Total 34" xfId="2268" xr:uid="{00000000-0005-0000-0000-000088C70000}"/>
    <cellStyle name="Total 34 2" xfId="15295" xr:uid="{00000000-0005-0000-0000-000089C70000}"/>
    <cellStyle name="Total 34 2 2" xfId="30346" xr:uid="{00000000-0005-0000-0000-00008AC70000}"/>
    <cellStyle name="Total 34 2 3" xfId="44695" xr:uid="{00000000-0005-0000-0000-00008BC70000}"/>
    <cellStyle name="Total 34 3" xfId="16617" xr:uid="{00000000-0005-0000-0000-00008CC70000}"/>
    <cellStyle name="Total 34 3 2" xfId="31668" xr:uid="{00000000-0005-0000-0000-00008DC70000}"/>
    <cellStyle name="Total 34 3 3" xfId="46017" xr:uid="{00000000-0005-0000-0000-00008EC70000}"/>
    <cellStyle name="Total 35" xfId="2478" xr:uid="{00000000-0005-0000-0000-00008FC70000}"/>
    <cellStyle name="Total 35 2" xfId="10129" xr:uid="{00000000-0005-0000-0000-000090C70000}"/>
    <cellStyle name="Total 35 2 2" xfId="25180" xr:uid="{00000000-0005-0000-0000-000091C70000}"/>
    <cellStyle name="Total 35 2 3" xfId="39529" xr:uid="{00000000-0005-0000-0000-000092C70000}"/>
    <cellStyle name="Total 35 3" xfId="16827" xr:uid="{00000000-0005-0000-0000-000093C70000}"/>
    <cellStyle name="Total 35 3 2" xfId="31878" xr:uid="{00000000-0005-0000-0000-000094C70000}"/>
    <cellStyle name="Total 35 3 3" xfId="46227" xr:uid="{00000000-0005-0000-0000-000095C70000}"/>
    <cellStyle name="Total 36" xfId="2688" xr:uid="{00000000-0005-0000-0000-000096C70000}"/>
    <cellStyle name="Total 36 2" xfId="13649" xr:uid="{00000000-0005-0000-0000-000097C70000}"/>
    <cellStyle name="Total 36 2 2" xfId="28700" xr:uid="{00000000-0005-0000-0000-000098C70000}"/>
    <cellStyle name="Total 36 2 3" xfId="43049" xr:uid="{00000000-0005-0000-0000-000099C70000}"/>
    <cellStyle name="Total 36 3" xfId="17037" xr:uid="{00000000-0005-0000-0000-00009AC70000}"/>
    <cellStyle name="Total 36 3 2" xfId="32088" xr:uid="{00000000-0005-0000-0000-00009BC70000}"/>
    <cellStyle name="Total 36 3 3" xfId="46437" xr:uid="{00000000-0005-0000-0000-00009CC70000}"/>
    <cellStyle name="Total 37" xfId="2898" xr:uid="{00000000-0005-0000-0000-00009DC70000}"/>
    <cellStyle name="Total 37 2" xfId="14528" xr:uid="{00000000-0005-0000-0000-00009EC70000}"/>
    <cellStyle name="Total 37 2 2" xfId="29579" xr:uid="{00000000-0005-0000-0000-00009FC70000}"/>
    <cellStyle name="Total 37 2 3" xfId="43928" xr:uid="{00000000-0005-0000-0000-0000A0C70000}"/>
    <cellStyle name="Total 37 3" xfId="17247" xr:uid="{00000000-0005-0000-0000-0000A1C70000}"/>
    <cellStyle name="Total 37 3 2" xfId="32298" xr:uid="{00000000-0005-0000-0000-0000A2C70000}"/>
    <cellStyle name="Total 37 3 3" xfId="46647" xr:uid="{00000000-0005-0000-0000-0000A3C70000}"/>
    <cellStyle name="Total 38" xfId="3108" xr:uid="{00000000-0005-0000-0000-0000A4C70000}"/>
    <cellStyle name="Total 38 2" xfId="11447" xr:uid="{00000000-0005-0000-0000-0000A5C70000}"/>
    <cellStyle name="Total 38 2 2" xfId="26498" xr:uid="{00000000-0005-0000-0000-0000A6C70000}"/>
    <cellStyle name="Total 38 2 3" xfId="40847" xr:uid="{00000000-0005-0000-0000-0000A7C70000}"/>
    <cellStyle name="Total 38 3" xfId="17457" xr:uid="{00000000-0005-0000-0000-0000A8C70000}"/>
    <cellStyle name="Total 38 3 2" xfId="32508" xr:uid="{00000000-0005-0000-0000-0000A9C70000}"/>
    <cellStyle name="Total 38 3 3" xfId="46857" xr:uid="{00000000-0005-0000-0000-0000AAC70000}"/>
    <cellStyle name="Total 39" xfId="3318" xr:uid="{00000000-0005-0000-0000-0000ABC70000}"/>
    <cellStyle name="Total 39 2" xfId="9560" xr:uid="{00000000-0005-0000-0000-0000ACC70000}"/>
    <cellStyle name="Total 39 2 2" xfId="24611" xr:uid="{00000000-0005-0000-0000-0000ADC70000}"/>
    <cellStyle name="Total 39 2 3" xfId="38960" xr:uid="{00000000-0005-0000-0000-0000AEC70000}"/>
    <cellStyle name="Total 39 3" xfId="17667" xr:uid="{00000000-0005-0000-0000-0000AFC70000}"/>
    <cellStyle name="Total 39 3 2" xfId="32718" xr:uid="{00000000-0005-0000-0000-0000B0C70000}"/>
    <cellStyle name="Total 39 3 3" xfId="47067" xr:uid="{00000000-0005-0000-0000-0000B1C70000}"/>
    <cellStyle name="Total 4" xfId="225" xr:uid="{00000000-0005-0000-0000-0000B2C70000}"/>
    <cellStyle name="Total 4 10" xfId="3763" xr:uid="{00000000-0005-0000-0000-0000B3C70000}"/>
    <cellStyle name="Total 4 10 2" xfId="11279" xr:uid="{00000000-0005-0000-0000-0000B4C70000}"/>
    <cellStyle name="Total 4 10 2 2" xfId="26330" xr:uid="{00000000-0005-0000-0000-0000B5C70000}"/>
    <cellStyle name="Total 4 10 2 3" xfId="40679" xr:uid="{00000000-0005-0000-0000-0000B6C70000}"/>
    <cellStyle name="Total 4 10 3" xfId="18112" xr:uid="{00000000-0005-0000-0000-0000B7C70000}"/>
    <cellStyle name="Total 4 10 3 2" xfId="33163" xr:uid="{00000000-0005-0000-0000-0000B8C70000}"/>
    <cellStyle name="Total 4 10 3 3" xfId="47512" xr:uid="{00000000-0005-0000-0000-0000B9C70000}"/>
    <cellStyle name="Total 4 11" xfId="3973" xr:uid="{00000000-0005-0000-0000-0000BAC70000}"/>
    <cellStyle name="Total 4 11 2" xfId="10343" xr:uid="{00000000-0005-0000-0000-0000BBC70000}"/>
    <cellStyle name="Total 4 11 2 2" xfId="25394" xr:uid="{00000000-0005-0000-0000-0000BCC70000}"/>
    <cellStyle name="Total 4 11 2 3" xfId="39743" xr:uid="{00000000-0005-0000-0000-0000BDC70000}"/>
    <cellStyle name="Total 4 11 3" xfId="18322" xr:uid="{00000000-0005-0000-0000-0000BEC70000}"/>
    <cellStyle name="Total 4 11 3 2" xfId="33373" xr:uid="{00000000-0005-0000-0000-0000BFC70000}"/>
    <cellStyle name="Total 4 11 3 3" xfId="47722" xr:uid="{00000000-0005-0000-0000-0000C0C70000}"/>
    <cellStyle name="Total 4 12" xfId="4183" xr:uid="{00000000-0005-0000-0000-0000C1C70000}"/>
    <cellStyle name="Total 4 12 2" xfId="12142" xr:uid="{00000000-0005-0000-0000-0000C2C70000}"/>
    <cellStyle name="Total 4 12 2 2" xfId="27193" xr:uid="{00000000-0005-0000-0000-0000C3C70000}"/>
    <cellStyle name="Total 4 12 2 3" xfId="41542" xr:uid="{00000000-0005-0000-0000-0000C4C70000}"/>
    <cellStyle name="Total 4 12 3" xfId="18532" xr:uid="{00000000-0005-0000-0000-0000C5C70000}"/>
    <cellStyle name="Total 4 12 3 2" xfId="33583" xr:uid="{00000000-0005-0000-0000-0000C6C70000}"/>
    <cellStyle name="Total 4 12 3 3" xfId="47932" xr:uid="{00000000-0005-0000-0000-0000C7C70000}"/>
    <cellStyle name="Total 4 13" xfId="4393" xr:uid="{00000000-0005-0000-0000-0000C8C70000}"/>
    <cellStyle name="Total 4 13 2" xfId="9424" xr:uid="{00000000-0005-0000-0000-0000C9C70000}"/>
    <cellStyle name="Total 4 13 2 2" xfId="24475" xr:uid="{00000000-0005-0000-0000-0000CAC70000}"/>
    <cellStyle name="Total 4 13 2 3" xfId="38824" xr:uid="{00000000-0005-0000-0000-0000CBC70000}"/>
    <cellStyle name="Total 4 13 3" xfId="18742" xr:uid="{00000000-0005-0000-0000-0000CCC70000}"/>
    <cellStyle name="Total 4 13 3 2" xfId="33793" xr:uid="{00000000-0005-0000-0000-0000CDC70000}"/>
    <cellStyle name="Total 4 13 3 3" xfId="48142" xr:uid="{00000000-0005-0000-0000-0000CEC70000}"/>
    <cellStyle name="Total 4 14" xfId="4603" xr:uid="{00000000-0005-0000-0000-0000CFC70000}"/>
    <cellStyle name="Total 4 14 2" xfId="13103" xr:uid="{00000000-0005-0000-0000-0000D0C70000}"/>
    <cellStyle name="Total 4 14 2 2" xfId="28154" xr:uid="{00000000-0005-0000-0000-0000D1C70000}"/>
    <cellStyle name="Total 4 14 2 3" xfId="42503" xr:uid="{00000000-0005-0000-0000-0000D2C70000}"/>
    <cellStyle name="Total 4 14 3" xfId="18952" xr:uid="{00000000-0005-0000-0000-0000D3C70000}"/>
    <cellStyle name="Total 4 14 3 2" xfId="34003" xr:uid="{00000000-0005-0000-0000-0000D4C70000}"/>
    <cellStyle name="Total 4 14 3 3" xfId="48352" xr:uid="{00000000-0005-0000-0000-0000D5C70000}"/>
    <cellStyle name="Total 4 15" xfId="4813" xr:uid="{00000000-0005-0000-0000-0000D6C70000}"/>
    <cellStyle name="Total 4 15 2" xfId="9587" xr:uid="{00000000-0005-0000-0000-0000D7C70000}"/>
    <cellStyle name="Total 4 15 2 2" xfId="24638" xr:uid="{00000000-0005-0000-0000-0000D8C70000}"/>
    <cellStyle name="Total 4 15 2 3" xfId="38987" xr:uid="{00000000-0005-0000-0000-0000D9C70000}"/>
    <cellStyle name="Total 4 15 3" xfId="19162" xr:uid="{00000000-0005-0000-0000-0000DAC70000}"/>
    <cellStyle name="Total 4 15 3 2" xfId="34213" xr:uid="{00000000-0005-0000-0000-0000DBC70000}"/>
    <cellStyle name="Total 4 15 3 3" xfId="48562" xr:uid="{00000000-0005-0000-0000-0000DCC70000}"/>
    <cellStyle name="Total 4 16" xfId="5023" xr:uid="{00000000-0005-0000-0000-0000DDC70000}"/>
    <cellStyle name="Total 4 16 2" xfId="9434" xr:uid="{00000000-0005-0000-0000-0000DEC70000}"/>
    <cellStyle name="Total 4 16 2 2" xfId="24485" xr:uid="{00000000-0005-0000-0000-0000DFC70000}"/>
    <cellStyle name="Total 4 16 2 3" xfId="38834" xr:uid="{00000000-0005-0000-0000-0000E0C70000}"/>
    <cellStyle name="Total 4 16 3" xfId="19372" xr:uid="{00000000-0005-0000-0000-0000E1C70000}"/>
    <cellStyle name="Total 4 16 3 2" xfId="34423" xr:uid="{00000000-0005-0000-0000-0000E2C70000}"/>
    <cellStyle name="Total 4 16 3 3" xfId="48772" xr:uid="{00000000-0005-0000-0000-0000E3C70000}"/>
    <cellStyle name="Total 4 17" xfId="5233" xr:uid="{00000000-0005-0000-0000-0000E4C70000}"/>
    <cellStyle name="Total 4 17 2" xfId="10884" xr:uid="{00000000-0005-0000-0000-0000E5C70000}"/>
    <cellStyle name="Total 4 17 2 2" xfId="25935" xr:uid="{00000000-0005-0000-0000-0000E6C70000}"/>
    <cellStyle name="Total 4 17 2 3" xfId="40284" xr:uid="{00000000-0005-0000-0000-0000E7C70000}"/>
    <cellStyle name="Total 4 17 3" xfId="19582" xr:uid="{00000000-0005-0000-0000-0000E8C70000}"/>
    <cellStyle name="Total 4 17 3 2" xfId="34633" xr:uid="{00000000-0005-0000-0000-0000E9C70000}"/>
    <cellStyle name="Total 4 17 3 3" xfId="48982" xr:uid="{00000000-0005-0000-0000-0000EAC70000}"/>
    <cellStyle name="Total 4 18" xfId="5443" xr:uid="{00000000-0005-0000-0000-0000EBC70000}"/>
    <cellStyle name="Total 4 18 2" xfId="12260" xr:uid="{00000000-0005-0000-0000-0000ECC70000}"/>
    <cellStyle name="Total 4 18 2 2" xfId="27311" xr:uid="{00000000-0005-0000-0000-0000EDC70000}"/>
    <cellStyle name="Total 4 18 2 3" xfId="41660" xr:uid="{00000000-0005-0000-0000-0000EEC70000}"/>
    <cellStyle name="Total 4 18 3" xfId="19792" xr:uid="{00000000-0005-0000-0000-0000EFC70000}"/>
    <cellStyle name="Total 4 18 3 2" xfId="34843" xr:uid="{00000000-0005-0000-0000-0000F0C70000}"/>
    <cellStyle name="Total 4 18 3 3" xfId="49192" xr:uid="{00000000-0005-0000-0000-0000F1C70000}"/>
    <cellStyle name="Total 4 19" xfId="5653" xr:uid="{00000000-0005-0000-0000-0000F2C70000}"/>
    <cellStyle name="Total 4 19 2" xfId="9164" xr:uid="{00000000-0005-0000-0000-0000F3C70000}"/>
    <cellStyle name="Total 4 19 2 2" xfId="24215" xr:uid="{00000000-0005-0000-0000-0000F4C70000}"/>
    <cellStyle name="Total 4 19 2 3" xfId="38564" xr:uid="{00000000-0005-0000-0000-0000F5C70000}"/>
    <cellStyle name="Total 4 19 3" xfId="20002" xr:uid="{00000000-0005-0000-0000-0000F6C70000}"/>
    <cellStyle name="Total 4 19 3 2" xfId="35053" xr:uid="{00000000-0005-0000-0000-0000F7C70000}"/>
    <cellStyle name="Total 4 19 3 3" xfId="49402" xr:uid="{00000000-0005-0000-0000-0000F8C70000}"/>
    <cellStyle name="Total 4 2" xfId="2026" xr:uid="{00000000-0005-0000-0000-0000F9C70000}"/>
    <cellStyle name="Total 4 2 2" xfId="12462" xr:uid="{00000000-0005-0000-0000-0000FAC70000}"/>
    <cellStyle name="Total 4 2 2 2" xfId="27513" xr:uid="{00000000-0005-0000-0000-0000FBC70000}"/>
    <cellStyle name="Total 4 2 2 3" xfId="41862" xr:uid="{00000000-0005-0000-0000-0000FCC70000}"/>
    <cellStyle name="Total 4 2 3" xfId="16373" xr:uid="{00000000-0005-0000-0000-0000FDC70000}"/>
    <cellStyle name="Total 4 2 3 2" xfId="31424" xr:uid="{00000000-0005-0000-0000-0000FEC70000}"/>
    <cellStyle name="Total 4 2 3 3" xfId="45773" xr:uid="{00000000-0005-0000-0000-0000FFC70000}"/>
    <cellStyle name="Total 4 20" xfId="5863" xr:uid="{00000000-0005-0000-0000-000000C80000}"/>
    <cellStyle name="Total 4 20 2" xfId="12398" xr:uid="{00000000-0005-0000-0000-000001C80000}"/>
    <cellStyle name="Total 4 20 2 2" xfId="27449" xr:uid="{00000000-0005-0000-0000-000002C80000}"/>
    <cellStyle name="Total 4 20 2 3" xfId="41798" xr:uid="{00000000-0005-0000-0000-000003C80000}"/>
    <cellStyle name="Total 4 20 3" xfId="20212" xr:uid="{00000000-0005-0000-0000-000004C80000}"/>
    <cellStyle name="Total 4 20 3 2" xfId="35263" xr:uid="{00000000-0005-0000-0000-000005C80000}"/>
    <cellStyle name="Total 4 20 3 3" xfId="49612" xr:uid="{00000000-0005-0000-0000-000006C80000}"/>
    <cellStyle name="Total 4 21" xfId="6073" xr:uid="{00000000-0005-0000-0000-000007C80000}"/>
    <cellStyle name="Total 4 21 2" xfId="11463" xr:uid="{00000000-0005-0000-0000-000008C80000}"/>
    <cellStyle name="Total 4 21 2 2" xfId="26514" xr:uid="{00000000-0005-0000-0000-000009C80000}"/>
    <cellStyle name="Total 4 21 2 3" xfId="40863" xr:uid="{00000000-0005-0000-0000-00000AC80000}"/>
    <cellStyle name="Total 4 21 3" xfId="20422" xr:uid="{00000000-0005-0000-0000-00000BC80000}"/>
    <cellStyle name="Total 4 21 3 2" xfId="35473" xr:uid="{00000000-0005-0000-0000-00000CC80000}"/>
    <cellStyle name="Total 4 21 3 3" xfId="49822" xr:uid="{00000000-0005-0000-0000-00000DC80000}"/>
    <cellStyle name="Total 4 22" xfId="6283" xr:uid="{00000000-0005-0000-0000-00000EC80000}"/>
    <cellStyle name="Total 4 22 2" xfId="9156" xr:uid="{00000000-0005-0000-0000-00000FC80000}"/>
    <cellStyle name="Total 4 22 2 2" xfId="24207" xr:uid="{00000000-0005-0000-0000-000010C80000}"/>
    <cellStyle name="Total 4 22 2 3" xfId="38556" xr:uid="{00000000-0005-0000-0000-000011C80000}"/>
    <cellStyle name="Total 4 22 3" xfId="20632" xr:uid="{00000000-0005-0000-0000-000012C80000}"/>
    <cellStyle name="Total 4 22 3 2" xfId="35683" xr:uid="{00000000-0005-0000-0000-000013C80000}"/>
    <cellStyle name="Total 4 22 3 3" xfId="50032" xr:uid="{00000000-0005-0000-0000-000014C80000}"/>
    <cellStyle name="Total 4 23" xfId="6493" xr:uid="{00000000-0005-0000-0000-000015C80000}"/>
    <cellStyle name="Total 4 23 2" xfId="13630" xr:uid="{00000000-0005-0000-0000-000016C80000}"/>
    <cellStyle name="Total 4 23 2 2" xfId="28681" xr:uid="{00000000-0005-0000-0000-000017C80000}"/>
    <cellStyle name="Total 4 23 2 3" xfId="43030" xr:uid="{00000000-0005-0000-0000-000018C80000}"/>
    <cellStyle name="Total 4 23 3" xfId="20842" xr:uid="{00000000-0005-0000-0000-000019C80000}"/>
    <cellStyle name="Total 4 23 3 2" xfId="35893" xr:uid="{00000000-0005-0000-0000-00001AC80000}"/>
    <cellStyle name="Total 4 23 3 3" xfId="50242" xr:uid="{00000000-0005-0000-0000-00001BC80000}"/>
    <cellStyle name="Total 4 24" xfId="6703" xr:uid="{00000000-0005-0000-0000-00001CC80000}"/>
    <cellStyle name="Total 4 24 2" xfId="15549" xr:uid="{00000000-0005-0000-0000-00001DC80000}"/>
    <cellStyle name="Total 4 24 2 2" xfId="30600" xr:uid="{00000000-0005-0000-0000-00001EC80000}"/>
    <cellStyle name="Total 4 24 2 3" xfId="44949" xr:uid="{00000000-0005-0000-0000-00001FC80000}"/>
    <cellStyle name="Total 4 24 3" xfId="21052" xr:uid="{00000000-0005-0000-0000-000020C80000}"/>
    <cellStyle name="Total 4 24 3 2" xfId="36103" xr:uid="{00000000-0005-0000-0000-000021C80000}"/>
    <cellStyle name="Total 4 24 3 3" xfId="50452" xr:uid="{00000000-0005-0000-0000-000022C80000}"/>
    <cellStyle name="Total 4 25" xfId="6913" xr:uid="{00000000-0005-0000-0000-000023C80000}"/>
    <cellStyle name="Total 4 25 2" xfId="11698" xr:uid="{00000000-0005-0000-0000-000024C80000}"/>
    <cellStyle name="Total 4 25 2 2" xfId="26749" xr:uid="{00000000-0005-0000-0000-000025C80000}"/>
    <cellStyle name="Total 4 25 2 3" xfId="41098" xr:uid="{00000000-0005-0000-0000-000026C80000}"/>
    <cellStyle name="Total 4 25 3" xfId="21262" xr:uid="{00000000-0005-0000-0000-000027C80000}"/>
    <cellStyle name="Total 4 25 3 2" xfId="36313" xr:uid="{00000000-0005-0000-0000-000028C80000}"/>
    <cellStyle name="Total 4 25 3 3" xfId="50662" xr:uid="{00000000-0005-0000-0000-000029C80000}"/>
    <cellStyle name="Total 4 26" xfId="7123" xr:uid="{00000000-0005-0000-0000-00002AC80000}"/>
    <cellStyle name="Total 4 26 2" xfId="1845" xr:uid="{00000000-0005-0000-0000-00002BC80000}"/>
    <cellStyle name="Total 4 26 2 2" xfId="23650" xr:uid="{00000000-0005-0000-0000-00002CC80000}"/>
    <cellStyle name="Total 4 26 2 3" xfId="23794" xr:uid="{00000000-0005-0000-0000-00002DC80000}"/>
    <cellStyle name="Total 4 26 3" xfId="21472" xr:uid="{00000000-0005-0000-0000-00002EC80000}"/>
    <cellStyle name="Total 4 26 3 2" xfId="36523" xr:uid="{00000000-0005-0000-0000-00002FC80000}"/>
    <cellStyle name="Total 4 26 3 3" xfId="50872" xr:uid="{00000000-0005-0000-0000-000030C80000}"/>
    <cellStyle name="Total 4 27" xfId="7333" xr:uid="{00000000-0005-0000-0000-000031C80000}"/>
    <cellStyle name="Total 4 27 2" xfId="15447" xr:uid="{00000000-0005-0000-0000-000032C80000}"/>
    <cellStyle name="Total 4 27 2 2" xfId="30498" xr:uid="{00000000-0005-0000-0000-000033C80000}"/>
    <cellStyle name="Total 4 27 2 3" xfId="44847" xr:uid="{00000000-0005-0000-0000-000034C80000}"/>
    <cellStyle name="Total 4 27 3" xfId="21682" xr:uid="{00000000-0005-0000-0000-000035C80000}"/>
    <cellStyle name="Total 4 27 3 2" xfId="36733" xr:uid="{00000000-0005-0000-0000-000036C80000}"/>
    <cellStyle name="Total 4 27 3 3" xfId="51082" xr:uid="{00000000-0005-0000-0000-000037C80000}"/>
    <cellStyle name="Total 4 28" xfId="7543" xr:uid="{00000000-0005-0000-0000-000038C80000}"/>
    <cellStyle name="Total 4 28 2" xfId="12817" xr:uid="{00000000-0005-0000-0000-000039C80000}"/>
    <cellStyle name="Total 4 28 2 2" xfId="27868" xr:uid="{00000000-0005-0000-0000-00003AC80000}"/>
    <cellStyle name="Total 4 28 2 3" xfId="42217" xr:uid="{00000000-0005-0000-0000-00003BC80000}"/>
    <cellStyle name="Total 4 28 3" xfId="21892" xr:uid="{00000000-0005-0000-0000-00003CC80000}"/>
    <cellStyle name="Total 4 28 3 2" xfId="36943" xr:uid="{00000000-0005-0000-0000-00003DC80000}"/>
    <cellStyle name="Total 4 28 3 3" xfId="51292" xr:uid="{00000000-0005-0000-0000-00003EC80000}"/>
    <cellStyle name="Total 4 29" xfId="7753" xr:uid="{00000000-0005-0000-0000-00003FC80000}"/>
    <cellStyle name="Total 4 29 2" xfId="15751" xr:uid="{00000000-0005-0000-0000-000040C80000}"/>
    <cellStyle name="Total 4 29 2 2" xfId="30802" xr:uid="{00000000-0005-0000-0000-000041C80000}"/>
    <cellStyle name="Total 4 29 2 3" xfId="45151" xr:uid="{00000000-0005-0000-0000-000042C80000}"/>
    <cellStyle name="Total 4 29 3" xfId="22102" xr:uid="{00000000-0005-0000-0000-000043C80000}"/>
    <cellStyle name="Total 4 29 3 2" xfId="37153" xr:uid="{00000000-0005-0000-0000-000044C80000}"/>
    <cellStyle name="Total 4 29 3 3" xfId="51502" xr:uid="{00000000-0005-0000-0000-000045C80000}"/>
    <cellStyle name="Total 4 3" xfId="2293" xr:uid="{00000000-0005-0000-0000-000046C80000}"/>
    <cellStyle name="Total 4 3 2" xfId="10768" xr:uid="{00000000-0005-0000-0000-000047C80000}"/>
    <cellStyle name="Total 4 3 2 2" xfId="25819" xr:uid="{00000000-0005-0000-0000-000048C80000}"/>
    <cellStyle name="Total 4 3 2 3" xfId="40168" xr:uid="{00000000-0005-0000-0000-000049C80000}"/>
    <cellStyle name="Total 4 3 3" xfId="16642" xr:uid="{00000000-0005-0000-0000-00004AC80000}"/>
    <cellStyle name="Total 4 3 3 2" xfId="31693" xr:uid="{00000000-0005-0000-0000-00004BC80000}"/>
    <cellStyle name="Total 4 3 3 3" xfId="46042" xr:uid="{00000000-0005-0000-0000-00004CC80000}"/>
    <cellStyle name="Total 4 30" xfId="7963" xr:uid="{00000000-0005-0000-0000-00004DC80000}"/>
    <cellStyle name="Total 4 30 2" xfId="15760" xr:uid="{00000000-0005-0000-0000-00004EC80000}"/>
    <cellStyle name="Total 4 30 2 2" xfId="30811" xr:uid="{00000000-0005-0000-0000-00004FC80000}"/>
    <cellStyle name="Total 4 30 2 3" xfId="45160" xr:uid="{00000000-0005-0000-0000-000050C80000}"/>
    <cellStyle name="Total 4 30 3" xfId="22312" xr:uid="{00000000-0005-0000-0000-000051C80000}"/>
    <cellStyle name="Total 4 30 3 2" xfId="37363" xr:uid="{00000000-0005-0000-0000-000052C80000}"/>
    <cellStyle name="Total 4 30 3 3" xfId="51712" xr:uid="{00000000-0005-0000-0000-000053C80000}"/>
    <cellStyle name="Total 4 31" xfId="8170" xr:uid="{00000000-0005-0000-0000-000054C80000}"/>
    <cellStyle name="Total 4 31 2" xfId="1568" xr:uid="{00000000-0005-0000-0000-000055C80000}"/>
    <cellStyle name="Total 4 31 2 2" xfId="23413" xr:uid="{00000000-0005-0000-0000-000056C80000}"/>
    <cellStyle name="Total 4 31 2 3" xfId="23951" xr:uid="{00000000-0005-0000-0000-000057C80000}"/>
    <cellStyle name="Total 4 31 3" xfId="22519" xr:uid="{00000000-0005-0000-0000-000058C80000}"/>
    <cellStyle name="Total 4 31 3 2" xfId="37570" xr:uid="{00000000-0005-0000-0000-000059C80000}"/>
    <cellStyle name="Total 4 31 3 3" xfId="51919" xr:uid="{00000000-0005-0000-0000-00005AC80000}"/>
    <cellStyle name="Total 4 32" xfId="8377" xr:uid="{00000000-0005-0000-0000-00005BC80000}"/>
    <cellStyle name="Total 4 32 2" xfId="12835" xr:uid="{00000000-0005-0000-0000-00005CC80000}"/>
    <cellStyle name="Total 4 32 2 2" xfId="27886" xr:uid="{00000000-0005-0000-0000-00005DC80000}"/>
    <cellStyle name="Total 4 32 2 3" xfId="42235" xr:uid="{00000000-0005-0000-0000-00005EC80000}"/>
    <cellStyle name="Total 4 32 3" xfId="22726" xr:uid="{00000000-0005-0000-0000-00005FC80000}"/>
    <cellStyle name="Total 4 32 3 2" xfId="37777" xr:uid="{00000000-0005-0000-0000-000060C80000}"/>
    <cellStyle name="Total 4 32 3 3" xfId="52126" xr:uid="{00000000-0005-0000-0000-000061C80000}"/>
    <cellStyle name="Total 4 33" xfId="8581" xr:uid="{00000000-0005-0000-0000-000062C80000}"/>
    <cellStyle name="Total 4 33 2" xfId="12262" xr:uid="{00000000-0005-0000-0000-000063C80000}"/>
    <cellStyle name="Total 4 33 2 2" xfId="27313" xr:uid="{00000000-0005-0000-0000-000064C80000}"/>
    <cellStyle name="Total 4 33 2 3" xfId="41662" xr:uid="{00000000-0005-0000-0000-000065C80000}"/>
    <cellStyle name="Total 4 33 3" xfId="22930" xr:uid="{00000000-0005-0000-0000-000066C80000}"/>
    <cellStyle name="Total 4 33 3 2" xfId="37981" xr:uid="{00000000-0005-0000-0000-000067C80000}"/>
    <cellStyle name="Total 4 33 3 3" xfId="52330" xr:uid="{00000000-0005-0000-0000-000068C80000}"/>
    <cellStyle name="Total 4 34" xfId="8771" xr:uid="{00000000-0005-0000-0000-000069C80000}"/>
    <cellStyle name="Total 4 34 2" xfId="9293" xr:uid="{00000000-0005-0000-0000-00006AC80000}"/>
    <cellStyle name="Total 4 34 2 2" xfId="24344" xr:uid="{00000000-0005-0000-0000-00006BC80000}"/>
    <cellStyle name="Total 4 34 2 3" xfId="38693" xr:uid="{00000000-0005-0000-0000-00006CC80000}"/>
    <cellStyle name="Total 4 34 3" xfId="23120" xr:uid="{00000000-0005-0000-0000-00006DC80000}"/>
    <cellStyle name="Total 4 34 3 2" xfId="38171" xr:uid="{00000000-0005-0000-0000-00006EC80000}"/>
    <cellStyle name="Total 4 34 3 3" xfId="52520" xr:uid="{00000000-0005-0000-0000-00006FC80000}"/>
    <cellStyle name="Total 4 35" xfId="8941" xr:uid="{00000000-0005-0000-0000-000070C80000}"/>
    <cellStyle name="Total 4 35 2" xfId="15389" xr:uid="{00000000-0005-0000-0000-000071C80000}"/>
    <cellStyle name="Total 4 35 2 2" xfId="30440" xr:uid="{00000000-0005-0000-0000-000072C80000}"/>
    <cellStyle name="Total 4 35 2 3" xfId="44789" xr:uid="{00000000-0005-0000-0000-000073C80000}"/>
    <cellStyle name="Total 4 35 3" xfId="23290" xr:uid="{00000000-0005-0000-0000-000074C80000}"/>
    <cellStyle name="Total 4 35 3 2" xfId="38341" xr:uid="{00000000-0005-0000-0000-000075C80000}"/>
    <cellStyle name="Total 4 35 3 3" xfId="52690" xr:uid="{00000000-0005-0000-0000-000076C80000}"/>
    <cellStyle name="Total 4 36" xfId="11729" xr:uid="{00000000-0005-0000-0000-000077C80000}"/>
    <cellStyle name="Total 4 36 2" xfId="26780" xr:uid="{00000000-0005-0000-0000-000078C80000}"/>
    <cellStyle name="Total 4 36 3" xfId="41129" xr:uid="{00000000-0005-0000-0000-000079C80000}"/>
    <cellStyle name="Total 4 37" xfId="16190" xr:uid="{00000000-0005-0000-0000-00007AC80000}"/>
    <cellStyle name="Total 4 37 2" xfId="31241" xr:uid="{00000000-0005-0000-0000-00007BC80000}"/>
    <cellStyle name="Total 4 37 3" xfId="45590" xr:uid="{00000000-0005-0000-0000-00007CC80000}"/>
    <cellStyle name="Total 4 4" xfId="2503" xr:uid="{00000000-0005-0000-0000-00007DC80000}"/>
    <cellStyle name="Total 4 4 2" xfId="12212" xr:uid="{00000000-0005-0000-0000-00007EC80000}"/>
    <cellStyle name="Total 4 4 2 2" xfId="27263" xr:uid="{00000000-0005-0000-0000-00007FC80000}"/>
    <cellStyle name="Total 4 4 2 3" xfId="41612" xr:uid="{00000000-0005-0000-0000-000080C80000}"/>
    <cellStyle name="Total 4 4 3" xfId="16852" xr:uid="{00000000-0005-0000-0000-000081C80000}"/>
    <cellStyle name="Total 4 4 3 2" xfId="31903" xr:uid="{00000000-0005-0000-0000-000082C80000}"/>
    <cellStyle name="Total 4 4 3 3" xfId="46252" xr:uid="{00000000-0005-0000-0000-000083C80000}"/>
    <cellStyle name="Total 4 5" xfId="2713" xr:uid="{00000000-0005-0000-0000-000084C80000}"/>
    <cellStyle name="Total 4 5 2" xfId="12373" xr:uid="{00000000-0005-0000-0000-000085C80000}"/>
    <cellStyle name="Total 4 5 2 2" xfId="27424" xr:uid="{00000000-0005-0000-0000-000086C80000}"/>
    <cellStyle name="Total 4 5 2 3" xfId="41773" xr:uid="{00000000-0005-0000-0000-000087C80000}"/>
    <cellStyle name="Total 4 5 3" xfId="17062" xr:uid="{00000000-0005-0000-0000-000088C80000}"/>
    <cellStyle name="Total 4 5 3 2" xfId="32113" xr:uid="{00000000-0005-0000-0000-000089C80000}"/>
    <cellStyle name="Total 4 5 3 3" xfId="46462" xr:uid="{00000000-0005-0000-0000-00008AC80000}"/>
    <cellStyle name="Total 4 6" xfId="2923" xr:uid="{00000000-0005-0000-0000-00008BC80000}"/>
    <cellStyle name="Total 4 6 2" xfId="12139" xr:uid="{00000000-0005-0000-0000-00008CC80000}"/>
    <cellStyle name="Total 4 6 2 2" xfId="27190" xr:uid="{00000000-0005-0000-0000-00008DC80000}"/>
    <cellStyle name="Total 4 6 2 3" xfId="41539" xr:uid="{00000000-0005-0000-0000-00008EC80000}"/>
    <cellStyle name="Total 4 6 3" xfId="17272" xr:uid="{00000000-0005-0000-0000-00008FC80000}"/>
    <cellStyle name="Total 4 6 3 2" xfId="32323" xr:uid="{00000000-0005-0000-0000-000090C80000}"/>
    <cellStyle name="Total 4 6 3 3" xfId="46672" xr:uid="{00000000-0005-0000-0000-000091C80000}"/>
    <cellStyle name="Total 4 7" xfId="3133" xr:uid="{00000000-0005-0000-0000-000092C80000}"/>
    <cellStyle name="Total 4 7 2" xfId="12872" xr:uid="{00000000-0005-0000-0000-000093C80000}"/>
    <cellStyle name="Total 4 7 2 2" xfId="27923" xr:uid="{00000000-0005-0000-0000-000094C80000}"/>
    <cellStyle name="Total 4 7 2 3" xfId="42272" xr:uid="{00000000-0005-0000-0000-000095C80000}"/>
    <cellStyle name="Total 4 7 3" xfId="17482" xr:uid="{00000000-0005-0000-0000-000096C80000}"/>
    <cellStyle name="Total 4 7 3 2" xfId="32533" xr:uid="{00000000-0005-0000-0000-000097C80000}"/>
    <cellStyle name="Total 4 7 3 3" xfId="46882" xr:uid="{00000000-0005-0000-0000-000098C80000}"/>
    <cellStyle name="Total 4 8" xfId="3343" xr:uid="{00000000-0005-0000-0000-000099C80000}"/>
    <cellStyle name="Total 4 8 2" xfId="11736" xr:uid="{00000000-0005-0000-0000-00009AC80000}"/>
    <cellStyle name="Total 4 8 2 2" xfId="26787" xr:uid="{00000000-0005-0000-0000-00009BC80000}"/>
    <cellStyle name="Total 4 8 2 3" xfId="41136" xr:uid="{00000000-0005-0000-0000-00009CC80000}"/>
    <cellStyle name="Total 4 8 3" xfId="17692" xr:uid="{00000000-0005-0000-0000-00009DC80000}"/>
    <cellStyle name="Total 4 8 3 2" xfId="32743" xr:uid="{00000000-0005-0000-0000-00009EC80000}"/>
    <cellStyle name="Total 4 8 3 3" xfId="47092" xr:uid="{00000000-0005-0000-0000-00009FC80000}"/>
    <cellStyle name="Total 4 9" xfId="3553" xr:uid="{00000000-0005-0000-0000-0000A0C80000}"/>
    <cellStyle name="Total 4 9 2" xfId="12698" xr:uid="{00000000-0005-0000-0000-0000A1C80000}"/>
    <cellStyle name="Total 4 9 2 2" xfId="27749" xr:uid="{00000000-0005-0000-0000-0000A2C80000}"/>
    <cellStyle name="Total 4 9 2 3" xfId="42098" xr:uid="{00000000-0005-0000-0000-0000A3C80000}"/>
    <cellStyle name="Total 4 9 3" xfId="17902" xr:uid="{00000000-0005-0000-0000-0000A4C80000}"/>
    <cellStyle name="Total 4 9 3 2" xfId="32953" xr:uid="{00000000-0005-0000-0000-0000A5C80000}"/>
    <cellStyle name="Total 4 9 3 3" xfId="47302" xr:uid="{00000000-0005-0000-0000-0000A6C80000}"/>
    <cellStyle name="Total 40" xfId="3528" xr:uid="{00000000-0005-0000-0000-0000A7C80000}"/>
    <cellStyle name="Total 40 2" xfId="14581" xr:uid="{00000000-0005-0000-0000-0000A8C80000}"/>
    <cellStyle name="Total 40 2 2" xfId="29632" xr:uid="{00000000-0005-0000-0000-0000A9C80000}"/>
    <cellStyle name="Total 40 2 3" xfId="43981" xr:uid="{00000000-0005-0000-0000-0000AAC80000}"/>
    <cellStyle name="Total 40 3" xfId="17877" xr:uid="{00000000-0005-0000-0000-0000ABC80000}"/>
    <cellStyle name="Total 40 3 2" xfId="32928" xr:uid="{00000000-0005-0000-0000-0000ACC80000}"/>
    <cellStyle name="Total 40 3 3" xfId="47277" xr:uid="{00000000-0005-0000-0000-0000ADC80000}"/>
    <cellStyle name="Total 41" xfId="3738" xr:uid="{00000000-0005-0000-0000-0000AEC80000}"/>
    <cellStyle name="Total 41 2" xfId="9656" xr:uid="{00000000-0005-0000-0000-0000AFC80000}"/>
    <cellStyle name="Total 41 2 2" xfId="24707" xr:uid="{00000000-0005-0000-0000-0000B0C80000}"/>
    <cellStyle name="Total 41 2 3" xfId="39056" xr:uid="{00000000-0005-0000-0000-0000B1C80000}"/>
    <cellStyle name="Total 41 3" xfId="18087" xr:uid="{00000000-0005-0000-0000-0000B2C80000}"/>
    <cellStyle name="Total 41 3 2" xfId="33138" xr:uid="{00000000-0005-0000-0000-0000B3C80000}"/>
    <cellStyle name="Total 41 3 3" xfId="47487" xr:uid="{00000000-0005-0000-0000-0000B4C80000}"/>
    <cellStyle name="Total 42" xfId="3948" xr:uid="{00000000-0005-0000-0000-0000B5C80000}"/>
    <cellStyle name="Total 42 2" xfId="15503" xr:uid="{00000000-0005-0000-0000-0000B6C80000}"/>
    <cellStyle name="Total 42 2 2" xfId="30554" xr:uid="{00000000-0005-0000-0000-0000B7C80000}"/>
    <cellStyle name="Total 42 2 3" xfId="44903" xr:uid="{00000000-0005-0000-0000-0000B8C80000}"/>
    <cellStyle name="Total 42 3" xfId="18297" xr:uid="{00000000-0005-0000-0000-0000B9C80000}"/>
    <cellStyle name="Total 42 3 2" xfId="33348" xr:uid="{00000000-0005-0000-0000-0000BAC80000}"/>
    <cellStyle name="Total 42 3 3" xfId="47697" xr:uid="{00000000-0005-0000-0000-0000BBC80000}"/>
    <cellStyle name="Total 43" xfId="4158" xr:uid="{00000000-0005-0000-0000-0000BCC80000}"/>
    <cellStyle name="Total 43 2" xfId="14525" xr:uid="{00000000-0005-0000-0000-0000BDC80000}"/>
    <cellStyle name="Total 43 2 2" xfId="29576" xr:uid="{00000000-0005-0000-0000-0000BEC80000}"/>
    <cellStyle name="Total 43 2 3" xfId="43925" xr:uid="{00000000-0005-0000-0000-0000BFC80000}"/>
    <cellStyle name="Total 43 3" xfId="18507" xr:uid="{00000000-0005-0000-0000-0000C0C80000}"/>
    <cellStyle name="Total 43 3 2" xfId="33558" xr:uid="{00000000-0005-0000-0000-0000C1C80000}"/>
    <cellStyle name="Total 43 3 3" xfId="47907" xr:uid="{00000000-0005-0000-0000-0000C2C80000}"/>
    <cellStyle name="Total 44" xfId="4368" xr:uid="{00000000-0005-0000-0000-0000C3C80000}"/>
    <cellStyle name="Total 44 2" xfId="13589" xr:uid="{00000000-0005-0000-0000-0000C4C80000}"/>
    <cellStyle name="Total 44 2 2" xfId="28640" xr:uid="{00000000-0005-0000-0000-0000C5C80000}"/>
    <cellStyle name="Total 44 2 3" xfId="42989" xr:uid="{00000000-0005-0000-0000-0000C6C80000}"/>
    <cellStyle name="Total 44 3" xfId="18717" xr:uid="{00000000-0005-0000-0000-0000C7C80000}"/>
    <cellStyle name="Total 44 3 2" xfId="33768" xr:uid="{00000000-0005-0000-0000-0000C8C80000}"/>
    <cellStyle name="Total 44 3 3" xfId="48117" xr:uid="{00000000-0005-0000-0000-0000C9C80000}"/>
    <cellStyle name="Total 45" xfId="4578" xr:uid="{00000000-0005-0000-0000-0000CAC80000}"/>
    <cellStyle name="Total 45 2" xfId="13609" xr:uid="{00000000-0005-0000-0000-0000CBC80000}"/>
    <cellStyle name="Total 45 2 2" xfId="28660" xr:uid="{00000000-0005-0000-0000-0000CCC80000}"/>
    <cellStyle name="Total 45 2 3" xfId="43009" xr:uid="{00000000-0005-0000-0000-0000CDC80000}"/>
    <cellStyle name="Total 45 3" xfId="18927" xr:uid="{00000000-0005-0000-0000-0000CEC80000}"/>
    <cellStyle name="Total 45 3 2" xfId="33978" xr:uid="{00000000-0005-0000-0000-0000CFC80000}"/>
    <cellStyle name="Total 45 3 3" xfId="48327" xr:uid="{00000000-0005-0000-0000-0000D0C80000}"/>
    <cellStyle name="Total 46" xfId="4788" xr:uid="{00000000-0005-0000-0000-0000D1C80000}"/>
    <cellStyle name="Total 46 2" xfId="12088" xr:uid="{00000000-0005-0000-0000-0000D2C80000}"/>
    <cellStyle name="Total 46 2 2" xfId="27139" xr:uid="{00000000-0005-0000-0000-0000D3C80000}"/>
    <cellStyle name="Total 46 2 3" xfId="41488" xr:uid="{00000000-0005-0000-0000-0000D4C80000}"/>
    <cellStyle name="Total 46 3" xfId="19137" xr:uid="{00000000-0005-0000-0000-0000D5C80000}"/>
    <cellStyle name="Total 46 3 2" xfId="34188" xr:uid="{00000000-0005-0000-0000-0000D6C80000}"/>
    <cellStyle name="Total 46 3 3" xfId="48537" xr:uid="{00000000-0005-0000-0000-0000D7C80000}"/>
    <cellStyle name="Total 47" xfId="4998" xr:uid="{00000000-0005-0000-0000-0000D8C80000}"/>
    <cellStyle name="Total 47 2" xfId="11073" xr:uid="{00000000-0005-0000-0000-0000D9C80000}"/>
    <cellStyle name="Total 47 2 2" xfId="26124" xr:uid="{00000000-0005-0000-0000-0000DAC80000}"/>
    <cellStyle name="Total 47 2 3" xfId="40473" xr:uid="{00000000-0005-0000-0000-0000DBC80000}"/>
    <cellStyle name="Total 47 3" xfId="19347" xr:uid="{00000000-0005-0000-0000-0000DCC80000}"/>
    <cellStyle name="Total 47 3 2" xfId="34398" xr:uid="{00000000-0005-0000-0000-0000DDC80000}"/>
    <cellStyle name="Total 47 3 3" xfId="48747" xr:uid="{00000000-0005-0000-0000-0000DEC80000}"/>
    <cellStyle name="Total 48" xfId="5208" xr:uid="{00000000-0005-0000-0000-0000DFC80000}"/>
    <cellStyle name="Total 48 2" xfId="15577" xr:uid="{00000000-0005-0000-0000-0000E0C80000}"/>
    <cellStyle name="Total 48 2 2" xfId="30628" xr:uid="{00000000-0005-0000-0000-0000E1C80000}"/>
    <cellStyle name="Total 48 2 3" xfId="44977" xr:uid="{00000000-0005-0000-0000-0000E2C80000}"/>
    <cellStyle name="Total 48 3" xfId="19557" xr:uid="{00000000-0005-0000-0000-0000E3C80000}"/>
    <cellStyle name="Total 48 3 2" xfId="34608" xr:uid="{00000000-0005-0000-0000-0000E4C80000}"/>
    <cellStyle name="Total 48 3 3" xfId="48957" xr:uid="{00000000-0005-0000-0000-0000E5C80000}"/>
    <cellStyle name="Total 49" xfId="5418" xr:uid="{00000000-0005-0000-0000-0000E6C80000}"/>
    <cellStyle name="Total 49 2" xfId="12644" xr:uid="{00000000-0005-0000-0000-0000E7C80000}"/>
    <cellStyle name="Total 49 2 2" xfId="27695" xr:uid="{00000000-0005-0000-0000-0000E8C80000}"/>
    <cellStyle name="Total 49 2 3" xfId="42044" xr:uid="{00000000-0005-0000-0000-0000E9C80000}"/>
    <cellStyle name="Total 49 3" xfId="19767" xr:uid="{00000000-0005-0000-0000-0000EAC80000}"/>
    <cellStyle name="Total 49 3 2" xfId="34818" xr:uid="{00000000-0005-0000-0000-0000EBC80000}"/>
    <cellStyle name="Total 49 3 3" xfId="49167" xr:uid="{00000000-0005-0000-0000-0000ECC80000}"/>
    <cellStyle name="Total 5" xfId="372" xr:uid="{00000000-0005-0000-0000-0000EDC80000}"/>
    <cellStyle name="Total 5 10" xfId="3764" xr:uid="{00000000-0005-0000-0000-0000EEC80000}"/>
    <cellStyle name="Total 5 10 2" xfId="10386" xr:uid="{00000000-0005-0000-0000-0000EFC80000}"/>
    <cellStyle name="Total 5 10 2 2" xfId="25437" xr:uid="{00000000-0005-0000-0000-0000F0C80000}"/>
    <cellStyle name="Total 5 10 2 3" xfId="39786" xr:uid="{00000000-0005-0000-0000-0000F1C80000}"/>
    <cellStyle name="Total 5 10 3" xfId="18113" xr:uid="{00000000-0005-0000-0000-0000F2C80000}"/>
    <cellStyle name="Total 5 10 3 2" xfId="33164" xr:uid="{00000000-0005-0000-0000-0000F3C80000}"/>
    <cellStyle name="Total 5 10 3 3" xfId="47513" xr:uid="{00000000-0005-0000-0000-0000F4C80000}"/>
    <cellStyle name="Total 5 11" xfId="3974" xr:uid="{00000000-0005-0000-0000-0000F5C80000}"/>
    <cellStyle name="Total 5 11 2" xfId="10020" xr:uid="{00000000-0005-0000-0000-0000F6C80000}"/>
    <cellStyle name="Total 5 11 2 2" xfId="25071" xr:uid="{00000000-0005-0000-0000-0000F7C80000}"/>
    <cellStyle name="Total 5 11 2 3" xfId="39420" xr:uid="{00000000-0005-0000-0000-0000F8C80000}"/>
    <cellStyle name="Total 5 11 3" xfId="18323" xr:uid="{00000000-0005-0000-0000-0000F9C80000}"/>
    <cellStyle name="Total 5 11 3 2" xfId="33374" xr:uid="{00000000-0005-0000-0000-0000FAC80000}"/>
    <cellStyle name="Total 5 11 3 3" xfId="47723" xr:uid="{00000000-0005-0000-0000-0000FBC80000}"/>
    <cellStyle name="Total 5 12" xfId="4184" xr:uid="{00000000-0005-0000-0000-0000FCC80000}"/>
    <cellStyle name="Total 5 12 2" xfId="9609" xr:uid="{00000000-0005-0000-0000-0000FDC80000}"/>
    <cellStyle name="Total 5 12 2 2" xfId="24660" xr:uid="{00000000-0005-0000-0000-0000FEC80000}"/>
    <cellStyle name="Total 5 12 2 3" xfId="39009" xr:uid="{00000000-0005-0000-0000-0000FFC80000}"/>
    <cellStyle name="Total 5 12 3" xfId="18533" xr:uid="{00000000-0005-0000-0000-000000C90000}"/>
    <cellStyle name="Total 5 12 3 2" xfId="33584" xr:uid="{00000000-0005-0000-0000-000001C90000}"/>
    <cellStyle name="Total 5 12 3 3" xfId="47933" xr:uid="{00000000-0005-0000-0000-000002C90000}"/>
    <cellStyle name="Total 5 13" xfId="4394" xr:uid="{00000000-0005-0000-0000-000003C90000}"/>
    <cellStyle name="Total 5 13 2" xfId="14406" xr:uid="{00000000-0005-0000-0000-000004C90000}"/>
    <cellStyle name="Total 5 13 2 2" xfId="29457" xr:uid="{00000000-0005-0000-0000-000005C90000}"/>
    <cellStyle name="Total 5 13 2 3" xfId="43806" xr:uid="{00000000-0005-0000-0000-000006C90000}"/>
    <cellStyle name="Total 5 13 3" xfId="18743" xr:uid="{00000000-0005-0000-0000-000007C90000}"/>
    <cellStyle name="Total 5 13 3 2" xfId="33794" xr:uid="{00000000-0005-0000-0000-000008C90000}"/>
    <cellStyle name="Total 5 13 3 3" xfId="48143" xr:uid="{00000000-0005-0000-0000-000009C90000}"/>
    <cellStyle name="Total 5 14" xfId="4604" xr:uid="{00000000-0005-0000-0000-00000AC90000}"/>
    <cellStyle name="Total 5 14 2" xfId="12251" xr:uid="{00000000-0005-0000-0000-00000BC90000}"/>
    <cellStyle name="Total 5 14 2 2" xfId="27302" xr:uid="{00000000-0005-0000-0000-00000CC90000}"/>
    <cellStyle name="Total 5 14 2 3" xfId="41651" xr:uid="{00000000-0005-0000-0000-00000DC90000}"/>
    <cellStyle name="Total 5 14 3" xfId="18953" xr:uid="{00000000-0005-0000-0000-00000EC90000}"/>
    <cellStyle name="Total 5 14 3 2" xfId="34004" xr:uid="{00000000-0005-0000-0000-00000FC90000}"/>
    <cellStyle name="Total 5 14 3 3" xfId="48353" xr:uid="{00000000-0005-0000-0000-000010C90000}"/>
    <cellStyle name="Total 5 15" xfId="4814" xr:uid="{00000000-0005-0000-0000-000011C90000}"/>
    <cellStyle name="Total 5 15 2" xfId="14480" xr:uid="{00000000-0005-0000-0000-000012C90000}"/>
    <cellStyle name="Total 5 15 2 2" xfId="29531" xr:uid="{00000000-0005-0000-0000-000013C90000}"/>
    <cellStyle name="Total 5 15 2 3" xfId="43880" xr:uid="{00000000-0005-0000-0000-000014C90000}"/>
    <cellStyle name="Total 5 15 3" xfId="19163" xr:uid="{00000000-0005-0000-0000-000015C90000}"/>
    <cellStyle name="Total 5 15 3 2" xfId="34214" xr:uid="{00000000-0005-0000-0000-000016C90000}"/>
    <cellStyle name="Total 5 15 3 3" xfId="48563" xr:uid="{00000000-0005-0000-0000-000017C90000}"/>
    <cellStyle name="Total 5 16" xfId="5024" xr:uid="{00000000-0005-0000-0000-000018C90000}"/>
    <cellStyle name="Total 5 16 2" xfId="12970" xr:uid="{00000000-0005-0000-0000-000019C90000}"/>
    <cellStyle name="Total 5 16 2 2" xfId="28021" xr:uid="{00000000-0005-0000-0000-00001AC90000}"/>
    <cellStyle name="Total 5 16 2 3" xfId="42370" xr:uid="{00000000-0005-0000-0000-00001BC90000}"/>
    <cellStyle name="Total 5 16 3" xfId="19373" xr:uid="{00000000-0005-0000-0000-00001CC90000}"/>
    <cellStyle name="Total 5 16 3 2" xfId="34424" xr:uid="{00000000-0005-0000-0000-00001DC90000}"/>
    <cellStyle name="Total 5 16 3 3" xfId="48773" xr:uid="{00000000-0005-0000-0000-00001EC90000}"/>
    <cellStyle name="Total 5 17" xfId="5234" xr:uid="{00000000-0005-0000-0000-00001FC90000}"/>
    <cellStyle name="Total 5 17 2" xfId="15306" xr:uid="{00000000-0005-0000-0000-000020C90000}"/>
    <cellStyle name="Total 5 17 2 2" xfId="30357" xr:uid="{00000000-0005-0000-0000-000021C90000}"/>
    <cellStyle name="Total 5 17 2 3" xfId="44706" xr:uid="{00000000-0005-0000-0000-000022C90000}"/>
    <cellStyle name="Total 5 17 3" xfId="19583" xr:uid="{00000000-0005-0000-0000-000023C90000}"/>
    <cellStyle name="Total 5 17 3 2" xfId="34634" xr:uid="{00000000-0005-0000-0000-000024C90000}"/>
    <cellStyle name="Total 5 17 3 3" xfId="48983" xr:uid="{00000000-0005-0000-0000-000025C90000}"/>
    <cellStyle name="Total 5 18" xfId="5444" xr:uid="{00000000-0005-0000-0000-000026C90000}"/>
    <cellStyle name="Total 5 18 2" xfId="10610" xr:uid="{00000000-0005-0000-0000-000027C90000}"/>
    <cellStyle name="Total 5 18 2 2" xfId="25661" xr:uid="{00000000-0005-0000-0000-000028C90000}"/>
    <cellStyle name="Total 5 18 2 3" xfId="40010" xr:uid="{00000000-0005-0000-0000-000029C90000}"/>
    <cellStyle name="Total 5 18 3" xfId="19793" xr:uid="{00000000-0005-0000-0000-00002AC90000}"/>
    <cellStyle name="Total 5 18 3 2" xfId="34844" xr:uid="{00000000-0005-0000-0000-00002BC90000}"/>
    <cellStyle name="Total 5 18 3 3" xfId="49193" xr:uid="{00000000-0005-0000-0000-00002CC90000}"/>
    <cellStyle name="Total 5 19" xfId="5654" xr:uid="{00000000-0005-0000-0000-00002DC90000}"/>
    <cellStyle name="Total 5 19 2" xfId="13575" xr:uid="{00000000-0005-0000-0000-00002EC90000}"/>
    <cellStyle name="Total 5 19 2 2" xfId="28626" xr:uid="{00000000-0005-0000-0000-00002FC90000}"/>
    <cellStyle name="Total 5 19 2 3" xfId="42975" xr:uid="{00000000-0005-0000-0000-000030C90000}"/>
    <cellStyle name="Total 5 19 3" xfId="20003" xr:uid="{00000000-0005-0000-0000-000031C90000}"/>
    <cellStyle name="Total 5 19 3 2" xfId="35054" xr:uid="{00000000-0005-0000-0000-000032C90000}"/>
    <cellStyle name="Total 5 19 3 3" xfId="49403" xr:uid="{00000000-0005-0000-0000-000033C90000}"/>
    <cellStyle name="Total 5 2" xfId="2062" xr:uid="{00000000-0005-0000-0000-000034C90000}"/>
    <cellStyle name="Total 5 2 2" xfId="12879" xr:uid="{00000000-0005-0000-0000-000035C90000}"/>
    <cellStyle name="Total 5 2 2 2" xfId="27930" xr:uid="{00000000-0005-0000-0000-000036C90000}"/>
    <cellStyle name="Total 5 2 2 3" xfId="42279" xr:uid="{00000000-0005-0000-0000-000037C90000}"/>
    <cellStyle name="Total 5 2 3" xfId="16409" xr:uid="{00000000-0005-0000-0000-000038C90000}"/>
    <cellStyle name="Total 5 2 3 2" xfId="31460" xr:uid="{00000000-0005-0000-0000-000039C90000}"/>
    <cellStyle name="Total 5 2 3 3" xfId="45809" xr:uid="{00000000-0005-0000-0000-00003AC90000}"/>
    <cellStyle name="Total 5 20" xfId="5864" xr:uid="{00000000-0005-0000-0000-00003BC90000}"/>
    <cellStyle name="Total 5 20 2" xfId="15290" xr:uid="{00000000-0005-0000-0000-00003CC90000}"/>
    <cellStyle name="Total 5 20 2 2" xfId="30341" xr:uid="{00000000-0005-0000-0000-00003DC90000}"/>
    <cellStyle name="Total 5 20 2 3" xfId="44690" xr:uid="{00000000-0005-0000-0000-00003EC90000}"/>
    <cellStyle name="Total 5 20 3" xfId="20213" xr:uid="{00000000-0005-0000-0000-00003FC90000}"/>
    <cellStyle name="Total 5 20 3 2" xfId="35264" xr:uid="{00000000-0005-0000-0000-000040C90000}"/>
    <cellStyle name="Total 5 20 3 3" xfId="49613" xr:uid="{00000000-0005-0000-0000-000041C90000}"/>
    <cellStyle name="Total 5 21" xfId="6074" xr:uid="{00000000-0005-0000-0000-000042C90000}"/>
    <cellStyle name="Total 5 21 2" xfId="15312" xr:uid="{00000000-0005-0000-0000-000043C90000}"/>
    <cellStyle name="Total 5 21 2 2" xfId="30363" xr:uid="{00000000-0005-0000-0000-000044C90000}"/>
    <cellStyle name="Total 5 21 2 3" xfId="44712" xr:uid="{00000000-0005-0000-0000-000045C90000}"/>
    <cellStyle name="Total 5 21 3" xfId="20423" xr:uid="{00000000-0005-0000-0000-000046C90000}"/>
    <cellStyle name="Total 5 21 3 2" xfId="35474" xr:uid="{00000000-0005-0000-0000-000047C90000}"/>
    <cellStyle name="Total 5 21 3 3" xfId="49823" xr:uid="{00000000-0005-0000-0000-000048C90000}"/>
    <cellStyle name="Total 5 22" xfId="6284" xr:uid="{00000000-0005-0000-0000-000049C90000}"/>
    <cellStyle name="Total 5 22 2" xfId="15383" xr:uid="{00000000-0005-0000-0000-00004AC90000}"/>
    <cellStyle name="Total 5 22 2 2" xfId="30434" xr:uid="{00000000-0005-0000-0000-00004BC90000}"/>
    <cellStyle name="Total 5 22 2 3" xfId="44783" xr:uid="{00000000-0005-0000-0000-00004CC90000}"/>
    <cellStyle name="Total 5 22 3" xfId="20633" xr:uid="{00000000-0005-0000-0000-00004DC90000}"/>
    <cellStyle name="Total 5 22 3 2" xfId="35684" xr:uid="{00000000-0005-0000-0000-00004EC90000}"/>
    <cellStyle name="Total 5 22 3 3" xfId="50033" xr:uid="{00000000-0005-0000-0000-00004FC90000}"/>
    <cellStyle name="Total 5 23" xfId="6494" xr:uid="{00000000-0005-0000-0000-000050C90000}"/>
    <cellStyle name="Total 5 23 2" xfId="13785" xr:uid="{00000000-0005-0000-0000-000051C90000}"/>
    <cellStyle name="Total 5 23 2 2" xfId="28836" xr:uid="{00000000-0005-0000-0000-000052C90000}"/>
    <cellStyle name="Total 5 23 2 3" xfId="43185" xr:uid="{00000000-0005-0000-0000-000053C90000}"/>
    <cellStyle name="Total 5 23 3" xfId="20843" xr:uid="{00000000-0005-0000-0000-000054C90000}"/>
    <cellStyle name="Total 5 23 3 2" xfId="35894" xr:uid="{00000000-0005-0000-0000-000055C90000}"/>
    <cellStyle name="Total 5 23 3 3" xfId="50243" xr:uid="{00000000-0005-0000-0000-000056C90000}"/>
    <cellStyle name="Total 5 24" xfId="6704" xr:uid="{00000000-0005-0000-0000-000057C90000}"/>
    <cellStyle name="Total 5 24 2" xfId="12213" xr:uid="{00000000-0005-0000-0000-000058C90000}"/>
    <cellStyle name="Total 5 24 2 2" xfId="27264" xr:uid="{00000000-0005-0000-0000-000059C90000}"/>
    <cellStyle name="Total 5 24 2 3" xfId="41613" xr:uid="{00000000-0005-0000-0000-00005AC90000}"/>
    <cellStyle name="Total 5 24 3" xfId="21053" xr:uid="{00000000-0005-0000-0000-00005BC90000}"/>
    <cellStyle name="Total 5 24 3 2" xfId="36104" xr:uid="{00000000-0005-0000-0000-00005CC90000}"/>
    <cellStyle name="Total 5 24 3 3" xfId="50453" xr:uid="{00000000-0005-0000-0000-00005DC90000}"/>
    <cellStyle name="Total 5 25" xfId="6914" xr:uid="{00000000-0005-0000-0000-00005EC90000}"/>
    <cellStyle name="Total 5 25 2" xfId="12224" xr:uid="{00000000-0005-0000-0000-00005FC90000}"/>
    <cellStyle name="Total 5 25 2 2" xfId="27275" xr:uid="{00000000-0005-0000-0000-000060C90000}"/>
    <cellStyle name="Total 5 25 2 3" xfId="41624" xr:uid="{00000000-0005-0000-0000-000061C90000}"/>
    <cellStyle name="Total 5 25 3" xfId="21263" xr:uid="{00000000-0005-0000-0000-000062C90000}"/>
    <cellStyle name="Total 5 25 3 2" xfId="36314" xr:uid="{00000000-0005-0000-0000-000063C90000}"/>
    <cellStyle name="Total 5 25 3 3" xfId="50663" xr:uid="{00000000-0005-0000-0000-000064C90000}"/>
    <cellStyle name="Total 5 26" xfId="7124" xr:uid="{00000000-0005-0000-0000-000065C90000}"/>
    <cellStyle name="Total 5 26 2" xfId="14471" xr:uid="{00000000-0005-0000-0000-000066C90000}"/>
    <cellStyle name="Total 5 26 2 2" xfId="29522" xr:uid="{00000000-0005-0000-0000-000067C90000}"/>
    <cellStyle name="Total 5 26 2 3" xfId="43871" xr:uid="{00000000-0005-0000-0000-000068C90000}"/>
    <cellStyle name="Total 5 26 3" xfId="21473" xr:uid="{00000000-0005-0000-0000-000069C90000}"/>
    <cellStyle name="Total 5 26 3 2" xfId="36524" xr:uid="{00000000-0005-0000-0000-00006AC90000}"/>
    <cellStyle name="Total 5 26 3 3" xfId="50873" xr:uid="{00000000-0005-0000-0000-00006BC90000}"/>
    <cellStyle name="Total 5 27" xfId="7334" xr:uid="{00000000-0005-0000-0000-00006CC90000}"/>
    <cellStyle name="Total 5 27 2" xfId="13359" xr:uid="{00000000-0005-0000-0000-00006DC90000}"/>
    <cellStyle name="Total 5 27 2 2" xfId="28410" xr:uid="{00000000-0005-0000-0000-00006EC90000}"/>
    <cellStyle name="Total 5 27 2 3" xfId="42759" xr:uid="{00000000-0005-0000-0000-00006FC90000}"/>
    <cellStyle name="Total 5 27 3" xfId="21683" xr:uid="{00000000-0005-0000-0000-000070C90000}"/>
    <cellStyle name="Total 5 27 3 2" xfId="36734" xr:uid="{00000000-0005-0000-0000-000071C90000}"/>
    <cellStyle name="Total 5 27 3 3" xfId="51083" xr:uid="{00000000-0005-0000-0000-000072C90000}"/>
    <cellStyle name="Total 5 28" xfId="7544" xr:uid="{00000000-0005-0000-0000-000073C90000}"/>
    <cellStyle name="Total 5 28 2" xfId="15064" xr:uid="{00000000-0005-0000-0000-000074C90000}"/>
    <cellStyle name="Total 5 28 2 2" xfId="30115" xr:uid="{00000000-0005-0000-0000-000075C90000}"/>
    <cellStyle name="Total 5 28 2 3" xfId="44464" xr:uid="{00000000-0005-0000-0000-000076C90000}"/>
    <cellStyle name="Total 5 28 3" xfId="21893" xr:uid="{00000000-0005-0000-0000-000077C90000}"/>
    <cellStyle name="Total 5 28 3 2" xfId="36944" xr:uid="{00000000-0005-0000-0000-000078C90000}"/>
    <cellStyle name="Total 5 28 3 3" xfId="51293" xr:uid="{00000000-0005-0000-0000-000079C90000}"/>
    <cellStyle name="Total 5 29" xfId="7754" xr:uid="{00000000-0005-0000-0000-00007AC90000}"/>
    <cellStyle name="Total 5 29 2" xfId="10085" xr:uid="{00000000-0005-0000-0000-00007BC90000}"/>
    <cellStyle name="Total 5 29 2 2" xfId="25136" xr:uid="{00000000-0005-0000-0000-00007CC90000}"/>
    <cellStyle name="Total 5 29 2 3" xfId="39485" xr:uid="{00000000-0005-0000-0000-00007DC90000}"/>
    <cellStyle name="Total 5 29 3" xfId="22103" xr:uid="{00000000-0005-0000-0000-00007EC90000}"/>
    <cellStyle name="Total 5 29 3 2" xfId="37154" xr:uid="{00000000-0005-0000-0000-00007FC90000}"/>
    <cellStyle name="Total 5 29 3 3" xfId="51503" xr:uid="{00000000-0005-0000-0000-000080C90000}"/>
    <cellStyle name="Total 5 3" xfId="2294" xr:uid="{00000000-0005-0000-0000-000081C90000}"/>
    <cellStyle name="Total 5 3 2" xfId="12243" xr:uid="{00000000-0005-0000-0000-000082C90000}"/>
    <cellStyle name="Total 5 3 2 2" xfId="27294" xr:uid="{00000000-0005-0000-0000-000083C90000}"/>
    <cellStyle name="Total 5 3 2 3" xfId="41643" xr:uid="{00000000-0005-0000-0000-000084C90000}"/>
    <cellStyle name="Total 5 3 3" xfId="16643" xr:uid="{00000000-0005-0000-0000-000085C90000}"/>
    <cellStyle name="Total 5 3 3 2" xfId="31694" xr:uid="{00000000-0005-0000-0000-000086C90000}"/>
    <cellStyle name="Total 5 3 3 3" xfId="46043" xr:uid="{00000000-0005-0000-0000-000087C90000}"/>
    <cellStyle name="Total 5 30" xfId="7964" xr:uid="{00000000-0005-0000-0000-000088C90000}"/>
    <cellStyle name="Total 5 30 2" xfId="10764" xr:uid="{00000000-0005-0000-0000-000089C90000}"/>
    <cellStyle name="Total 5 30 2 2" xfId="25815" xr:uid="{00000000-0005-0000-0000-00008AC90000}"/>
    <cellStyle name="Total 5 30 2 3" xfId="40164" xr:uid="{00000000-0005-0000-0000-00008BC90000}"/>
    <cellStyle name="Total 5 30 3" xfId="22313" xr:uid="{00000000-0005-0000-0000-00008CC90000}"/>
    <cellStyle name="Total 5 30 3 2" xfId="37364" xr:uid="{00000000-0005-0000-0000-00008DC90000}"/>
    <cellStyle name="Total 5 30 3 3" xfId="51713" xr:uid="{00000000-0005-0000-0000-00008EC90000}"/>
    <cellStyle name="Total 5 31" xfId="8171" xr:uid="{00000000-0005-0000-0000-00008FC90000}"/>
    <cellStyle name="Total 5 31 2" xfId="13259" xr:uid="{00000000-0005-0000-0000-000090C90000}"/>
    <cellStyle name="Total 5 31 2 2" xfId="28310" xr:uid="{00000000-0005-0000-0000-000091C90000}"/>
    <cellStyle name="Total 5 31 2 3" xfId="42659" xr:uid="{00000000-0005-0000-0000-000092C90000}"/>
    <cellStyle name="Total 5 31 3" xfId="22520" xr:uid="{00000000-0005-0000-0000-000093C90000}"/>
    <cellStyle name="Total 5 31 3 2" xfId="37571" xr:uid="{00000000-0005-0000-0000-000094C90000}"/>
    <cellStyle name="Total 5 31 3 3" xfId="51920" xr:uid="{00000000-0005-0000-0000-000095C90000}"/>
    <cellStyle name="Total 5 32" xfId="8378" xr:uid="{00000000-0005-0000-0000-000096C90000}"/>
    <cellStyle name="Total 5 32 2" xfId="15818" xr:uid="{00000000-0005-0000-0000-000097C90000}"/>
    <cellStyle name="Total 5 32 2 2" xfId="30869" xr:uid="{00000000-0005-0000-0000-000098C90000}"/>
    <cellStyle name="Total 5 32 2 3" xfId="45218" xr:uid="{00000000-0005-0000-0000-000099C90000}"/>
    <cellStyle name="Total 5 32 3" xfId="22727" xr:uid="{00000000-0005-0000-0000-00009AC90000}"/>
    <cellStyle name="Total 5 32 3 2" xfId="37778" xr:uid="{00000000-0005-0000-0000-00009BC90000}"/>
    <cellStyle name="Total 5 32 3 3" xfId="52127" xr:uid="{00000000-0005-0000-0000-00009CC90000}"/>
    <cellStyle name="Total 5 33" xfId="8582" xr:uid="{00000000-0005-0000-0000-00009DC90000}"/>
    <cellStyle name="Total 5 33 2" xfId="11708" xr:uid="{00000000-0005-0000-0000-00009EC90000}"/>
    <cellStyle name="Total 5 33 2 2" xfId="26759" xr:uid="{00000000-0005-0000-0000-00009FC90000}"/>
    <cellStyle name="Total 5 33 2 3" xfId="41108" xr:uid="{00000000-0005-0000-0000-0000A0C90000}"/>
    <cellStyle name="Total 5 33 3" xfId="22931" xr:uid="{00000000-0005-0000-0000-0000A1C90000}"/>
    <cellStyle name="Total 5 33 3 2" xfId="37982" xr:uid="{00000000-0005-0000-0000-0000A2C90000}"/>
    <cellStyle name="Total 5 33 3 3" xfId="52331" xr:uid="{00000000-0005-0000-0000-0000A3C90000}"/>
    <cellStyle name="Total 5 34" xfId="8772" xr:uid="{00000000-0005-0000-0000-0000A4C90000}"/>
    <cellStyle name="Total 5 34 2" xfId="15347" xr:uid="{00000000-0005-0000-0000-0000A5C90000}"/>
    <cellStyle name="Total 5 34 2 2" xfId="30398" xr:uid="{00000000-0005-0000-0000-0000A6C90000}"/>
    <cellStyle name="Total 5 34 2 3" xfId="44747" xr:uid="{00000000-0005-0000-0000-0000A7C90000}"/>
    <cellStyle name="Total 5 34 3" xfId="23121" xr:uid="{00000000-0005-0000-0000-0000A8C90000}"/>
    <cellStyle name="Total 5 34 3 2" xfId="38172" xr:uid="{00000000-0005-0000-0000-0000A9C90000}"/>
    <cellStyle name="Total 5 34 3 3" xfId="52521" xr:uid="{00000000-0005-0000-0000-0000AAC90000}"/>
    <cellStyle name="Total 5 35" xfId="8942" xr:uid="{00000000-0005-0000-0000-0000ABC90000}"/>
    <cellStyle name="Total 5 35 2" xfId="10690" xr:uid="{00000000-0005-0000-0000-0000ACC90000}"/>
    <cellStyle name="Total 5 35 2 2" xfId="25741" xr:uid="{00000000-0005-0000-0000-0000ADC90000}"/>
    <cellStyle name="Total 5 35 2 3" xfId="40090" xr:uid="{00000000-0005-0000-0000-0000AEC90000}"/>
    <cellStyle name="Total 5 35 3" xfId="23291" xr:uid="{00000000-0005-0000-0000-0000AFC90000}"/>
    <cellStyle name="Total 5 35 3 2" xfId="38342" xr:uid="{00000000-0005-0000-0000-0000B0C90000}"/>
    <cellStyle name="Total 5 35 3 3" xfId="52691" xr:uid="{00000000-0005-0000-0000-0000B1C90000}"/>
    <cellStyle name="Total 5 36" xfId="15353" xr:uid="{00000000-0005-0000-0000-0000B2C90000}"/>
    <cellStyle name="Total 5 36 2" xfId="30404" xr:uid="{00000000-0005-0000-0000-0000B3C90000}"/>
    <cellStyle name="Total 5 36 3" xfId="44753" xr:uid="{00000000-0005-0000-0000-0000B4C90000}"/>
    <cellStyle name="Total 5 37" xfId="16191" xr:uid="{00000000-0005-0000-0000-0000B5C90000}"/>
    <cellStyle name="Total 5 37 2" xfId="31242" xr:uid="{00000000-0005-0000-0000-0000B6C90000}"/>
    <cellStyle name="Total 5 37 3" xfId="45591" xr:uid="{00000000-0005-0000-0000-0000B7C90000}"/>
    <cellStyle name="Total 5 4" xfId="2504" xr:uid="{00000000-0005-0000-0000-0000B8C90000}"/>
    <cellStyle name="Total 5 4 2" xfId="1860" xr:uid="{00000000-0005-0000-0000-0000B9C90000}"/>
    <cellStyle name="Total 5 4 2 2" xfId="23665" xr:uid="{00000000-0005-0000-0000-0000BAC90000}"/>
    <cellStyle name="Total 5 4 2 3" xfId="23976" xr:uid="{00000000-0005-0000-0000-0000BBC90000}"/>
    <cellStyle name="Total 5 4 3" xfId="16853" xr:uid="{00000000-0005-0000-0000-0000BCC90000}"/>
    <cellStyle name="Total 5 4 3 2" xfId="31904" xr:uid="{00000000-0005-0000-0000-0000BDC90000}"/>
    <cellStyle name="Total 5 4 3 3" xfId="46253" xr:uid="{00000000-0005-0000-0000-0000BEC90000}"/>
    <cellStyle name="Total 5 5" xfId="2714" xr:uid="{00000000-0005-0000-0000-0000BFC90000}"/>
    <cellStyle name="Total 5 5 2" xfId="1800" xr:uid="{00000000-0005-0000-0000-0000C0C90000}"/>
    <cellStyle name="Total 5 5 2 2" xfId="23605" xr:uid="{00000000-0005-0000-0000-0000C1C90000}"/>
    <cellStyle name="Total 5 5 2 3" xfId="23802" xr:uid="{00000000-0005-0000-0000-0000C2C90000}"/>
    <cellStyle name="Total 5 5 3" xfId="17063" xr:uid="{00000000-0005-0000-0000-0000C3C90000}"/>
    <cellStyle name="Total 5 5 3 2" xfId="32114" xr:uid="{00000000-0005-0000-0000-0000C4C90000}"/>
    <cellStyle name="Total 5 5 3 3" xfId="46463" xr:uid="{00000000-0005-0000-0000-0000C5C90000}"/>
    <cellStyle name="Total 5 6" xfId="2924" xr:uid="{00000000-0005-0000-0000-0000C6C90000}"/>
    <cellStyle name="Total 5 6 2" xfId="15865" xr:uid="{00000000-0005-0000-0000-0000C7C90000}"/>
    <cellStyle name="Total 5 6 2 2" xfId="30916" xr:uid="{00000000-0005-0000-0000-0000C8C90000}"/>
    <cellStyle name="Total 5 6 2 3" xfId="45265" xr:uid="{00000000-0005-0000-0000-0000C9C90000}"/>
    <cellStyle name="Total 5 6 3" xfId="17273" xr:uid="{00000000-0005-0000-0000-0000CAC90000}"/>
    <cellStyle name="Total 5 6 3 2" xfId="32324" xr:uid="{00000000-0005-0000-0000-0000CBC90000}"/>
    <cellStyle name="Total 5 6 3 3" xfId="46673" xr:uid="{00000000-0005-0000-0000-0000CCC90000}"/>
    <cellStyle name="Total 5 7" xfId="3134" xr:uid="{00000000-0005-0000-0000-0000CDC90000}"/>
    <cellStyle name="Total 5 7 2" xfId="13998" xr:uid="{00000000-0005-0000-0000-0000CEC90000}"/>
    <cellStyle name="Total 5 7 2 2" xfId="29049" xr:uid="{00000000-0005-0000-0000-0000CFC90000}"/>
    <cellStyle name="Total 5 7 2 3" xfId="43398" xr:uid="{00000000-0005-0000-0000-0000D0C90000}"/>
    <cellStyle name="Total 5 7 3" xfId="17483" xr:uid="{00000000-0005-0000-0000-0000D1C90000}"/>
    <cellStyle name="Total 5 7 3 2" xfId="32534" xr:uid="{00000000-0005-0000-0000-0000D2C90000}"/>
    <cellStyle name="Total 5 7 3 3" xfId="46883" xr:uid="{00000000-0005-0000-0000-0000D3C90000}"/>
    <cellStyle name="Total 5 8" xfId="3344" xr:uid="{00000000-0005-0000-0000-0000D4C90000}"/>
    <cellStyle name="Total 5 8 2" xfId="10143" xr:uid="{00000000-0005-0000-0000-0000D5C90000}"/>
    <cellStyle name="Total 5 8 2 2" xfId="25194" xr:uid="{00000000-0005-0000-0000-0000D6C90000}"/>
    <cellStyle name="Total 5 8 2 3" xfId="39543" xr:uid="{00000000-0005-0000-0000-0000D7C90000}"/>
    <cellStyle name="Total 5 8 3" xfId="17693" xr:uid="{00000000-0005-0000-0000-0000D8C90000}"/>
    <cellStyle name="Total 5 8 3 2" xfId="32744" xr:uid="{00000000-0005-0000-0000-0000D9C90000}"/>
    <cellStyle name="Total 5 8 3 3" xfId="47093" xr:uid="{00000000-0005-0000-0000-0000DAC90000}"/>
    <cellStyle name="Total 5 9" xfId="3554" xr:uid="{00000000-0005-0000-0000-0000DBC90000}"/>
    <cellStyle name="Total 5 9 2" xfId="16044" xr:uid="{00000000-0005-0000-0000-0000DCC90000}"/>
    <cellStyle name="Total 5 9 2 2" xfId="31095" xr:uid="{00000000-0005-0000-0000-0000DDC90000}"/>
    <cellStyle name="Total 5 9 2 3" xfId="45444" xr:uid="{00000000-0005-0000-0000-0000DEC90000}"/>
    <cellStyle name="Total 5 9 3" xfId="17903" xr:uid="{00000000-0005-0000-0000-0000DFC90000}"/>
    <cellStyle name="Total 5 9 3 2" xfId="32954" xr:uid="{00000000-0005-0000-0000-0000E0C90000}"/>
    <cellStyle name="Total 5 9 3 3" xfId="47303" xr:uid="{00000000-0005-0000-0000-0000E1C90000}"/>
    <cellStyle name="Total 50" xfId="5628" xr:uid="{00000000-0005-0000-0000-0000E2C90000}"/>
    <cellStyle name="Total 50 2" xfId="14479" xr:uid="{00000000-0005-0000-0000-0000E3C90000}"/>
    <cellStyle name="Total 50 2 2" xfId="29530" xr:uid="{00000000-0005-0000-0000-0000E4C90000}"/>
    <cellStyle name="Total 50 2 3" xfId="43879" xr:uid="{00000000-0005-0000-0000-0000E5C90000}"/>
    <cellStyle name="Total 50 3" xfId="19977" xr:uid="{00000000-0005-0000-0000-0000E6C90000}"/>
    <cellStyle name="Total 50 3 2" xfId="35028" xr:uid="{00000000-0005-0000-0000-0000E7C90000}"/>
    <cellStyle name="Total 50 3 3" xfId="49377" xr:uid="{00000000-0005-0000-0000-0000E8C90000}"/>
    <cellStyle name="Total 51" xfId="5838" xr:uid="{00000000-0005-0000-0000-0000E9C90000}"/>
    <cellStyle name="Total 51 2" xfId="10280" xr:uid="{00000000-0005-0000-0000-0000EAC90000}"/>
    <cellStyle name="Total 51 2 2" xfId="25331" xr:uid="{00000000-0005-0000-0000-0000EBC90000}"/>
    <cellStyle name="Total 51 2 3" xfId="39680" xr:uid="{00000000-0005-0000-0000-0000ECC90000}"/>
    <cellStyle name="Total 51 3" xfId="20187" xr:uid="{00000000-0005-0000-0000-0000EDC90000}"/>
    <cellStyle name="Total 51 3 2" xfId="35238" xr:uid="{00000000-0005-0000-0000-0000EEC90000}"/>
    <cellStyle name="Total 51 3 3" xfId="49587" xr:uid="{00000000-0005-0000-0000-0000EFC90000}"/>
    <cellStyle name="Total 52" xfId="6048" xr:uid="{00000000-0005-0000-0000-0000F0C90000}"/>
    <cellStyle name="Total 52 2" xfId="13728" xr:uid="{00000000-0005-0000-0000-0000F1C90000}"/>
    <cellStyle name="Total 52 2 2" xfId="28779" xr:uid="{00000000-0005-0000-0000-0000F2C90000}"/>
    <cellStyle name="Total 52 2 3" xfId="43128" xr:uid="{00000000-0005-0000-0000-0000F3C90000}"/>
    <cellStyle name="Total 52 3" xfId="20397" xr:uid="{00000000-0005-0000-0000-0000F4C90000}"/>
    <cellStyle name="Total 52 3 2" xfId="35448" xr:uid="{00000000-0005-0000-0000-0000F5C90000}"/>
    <cellStyle name="Total 52 3 3" xfId="49797" xr:uid="{00000000-0005-0000-0000-0000F6C90000}"/>
    <cellStyle name="Total 53" xfId="6258" xr:uid="{00000000-0005-0000-0000-0000F7C90000}"/>
    <cellStyle name="Total 53 2" xfId="12775" xr:uid="{00000000-0005-0000-0000-0000F8C90000}"/>
    <cellStyle name="Total 53 2 2" xfId="27826" xr:uid="{00000000-0005-0000-0000-0000F9C90000}"/>
    <cellStyle name="Total 53 2 3" xfId="42175" xr:uid="{00000000-0005-0000-0000-0000FAC90000}"/>
    <cellStyle name="Total 53 3" xfId="20607" xr:uid="{00000000-0005-0000-0000-0000FBC90000}"/>
    <cellStyle name="Total 53 3 2" xfId="35658" xr:uid="{00000000-0005-0000-0000-0000FCC90000}"/>
    <cellStyle name="Total 53 3 3" xfId="50007" xr:uid="{00000000-0005-0000-0000-0000FDC90000}"/>
    <cellStyle name="Total 54" xfId="6468" xr:uid="{00000000-0005-0000-0000-0000FEC90000}"/>
    <cellStyle name="Total 54 2" xfId="13498" xr:uid="{00000000-0005-0000-0000-0000FFC90000}"/>
    <cellStyle name="Total 54 2 2" xfId="28549" xr:uid="{00000000-0005-0000-0000-000000CA0000}"/>
    <cellStyle name="Total 54 2 3" xfId="42898" xr:uid="{00000000-0005-0000-0000-000001CA0000}"/>
    <cellStyle name="Total 54 3" xfId="20817" xr:uid="{00000000-0005-0000-0000-000002CA0000}"/>
    <cellStyle name="Total 54 3 2" xfId="35868" xr:uid="{00000000-0005-0000-0000-000003CA0000}"/>
    <cellStyle name="Total 54 3 3" xfId="50217" xr:uid="{00000000-0005-0000-0000-000004CA0000}"/>
    <cellStyle name="Total 55" xfId="6678" xr:uid="{00000000-0005-0000-0000-000005CA0000}"/>
    <cellStyle name="Total 55 2" xfId="12561" xr:uid="{00000000-0005-0000-0000-000006CA0000}"/>
    <cellStyle name="Total 55 2 2" xfId="27612" xr:uid="{00000000-0005-0000-0000-000007CA0000}"/>
    <cellStyle name="Total 55 2 3" xfId="41961" xr:uid="{00000000-0005-0000-0000-000008CA0000}"/>
    <cellStyle name="Total 55 3" xfId="21027" xr:uid="{00000000-0005-0000-0000-000009CA0000}"/>
    <cellStyle name="Total 55 3 2" xfId="36078" xr:uid="{00000000-0005-0000-0000-00000ACA0000}"/>
    <cellStyle name="Total 55 3 3" xfId="50427" xr:uid="{00000000-0005-0000-0000-00000BCA0000}"/>
    <cellStyle name="Total 56" xfId="6888" xr:uid="{00000000-0005-0000-0000-00000CCA0000}"/>
    <cellStyle name="Total 56 2" xfId="9888" xr:uid="{00000000-0005-0000-0000-00000DCA0000}"/>
    <cellStyle name="Total 56 2 2" xfId="24939" xr:uid="{00000000-0005-0000-0000-00000ECA0000}"/>
    <cellStyle name="Total 56 2 3" xfId="39288" xr:uid="{00000000-0005-0000-0000-00000FCA0000}"/>
    <cellStyle name="Total 56 3" xfId="21237" xr:uid="{00000000-0005-0000-0000-000010CA0000}"/>
    <cellStyle name="Total 56 3 2" xfId="36288" xr:uid="{00000000-0005-0000-0000-000011CA0000}"/>
    <cellStyle name="Total 56 3 3" xfId="50637" xr:uid="{00000000-0005-0000-0000-000012CA0000}"/>
    <cellStyle name="Total 57" xfId="7098" xr:uid="{00000000-0005-0000-0000-000013CA0000}"/>
    <cellStyle name="Total 57 2" xfId="14578" xr:uid="{00000000-0005-0000-0000-000014CA0000}"/>
    <cellStyle name="Total 57 2 2" xfId="29629" xr:uid="{00000000-0005-0000-0000-000015CA0000}"/>
    <cellStyle name="Total 57 2 3" xfId="43978" xr:uid="{00000000-0005-0000-0000-000016CA0000}"/>
    <cellStyle name="Total 57 3" xfId="21447" xr:uid="{00000000-0005-0000-0000-000017CA0000}"/>
    <cellStyle name="Total 57 3 2" xfId="36498" xr:uid="{00000000-0005-0000-0000-000018CA0000}"/>
    <cellStyle name="Total 57 3 3" xfId="50847" xr:uid="{00000000-0005-0000-0000-000019CA0000}"/>
    <cellStyle name="Total 58" xfId="7308" xr:uid="{00000000-0005-0000-0000-00001ACA0000}"/>
    <cellStyle name="Total 58 2" xfId="11540" xr:uid="{00000000-0005-0000-0000-00001BCA0000}"/>
    <cellStyle name="Total 58 2 2" xfId="26591" xr:uid="{00000000-0005-0000-0000-00001CCA0000}"/>
    <cellStyle name="Total 58 2 3" xfId="40940" xr:uid="{00000000-0005-0000-0000-00001DCA0000}"/>
    <cellStyle name="Total 58 3" xfId="21657" xr:uid="{00000000-0005-0000-0000-00001ECA0000}"/>
    <cellStyle name="Total 58 3 2" xfId="36708" xr:uid="{00000000-0005-0000-0000-00001FCA0000}"/>
    <cellStyle name="Total 58 3 3" xfId="51057" xr:uid="{00000000-0005-0000-0000-000020CA0000}"/>
    <cellStyle name="Total 59" xfId="7518" xr:uid="{00000000-0005-0000-0000-000021CA0000}"/>
    <cellStyle name="Total 59 2" xfId="14128" xr:uid="{00000000-0005-0000-0000-000022CA0000}"/>
    <cellStyle name="Total 59 2 2" xfId="29179" xr:uid="{00000000-0005-0000-0000-000023CA0000}"/>
    <cellStyle name="Total 59 2 3" xfId="43528" xr:uid="{00000000-0005-0000-0000-000024CA0000}"/>
    <cellStyle name="Total 59 3" xfId="21867" xr:uid="{00000000-0005-0000-0000-000025CA0000}"/>
    <cellStyle name="Total 59 3 2" xfId="36918" xr:uid="{00000000-0005-0000-0000-000026CA0000}"/>
    <cellStyle name="Total 59 3 3" xfId="51267" xr:uid="{00000000-0005-0000-0000-000027CA0000}"/>
    <cellStyle name="Total 6" xfId="407" xr:uid="{00000000-0005-0000-0000-000028CA0000}"/>
    <cellStyle name="Total 6 10" xfId="3765" xr:uid="{00000000-0005-0000-0000-000029CA0000}"/>
    <cellStyle name="Total 6 10 2" xfId="9377" xr:uid="{00000000-0005-0000-0000-00002ACA0000}"/>
    <cellStyle name="Total 6 10 2 2" xfId="24428" xr:uid="{00000000-0005-0000-0000-00002BCA0000}"/>
    <cellStyle name="Total 6 10 2 3" xfId="38777" xr:uid="{00000000-0005-0000-0000-00002CCA0000}"/>
    <cellStyle name="Total 6 10 3" xfId="18114" xr:uid="{00000000-0005-0000-0000-00002DCA0000}"/>
    <cellStyle name="Total 6 10 3 2" xfId="33165" xr:uid="{00000000-0005-0000-0000-00002ECA0000}"/>
    <cellStyle name="Total 6 10 3 3" xfId="47514" xr:uid="{00000000-0005-0000-0000-00002FCA0000}"/>
    <cellStyle name="Total 6 11" xfId="3975" xr:uid="{00000000-0005-0000-0000-000030CA0000}"/>
    <cellStyle name="Total 6 11 2" xfId="15872" xr:uid="{00000000-0005-0000-0000-000031CA0000}"/>
    <cellStyle name="Total 6 11 2 2" xfId="30923" xr:uid="{00000000-0005-0000-0000-000032CA0000}"/>
    <cellStyle name="Total 6 11 2 3" xfId="45272" xr:uid="{00000000-0005-0000-0000-000033CA0000}"/>
    <cellStyle name="Total 6 11 3" xfId="18324" xr:uid="{00000000-0005-0000-0000-000034CA0000}"/>
    <cellStyle name="Total 6 11 3 2" xfId="33375" xr:uid="{00000000-0005-0000-0000-000035CA0000}"/>
    <cellStyle name="Total 6 11 3 3" xfId="47724" xr:uid="{00000000-0005-0000-0000-000036CA0000}"/>
    <cellStyle name="Total 6 12" xfId="4185" xr:uid="{00000000-0005-0000-0000-000037CA0000}"/>
    <cellStyle name="Total 6 12 2" xfId="14426" xr:uid="{00000000-0005-0000-0000-000038CA0000}"/>
    <cellStyle name="Total 6 12 2 2" xfId="29477" xr:uid="{00000000-0005-0000-0000-000039CA0000}"/>
    <cellStyle name="Total 6 12 2 3" xfId="43826" xr:uid="{00000000-0005-0000-0000-00003ACA0000}"/>
    <cellStyle name="Total 6 12 3" xfId="18534" xr:uid="{00000000-0005-0000-0000-00003BCA0000}"/>
    <cellStyle name="Total 6 12 3 2" xfId="33585" xr:uid="{00000000-0005-0000-0000-00003CCA0000}"/>
    <cellStyle name="Total 6 12 3 3" xfId="47934" xr:uid="{00000000-0005-0000-0000-00003DCA0000}"/>
    <cellStyle name="Total 6 13" xfId="4395" xr:uid="{00000000-0005-0000-0000-00003ECA0000}"/>
    <cellStyle name="Total 6 13 2" xfId="13319" xr:uid="{00000000-0005-0000-0000-00003FCA0000}"/>
    <cellStyle name="Total 6 13 2 2" xfId="28370" xr:uid="{00000000-0005-0000-0000-000040CA0000}"/>
    <cellStyle name="Total 6 13 2 3" xfId="42719" xr:uid="{00000000-0005-0000-0000-000041CA0000}"/>
    <cellStyle name="Total 6 13 3" xfId="18744" xr:uid="{00000000-0005-0000-0000-000042CA0000}"/>
    <cellStyle name="Total 6 13 3 2" xfId="33795" xr:uid="{00000000-0005-0000-0000-000043CA0000}"/>
    <cellStyle name="Total 6 13 3 3" xfId="48144" xr:uid="{00000000-0005-0000-0000-000044CA0000}"/>
    <cellStyle name="Total 6 14" xfId="4605" xr:uid="{00000000-0005-0000-0000-000045CA0000}"/>
    <cellStyle name="Total 6 14 2" xfId="13777" xr:uid="{00000000-0005-0000-0000-000046CA0000}"/>
    <cellStyle name="Total 6 14 2 2" xfId="28828" xr:uid="{00000000-0005-0000-0000-000047CA0000}"/>
    <cellStyle name="Total 6 14 2 3" xfId="43177" xr:uid="{00000000-0005-0000-0000-000048CA0000}"/>
    <cellStyle name="Total 6 14 3" xfId="18954" xr:uid="{00000000-0005-0000-0000-000049CA0000}"/>
    <cellStyle name="Total 6 14 3 2" xfId="34005" xr:uid="{00000000-0005-0000-0000-00004ACA0000}"/>
    <cellStyle name="Total 6 14 3 3" xfId="48354" xr:uid="{00000000-0005-0000-0000-00004BCA0000}"/>
    <cellStyle name="Total 6 15" xfId="4815" xr:uid="{00000000-0005-0000-0000-00004CCA0000}"/>
    <cellStyle name="Total 6 15 2" xfId="15307" xr:uid="{00000000-0005-0000-0000-00004DCA0000}"/>
    <cellStyle name="Total 6 15 2 2" xfId="30358" xr:uid="{00000000-0005-0000-0000-00004ECA0000}"/>
    <cellStyle name="Total 6 15 2 3" xfId="44707" xr:uid="{00000000-0005-0000-0000-00004FCA0000}"/>
    <cellStyle name="Total 6 15 3" xfId="19164" xr:uid="{00000000-0005-0000-0000-000050CA0000}"/>
    <cellStyle name="Total 6 15 3 2" xfId="34215" xr:uid="{00000000-0005-0000-0000-000051CA0000}"/>
    <cellStyle name="Total 6 15 3 3" xfId="48564" xr:uid="{00000000-0005-0000-0000-000052CA0000}"/>
    <cellStyle name="Total 6 16" xfId="5025" xr:uid="{00000000-0005-0000-0000-000053CA0000}"/>
    <cellStyle name="Total 6 16 2" xfId="12376" xr:uid="{00000000-0005-0000-0000-000054CA0000}"/>
    <cellStyle name="Total 6 16 2 2" xfId="27427" xr:uid="{00000000-0005-0000-0000-000055CA0000}"/>
    <cellStyle name="Total 6 16 2 3" xfId="41776" xr:uid="{00000000-0005-0000-0000-000056CA0000}"/>
    <cellStyle name="Total 6 16 3" xfId="19374" xr:uid="{00000000-0005-0000-0000-000057CA0000}"/>
    <cellStyle name="Total 6 16 3 2" xfId="34425" xr:uid="{00000000-0005-0000-0000-000058CA0000}"/>
    <cellStyle name="Total 6 16 3 3" xfId="48774" xr:uid="{00000000-0005-0000-0000-000059CA0000}"/>
    <cellStyle name="Total 6 17" xfId="5235" xr:uid="{00000000-0005-0000-0000-00005ACA0000}"/>
    <cellStyle name="Total 6 17 2" xfId="13671" xr:uid="{00000000-0005-0000-0000-00005BCA0000}"/>
    <cellStyle name="Total 6 17 2 2" xfId="28722" xr:uid="{00000000-0005-0000-0000-00005CCA0000}"/>
    <cellStyle name="Total 6 17 2 3" xfId="43071" xr:uid="{00000000-0005-0000-0000-00005DCA0000}"/>
    <cellStyle name="Total 6 17 3" xfId="19584" xr:uid="{00000000-0005-0000-0000-00005ECA0000}"/>
    <cellStyle name="Total 6 17 3 2" xfId="34635" xr:uid="{00000000-0005-0000-0000-00005FCA0000}"/>
    <cellStyle name="Total 6 17 3 3" xfId="48984" xr:uid="{00000000-0005-0000-0000-000060CA0000}"/>
    <cellStyle name="Total 6 18" xfId="5445" xr:uid="{00000000-0005-0000-0000-000061CA0000}"/>
    <cellStyle name="Total 6 18 2" xfId="10828" xr:uid="{00000000-0005-0000-0000-000062CA0000}"/>
    <cellStyle name="Total 6 18 2 2" xfId="25879" xr:uid="{00000000-0005-0000-0000-000063CA0000}"/>
    <cellStyle name="Total 6 18 2 3" xfId="40228" xr:uid="{00000000-0005-0000-0000-000064CA0000}"/>
    <cellStyle name="Total 6 18 3" xfId="19794" xr:uid="{00000000-0005-0000-0000-000065CA0000}"/>
    <cellStyle name="Total 6 18 3 2" xfId="34845" xr:uid="{00000000-0005-0000-0000-000066CA0000}"/>
    <cellStyle name="Total 6 18 3 3" xfId="49194" xr:uid="{00000000-0005-0000-0000-000067CA0000}"/>
    <cellStyle name="Total 6 19" xfId="5655" xr:uid="{00000000-0005-0000-0000-000068CA0000}"/>
    <cellStyle name="Total 6 19 2" xfId="14434" xr:uid="{00000000-0005-0000-0000-000069CA0000}"/>
    <cellStyle name="Total 6 19 2 2" xfId="29485" xr:uid="{00000000-0005-0000-0000-00006ACA0000}"/>
    <cellStyle name="Total 6 19 2 3" xfId="43834" xr:uid="{00000000-0005-0000-0000-00006BCA0000}"/>
    <cellStyle name="Total 6 19 3" xfId="20004" xr:uid="{00000000-0005-0000-0000-00006CCA0000}"/>
    <cellStyle name="Total 6 19 3 2" xfId="35055" xr:uid="{00000000-0005-0000-0000-00006DCA0000}"/>
    <cellStyle name="Total 6 19 3 3" xfId="49404" xr:uid="{00000000-0005-0000-0000-00006ECA0000}"/>
    <cellStyle name="Total 6 2" xfId="1595" xr:uid="{00000000-0005-0000-0000-00006FCA0000}"/>
    <cellStyle name="Total 6 2 2" xfId="14065" xr:uid="{00000000-0005-0000-0000-000070CA0000}"/>
    <cellStyle name="Total 6 2 2 2" xfId="29116" xr:uid="{00000000-0005-0000-0000-000071CA0000}"/>
    <cellStyle name="Total 6 2 2 3" xfId="43465" xr:uid="{00000000-0005-0000-0000-000072CA0000}"/>
    <cellStyle name="Total 6 2 3" xfId="15747" xr:uid="{00000000-0005-0000-0000-000073CA0000}"/>
    <cellStyle name="Total 6 2 3 2" xfId="30798" xr:uid="{00000000-0005-0000-0000-000074CA0000}"/>
    <cellStyle name="Total 6 2 3 3" xfId="45147" xr:uid="{00000000-0005-0000-0000-000075CA0000}"/>
    <cellStyle name="Total 6 20" xfId="5865" xr:uid="{00000000-0005-0000-0000-000076CA0000}"/>
    <cellStyle name="Total 6 20 2" xfId="12247" xr:uid="{00000000-0005-0000-0000-000077CA0000}"/>
    <cellStyle name="Total 6 20 2 2" xfId="27298" xr:uid="{00000000-0005-0000-0000-000078CA0000}"/>
    <cellStyle name="Total 6 20 2 3" xfId="41647" xr:uid="{00000000-0005-0000-0000-000079CA0000}"/>
    <cellStyle name="Total 6 20 3" xfId="20214" xr:uid="{00000000-0005-0000-0000-00007ACA0000}"/>
    <cellStyle name="Total 6 20 3 2" xfId="35265" xr:uid="{00000000-0005-0000-0000-00007BCA0000}"/>
    <cellStyle name="Total 6 20 3 3" xfId="49614" xr:uid="{00000000-0005-0000-0000-00007CCA0000}"/>
    <cellStyle name="Total 6 21" xfId="6075" xr:uid="{00000000-0005-0000-0000-00007DCA0000}"/>
    <cellStyle name="Total 6 21 2" xfId="10273" xr:uid="{00000000-0005-0000-0000-00007ECA0000}"/>
    <cellStyle name="Total 6 21 2 2" xfId="25324" xr:uid="{00000000-0005-0000-0000-00007FCA0000}"/>
    <cellStyle name="Total 6 21 2 3" xfId="39673" xr:uid="{00000000-0005-0000-0000-000080CA0000}"/>
    <cellStyle name="Total 6 21 3" xfId="20424" xr:uid="{00000000-0005-0000-0000-000081CA0000}"/>
    <cellStyle name="Total 6 21 3 2" xfId="35475" xr:uid="{00000000-0005-0000-0000-000082CA0000}"/>
    <cellStyle name="Total 6 21 3 3" xfId="49824" xr:uid="{00000000-0005-0000-0000-000083CA0000}"/>
    <cellStyle name="Total 6 22" xfId="6285" xr:uid="{00000000-0005-0000-0000-000084CA0000}"/>
    <cellStyle name="Total 6 22 2" xfId="13220" xr:uid="{00000000-0005-0000-0000-000085CA0000}"/>
    <cellStyle name="Total 6 22 2 2" xfId="28271" xr:uid="{00000000-0005-0000-0000-000086CA0000}"/>
    <cellStyle name="Total 6 22 2 3" xfId="42620" xr:uid="{00000000-0005-0000-0000-000087CA0000}"/>
    <cellStyle name="Total 6 22 3" xfId="20634" xr:uid="{00000000-0005-0000-0000-000088CA0000}"/>
    <cellStyle name="Total 6 22 3 2" xfId="35685" xr:uid="{00000000-0005-0000-0000-000089CA0000}"/>
    <cellStyle name="Total 6 22 3 3" xfId="50034" xr:uid="{00000000-0005-0000-0000-00008ACA0000}"/>
    <cellStyle name="Total 6 23" xfId="6495" xr:uid="{00000000-0005-0000-0000-00008BCA0000}"/>
    <cellStyle name="Total 6 23 2" xfId="10592" xr:uid="{00000000-0005-0000-0000-00008CCA0000}"/>
    <cellStyle name="Total 6 23 2 2" xfId="25643" xr:uid="{00000000-0005-0000-0000-00008DCA0000}"/>
    <cellStyle name="Total 6 23 2 3" xfId="39992" xr:uid="{00000000-0005-0000-0000-00008ECA0000}"/>
    <cellStyle name="Total 6 23 3" xfId="20844" xr:uid="{00000000-0005-0000-0000-00008FCA0000}"/>
    <cellStyle name="Total 6 23 3 2" xfId="35895" xr:uid="{00000000-0005-0000-0000-000090CA0000}"/>
    <cellStyle name="Total 6 23 3 3" xfId="50244" xr:uid="{00000000-0005-0000-0000-000091CA0000}"/>
    <cellStyle name="Total 6 24" xfId="6705" xr:uid="{00000000-0005-0000-0000-000092CA0000}"/>
    <cellStyle name="Total 6 24 2" xfId="9425" xr:uid="{00000000-0005-0000-0000-000093CA0000}"/>
    <cellStyle name="Total 6 24 2 2" xfId="24476" xr:uid="{00000000-0005-0000-0000-000094CA0000}"/>
    <cellStyle name="Total 6 24 2 3" xfId="38825" xr:uid="{00000000-0005-0000-0000-000095CA0000}"/>
    <cellStyle name="Total 6 24 3" xfId="21054" xr:uid="{00000000-0005-0000-0000-000096CA0000}"/>
    <cellStyle name="Total 6 24 3 2" xfId="36105" xr:uid="{00000000-0005-0000-0000-000097CA0000}"/>
    <cellStyle name="Total 6 24 3 3" xfId="50454" xr:uid="{00000000-0005-0000-0000-000098CA0000}"/>
    <cellStyle name="Total 6 25" xfId="6915" xr:uid="{00000000-0005-0000-0000-000099CA0000}"/>
    <cellStyle name="Total 6 25 2" xfId="12983" xr:uid="{00000000-0005-0000-0000-00009ACA0000}"/>
    <cellStyle name="Total 6 25 2 2" xfId="28034" xr:uid="{00000000-0005-0000-0000-00009BCA0000}"/>
    <cellStyle name="Total 6 25 2 3" xfId="42383" xr:uid="{00000000-0005-0000-0000-00009CCA0000}"/>
    <cellStyle name="Total 6 25 3" xfId="21264" xr:uid="{00000000-0005-0000-0000-00009DCA0000}"/>
    <cellStyle name="Total 6 25 3 2" xfId="36315" xr:uid="{00000000-0005-0000-0000-00009ECA0000}"/>
    <cellStyle name="Total 6 25 3 3" xfId="50664" xr:uid="{00000000-0005-0000-0000-00009FCA0000}"/>
    <cellStyle name="Total 6 26" xfId="7125" xr:uid="{00000000-0005-0000-0000-0000A0CA0000}"/>
    <cellStyle name="Total 6 26 2" xfId="15386" xr:uid="{00000000-0005-0000-0000-0000A1CA0000}"/>
    <cellStyle name="Total 6 26 2 2" xfId="30437" xr:uid="{00000000-0005-0000-0000-0000A2CA0000}"/>
    <cellStyle name="Total 6 26 2 3" xfId="44786" xr:uid="{00000000-0005-0000-0000-0000A3CA0000}"/>
    <cellStyle name="Total 6 26 3" xfId="21474" xr:uid="{00000000-0005-0000-0000-0000A4CA0000}"/>
    <cellStyle name="Total 6 26 3 2" xfId="36525" xr:uid="{00000000-0005-0000-0000-0000A5CA0000}"/>
    <cellStyle name="Total 6 26 3 3" xfId="50874" xr:uid="{00000000-0005-0000-0000-0000A6CA0000}"/>
    <cellStyle name="Total 6 27" xfId="7335" xr:uid="{00000000-0005-0000-0000-0000A7CA0000}"/>
    <cellStyle name="Total 6 27 2" xfId="9898" xr:uid="{00000000-0005-0000-0000-0000A8CA0000}"/>
    <cellStyle name="Total 6 27 2 2" xfId="24949" xr:uid="{00000000-0005-0000-0000-0000A9CA0000}"/>
    <cellStyle name="Total 6 27 2 3" xfId="39298" xr:uid="{00000000-0005-0000-0000-0000AACA0000}"/>
    <cellStyle name="Total 6 27 3" xfId="21684" xr:uid="{00000000-0005-0000-0000-0000ABCA0000}"/>
    <cellStyle name="Total 6 27 3 2" xfId="36735" xr:uid="{00000000-0005-0000-0000-0000ACCA0000}"/>
    <cellStyle name="Total 6 27 3 3" xfId="51084" xr:uid="{00000000-0005-0000-0000-0000ADCA0000}"/>
    <cellStyle name="Total 6 28" xfId="7545" xr:uid="{00000000-0005-0000-0000-0000AECA0000}"/>
    <cellStyle name="Total 6 28 2" xfId="11166" xr:uid="{00000000-0005-0000-0000-0000AFCA0000}"/>
    <cellStyle name="Total 6 28 2 2" xfId="26217" xr:uid="{00000000-0005-0000-0000-0000B0CA0000}"/>
    <cellStyle name="Total 6 28 2 3" xfId="40566" xr:uid="{00000000-0005-0000-0000-0000B1CA0000}"/>
    <cellStyle name="Total 6 28 3" xfId="21894" xr:uid="{00000000-0005-0000-0000-0000B2CA0000}"/>
    <cellStyle name="Total 6 28 3 2" xfId="36945" xr:uid="{00000000-0005-0000-0000-0000B3CA0000}"/>
    <cellStyle name="Total 6 28 3 3" xfId="51294" xr:uid="{00000000-0005-0000-0000-0000B4CA0000}"/>
    <cellStyle name="Total 6 29" xfId="7755" xr:uid="{00000000-0005-0000-0000-0000B5CA0000}"/>
    <cellStyle name="Total 6 29 2" xfId="15587" xr:uid="{00000000-0005-0000-0000-0000B6CA0000}"/>
    <cellStyle name="Total 6 29 2 2" xfId="30638" xr:uid="{00000000-0005-0000-0000-0000B7CA0000}"/>
    <cellStyle name="Total 6 29 2 3" xfId="44987" xr:uid="{00000000-0005-0000-0000-0000B8CA0000}"/>
    <cellStyle name="Total 6 29 3" xfId="22104" xr:uid="{00000000-0005-0000-0000-0000B9CA0000}"/>
    <cellStyle name="Total 6 29 3 2" xfId="37155" xr:uid="{00000000-0005-0000-0000-0000BACA0000}"/>
    <cellStyle name="Total 6 29 3 3" xfId="51504" xr:uid="{00000000-0005-0000-0000-0000BBCA0000}"/>
    <cellStyle name="Total 6 3" xfId="2295" xr:uid="{00000000-0005-0000-0000-0000BCCA0000}"/>
    <cellStyle name="Total 6 3 2" xfId="13312" xr:uid="{00000000-0005-0000-0000-0000BDCA0000}"/>
    <cellStyle name="Total 6 3 2 2" xfId="28363" xr:uid="{00000000-0005-0000-0000-0000BECA0000}"/>
    <cellStyle name="Total 6 3 2 3" xfId="42712" xr:uid="{00000000-0005-0000-0000-0000BFCA0000}"/>
    <cellStyle name="Total 6 3 3" xfId="16644" xr:uid="{00000000-0005-0000-0000-0000C0CA0000}"/>
    <cellStyle name="Total 6 3 3 2" xfId="31695" xr:uid="{00000000-0005-0000-0000-0000C1CA0000}"/>
    <cellStyle name="Total 6 3 3 3" xfId="46044" xr:uid="{00000000-0005-0000-0000-0000C2CA0000}"/>
    <cellStyle name="Total 6 30" xfId="7965" xr:uid="{00000000-0005-0000-0000-0000C3CA0000}"/>
    <cellStyle name="Total 6 30 2" xfId="13011" xr:uid="{00000000-0005-0000-0000-0000C4CA0000}"/>
    <cellStyle name="Total 6 30 2 2" xfId="28062" xr:uid="{00000000-0005-0000-0000-0000C5CA0000}"/>
    <cellStyle name="Total 6 30 2 3" xfId="42411" xr:uid="{00000000-0005-0000-0000-0000C6CA0000}"/>
    <cellStyle name="Total 6 30 3" xfId="22314" xr:uid="{00000000-0005-0000-0000-0000C7CA0000}"/>
    <cellStyle name="Total 6 30 3 2" xfId="37365" xr:uid="{00000000-0005-0000-0000-0000C8CA0000}"/>
    <cellStyle name="Total 6 30 3 3" xfId="51714" xr:uid="{00000000-0005-0000-0000-0000C9CA0000}"/>
    <cellStyle name="Total 6 31" xfId="8172" xr:uid="{00000000-0005-0000-0000-0000CACA0000}"/>
    <cellStyle name="Total 6 31 2" xfId="9286" xr:uid="{00000000-0005-0000-0000-0000CBCA0000}"/>
    <cellStyle name="Total 6 31 2 2" xfId="24337" xr:uid="{00000000-0005-0000-0000-0000CCCA0000}"/>
    <cellStyle name="Total 6 31 2 3" xfId="38686" xr:uid="{00000000-0005-0000-0000-0000CDCA0000}"/>
    <cellStyle name="Total 6 31 3" xfId="22521" xr:uid="{00000000-0005-0000-0000-0000CECA0000}"/>
    <cellStyle name="Total 6 31 3 2" xfId="37572" xr:uid="{00000000-0005-0000-0000-0000CFCA0000}"/>
    <cellStyle name="Total 6 31 3 3" xfId="51921" xr:uid="{00000000-0005-0000-0000-0000D0CA0000}"/>
    <cellStyle name="Total 6 32" xfId="8379" xr:uid="{00000000-0005-0000-0000-0000D1CA0000}"/>
    <cellStyle name="Total 6 32 2" xfId="11412" xr:uid="{00000000-0005-0000-0000-0000D2CA0000}"/>
    <cellStyle name="Total 6 32 2 2" xfId="26463" xr:uid="{00000000-0005-0000-0000-0000D3CA0000}"/>
    <cellStyle name="Total 6 32 2 3" xfId="40812" xr:uid="{00000000-0005-0000-0000-0000D4CA0000}"/>
    <cellStyle name="Total 6 32 3" xfId="22728" xr:uid="{00000000-0005-0000-0000-0000D5CA0000}"/>
    <cellStyle name="Total 6 32 3 2" xfId="37779" xr:uid="{00000000-0005-0000-0000-0000D6CA0000}"/>
    <cellStyle name="Total 6 32 3 3" xfId="52128" xr:uid="{00000000-0005-0000-0000-0000D7CA0000}"/>
    <cellStyle name="Total 6 33" xfId="8583" xr:uid="{00000000-0005-0000-0000-0000D8CA0000}"/>
    <cellStyle name="Total 6 33 2" xfId="9358" xr:uid="{00000000-0005-0000-0000-0000D9CA0000}"/>
    <cellStyle name="Total 6 33 2 2" xfId="24409" xr:uid="{00000000-0005-0000-0000-0000DACA0000}"/>
    <cellStyle name="Total 6 33 2 3" xfId="38758" xr:uid="{00000000-0005-0000-0000-0000DBCA0000}"/>
    <cellStyle name="Total 6 33 3" xfId="22932" xr:uid="{00000000-0005-0000-0000-0000DCCA0000}"/>
    <cellStyle name="Total 6 33 3 2" xfId="37983" xr:uid="{00000000-0005-0000-0000-0000DDCA0000}"/>
    <cellStyle name="Total 6 33 3 3" xfId="52332" xr:uid="{00000000-0005-0000-0000-0000DECA0000}"/>
    <cellStyle name="Total 6 34" xfId="8773" xr:uid="{00000000-0005-0000-0000-0000DFCA0000}"/>
    <cellStyle name="Total 6 34 2" xfId="11045" xr:uid="{00000000-0005-0000-0000-0000E0CA0000}"/>
    <cellStyle name="Total 6 34 2 2" xfId="26096" xr:uid="{00000000-0005-0000-0000-0000E1CA0000}"/>
    <cellStyle name="Total 6 34 2 3" xfId="40445" xr:uid="{00000000-0005-0000-0000-0000E2CA0000}"/>
    <cellStyle name="Total 6 34 3" xfId="23122" xr:uid="{00000000-0005-0000-0000-0000E3CA0000}"/>
    <cellStyle name="Total 6 34 3 2" xfId="38173" xr:uid="{00000000-0005-0000-0000-0000E4CA0000}"/>
    <cellStyle name="Total 6 34 3 3" xfId="52522" xr:uid="{00000000-0005-0000-0000-0000E5CA0000}"/>
    <cellStyle name="Total 6 35" xfId="8943" xr:uid="{00000000-0005-0000-0000-0000E6CA0000}"/>
    <cellStyle name="Total 6 35 2" xfId="15310" xr:uid="{00000000-0005-0000-0000-0000E7CA0000}"/>
    <cellStyle name="Total 6 35 2 2" xfId="30361" xr:uid="{00000000-0005-0000-0000-0000E8CA0000}"/>
    <cellStyle name="Total 6 35 2 3" xfId="44710" xr:uid="{00000000-0005-0000-0000-0000E9CA0000}"/>
    <cellStyle name="Total 6 35 3" xfId="23292" xr:uid="{00000000-0005-0000-0000-0000EACA0000}"/>
    <cellStyle name="Total 6 35 3 2" xfId="38343" xr:uid="{00000000-0005-0000-0000-0000EBCA0000}"/>
    <cellStyle name="Total 6 35 3 3" xfId="52692" xr:uid="{00000000-0005-0000-0000-0000ECCA0000}"/>
    <cellStyle name="Total 6 36" xfId="14955" xr:uid="{00000000-0005-0000-0000-0000EDCA0000}"/>
    <cellStyle name="Total 6 36 2" xfId="30006" xr:uid="{00000000-0005-0000-0000-0000EECA0000}"/>
    <cellStyle name="Total 6 36 3" xfId="44355" xr:uid="{00000000-0005-0000-0000-0000EFCA0000}"/>
    <cellStyle name="Total 6 37" xfId="16192" xr:uid="{00000000-0005-0000-0000-0000F0CA0000}"/>
    <cellStyle name="Total 6 37 2" xfId="31243" xr:uid="{00000000-0005-0000-0000-0000F1CA0000}"/>
    <cellStyle name="Total 6 37 3" xfId="45592" xr:uid="{00000000-0005-0000-0000-0000F2CA0000}"/>
    <cellStyle name="Total 6 4" xfId="2505" xr:uid="{00000000-0005-0000-0000-0000F3CA0000}"/>
    <cellStyle name="Total 6 4 2" xfId="11717" xr:uid="{00000000-0005-0000-0000-0000F4CA0000}"/>
    <cellStyle name="Total 6 4 2 2" xfId="26768" xr:uid="{00000000-0005-0000-0000-0000F5CA0000}"/>
    <cellStyle name="Total 6 4 2 3" xfId="41117" xr:uid="{00000000-0005-0000-0000-0000F6CA0000}"/>
    <cellStyle name="Total 6 4 3" xfId="16854" xr:uid="{00000000-0005-0000-0000-0000F7CA0000}"/>
    <cellStyle name="Total 6 4 3 2" xfId="31905" xr:uid="{00000000-0005-0000-0000-0000F8CA0000}"/>
    <cellStyle name="Total 6 4 3 3" xfId="46254" xr:uid="{00000000-0005-0000-0000-0000F9CA0000}"/>
    <cellStyle name="Total 6 5" xfId="2715" xr:uid="{00000000-0005-0000-0000-0000FACA0000}"/>
    <cellStyle name="Total 6 5 2" xfId="9944" xr:uid="{00000000-0005-0000-0000-0000FBCA0000}"/>
    <cellStyle name="Total 6 5 2 2" xfId="24995" xr:uid="{00000000-0005-0000-0000-0000FCCA0000}"/>
    <cellStyle name="Total 6 5 2 3" xfId="39344" xr:uid="{00000000-0005-0000-0000-0000FDCA0000}"/>
    <cellStyle name="Total 6 5 3" xfId="17064" xr:uid="{00000000-0005-0000-0000-0000FECA0000}"/>
    <cellStyle name="Total 6 5 3 2" xfId="32115" xr:uid="{00000000-0005-0000-0000-0000FFCA0000}"/>
    <cellStyle name="Total 6 5 3 3" xfId="46464" xr:uid="{00000000-0005-0000-0000-000000CB0000}"/>
    <cellStyle name="Total 6 6" xfId="2925" xr:uid="{00000000-0005-0000-0000-000001CB0000}"/>
    <cellStyle name="Total 6 6 2" xfId="10589" xr:uid="{00000000-0005-0000-0000-000002CB0000}"/>
    <cellStyle name="Total 6 6 2 2" xfId="25640" xr:uid="{00000000-0005-0000-0000-000003CB0000}"/>
    <cellStyle name="Total 6 6 2 3" xfId="39989" xr:uid="{00000000-0005-0000-0000-000004CB0000}"/>
    <cellStyle name="Total 6 6 3" xfId="17274" xr:uid="{00000000-0005-0000-0000-000005CB0000}"/>
    <cellStyle name="Total 6 6 3 2" xfId="32325" xr:uid="{00000000-0005-0000-0000-000006CB0000}"/>
    <cellStyle name="Total 6 6 3 3" xfId="46674" xr:uid="{00000000-0005-0000-0000-000007CB0000}"/>
    <cellStyle name="Total 6 7" xfId="3135" xr:uid="{00000000-0005-0000-0000-000008CB0000}"/>
    <cellStyle name="Total 6 7 2" xfId="9270" xr:uid="{00000000-0005-0000-0000-000009CB0000}"/>
    <cellStyle name="Total 6 7 2 2" xfId="24321" xr:uid="{00000000-0005-0000-0000-00000ACB0000}"/>
    <cellStyle name="Total 6 7 2 3" xfId="38670" xr:uid="{00000000-0005-0000-0000-00000BCB0000}"/>
    <cellStyle name="Total 6 7 3" xfId="17484" xr:uid="{00000000-0005-0000-0000-00000CCB0000}"/>
    <cellStyle name="Total 6 7 3 2" xfId="32535" xr:uid="{00000000-0005-0000-0000-00000DCB0000}"/>
    <cellStyle name="Total 6 7 3 3" xfId="46884" xr:uid="{00000000-0005-0000-0000-00000ECB0000}"/>
    <cellStyle name="Total 6 8" xfId="3345" xr:uid="{00000000-0005-0000-0000-00000FCB0000}"/>
    <cellStyle name="Total 6 8 2" xfId="15758" xr:uid="{00000000-0005-0000-0000-000010CB0000}"/>
    <cellStyle name="Total 6 8 2 2" xfId="30809" xr:uid="{00000000-0005-0000-0000-000011CB0000}"/>
    <cellStyle name="Total 6 8 2 3" xfId="45158" xr:uid="{00000000-0005-0000-0000-000012CB0000}"/>
    <cellStyle name="Total 6 8 3" xfId="17694" xr:uid="{00000000-0005-0000-0000-000013CB0000}"/>
    <cellStyle name="Total 6 8 3 2" xfId="32745" xr:uid="{00000000-0005-0000-0000-000014CB0000}"/>
    <cellStyle name="Total 6 8 3 3" xfId="47094" xr:uid="{00000000-0005-0000-0000-000015CB0000}"/>
    <cellStyle name="Total 6 9" xfId="3555" xr:uid="{00000000-0005-0000-0000-000016CB0000}"/>
    <cellStyle name="Total 6 9 2" xfId="14683" xr:uid="{00000000-0005-0000-0000-000017CB0000}"/>
    <cellStyle name="Total 6 9 2 2" xfId="29734" xr:uid="{00000000-0005-0000-0000-000018CB0000}"/>
    <cellStyle name="Total 6 9 2 3" xfId="44083" xr:uid="{00000000-0005-0000-0000-000019CB0000}"/>
    <cellStyle name="Total 6 9 3" xfId="17904" xr:uid="{00000000-0005-0000-0000-00001ACB0000}"/>
    <cellStyle name="Total 6 9 3 2" xfId="32955" xr:uid="{00000000-0005-0000-0000-00001BCB0000}"/>
    <cellStyle name="Total 6 9 3 3" xfId="47304" xr:uid="{00000000-0005-0000-0000-00001CCB0000}"/>
    <cellStyle name="Total 60" xfId="7728" xr:uid="{00000000-0005-0000-0000-00001DCB0000}"/>
    <cellStyle name="Total 60 2" xfId="12807" xr:uid="{00000000-0005-0000-0000-00001ECB0000}"/>
    <cellStyle name="Total 60 2 2" xfId="27858" xr:uid="{00000000-0005-0000-0000-00001FCB0000}"/>
    <cellStyle name="Total 60 2 3" xfId="42207" xr:uid="{00000000-0005-0000-0000-000020CB0000}"/>
    <cellStyle name="Total 60 3" xfId="22077" xr:uid="{00000000-0005-0000-0000-000021CB0000}"/>
    <cellStyle name="Total 60 3 2" xfId="37128" xr:uid="{00000000-0005-0000-0000-000022CB0000}"/>
    <cellStyle name="Total 60 3 3" xfId="51477" xr:uid="{00000000-0005-0000-0000-000023CB0000}"/>
    <cellStyle name="Total 61" xfId="7938" xr:uid="{00000000-0005-0000-0000-000024CB0000}"/>
    <cellStyle name="Total 61 2" xfId="9577" xr:uid="{00000000-0005-0000-0000-000025CB0000}"/>
    <cellStyle name="Total 61 2 2" xfId="24628" xr:uid="{00000000-0005-0000-0000-000026CB0000}"/>
    <cellStyle name="Total 61 2 3" xfId="38977" xr:uid="{00000000-0005-0000-0000-000027CB0000}"/>
    <cellStyle name="Total 61 3" xfId="22287" xr:uid="{00000000-0005-0000-0000-000028CB0000}"/>
    <cellStyle name="Total 61 3 2" xfId="37338" xr:uid="{00000000-0005-0000-0000-000029CB0000}"/>
    <cellStyle name="Total 61 3 3" xfId="51687" xr:uid="{00000000-0005-0000-0000-00002ACB0000}"/>
    <cellStyle name="Total 62" xfId="8145" xr:uid="{00000000-0005-0000-0000-00002BCB0000}"/>
    <cellStyle name="Total 62 2" xfId="15998" xr:uid="{00000000-0005-0000-0000-00002CCB0000}"/>
    <cellStyle name="Total 62 2 2" xfId="31049" xr:uid="{00000000-0005-0000-0000-00002DCB0000}"/>
    <cellStyle name="Total 62 2 3" xfId="45398" xr:uid="{00000000-0005-0000-0000-00002ECB0000}"/>
    <cellStyle name="Total 62 3" xfId="22494" xr:uid="{00000000-0005-0000-0000-00002FCB0000}"/>
    <cellStyle name="Total 62 3 2" xfId="37545" xr:uid="{00000000-0005-0000-0000-000030CB0000}"/>
    <cellStyle name="Total 62 3 3" xfId="51894" xr:uid="{00000000-0005-0000-0000-000031CB0000}"/>
    <cellStyle name="Total 63" xfId="8352" xr:uid="{00000000-0005-0000-0000-000032CB0000}"/>
    <cellStyle name="Total 63 2" xfId="12564" xr:uid="{00000000-0005-0000-0000-000033CB0000}"/>
    <cellStyle name="Total 63 2 2" xfId="27615" xr:uid="{00000000-0005-0000-0000-000034CB0000}"/>
    <cellStyle name="Total 63 2 3" xfId="41964" xr:uid="{00000000-0005-0000-0000-000035CB0000}"/>
    <cellStyle name="Total 63 3" xfId="22701" xr:uid="{00000000-0005-0000-0000-000036CB0000}"/>
    <cellStyle name="Total 63 3 2" xfId="37752" xr:uid="{00000000-0005-0000-0000-000037CB0000}"/>
    <cellStyle name="Total 63 3 3" xfId="52101" xr:uid="{00000000-0005-0000-0000-000038CB0000}"/>
    <cellStyle name="Total 64" xfId="15103" xr:uid="{00000000-0005-0000-0000-000039CB0000}"/>
    <cellStyle name="Total 64 2" xfId="30154" xr:uid="{00000000-0005-0000-0000-00003ACB0000}"/>
    <cellStyle name="Total 64 3" xfId="44503" xr:uid="{00000000-0005-0000-0000-00003BCB0000}"/>
    <cellStyle name="Total 65" xfId="11392" xr:uid="{00000000-0005-0000-0000-00003CCB0000}"/>
    <cellStyle name="Total 65 2" xfId="26443" xr:uid="{00000000-0005-0000-0000-00003DCB0000}"/>
    <cellStyle name="Total 65 3" xfId="40792" xr:uid="{00000000-0005-0000-0000-00003ECB0000}"/>
    <cellStyle name="Total 66" xfId="1361" xr:uid="{00000000-0005-0000-0000-00003FCB0000}"/>
    <cellStyle name="Total 7" xfId="53" xr:uid="{00000000-0005-0000-0000-000040CB0000}"/>
    <cellStyle name="Total 7 10" xfId="3766" xr:uid="{00000000-0005-0000-0000-000041CB0000}"/>
    <cellStyle name="Total 7 10 2" xfId="10841" xr:uid="{00000000-0005-0000-0000-000042CB0000}"/>
    <cellStyle name="Total 7 10 2 2" xfId="25892" xr:uid="{00000000-0005-0000-0000-000043CB0000}"/>
    <cellStyle name="Total 7 10 2 3" xfId="40241" xr:uid="{00000000-0005-0000-0000-000044CB0000}"/>
    <cellStyle name="Total 7 10 3" xfId="18115" xr:uid="{00000000-0005-0000-0000-000045CB0000}"/>
    <cellStyle name="Total 7 10 3 2" xfId="33166" xr:uid="{00000000-0005-0000-0000-000046CB0000}"/>
    <cellStyle name="Total 7 10 3 3" xfId="47515" xr:uid="{00000000-0005-0000-0000-000047CB0000}"/>
    <cellStyle name="Total 7 11" xfId="3976" xr:uid="{00000000-0005-0000-0000-000048CB0000}"/>
    <cellStyle name="Total 7 11 2" xfId="14533" xr:uid="{00000000-0005-0000-0000-000049CB0000}"/>
    <cellStyle name="Total 7 11 2 2" xfId="29584" xr:uid="{00000000-0005-0000-0000-00004ACB0000}"/>
    <cellStyle name="Total 7 11 2 3" xfId="43933" xr:uid="{00000000-0005-0000-0000-00004BCB0000}"/>
    <cellStyle name="Total 7 11 3" xfId="18325" xr:uid="{00000000-0005-0000-0000-00004CCB0000}"/>
    <cellStyle name="Total 7 11 3 2" xfId="33376" xr:uid="{00000000-0005-0000-0000-00004DCB0000}"/>
    <cellStyle name="Total 7 11 3 3" xfId="47725" xr:uid="{00000000-0005-0000-0000-00004ECB0000}"/>
    <cellStyle name="Total 7 12" xfId="4186" xr:uid="{00000000-0005-0000-0000-00004FCB0000}"/>
    <cellStyle name="Total 7 12 2" xfId="13769" xr:uid="{00000000-0005-0000-0000-000050CB0000}"/>
    <cellStyle name="Total 7 12 2 2" xfId="28820" xr:uid="{00000000-0005-0000-0000-000051CB0000}"/>
    <cellStyle name="Total 7 12 2 3" xfId="43169" xr:uid="{00000000-0005-0000-0000-000052CB0000}"/>
    <cellStyle name="Total 7 12 3" xfId="18535" xr:uid="{00000000-0005-0000-0000-000053CB0000}"/>
    <cellStyle name="Total 7 12 3 2" xfId="33586" xr:uid="{00000000-0005-0000-0000-000054CB0000}"/>
    <cellStyle name="Total 7 12 3 3" xfId="47935" xr:uid="{00000000-0005-0000-0000-000055CB0000}"/>
    <cellStyle name="Total 7 13" xfId="4396" xr:uid="{00000000-0005-0000-0000-000056CB0000}"/>
    <cellStyle name="Total 7 13 2" xfId="14197" xr:uid="{00000000-0005-0000-0000-000057CB0000}"/>
    <cellStyle name="Total 7 13 2 2" xfId="29248" xr:uid="{00000000-0005-0000-0000-000058CB0000}"/>
    <cellStyle name="Total 7 13 2 3" xfId="43597" xr:uid="{00000000-0005-0000-0000-000059CB0000}"/>
    <cellStyle name="Total 7 13 3" xfId="18745" xr:uid="{00000000-0005-0000-0000-00005ACB0000}"/>
    <cellStyle name="Total 7 13 3 2" xfId="33796" xr:uid="{00000000-0005-0000-0000-00005BCB0000}"/>
    <cellStyle name="Total 7 13 3 3" xfId="48145" xr:uid="{00000000-0005-0000-0000-00005CCB0000}"/>
    <cellStyle name="Total 7 14" xfId="4606" xr:uid="{00000000-0005-0000-0000-00005DCB0000}"/>
    <cellStyle name="Total 7 14 2" xfId="15790" xr:uid="{00000000-0005-0000-0000-00005ECB0000}"/>
    <cellStyle name="Total 7 14 2 2" xfId="30841" xr:uid="{00000000-0005-0000-0000-00005FCB0000}"/>
    <cellStyle name="Total 7 14 2 3" xfId="45190" xr:uid="{00000000-0005-0000-0000-000060CB0000}"/>
    <cellStyle name="Total 7 14 3" xfId="18955" xr:uid="{00000000-0005-0000-0000-000061CB0000}"/>
    <cellStyle name="Total 7 14 3 2" xfId="34006" xr:uid="{00000000-0005-0000-0000-000062CB0000}"/>
    <cellStyle name="Total 7 14 3 3" xfId="48355" xr:uid="{00000000-0005-0000-0000-000063CB0000}"/>
    <cellStyle name="Total 7 15" xfId="4816" xr:uid="{00000000-0005-0000-0000-000064CB0000}"/>
    <cellStyle name="Total 7 15 2" xfId="9610" xr:uid="{00000000-0005-0000-0000-000065CB0000}"/>
    <cellStyle name="Total 7 15 2 2" xfId="24661" xr:uid="{00000000-0005-0000-0000-000066CB0000}"/>
    <cellStyle name="Total 7 15 2 3" xfId="39010" xr:uid="{00000000-0005-0000-0000-000067CB0000}"/>
    <cellStyle name="Total 7 15 3" xfId="19165" xr:uid="{00000000-0005-0000-0000-000068CB0000}"/>
    <cellStyle name="Total 7 15 3 2" xfId="34216" xr:uid="{00000000-0005-0000-0000-000069CB0000}"/>
    <cellStyle name="Total 7 15 3 3" xfId="48565" xr:uid="{00000000-0005-0000-0000-00006ACB0000}"/>
    <cellStyle name="Total 7 16" xfId="5026" xr:uid="{00000000-0005-0000-0000-00006BCB0000}"/>
    <cellStyle name="Total 7 16 2" xfId="14610" xr:uid="{00000000-0005-0000-0000-00006CCB0000}"/>
    <cellStyle name="Total 7 16 2 2" xfId="29661" xr:uid="{00000000-0005-0000-0000-00006DCB0000}"/>
    <cellStyle name="Total 7 16 2 3" xfId="44010" xr:uid="{00000000-0005-0000-0000-00006ECB0000}"/>
    <cellStyle name="Total 7 16 3" xfId="19375" xr:uid="{00000000-0005-0000-0000-00006FCB0000}"/>
    <cellStyle name="Total 7 16 3 2" xfId="34426" xr:uid="{00000000-0005-0000-0000-000070CB0000}"/>
    <cellStyle name="Total 7 16 3 3" xfId="48775" xr:uid="{00000000-0005-0000-0000-000071CB0000}"/>
    <cellStyle name="Total 7 17" xfId="5236" xr:uid="{00000000-0005-0000-0000-000072CB0000}"/>
    <cellStyle name="Total 7 17 2" xfId="12841" xr:uid="{00000000-0005-0000-0000-000073CB0000}"/>
    <cellStyle name="Total 7 17 2 2" xfId="27892" xr:uid="{00000000-0005-0000-0000-000074CB0000}"/>
    <cellStyle name="Total 7 17 2 3" xfId="42241" xr:uid="{00000000-0005-0000-0000-000075CB0000}"/>
    <cellStyle name="Total 7 17 3" xfId="19585" xr:uid="{00000000-0005-0000-0000-000076CB0000}"/>
    <cellStyle name="Total 7 17 3 2" xfId="34636" xr:uid="{00000000-0005-0000-0000-000077CB0000}"/>
    <cellStyle name="Total 7 17 3 3" xfId="48985" xr:uid="{00000000-0005-0000-0000-000078CB0000}"/>
    <cellStyle name="Total 7 18" xfId="5446" xr:uid="{00000000-0005-0000-0000-000079CB0000}"/>
    <cellStyle name="Total 7 18 2" xfId="10447" xr:uid="{00000000-0005-0000-0000-00007ACB0000}"/>
    <cellStyle name="Total 7 18 2 2" xfId="25498" xr:uid="{00000000-0005-0000-0000-00007BCB0000}"/>
    <cellStyle name="Total 7 18 2 3" xfId="39847" xr:uid="{00000000-0005-0000-0000-00007CCB0000}"/>
    <cellStyle name="Total 7 18 3" xfId="19795" xr:uid="{00000000-0005-0000-0000-00007DCB0000}"/>
    <cellStyle name="Total 7 18 3 2" xfId="34846" xr:uid="{00000000-0005-0000-0000-00007ECB0000}"/>
    <cellStyle name="Total 7 18 3 3" xfId="49195" xr:uid="{00000000-0005-0000-0000-00007FCB0000}"/>
    <cellStyle name="Total 7 19" xfId="5656" xr:uid="{00000000-0005-0000-0000-000080CB0000}"/>
    <cellStyle name="Total 7 19 2" xfId="15281" xr:uid="{00000000-0005-0000-0000-000081CB0000}"/>
    <cellStyle name="Total 7 19 2 2" xfId="30332" xr:uid="{00000000-0005-0000-0000-000082CB0000}"/>
    <cellStyle name="Total 7 19 2 3" xfId="44681" xr:uid="{00000000-0005-0000-0000-000083CB0000}"/>
    <cellStyle name="Total 7 19 3" xfId="20005" xr:uid="{00000000-0005-0000-0000-000084CB0000}"/>
    <cellStyle name="Total 7 19 3 2" xfId="35056" xr:uid="{00000000-0005-0000-0000-000085CB0000}"/>
    <cellStyle name="Total 7 19 3 3" xfId="49405" xr:uid="{00000000-0005-0000-0000-000086CB0000}"/>
    <cellStyle name="Total 7 2" xfId="2170" xr:uid="{00000000-0005-0000-0000-000087CB0000}"/>
    <cellStyle name="Total 7 2 2" xfId="11400" xr:uid="{00000000-0005-0000-0000-000088CB0000}"/>
    <cellStyle name="Total 7 2 2 2" xfId="26451" xr:uid="{00000000-0005-0000-0000-000089CB0000}"/>
    <cellStyle name="Total 7 2 2 3" xfId="40800" xr:uid="{00000000-0005-0000-0000-00008ACB0000}"/>
    <cellStyle name="Total 7 2 3" xfId="16519" xr:uid="{00000000-0005-0000-0000-00008BCB0000}"/>
    <cellStyle name="Total 7 2 3 2" xfId="31570" xr:uid="{00000000-0005-0000-0000-00008CCB0000}"/>
    <cellStyle name="Total 7 2 3 3" xfId="45919" xr:uid="{00000000-0005-0000-0000-00008DCB0000}"/>
    <cellStyle name="Total 7 20" xfId="5866" xr:uid="{00000000-0005-0000-0000-00008ECB0000}"/>
    <cellStyle name="Total 7 20 2" xfId="12371" xr:uid="{00000000-0005-0000-0000-00008FCB0000}"/>
    <cellStyle name="Total 7 20 2 2" xfId="27422" xr:uid="{00000000-0005-0000-0000-000090CB0000}"/>
    <cellStyle name="Total 7 20 2 3" xfId="41771" xr:uid="{00000000-0005-0000-0000-000091CB0000}"/>
    <cellStyle name="Total 7 20 3" xfId="20215" xr:uid="{00000000-0005-0000-0000-000092CB0000}"/>
    <cellStyle name="Total 7 20 3 2" xfId="35266" xr:uid="{00000000-0005-0000-0000-000093CB0000}"/>
    <cellStyle name="Total 7 20 3 3" xfId="49615" xr:uid="{00000000-0005-0000-0000-000094CB0000}"/>
    <cellStyle name="Total 7 21" xfId="6076" xr:uid="{00000000-0005-0000-0000-000095CB0000}"/>
    <cellStyle name="Total 7 21 2" xfId="13563" xr:uid="{00000000-0005-0000-0000-000096CB0000}"/>
    <cellStyle name="Total 7 21 2 2" xfId="28614" xr:uid="{00000000-0005-0000-0000-000097CB0000}"/>
    <cellStyle name="Total 7 21 2 3" xfId="42963" xr:uid="{00000000-0005-0000-0000-000098CB0000}"/>
    <cellStyle name="Total 7 21 3" xfId="20425" xr:uid="{00000000-0005-0000-0000-000099CB0000}"/>
    <cellStyle name="Total 7 21 3 2" xfId="35476" xr:uid="{00000000-0005-0000-0000-00009ACB0000}"/>
    <cellStyle name="Total 7 21 3 3" xfId="49825" xr:uid="{00000000-0005-0000-0000-00009BCB0000}"/>
    <cellStyle name="Total 7 22" xfId="6286" xr:uid="{00000000-0005-0000-0000-00009CCB0000}"/>
    <cellStyle name="Total 7 22 2" xfId="12856" xr:uid="{00000000-0005-0000-0000-00009DCB0000}"/>
    <cellStyle name="Total 7 22 2 2" xfId="27907" xr:uid="{00000000-0005-0000-0000-00009ECB0000}"/>
    <cellStyle name="Total 7 22 2 3" xfId="42256" xr:uid="{00000000-0005-0000-0000-00009FCB0000}"/>
    <cellStyle name="Total 7 22 3" xfId="20635" xr:uid="{00000000-0005-0000-0000-0000A0CB0000}"/>
    <cellStyle name="Total 7 22 3 2" xfId="35686" xr:uid="{00000000-0005-0000-0000-0000A1CB0000}"/>
    <cellStyle name="Total 7 22 3 3" xfId="50035" xr:uid="{00000000-0005-0000-0000-0000A2CB0000}"/>
    <cellStyle name="Total 7 23" xfId="6496" xr:uid="{00000000-0005-0000-0000-0000A3CB0000}"/>
    <cellStyle name="Total 7 23 2" xfId="11157" xr:uid="{00000000-0005-0000-0000-0000A4CB0000}"/>
    <cellStyle name="Total 7 23 2 2" xfId="26208" xr:uid="{00000000-0005-0000-0000-0000A5CB0000}"/>
    <cellStyle name="Total 7 23 2 3" xfId="40557" xr:uid="{00000000-0005-0000-0000-0000A6CB0000}"/>
    <cellStyle name="Total 7 23 3" xfId="20845" xr:uid="{00000000-0005-0000-0000-0000A7CB0000}"/>
    <cellStyle name="Total 7 23 3 2" xfId="35896" xr:uid="{00000000-0005-0000-0000-0000A8CB0000}"/>
    <cellStyle name="Total 7 23 3 3" xfId="50245" xr:uid="{00000000-0005-0000-0000-0000A9CB0000}"/>
    <cellStyle name="Total 7 24" xfId="6706" xr:uid="{00000000-0005-0000-0000-0000AACB0000}"/>
    <cellStyle name="Total 7 24 2" xfId="11734" xr:uid="{00000000-0005-0000-0000-0000ABCB0000}"/>
    <cellStyle name="Total 7 24 2 2" xfId="26785" xr:uid="{00000000-0005-0000-0000-0000ACCB0000}"/>
    <cellStyle name="Total 7 24 2 3" xfId="41134" xr:uid="{00000000-0005-0000-0000-0000ADCB0000}"/>
    <cellStyle name="Total 7 24 3" xfId="21055" xr:uid="{00000000-0005-0000-0000-0000AECB0000}"/>
    <cellStyle name="Total 7 24 3 2" xfId="36106" xr:uid="{00000000-0005-0000-0000-0000AFCB0000}"/>
    <cellStyle name="Total 7 24 3 3" xfId="50455" xr:uid="{00000000-0005-0000-0000-0000B0CB0000}"/>
    <cellStyle name="Total 7 25" xfId="6916" xr:uid="{00000000-0005-0000-0000-0000B1CB0000}"/>
    <cellStyle name="Total 7 25 2" xfId="15099" xr:uid="{00000000-0005-0000-0000-0000B2CB0000}"/>
    <cellStyle name="Total 7 25 2 2" xfId="30150" xr:uid="{00000000-0005-0000-0000-0000B3CB0000}"/>
    <cellStyle name="Total 7 25 2 3" xfId="44499" xr:uid="{00000000-0005-0000-0000-0000B4CB0000}"/>
    <cellStyle name="Total 7 25 3" xfId="21265" xr:uid="{00000000-0005-0000-0000-0000B5CB0000}"/>
    <cellStyle name="Total 7 25 3 2" xfId="36316" xr:uid="{00000000-0005-0000-0000-0000B6CB0000}"/>
    <cellStyle name="Total 7 25 3 3" xfId="50665" xr:uid="{00000000-0005-0000-0000-0000B7CB0000}"/>
    <cellStyle name="Total 7 26" xfId="7126" xr:uid="{00000000-0005-0000-0000-0000B8CB0000}"/>
    <cellStyle name="Total 7 26 2" xfId="9472" xr:uid="{00000000-0005-0000-0000-0000B9CB0000}"/>
    <cellStyle name="Total 7 26 2 2" xfId="24523" xr:uid="{00000000-0005-0000-0000-0000BACB0000}"/>
    <cellStyle name="Total 7 26 2 3" xfId="38872" xr:uid="{00000000-0005-0000-0000-0000BBCB0000}"/>
    <cellStyle name="Total 7 26 3" xfId="21475" xr:uid="{00000000-0005-0000-0000-0000BCCB0000}"/>
    <cellStyle name="Total 7 26 3 2" xfId="36526" xr:uid="{00000000-0005-0000-0000-0000BDCB0000}"/>
    <cellStyle name="Total 7 26 3 3" xfId="50875" xr:uid="{00000000-0005-0000-0000-0000BECB0000}"/>
    <cellStyle name="Total 7 27" xfId="7336" xr:uid="{00000000-0005-0000-0000-0000BFCB0000}"/>
    <cellStyle name="Total 7 27 2" xfId="9069" xr:uid="{00000000-0005-0000-0000-0000C0CB0000}"/>
    <cellStyle name="Total 7 27 2 2" xfId="24120" xr:uid="{00000000-0005-0000-0000-0000C1CB0000}"/>
    <cellStyle name="Total 7 27 2 3" xfId="38469" xr:uid="{00000000-0005-0000-0000-0000C2CB0000}"/>
    <cellStyle name="Total 7 27 3" xfId="21685" xr:uid="{00000000-0005-0000-0000-0000C3CB0000}"/>
    <cellStyle name="Total 7 27 3 2" xfId="36736" xr:uid="{00000000-0005-0000-0000-0000C4CB0000}"/>
    <cellStyle name="Total 7 27 3 3" xfId="51085" xr:uid="{00000000-0005-0000-0000-0000C5CB0000}"/>
    <cellStyle name="Total 7 28" xfId="7546" xr:uid="{00000000-0005-0000-0000-0000C6CB0000}"/>
    <cellStyle name="Total 7 28 2" xfId="14951" xr:uid="{00000000-0005-0000-0000-0000C7CB0000}"/>
    <cellStyle name="Total 7 28 2 2" xfId="30002" xr:uid="{00000000-0005-0000-0000-0000C8CB0000}"/>
    <cellStyle name="Total 7 28 2 3" xfId="44351" xr:uid="{00000000-0005-0000-0000-0000C9CB0000}"/>
    <cellStyle name="Total 7 28 3" xfId="21895" xr:uid="{00000000-0005-0000-0000-0000CACB0000}"/>
    <cellStyle name="Total 7 28 3 2" xfId="36946" xr:uid="{00000000-0005-0000-0000-0000CBCB0000}"/>
    <cellStyle name="Total 7 28 3 3" xfId="51295" xr:uid="{00000000-0005-0000-0000-0000CCCB0000}"/>
    <cellStyle name="Total 7 29" xfId="7756" xr:uid="{00000000-0005-0000-0000-0000CDCB0000}"/>
    <cellStyle name="Total 7 29 2" xfId="1689" xr:uid="{00000000-0005-0000-0000-0000CECB0000}"/>
    <cellStyle name="Total 7 29 2 2" xfId="23494" xr:uid="{00000000-0005-0000-0000-0000CFCB0000}"/>
    <cellStyle name="Total 7 29 2 3" xfId="23369" xr:uid="{00000000-0005-0000-0000-0000D0CB0000}"/>
    <cellStyle name="Total 7 29 3" xfId="22105" xr:uid="{00000000-0005-0000-0000-0000D1CB0000}"/>
    <cellStyle name="Total 7 29 3 2" xfId="37156" xr:uid="{00000000-0005-0000-0000-0000D2CB0000}"/>
    <cellStyle name="Total 7 29 3 3" xfId="51505" xr:uid="{00000000-0005-0000-0000-0000D3CB0000}"/>
    <cellStyle name="Total 7 3" xfId="2296" xr:uid="{00000000-0005-0000-0000-0000D4CB0000}"/>
    <cellStyle name="Total 7 3 2" xfId="15293" xr:uid="{00000000-0005-0000-0000-0000D5CB0000}"/>
    <cellStyle name="Total 7 3 2 2" xfId="30344" xr:uid="{00000000-0005-0000-0000-0000D6CB0000}"/>
    <cellStyle name="Total 7 3 2 3" xfId="44693" xr:uid="{00000000-0005-0000-0000-0000D7CB0000}"/>
    <cellStyle name="Total 7 3 3" xfId="16645" xr:uid="{00000000-0005-0000-0000-0000D8CB0000}"/>
    <cellStyle name="Total 7 3 3 2" xfId="31696" xr:uid="{00000000-0005-0000-0000-0000D9CB0000}"/>
    <cellStyle name="Total 7 3 3 3" xfId="46045" xr:uid="{00000000-0005-0000-0000-0000DACB0000}"/>
    <cellStyle name="Total 7 30" xfId="7966" xr:uid="{00000000-0005-0000-0000-0000DBCB0000}"/>
    <cellStyle name="Total 7 30 2" xfId="10595" xr:uid="{00000000-0005-0000-0000-0000DCCB0000}"/>
    <cellStyle name="Total 7 30 2 2" xfId="25646" xr:uid="{00000000-0005-0000-0000-0000DDCB0000}"/>
    <cellStyle name="Total 7 30 2 3" xfId="39995" xr:uid="{00000000-0005-0000-0000-0000DECB0000}"/>
    <cellStyle name="Total 7 30 3" xfId="22315" xr:uid="{00000000-0005-0000-0000-0000DFCB0000}"/>
    <cellStyle name="Total 7 30 3 2" xfId="37366" xr:uid="{00000000-0005-0000-0000-0000E0CB0000}"/>
    <cellStyle name="Total 7 30 3 3" xfId="51715" xr:uid="{00000000-0005-0000-0000-0000E1CB0000}"/>
    <cellStyle name="Total 7 31" xfId="8173" xr:uid="{00000000-0005-0000-0000-0000E2CB0000}"/>
    <cellStyle name="Total 7 31 2" xfId="9405" xr:uid="{00000000-0005-0000-0000-0000E3CB0000}"/>
    <cellStyle name="Total 7 31 2 2" xfId="24456" xr:uid="{00000000-0005-0000-0000-0000E4CB0000}"/>
    <cellStyle name="Total 7 31 2 3" xfId="38805" xr:uid="{00000000-0005-0000-0000-0000E5CB0000}"/>
    <cellStyle name="Total 7 31 3" xfId="22522" xr:uid="{00000000-0005-0000-0000-0000E6CB0000}"/>
    <cellStyle name="Total 7 31 3 2" xfId="37573" xr:uid="{00000000-0005-0000-0000-0000E7CB0000}"/>
    <cellStyle name="Total 7 31 3 3" xfId="51922" xr:uid="{00000000-0005-0000-0000-0000E8CB0000}"/>
    <cellStyle name="Total 7 32" xfId="8380" xr:uid="{00000000-0005-0000-0000-0000E9CB0000}"/>
    <cellStyle name="Total 7 32 2" xfId="9818" xr:uid="{00000000-0005-0000-0000-0000EACB0000}"/>
    <cellStyle name="Total 7 32 2 2" xfId="24869" xr:uid="{00000000-0005-0000-0000-0000EBCB0000}"/>
    <cellStyle name="Total 7 32 2 3" xfId="39218" xr:uid="{00000000-0005-0000-0000-0000ECCB0000}"/>
    <cellStyle name="Total 7 32 3" xfId="22729" xr:uid="{00000000-0005-0000-0000-0000EDCB0000}"/>
    <cellStyle name="Total 7 32 3 2" xfId="37780" xr:uid="{00000000-0005-0000-0000-0000EECB0000}"/>
    <cellStyle name="Total 7 32 3 3" xfId="52129" xr:uid="{00000000-0005-0000-0000-0000EFCB0000}"/>
    <cellStyle name="Total 7 33" xfId="8584" xr:uid="{00000000-0005-0000-0000-0000F0CB0000}"/>
    <cellStyle name="Total 7 33 2" xfId="15730" xr:uid="{00000000-0005-0000-0000-0000F1CB0000}"/>
    <cellStyle name="Total 7 33 2 2" xfId="30781" xr:uid="{00000000-0005-0000-0000-0000F2CB0000}"/>
    <cellStyle name="Total 7 33 2 3" xfId="45130" xr:uid="{00000000-0005-0000-0000-0000F3CB0000}"/>
    <cellStyle name="Total 7 33 3" xfId="22933" xr:uid="{00000000-0005-0000-0000-0000F4CB0000}"/>
    <cellStyle name="Total 7 33 3 2" xfId="37984" xr:uid="{00000000-0005-0000-0000-0000F5CB0000}"/>
    <cellStyle name="Total 7 33 3 3" xfId="52333" xr:uid="{00000000-0005-0000-0000-0000F6CB0000}"/>
    <cellStyle name="Total 7 34" xfId="8774" xr:uid="{00000000-0005-0000-0000-0000F7CB0000}"/>
    <cellStyle name="Total 7 34 2" xfId="13087" xr:uid="{00000000-0005-0000-0000-0000F8CB0000}"/>
    <cellStyle name="Total 7 34 2 2" xfId="28138" xr:uid="{00000000-0005-0000-0000-0000F9CB0000}"/>
    <cellStyle name="Total 7 34 2 3" xfId="42487" xr:uid="{00000000-0005-0000-0000-0000FACB0000}"/>
    <cellStyle name="Total 7 34 3" xfId="23123" xr:uid="{00000000-0005-0000-0000-0000FBCB0000}"/>
    <cellStyle name="Total 7 34 3 2" xfId="38174" xr:uid="{00000000-0005-0000-0000-0000FCCB0000}"/>
    <cellStyle name="Total 7 34 3 3" xfId="52523" xr:uid="{00000000-0005-0000-0000-0000FDCB0000}"/>
    <cellStyle name="Total 7 35" xfId="8944" xr:uid="{00000000-0005-0000-0000-0000FECB0000}"/>
    <cellStyle name="Total 7 35 2" xfId="12888" xr:uid="{00000000-0005-0000-0000-0000FFCB0000}"/>
    <cellStyle name="Total 7 35 2 2" xfId="27939" xr:uid="{00000000-0005-0000-0000-000000CC0000}"/>
    <cellStyle name="Total 7 35 2 3" xfId="42288" xr:uid="{00000000-0005-0000-0000-000001CC0000}"/>
    <cellStyle name="Total 7 35 3" xfId="23293" xr:uid="{00000000-0005-0000-0000-000002CC0000}"/>
    <cellStyle name="Total 7 35 3 2" xfId="38344" xr:uid="{00000000-0005-0000-0000-000003CC0000}"/>
    <cellStyle name="Total 7 35 3 3" xfId="52693" xr:uid="{00000000-0005-0000-0000-000004CC0000}"/>
    <cellStyle name="Total 7 36" xfId="11959" xr:uid="{00000000-0005-0000-0000-000005CC0000}"/>
    <cellStyle name="Total 7 36 2" xfId="27010" xr:uid="{00000000-0005-0000-0000-000006CC0000}"/>
    <cellStyle name="Total 7 36 3" xfId="41359" xr:uid="{00000000-0005-0000-0000-000007CC0000}"/>
    <cellStyle name="Total 7 37" xfId="16193" xr:uid="{00000000-0005-0000-0000-000008CC0000}"/>
    <cellStyle name="Total 7 37 2" xfId="31244" xr:uid="{00000000-0005-0000-0000-000009CC0000}"/>
    <cellStyle name="Total 7 37 3" xfId="45593" xr:uid="{00000000-0005-0000-0000-00000ACC0000}"/>
    <cellStyle name="Total 7 4" xfId="2506" xr:uid="{00000000-0005-0000-0000-00000BCC0000}"/>
    <cellStyle name="Total 7 4 2" xfId="13118" xr:uid="{00000000-0005-0000-0000-00000CCC0000}"/>
    <cellStyle name="Total 7 4 2 2" xfId="28169" xr:uid="{00000000-0005-0000-0000-00000DCC0000}"/>
    <cellStyle name="Total 7 4 2 3" xfId="42518" xr:uid="{00000000-0005-0000-0000-00000ECC0000}"/>
    <cellStyle name="Total 7 4 3" xfId="16855" xr:uid="{00000000-0005-0000-0000-00000FCC0000}"/>
    <cellStyle name="Total 7 4 3 2" xfId="31906" xr:uid="{00000000-0005-0000-0000-000010CC0000}"/>
    <cellStyle name="Total 7 4 3 3" xfId="46255" xr:uid="{00000000-0005-0000-0000-000011CC0000}"/>
    <cellStyle name="Total 7 5" xfId="2716" xr:uid="{00000000-0005-0000-0000-000012CC0000}"/>
    <cellStyle name="Total 7 5 2" xfId="9441" xr:uid="{00000000-0005-0000-0000-000013CC0000}"/>
    <cellStyle name="Total 7 5 2 2" xfId="24492" xr:uid="{00000000-0005-0000-0000-000014CC0000}"/>
    <cellStyle name="Total 7 5 2 3" xfId="38841" xr:uid="{00000000-0005-0000-0000-000015CC0000}"/>
    <cellStyle name="Total 7 5 3" xfId="17065" xr:uid="{00000000-0005-0000-0000-000016CC0000}"/>
    <cellStyle name="Total 7 5 3 2" xfId="32116" xr:uid="{00000000-0005-0000-0000-000017CC0000}"/>
    <cellStyle name="Total 7 5 3 3" xfId="46465" xr:uid="{00000000-0005-0000-0000-000018CC0000}"/>
    <cellStyle name="Total 7 6" xfId="2926" xr:uid="{00000000-0005-0000-0000-000019CC0000}"/>
    <cellStyle name="Total 7 6 2" xfId="15517" xr:uid="{00000000-0005-0000-0000-00001ACC0000}"/>
    <cellStyle name="Total 7 6 2 2" xfId="30568" xr:uid="{00000000-0005-0000-0000-00001BCC0000}"/>
    <cellStyle name="Total 7 6 2 3" xfId="44917" xr:uid="{00000000-0005-0000-0000-00001CCC0000}"/>
    <cellStyle name="Total 7 6 3" xfId="17275" xr:uid="{00000000-0005-0000-0000-00001DCC0000}"/>
    <cellStyle name="Total 7 6 3 2" xfId="32326" xr:uid="{00000000-0005-0000-0000-00001ECC0000}"/>
    <cellStyle name="Total 7 6 3 3" xfId="46675" xr:uid="{00000000-0005-0000-0000-00001FCC0000}"/>
    <cellStyle name="Total 7 7" xfId="3136" xr:uid="{00000000-0005-0000-0000-000020CC0000}"/>
    <cellStyle name="Total 7 7 2" xfId="16071" xr:uid="{00000000-0005-0000-0000-000021CC0000}"/>
    <cellStyle name="Total 7 7 2 2" xfId="31122" xr:uid="{00000000-0005-0000-0000-000022CC0000}"/>
    <cellStyle name="Total 7 7 2 3" xfId="45471" xr:uid="{00000000-0005-0000-0000-000023CC0000}"/>
    <cellStyle name="Total 7 7 3" xfId="17485" xr:uid="{00000000-0005-0000-0000-000024CC0000}"/>
    <cellStyle name="Total 7 7 3 2" xfId="32536" xr:uid="{00000000-0005-0000-0000-000025CC0000}"/>
    <cellStyle name="Total 7 7 3 3" xfId="46885" xr:uid="{00000000-0005-0000-0000-000026CC0000}"/>
    <cellStyle name="Total 7 8" xfId="3346" xr:uid="{00000000-0005-0000-0000-000027CC0000}"/>
    <cellStyle name="Total 7 8 2" xfId="15240" xr:uid="{00000000-0005-0000-0000-000028CC0000}"/>
    <cellStyle name="Total 7 8 2 2" xfId="30291" xr:uid="{00000000-0005-0000-0000-000029CC0000}"/>
    <cellStyle name="Total 7 8 2 3" xfId="44640" xr:uid="{00000000-0005-0000-0000-00002ACC0000}"/>
    <cellStyle name="Total 7 8 3" xfId="17695" xr:uid="{00000000-0005-0000-0000-00002BCC0000}"/>
    <cellStyle name="Total 7 8 3 2" xfId="32746" xr:uid="{00000000-0005-0000-0000-00002CCC0000}"/>
    <cellStyle name="Total 7 8 3 3" xfId="47095" xr:uid="{00000000-0005-0000-0000-00002DCC0000}"/>
    <cellStyle name="Total 7 9" xfId="3556" xr:uid="{00000000-0005-0000-0000-00002ECC0000}"/>
    <cellStyle name="Total 7 9 2" xfId="9700" xr:uid="{00000000-0005-0000-0000-00002FCC0000}"/>
    <cellStyle name="Total 7 9 2 2" xfId="24751" xr:uid="{00000000-0005-0000-0000-000030CC0000}"/>
    <cellStyle name="Total 7 9 2 3" xfId="39100" xr:uid="{00000000-0005-0000-0000-000031CC0000}"/>
    <cellStyle name="Total 7 9 3" xfId="17905" xr:uid="{00000000-0005-0000-0000-000032CC0000}"/>
    <cellStyle name="Total 7 9 3 2" xfId="32956" xr:uid="{00000000-0005-0000-0000-000033CC0000}"/>
    <cellStyle name="Total 7 9 3 3" xfId="47305" xr:uid="{00000000-0005-0000-0000-000034CC0000}"/>
    <cellStyle name="Total 8" xfId="1464" xr:uid="{00000000-0005-0000-0000-000035CC0000}"/>
    <cellStyle name="Total 8 10" xfId="3767" xr:uid="{00000000-0005-0000-0000-000036CC0000}"/>
    <cellStyle name="Total 8 10 2" xfId="10238" xr:uid="{00000000-0005-0000-0000-000037CC0000}"/>
    <cellStyle name="Total 8 10 2 2" xfId="25289" xr:uid="{00000000-0005-0000-0000-000038CC0000}"/>
    <cellStyle name="Total 8 10 2 3" xfId="39638" xr:uid="{00000000-0005-0000-0000-000039CC0000}"/>
    <cellStyle name="Total 8 10 3" xfId="18116" xr:uid="{00000000-0005-0000-0000-00003ACC0000}"/>
    <cellStyle name="Total 8 10 3 2" xfId="33167" xr:uid="{00000000-0005-0000-0000-00003BCC0000}"/>
    <cellStyle name="Total 8 10 3 3" xfId="47516" xr:uid="{00000000-0005-0000-0000-00003CCC0000}"/>
    <cellStyle name="Total 8 11" xfId="3977" xr:uid="{00000000-0005-0000-0000-00003DCC0000}"/>
    <cellStyle name="Total 8 11 2" xfId="11011" xr:uid="{00000000-0005-0000-0000-00003ECC0000}"/>
    <cellStyle name="Total 8 11 2 2" xfId="26062" xr:uid="{00000000-0005-0000-0000-00003FCC0000}"/>
    <cellStyle name="Total 8 11 2 3" xfId="40411" xr:uid="{00000000-0005-0000-0000-000040CC0000}"/>
    <cellStyle name="Total 8 11 3" xfId="18326" xr:uid="{00000000-0005-0000-0000-000041CC0000}"/>
    <cellStyle name="Total 8 11 3 2" xfId="33377" xr:uid="{00000000-0005-0000-0000-000042CC0000}"/>
    <cellStyle name="Total 8 11 3 3" xfId="47726" xr:uid="{00000000-0005-0000-0000-000043CC0000}"/>
    <cellStyle name="Total 8 12" xfId="4187" xr:uid="{00000000-0005-0000-0000-000044CC0000}"/>
    <cellStyle name="Total 8 12 2" xfId="15803" xr:uid="{00000000-0005-0000-0000-000045CC0000}"/>
    <cellStyle name="Total 8 12 2 2" xfId="30854" xr:uid="{00000000-0005-0000-0000-000046CC0000}"/>
    <cellStyle name="Total 8 12 2 3" xfId="45203" xr:uid="{00000000-0005-0000-0000-000047CC0000}"/>
    <cellStyle name="Total 8 12 3" xfId="18536" xr:uid="{00000000-0005-0000-0000-000048CC0000}"/>
    <cellStyle name="Total 8 12 3 2" xfId="33587" xr:uid="{00000000-0005-0000-0000-000049CC0000}"/>
    <cellStyle name="Total 8 12 3 3" xfId="47936" xr:uid="{00000000-0005-0000-0000-00004ACC0000}"/>
    <cellStyle name="Total 8 13" xfId="4397" xr:uid="{00000000-0005-0000-0000-00004BCC0000}"/>
    <cellStyle name="Total 8 13 2" xfId="15046" xr:uid="{00000000-0005-0000-0000-00004CCC0000}"/>
    <cellStyle name="Total 8 13 2 2" xfId="30097" xr:uid="{00000000-0005-0000-0000-00004DCC0000}"/>
    <cellStyle name="Total 8 13 2 3" xfId="44446" xr:uid="{00000000-0005-0000-0000-00004ECC0000}"/>
    <cellStyle name="Total 8 13 3" xfId="18746" xr:uid="{00000000-0005-0000-0000-00004FCC0000}"/>
    <cellStyle name="Total 8 13 3 2" xfId="33797" xr:uid="{00000000-0005-0000-0000-000050CC0000}"/>
    <cellStyle name="Total 8 13 3 3" xfId="48146" xr:uid="{00000000-0005-0000-0000-000051CC0000}"/>
    <cellStyle name="Total 8 14" xfId="4607" xr:uid="{00000000-0005-0000-0000-000052CC0000}"/>
    <cellStyle name="Total 8 14 2" xfId="15966" xr:uid="{00000000-0005-0000-0000-000053CC0000}"/>
    <cellStyle name="Total 8 14 2 2" xfId="31017" xr:uid="{00000000-0005-0000-0000-000054CC0000}"/>
    <cellStyle name="Total 8 14 2 3" xfId="45366" xr:uid="{00000000-0005-0000-0000-000055CC0000}"/>
    <cellStyle name="Total 8 14 3" xfId="18956" xr:uid="{00000000-0005-0000-0000-000056CC0000}"/>
    <cellStyle name="Total 8 14 3 2" xfId="34007" xr:uid="{00000000-0005-0000-0000-000057CC0000}"/>
    <cellStyle name="Total 8 14 3 3" xfId="48356" xr:uid="{00000000-0005-0000-0000-000058CC0000}"/>
    <cellStyle name="Total 8 15" xfId="4817" xr:uid="{00000000-0005-0000-0000-000059CC0000}"/>
    <cellStyle name="Total 8 15 2" xfId="1769" xr:uid="{00000000-0005-0000-0000-00005ACC0000}"/>
    <cellStyle name="Total 8 15 2 2" xfId="23574" xr:uid="{00000000-0005-0000-0000-00005BCC0000}"/>
    <cellStyle name="Total 8 15 2 3" xfId="24030" xr:uid="{00000000-0005-0000-0000-00005CCC0000}"/>
    <cellStyle name="Total 8 15 3" xfId="19166" xr:uid="{00000000-0005-0000-0000-00005DCC0000}"/>
    <cellStyle name="Total 8 15 3 2" xfId="34217" xr:uid="{00000000-0005-0000-0000-00005ECC0000}"/>
    <cellStyle name="Total 8 15 3 3" xfId="48566" xr:uid="{00000000-0005-0000-0000-00005FCC0000}"/>
    <cellStyle name="Total 8 16" xfId="5027" xr:uid="{00000000-0005-0000-0000-000060CC0000}"/>
    <cellStyle name="Total 8 16 2" xfId="12204" xr:uid="{00000000-0005-0000-0000-000061CC0000}"/>
    <cellStyle name="Total 8 16 2 2" xfId="27255" xr:uid="{00000000-0005-0000-0000-000062CC0000}"/>
    <cellStyle name="Total 8 16 2 3" xfId="41604" xr:uid="{00000000-0005-0000-0000-000063CC0000}"/>
    <cellStyle name="Total 8 16 3" xfId="19376" xr:uid="{00000000-0005-0000-0000-000064CC0000}"/>
    <cellStyle name="Total 8 16 3 2" xfId="34427" xr:uid="{00000000-0005-0000-0000-000065CC0000}"/>
    <cellStyle name="Total 8 16 3 3" xfId="48776" xr:uid="{00000000-0005-0000-0000-000066CC0000}"/>
    <cellStyle name="Total 8 17" xfId="5237" xr:uid="{00000000-0005-0000-0000-000067CC0000}"/>
    <cellStyle name="Total 8 17 2" xfId="9506" xr:uid="{00000000-0005-0000-0000-000068CC0000}"/>
    <cellStyle name="Total 8 17 2 2" xfId="24557" xr:uid="{00000000-0005-0000-0000-000069CC0000}"/>
    <cellStyle name="Total 8 17 2 3" xfId="38906" xr:uid="{00000000-0005-0000-0000-00006ACC0000}"/>
    <cellStyle name="Total 8 17 3" xfId="19586" xr:uid="{00000000-0005-0000-0000-00006BCC0000}"/>
    <cellStyle name="Total 8 17 3 2" xfId="34637" xr:uid="{00000000-0005-0000-0000-00006CCC0000}"/>
    <cellStyle name="Total 8 17 3 3" xfId="48986" xr:uid="{00000000-0005-0000-0000-00006DCC0000}"/>
    <cellStyle name="Total 8 18" xfId="5447" xr:uid="{00000000-0005-0000-0000-00006ECC0000}"/>
    <cellStyle name="Total 8 18 2" xfId="12537" xr:uid="{00000000-0005-0000-0000-00006FCC0000}"/>
    <cellStyle name="Total 8 18 2 2" xfId="27588" xr:uid="{00000000-0005-0000-0000-000070CC0000}"/>
    <cellStyle name="Total 8 18 2 3" xfId="41937" xr:uid="{00000000-0005-0000-0000-000071CC0000}"/>
    <cellStyle name="Total 8 18 3" xfId="19796" xr:uid="{00000000-0005-0000-0000-000072CC0000}"/>
    <cellStyle name="Total 8 18 3 2" xfId="34847" xr:uid="{00000000-0005-0000-0000-000073CC0000}"/>
    <cellStyle name="Total 8 18 3 3" xfId="49196" xr:uid="{00000000-0005-0000-0000-000074CC0000}"/>
    <cellStyle name="Total 8 19" xfId="5657" xr:uid="{00000000-0005-0000-0000-000075CC0000}"/>
    <cellStyle name="Total 8 19 2" xfId="9597" xr:uid="{00000000-0005-0000-0000-000076CC0000}"/>
    <cellStyle name="Total 8 19 2 2" xfId="24648" xr:uid="{00000000-0005-0000-0000-000077CC0000}"/>
    <cellStyle name="Total 8 19 2 3" xfId="38997" xr:uid="{00000000-0005-0000-0000-000078CC0000}"/>
    <cellStyle name="Total 8 19 3" xfId="20006" xr:uid="{00000000-0005-0000-0000-000079CC0000}"/>
    <cellStyle name="Total 8 19 3 2" xfId="35057" xr:uid="{00000000-0005-0000-0000-00007ACC0000}"/>
    <cellStyle name="Total 8 19 3 3" xfId="49406" xr:uid="{00000000-0005-0000-0000-00007BCC0000}"/>
    <cellStyle name="Total 8 2" xfId="2141" xr:uid="{00000000-0005-0000-0000-00007CCC0000}"/>
    <cellStyle name="Total 8 2 2" xfId="12720" xr:uid="{00000000-0005-0000-0000-00007DCC0000}"/>
    <cellStyle name="Total 8 2 2 2" xfId="27771" xr:uid="{00000000-0005-0000-0000-00007ECC0000}"/>
    <cellStyle name="Total 8 2 2 3" xfId="42120" xr:uid="{00000000-0005-0000-0000-00007FCC0000}"/>
    <cellStyle name="Total 8 2 3" xfId="16490" xr:uid="{00000000-0005-0000-0000-000080CC0000}"/>
    <cellStyle name="Total 8 2 3 2" xfId="31541" xr:uid="{00000000-0005-0000-0000-000081CC0000}"/>
    <cellStyle name="Total 8 2 3 3" xfId="45890" xr:uid="{00000000-0005-0000-0000-000082CC0000}"/>
    <cellStyle name="Total 8 20" xfId="5867" xr:uid="{00000000-0005-0000-0000-000083CC0000}"/>
    <cellStyle name="Total 8 20 2" xfId="14011" xr:uid="{00000000-0005-0000-0000-000084CC0000}"/>
    <cellStyle name="Total 8 20 2 2" xfId="29062" xr:uid="{00000000-0005-0000-0000-000085CC0000}"/>
    <cellStyle name="Total 8 20 2 3" xfId="43411" xr:uid="{00000000-0005-0000-0000-000086CC0000}"/>
    <cellStyle name="Total 8 20 3" xfId="20216" xr:uid="{00000000-0005-0000-0000-000087CC0000}"/>
    <cellStyle name="Total 8 20 3 2" xfId="35267" xr:uid="{00000000-0005-0000-0000-000088CC0000}"/>
    <cellStyle name="Total 8 20 3 3" xfId="49616" xr:uid="{00000000-0005-0000-0000-000089CC0000}"/>
    <cellStyle name="Total 8 21" xfId="6077" xr:uid="{00000000-0005-0000-0000-00008ACC0000}"/>
    <cellStyle name="Total 8 21 2" xfId="15019" xr:uid="{00000000-0005-0000-0000-00008BCC0000}"/>
    <cellStyle name="Total 8 21 2 2" xfId="30070" xr:uid="{00000000-0005-0000-0000-00008CCC0000}"/>
    <cellStyle name="Total 8 21 2 3" xfId="44419" xr:uid="{00000000-0005-0000-0000-00008DCC0000}"/>
    <cellStyle name="Total 8 21 3" xfId="20426" xr:uid="{00000000-0005-0000-0000-00008ECC0000}"/>
    <cellStyle name="Total 8 21 3 2" xfId="35477" xr:uid="{00000000-0005-0000-0000-00008FCC0000}"/>
    <cellStyle name="Total 8 21 3 3" xfId="49826" xr:uid="{00000000-0005-0000-0000-000090CC0000}"/>
    <cellStyle name="Total 8 22" xfId="6287" xr:uid="{00000000-0005-0000-0000-000091CC0000}"/>
    <cellStyle name="Total 8 22 2" xfId="15084" xr:uid="{00000000-0005-0000-0000-000092CC0000}"/>
    <cellStyle name="Total 8 22 2 2" xfId="30135" xr:uid="{00000000-0005-0000-0000-000093CC0000}"/>
    <cellStyle name="Total 8 22 2 3" xfId="44484" xr:uid="{00000000-0005-0000-0000-000094CC0000}"/>
    <cellStyle name="Total 8 22 3" xfId="20636" xr:uid="{00000000-0005-0000-0000-000095CC0000}"/>
    <cellStyle name="Total 8 22 3 2" xfId="35687" xr:uid="{00000000-0005-0000-0000-000096CC0000}"/>
    <cellStyle name="Total 8 22 3 3" xfId="50036" xr:uid="{00000000-0005-0000-0000-000097CC0000}"/>
    <cellStyle name="Total 8 23" xfId="6497" xr:uid="{00000000-0005-0000-0000-000098CC0000}"/>
    <cellStyle name="Total 8 23 2" xfId="14872" xr:uid="{00000000-0005-0000-0000-000099CC0000}"/>
    <cellStyle name="Total 8 23 2 2" xfId="29923" xr:uid="{00000000-0005-0000-0000-00009ACC0000}"/>
    <cellStyle name="Total 8 23 2 3" xfId="44272" xr:uid="{00000000-0005-0000-0000-00009BCC0000}"/>
    <cellStyle name="Total 8 23 3" xfId="20846" xr:uid="{00000000-0005-0000-0000-00009CCC0000}"/>
    <cellStyle name="Total 8 23 3 2" xfId="35897" xr:uid="{00000000-0005-0000-0000-00009DCC0000}"/>
    <cellStyle name="Total 8 23 3 3" xfId="50246" xr:uid="{00000000-0005-0000-0000-00009ECC0000}"/>
    <cellStyle name="Total 8 24" xfId="6707" xr:uid="{00000000-0005-0000-0000-00009FCC0000}"/>
    <cellStyle name="Total 8 24 2" xfId="10102" xr:uid="{00000000-0005-0000-0000-0000A0CC0000}"/>
    <cellStyle name="Total 8 24 2 2" xfId="25153" xr:uid="{00000000-0005-0000-0000-0000A1CC0000}"/>
    <cellStyle name="Total 8 24 2 3" xfId="39502" xr:uid="{00000000-0005-0000-0000-0000A2CC0000}"/>
    <cellStyle name="Total 8 24 3" xfId="21056" xr:uid="{00000000-0005-0000-0000-0000A3CC0000}"/>
    <cellStyle name="Total 8 24 3 2" xfId="36107" xr:uid="{00000000-0005-0000-0000-0000A4CC0000}"/>
    <cellStyle name="Total 8 24 3 3" xfId="50456" xr:uid="{00000000-0005-0000-0000-0000A5CC0000}"/>
    <cellStyle name="Total 8 25" xfId="6917" xr:uid="{00000000-0005-0000-0000-0000A6CC0000}"/>
    <cellStyle name="Total 8 25 2" xfId="1793" xr:uid="{00000000-0005-0000-0000-0000A7CC0000}"/>
    <cellStyle name="Total 8 25 2 2" xfId="23598" xr:uid="{00000000-0005-0000-0000-0000A8CC0000}"/>
    <cellStyle name="Total 8 25 2 3" xfId="23804" xr:uid="{00000000-0005-0000-0000-0000A9CC0000}"/>
    <cellStyle name="Total 8 25 3" xfId="21266" xr:uid="{00000000-0005-0000-0000-0000AACC0000}"/>
    <cellStyle name="Total 8 25 3 2" xfId="36317" xr:uid="{00000000-0005-0000-0000-0000ABCC0000}"/>
    <cellStyle name="Total 8 25 3 3" xfId="50666" xr:uid="{00000000-0005-0000-0000-0000ACCC0000}"/>
    <cellStyle name="Total 8 26" xfId="7127" xr:uid="{00000000-0005-0000-0000-0000ADCC0000}"/>
    <cellStyle name="Total 8 26 2" xfId="13048" xr:uid="{00000000-0005-0000-0000-0000AECC0000}"/>
    <cellStyle name="Total 8 26 2 2" xfId="28099" xr:uid="{00000000-0005-0000-0000-0000AFCC0000}"/>
    <cellStyle name="Total 8 26 2 3" xfId="42448" xr:uid="{00000000-0005-0000-0000-0000B0CC0000}"/>
    <cellStyle name="Total 8 26 3" xfId="21476" xr:uid="{00000000-0005-0000-0000-0000B1CC0000}"/>
    <cellStyle name="Total 8 26 3 2" xfId="36527" xr:uid="{00000000-0005-0000-0000-0000B2CC0000}"/>
    <cellStyle name="Total 8 26 3 3" xfId="50876" xr:uid="{00000000-0005-0000-0000-0000B3CC0000}"/>
    <cellStyle name="Total 8 27" xfId="7337" xr:uid="{00000000-0005-0000-0000-0000B4CC0000}"/>
    <cellStyle name="Total 8 27 2" xfId="14382" xr:uid="{00000000-0005-0000-0000-0000B5CC0000}"/>
    <cellStyle name="Total 8 27 2 2" xfId="29433" xr:uid="{00000000-0005-0000-0000-0000B6CC0000}"/>
    <cellStyle name="Total 8 27 2 3" xfId="43782" xr:uid="{00000000-0005-0000-0000-0000B7CC0000}"/>
    <cellStyle name="Total 8 27 3" xfId="21686" xr:uid="{00000000-0005-0000-0000-0000B8CC0000}"/>
    <cellStyle name="Total 8 27 3 2" xfId="36737" xr:uid="{00000000-0005-0000-0000-0000B9CC0000}"/>
    <cellStyle name="Total 8 27 3 3" xfId="51086" xr:uid="{00000000-0005-0000-0000-0000BACC0000}"/>
    <cellStyle name="Total 8 28" xfId="7547" xr:uid="{00000000-0005-0000-0000-0000BBCC0000}"/>
    <cellStyle name="Total 8 28 2" xfId="10808" xr:uid="{00000000-0005-0000-0000-0000BCCC0000}"/>
    <cellStyle name="Total 8 28 2 2" xfId="25859" xr:uid="{00000000-0005-0000-0000-0000BDCC0000}"/>
    <cellStyle name="Total 8 28 2 3" xfId="40208" xr:uid="{00000000-0005-0000-0000-0000BECC0000}"/>
    <cellStyle name="Total 8 28 3" xfId="21896" xr:uid="{00000000-0005-0000-0000-0000BFCC0000}"/>
    <cellStyle name="Total 8 28 3 2" xfId="36947" xr:uid="{00000000-0005-0000-0000-0000C0CC0000}"/>
    <cellStyle name="Total 8 28 3 3" xfId="51296" xr:uid="{00000000-0005-0000-0000-0000C1CC0000}"/>
    <cellStyle name="Total 8 29" xfId="7757" xr:uid="{00000000-0005-0000-0000-0000C2CC0000}"/>
    <cellStyle name="Total 8 29 2" xfId="14865" xr:uid="{00000000-0005-0000-0000-0000C3CC0000}"/>
    <cellStyle name="Total 8 29 2 2" xfId="29916" xr:uid="{00000000-0005-0000-0000-0000C4CC0000}"/>
    <cellStyle name="Total 8 29 2 3" xfId="44265" xr:uid="{00000000-0005-0000-0000-0000C5CC0000}"/>
    <cellStyle name="Total 8 29 3" xfId="22106" xr:uid="{00000000-0005-0000-0000-0000C6CC0000}"/>
    <cellStyle name="Total 8 29 3 2" xfId="37157" xr:uid="{00000000-0005-0000-0000-0000C7CC0000}"/>
    <cellStyle name="Total 8 29 3 3" xfId="51506" xr:uid="{00000000-0005-0000-0000-0000C8CC0000}"/>
    <cellStyle name="Total 8 3" xfId="2297" xr:uid="{00000000-0005-0000-0000-0000C9CC0000}"/>
    <cellStyle name="Total 8 3 2" xfId="13673" xr:uid="{00000000-0005-0000-0000-0000CACC0000}"/>
    <cellStyle name="Total 8 3 2 2" xfId="28724" xr:uid="{00000000-0005-0000-0000-0000CBCC0000}"/>
    <cellStyle name="Total 8 3 2 3" xfId="43073" xr:uid="{00000000-0005-0000-0000-0000CCCC0000}"/>
    <cellStyle name="Total 8 3 3" xfId="16646" xr:uid="{00000000-0005-0000-0000-0000CDCC0000}"/>
    <cellStyle name="Total 8 3 3 2" xfId="31697" xr:uid="{00000000-0005-0000-0000-0000CECC0000}"/>
    <cellStyle name="Total 8 3 3 3" xfId="46046" xr:uid="{00000000-0005-0000-0000-0000CFCC0000}"/>
    <cellStyle name="Total 8 30" xfId="7967" xr:uid="{00000000-0005-0000-0000-0000D0CC0000}"/>
    <cellStyle name="Total 8 30 2" xfId="13219" xr:uid="{00000000-0005-0000-0000-0000D1CC0000}"/>
    <cellStyle name="Total 8 30 2 2" xfId="28270" xr:uid="{00000000-0005-0000-0000-0000D2CC0000}"/>
    <cellStyle name="Total 8 30 2 3" xfId="42619" xr:uid="{00000000-0005-0000-0000-0000D3CC0000}"/>
    <cellStyle name="Total 8 30 3" xfId="22316" xr:uid="{00000000-0005-0000-0000-0000D4CC0000}"/>
    <cellStyle name="Total 8 30 3 2" xfId="37367" xr:uid="{00000000-0005-0000-0000-0000D5CC0000}"/>
    <cellStyle name="Total 8 30 3 3" xfId="51716" xr:uid="{00000000-0005-0000-0000-0000D6CC0000}"/>
    <cellStyle name="Total 8 31" xfId="8174" xr:uid="{00000000-0005-0000-0000-0000D7CC0000}"/>
    <cellStyle name="Total 8 31 2" xfId="14666" xr:uid="{00000000-0005-0000-0000-0000D8CC0000}"/>
    <cellStyle name="Total 8 31 2 2" xfId="29717" xr:uid="{00000000-0005-0000-0000-0000D9CC0000}"/>
    <cellStyle name="Total 8 31 2 3" xfId="44066" xr:uid="{00000000-0005-0000-0000-0000DACC0000}"/>
    <cellStyle name="Total 8 31 3" xfId="22523" xr:uid="{00000000-0005-0000-0000-0000DBCC0000}"/>
    <cellStyle name="Total 8 31 3 2" xfId="37574" xr:uid="{00000000-0005-0000-0000-0000DCCC0000}"/>
    <cellStyle name="Total 8 31 3 3" xfId="51923" xr:uid="{00000000-0005-0000-0000-0000DDCC0000}"/>
    <cellStyle name="Total 8 32" xfId="8381" xr:uid="{00000000-0005-0000-0000-0000DECC0000}"/>
    <cellStyle name="Total 8 32 2" xfId="15022" xr:uid="{00000000-0005-0000-0000-0000DFCC0000}"/>
    <cellStyle name="Total 8 32 2 2" xfId="30073" xr:uid="{00000000-0005-0000-0000-0000E0CC0000}"/>
    <cellStyle name="Total 8 32 2 3" xfId="44422" xr:uid="{00000000-0005-0000-0000-0000E1CC0000}"/>
    <cellStyle name="Total 8 32 3" xfId="22730" xr:uid="{00000000-0005-0000-0000-0000E2CC0000}"/>
    <cellStyle name="Total 8 32 3 2" xfId="37781" xr:uid="{00000000-0005-0000-0000-0000E3CC0000}"/>
    <cellStyle name="Total 8 32 3 3" xfId="52130" xr:uid="{00000000-0005-0000-0000-0000E4CC0000}"/>
    <cellStyle name="Total 8 33" xfId="8585" xr:uid="{00000000-0005-0000-0000-0000E5CC0000}"/>
    <cellStyle name="Total 8 33 2" xfId="14982" xr:uid="{00000000-0005-0000-0000-0000E6CC0000}"/>
    <cellStyle name="Total 8 33 2 2" xfId="30033" xr:uid="{00000000-0005-0000-0000-0000E7CC0000}"/>
    <cellStyle name="Total 8 33 2 3" xfId="44382" xr:uid="{00000000-0005-0000-0000-0000E8CC0000}"/>
    <cellStyle name="Total 8 33 3" xfId="22934" xr:uid="{00000000-0005-0000-0000-0000E9CC0000}"/>
    <cellStyle name="Total 8 33 3 2" xfId="37985" xr:uid="{00000000-0005-0000-0000-0000EACC0000}"/>
    <cellStyle name="Total 8 33 3 3" xfId="52334" xr:uid="{00000000-0005-0000-0000-0000EBCC0000}"/>
    <cellStyle name="Total 8 34" xfId="8775" xr:uid="{00000000-0005-0000-0000-0000ECCC0000}"/>
    <cellStyle name="Total 8 34 2" xfId="1792" xr:uid="{00000000-0005-0000-0000-0000EDCC0000}"/>
    <cellStyle name="Total 8 34 2 2" xfId="23597" xr:uid="{00000000-0005-0000-0000-0000EECC0000}"/>
    <cellStyle name="Total 8 34 2 3" xfId="23813" xr:uid="{00000000-0005-0000-0000-0000EFCC0000}"/>
    <cellStyle name="Total 8 34 3" xfId="23124" xr:uid="{00000000-0005-0000-0000-0000F0CC0000}"/>
    <cellStyle name="Total 8 34 3 2" xfId="38175" xr:uid="{00000000-0005-0000-0000-0000F1CC0000}"/>
    <cellStyle name="Total 8 34 3 3" xfId="52524" xr:uid="{00000000-0005-0000-0000-0000F2CC0000}"/>
    <cellStyle name="Total 8 35" xfId="8945" xr:uid="{00000000-0005-0000-0000-0000F3CC0000}"/>
    <cellStyle name="Total 8 35 2" xfId="12115" xr:uid="{00000000-0005-0000-0000-0000F4CC0000}"/>
    <cellStyle name="Total 8 35 2 2" xfId="27166" xr:uid="{00000000-0005-0000-0000-0000F5CC0000}"/>
    <cellStyle name="Total 8 35 2 3" xfId="41515" xr:uid="{00000000-0005-0000-0000-0000F6CC0000}"/>
    <cellStyle name="Total 8 35 3" xfId="23294" xr:uid="{00000000-0005-0000-0000-0000F7CC0000}"/>
    <cellStyle name="Total 8 35 3 2" xfId="38345" xr:uid="{00000000-0005-0000-0000-0000F8CC0000}"/>
    <cellStyle name="Total 8 35 3 3" xfId="52694" xr:uid="{00000000-0005-0000-0000-0000F9CC0000}"/>
    <cellStyle name="Total 8 36" xfId="15267" xr:uid="{00000000-0005-0000-0000-0000FACC0000}"/>
    <cellStyle name="Total 8 36 2" xfId="30318" xr:uid="{00000000-0005-0000-0000-0000FBCC0000}"/>
    <cellStyle name="Total 8 36 3" xfId="44667" xr:uid="{00000000-0005-0000-0000-0000FCCC0000}"/>
    <cellStyle name="Total 8 37" xfId="16194" xr:uid="{00000000-0005-0000-0000-0000FDCC0000}"/>
    <cellStyle name="Total 8 37 2" xfId="31245" xr:uid="{00000000-0005-0000-0000-0000FECC0000}"/>
    <cellStyle name="Total 8 37 3" xfId="45594" xr:uid="{00000000-0005-0000-0000-0000FFCC0000}"/>
    <cellStyle name="Total 8 4" xfId="2507" xr:uid="{00000000-0005-0000-0000-000000CD0000}"/>
    <cellStyle name="Total 8 4 2" xfId="10487" xr:uid="{00000000-0005-0000-0000-000001CD0000}"/>
    <cellStyle name="Total 8 4 2 2" xfId="25538" xr:uid="{00000000-0005-0000-0000-000002CD0000}"/>
    <cellStyle name="Total 8 4 2 3" xfId="39887" xr:uid="{00000000-0005-0000-0000-000003CD0000}"/>
    <cellStyle name="Total 8 4 3" xfId="16856" xr:uid="{00000000-0005-0000-0000-000004CD0000}"/>
    <cellStyle name="Total 8 4 3 2" xfId="31907" xr:uid="{00000000-0005-0000-0000-000005CD0000}"/>
    <cellStyle name="Total 8 4 3 3" xfId="46256" xr:uid="{00000000-0005-0000-0000-000006CD0000}"/>
    <cellStyle name="Total 8 5" xfId="2717" xr:uid="{00000000-0005-0000-0000-000007CD0000}"/>
    <cellStyle name="Total 8 5 2" xfId="11605" xr:uid="{00000000-0005-0000-0000-000008CD0000}"/>
    <cellStyle name="Total 8 5 2 2" xfId="26656" xr:uid="{00000000-0005-0000-0000-000009CD0000}"/>
    <cellStyle name="Total 8 5 2 3" xfId="41005" xr:uid="{00000000-0005-0000-0000-00000ACD0000}"/>
    <cellStyle name="Total 8 5 3" xfId="17066" xr:uid="{00000000-0005-0000-0000-00000BCD0000}"/>
    <cellStyle name="Total 8 5 3 2" xfId="32117" xr:uid="{00000000-0005-0000-0000-00000CCD0000}"/>
    <cellStyle name="Total 8 5 3 3" xfId="46466" xr:uid="{00000000-0005-0000-0000-00000DCD0000}"/>
    <cellStyle name="Total 8 6" xfId="2927" xr:uid="{00000000-0005-0000-0000-00000ECD0000}"/>
    <cellStyle name="Total 8 6 2" xfId="11653" xr:uid="{00000000-0005-0000-0000-00000FCD0000}"/>
    <cellStyle name="Total 8 6 2 2" xfId="26704" xr:uid="{00000000-0005-0000-0000-000010CD0000}"/>
    <cellStyle name="Total 8 6 2 3" xfId="41053" xr:uid="{00000000-0005-0000-0000-000011CD0000}"/>
    <cellStyle name="Total 8 6 3" xfId="17276" xr:uid="{00000000-0005-0000-0000-000012CD0000}"/>
    <cellStyle name="Total 8 6 3 2" xfId="32327" xr:uid="{00000000-0005-0000-0000-000013CD0000}"/>
    <cellStyle name="Total 8 6 3 3" xfId="46676" xr:uid="{00000000-0005-0000-0000-000014CD0000}"/>
    <cellStyle name="Total 8 7" xfId="3137" xr:uid="{00000000-0005-0000-0000-000015CD0000}"/>
    <cellStyle name="Total 8 7 2" xfId="11622" xr:uid="{00000000-0005-0000-0000-000016CD0000}"/>
    <cellStyle name="Total 8 7 2 2" xfId="26673" xr:uid="{00000000-0005-0000-0000-000017CD0000}"/>
    <cellStyle name="Total 8 7 2 3" xfId="41022" xr:uid="{00000000-0005-0000-0000-000018CD0000}"/>
    <cellStyle name="Total 8 7 3" xfId="17486" xr:uid="{00000000-0005-0000-0000-000019CD0000}"/>
    <cellStyle name="Total 8 7 3 2" xfId="32537" xr:uid="{00000000-0005-0000-0000-00001ACD0000}"/>
    <cellStyle name="Total 8 7 3 3" xfId="46886" xr:uid="{00000000-0005-0000-0000-00001BCD0000}"/>
    <cellStyle name="Total 8 8" xfId="3347" xr:uid="{00000000-0005-0000-0000-00001CCD0000}"/>
    <cellStyle name="Total 8 8 2" xfId="10075" xr:uid="{00000000-0005-0000-0000-00001DCD0000}"/>
    <cellStyle name="Total 8 8 2 2" xfId="25126" xr:uid="{00000000-0005-0000-0000-00001ECD0000}"/>
    <cellStyle name="Total 8 8 2 3" xfId="39475" xr:uid="{00000000-0005-0000-0000-00001FCD0000}"/>
    <cellStyle name="Total 8 8 3" xfId="17696" xr:uid="{00000000-0005-0000-0000-000020CD0000}"/>
    <cellStyle name="Total 8 8 3 2" xfId="32747" xr:uid="{00000000-0005-0000-0000-000021CD0000}"/>
    <cellStyle name="Total 8 8 3 3" xfId="47096" xr:uid="{00000000-0005-0000-0000-000022CD0000}"/>
    <cellStyle name="Total 8 9" xfId="3557" xr:uid="{00000000-0005-0000-0000-000023CD0000}"/>
    <cellStyle name="Total 8 9 2" xfId="12723" xr:uid="{00000000-0005-0000-0000-000024CD0000}"/>
    <cellStyle name="Total 8 9 2 2" xfId="27774" xr:uid="{00000000-0005-0000-0000-000025CD0000}"/>
    <cellStyle name="Total 8 9 2 3" xfId="42123" xr:uid="{00000000-0005-0000-0000-000026CD0000}"/>
    <cellStyle name="Total 8 9 3" xfId="17906" xr:uid="{00000000-0005-0000-0000-000027CD0000}"/>
    <cellStyle name="Total 8 9 3 2" xfId="32957" xr:uid="{00000000-0005-0000-0000-000028CD0000}"/>
    <cellStyle name="Total 8 9 3 3" xfId="47306" xr:uid="{00000000-0005-0000-0000-000029CD0000}"/>
    <cellStyle name="Total 9" xfId="1465" xr:uid="{00000000-0005-0000-0000-00002ACD0000}"/>
    <cellStyle name="Total 9 10" xfId="3768" xr:uid="{00000000-0005-0000-0000-00002BCD0000}"/>
    <cellStyle name="Total 9 10 2" xfId="11592" xr:uid="{00000000-0005-0000-0000-00002CCD0000}"/>
    <cellStyle name="Total 9 10 2 2" xfId="26643" xr:uid="{00000000-0005-0000-0000-00002DCD0000}"/>
    <cellStyle name="Total 9 10 2 3" xfId="40992" xr:uid="{00000000-0005-0000-0000-00002ECD0000}"/>
    <cellStyle name="Total 9 10 3" xfId="18117" xr:uid="{00000000-0005-0000-0000-00002FCD0000}"/>
    <cellStyle name="Total 9 10 3 2" xfId="33168" xr:uid="{00000000-0005-0000-0000-000030CD0000}"/>
    <cellStyle name="Total 9 10 3 3" xfId="47517" xr:uid="{00000000-0005-0000-0000-000031CD0000}"/>
    <cellStyle name="Total 9 11" xfId="3978" xr:uid="{00000000-0005-0000-0000-000032CD0000}"/>
    <cellStyle name="Total 9 11 2" xfId="11752" xr:uid="{00000000-0005-0000-0000-000033CD0000}"/>
    <cellStyle name="Total 9 11 2 2" xfId="26803" xr:uid="{00000000-0005-0000-0000-000034CD0000}"/>
    <cellStyle name="Total 9 11 2 3" xfId="41152" xr:uid="{00000000-0005-0000-0000-000035CD0000}"/>
    <cellStyle name="Total 9 11 3" xfId="18327" xr:uid="{00000000-0005-0000-0000-000036CD0000}"/>
    <cellStyle name="Total 9 11 3 2" xfId="33378" xr:uid="{00000000-0005-0000-0000-000037CD0000}"/>
    <cellStyle name="Total 9 11 3 3" xfId="47727" xr:uid="{00000000-0005-0000-0000-000038CD0000}"/>
    <cellStyle name="Total 9 12" xfId="4188" xr:uid="{00000000-0005-0000-0000-000039CD0000}"/>
    <cellStyle name="Total 9 12 2" xfId="14505" xr:uid="{00000000-0005-0000-0000-00003ACD0000}"/>
    <cellStyle name="Total 9 12 2 2" xfId="29556" xr:uid="{00000000-0005-0000-0000-00003BCD0000}"/>
    <cellStyle name="Total 9 12 2 3" xfId="43905" xr:uid="{00000000-0005-0000-0000-00003CCD0000}"/>
    <cellStyle name="Total 9 12 3" xfId="18537" xr:uid="{00000000-0005-0000-0000-00003DCD0000}"/>
    <cellStyle name="Total 9 12 3 2" xfId="33588" xr:uid="{00000000-0005-0000-0000-00003ECD0000}"/>
    <cellStyle name="Total 9 12 3 3" xfId="47937" xr:uid="{00000000-0005-0000-0000-00003FCD0000}"/>
    <cellStyle name="Total 9 13" xfId="4398" xr:uid="{00000000-0005-0000-0000-000040CD0000}"/>
    <cellStyle name="Total 9 13 2" xfId="14706" xr:uid="{00000000-0005-0000-0000-000041CD0000}"/>
    <cellStyle name="Total 9 13 2 2" xfId="29757" xr:uid="{00000000-0005-0000-0000-000042CD0000}"/>
    <cellStyle name="Total 9 13 2 3" xfId="44106" xr:uid="{00000000-0005-0000-0000-000043CD0000}"/>
    <cellStyle name="Total 9 13 3" xfId="18747" xr:uid="{00000000-0005-0000-0000-000044CD0000}"/>
    <cellStyle name="Total 9 13 3 2" xfId="33798" xr:uid="{00000000-0005-0000-0000-000045CD0000}"/>
    <cellStyle name="Total 9 13 3 3" xfId="48147" xr:uid="{00000000-0005-0000-0000-000046CD0000}"/>
    <cellStyle name="Total 9 14" xfId="4608" xr:uid="{00000000-0005-0000-0000-000047CD0000}"/>
    <cellStyle name="Total 9 14 2" xfId="10647" xr:uid="{00000000-0005-0000-0000-000048CD0000}"/>
    <cellStyle name="Total 9 14 2 2" xfId="25698" xr:uid="{00000000-0005-0000-0000-000049CD0000}"/>
    <cellStyle name="Total 9 14 2 3" xfId="40047" xr:uid="{00000000-0005-0000-0000-00004ACD0000}"/>
    <cellStyle name="Total 9 14 3" xfId="18957" xr:uid="{00000000-0005-0000-0000-00004BCD0000}"/>
    <cellStyle name="Total 9 14 3 2" xfId="34008" xr:uid="{00000000-0005-0000-0000-00004CCD0000}"/>
    <cellStyle name="Total 9 14 3 3" xfId="48357" xr:uid="{00000000-0005-0000-0000-00004DCD0000}"/>
    <cellStyle name="Total 9 15" xfId="4818" xr:uid="{00000000-0005-0000-0000-00004ECD0000}"/>
    <cellStyle name="Total 9 15 2" xfId="9923" xr:uid="{00000000-0005-0000-0000-00004FCD0000}"/>
    <cellStyle name="Total 9 15 2 2" xfId="24974" xr:uid="{00000000-0005-0000-0000-000050CD0000}"/>
    <cellStyle name="Total 9 15 2 3" xfId="39323" xr:uid="{00000000-0005-0000-0000-000051CD0000}"/>
    <cellStyle name="Total 9 15 3" xfId="19167" xr:uid="{00000000-0005-0000-0000-000052CD0000}"/>
    <cellStyle name="Total 9 15 3 2" xfId="34218" xr:uid="{00000000-0005-0000-0000-000053CD0000}"/>
    <cellStyle name="Total 9 15 3 3" xfId="48567" xr:uid="{00000000-0005-0000-0000-000054CD0000}"/>
    <cellStyle name="Total 9 16" xfId="5028" xr:uid="{00000000-0005-0000-0000-000055CD0000}"/>
    <cellStyle name="Total 9 16 2" xfId="12349" xr:uid="{00000000-0005-0000-0000-000056CD0000}"/>
    <cellStyle name="Total 9 16 2 2" xfId="27400" xr:uid="{00000000-0005-0000-0000-000057CD0000}"/>
    <cellStyle name="Total 9 16 2 3" xfId="41749" xr:uid="{00000000-0005-0000-0000-000058CD0000}"/>
    <cellStyle name="Total 9 16 3" xfId="19377" xr:uid="{00000000-0005-0000-0000-000059CD0000}"/>
    <cellStyle name="Total 9 16 3 2" xfId="34428" xr:uid="{00000000-0005-0000-0000-00005ACD0000}"/>
    <cellStyle name="Total 9 16 3 3" xfId="48777" xr:uid="{00000000-0005-0000-0000-00005BCD0000}"/>
    <cellStyle name="Total 9 17" xfId="5238" xr:uid="{00000000-0005-0000-0000-00005CCD0000}"/>
    <cellStyle name="Total 9 17 2" xfId="13722" xr:uid="{00000000-0005-0000-0000-00005DCD0000}"/>
    <cellStyle name="Total 9 17 2 2" xfId="28773" xr:uid="{00000000-0005-0000-0000-00005ECD0000}"/>
    <cellStyle name="Total 9 17 2 3" xfId="43122" xr:uid="{00000000-0005-0000-0000-00005FCD0000}"/>
    <cellStyle name="Total 9 17 3" xfId="19587" xr:uid="{00000000-0005-0000-0000-000060CD0000}"/>
    <cellStyle name="Total 9 17 3 2" xfId="34638" xr:uid="{00000000-0005-0000-0000-000061CD0000}"/>
    <cellStyle name="Total 9 17 3 3" xfId="48987" xr:uid="{00000000-0005-0000-0000-000062CD0000}"/>
    <cellStyle name="Total 9 18" xfId="5448" xr:uid="{00000000-0005-0000-0000-000063CD0000}"/>
    <cellStyle name="Total 9 18 2" xfId="10241" xr:uid="{00000000-0005-0000-0000-000064CD0000}"/>
    <cellStyle name="Total 9 18 2 2" xfId="25292" xr:uid="{00000000-0005-0000-0000-000065CD0000}"/>
    <cellStyle name="Total 9 18 2 3" xfId="39641" xr:uid="{00000000-0005-0000-0000-000066CD0000}"/>
    <cellStyle name="Total 9 18 3" xfId="19797" xr:uid="{00000000-0005-0000-0000-000067CD0000}"/>
    <cellStyle name="Total 9 18 3 2" xfId="34848" xr:uid="{00000000-0005-0000-0000-000068CD0000}"/>
    <cellStyle name="Total 9 18 3 3" xfId="49197" xr:uid="{00000000-0005-0000-0000-000069CD0000}"/>
    <cellStyle name="Total 9 19" xfId="5658" xr:uid="{00000000-0005-0000-0000-00006ACD0000}"/>
    <cellStyle name="Total 9 19 2" xfId="12776" xr:uid="{00000000-0005-0000-0000-00006BCD0000}"/>
    <cellStyle name="Total 9 19 2 2" xfId="27827" xr:uid="{00000000-0005-0000-0000-00006CCD0000}"/>
    <cellStyle name="Total 9 19 2 3" xfId="42176" xr:uid="{00000000-0005-0000-0000-00006DCD0000}"/>
    <cellStyle name="Total 9 19 3" xfId="20007" xr:uid="{00000000-0005-0000-0000-00006ECD0000}"/>
    <cellStyle name="Total 9 19 3 2" xfId="35058" xr:uid="{00000000-0005-0000-0000-00006FCD0000}"/>
    <cellStyle name="Total 9 19 3 3" xfId="49407" xr:uid="{00000000-0005-0000-0000-000070CD0000}"/>
    <cellStyle name="Total 9 2" xfId="2063" xr:uid="{00000000-0005-0000-0000-000071CD0000}"/>
    <cellStyle name="Total 9 2 2" xfId="9967" xr:uid="{00000000-0005-0000-0000-000072CD0000}"/>
    <cellStyle name="Total 9 2 2 2" xfId="25018" xr:uid="{00000000-0005-0000-0000-000073CD0000}"/>
    <cellStyle name="Total 9 2 2 3" xfId="39367" xr:uid="{00000000-0005-0000-0000-000074CD0000}"/>
    <cellStyle name="Total 9 2 3" xfId="16410" xr:uid="{00000000-0005-0000-0000-000075CD0000}"/>
    <cellStyle name="Total 9 2 3 2" xfId="31461" xr:uid="{00000000-0005-0000-0000-000076CD0000}"/>
    <cellStyle name="Total 9 2 3 3" xfId="45810" xr:uid="{00000000-0005-0000-0000-000077CD0000}"/>
    <cellStyle name="Total 9 20" xfId="5868" xr:uid="{00000000-0005-0000-0000-000078CD0000}"/>
    <cellStyle name="Total 9 20 2" xfId="9203" xr:uid="{00000000-0005-0000-0000-000079CD0000}"/>
    <cellStyle name="Total 9 20 2 2" xfId="24254" xr:uid="{00000000-0005-0000-0000-00007ACD0000}"/>
    <cellStyle name="Total 9 20 2 3" xfId="38603" xr:uid="{00000000-0005-0000-0000-00007BCD0000}"/>
    <cellStyle name="Total 9 20 3" xfId="20217" xr:uid="{00000000-0005-0000-0000-00007CCD0000}"/>
    <cellStyle name="Total 9 20 3 2" xfId="35268" xr:uid="{00000000-0005-0000-0000-00007DCD0000}"/>
    <cellStyle name="Total 9 20 3 3" xfId="49617" xr:uid="{00000000-0005-0000-0000-00007ECD0000}"/>
    <cellStyle name="Total 9 21" xfId="6078" xr:uid="{00000000-0005-0000-0000-00007FCD0000}"/>
    <cellStyle name="Total 9 21 2" xfId="15962" xr:uid="{00000000-0005-0000-0000-000080CD0000}"/>
    <cellStyle name="Total 9 21 2 2" xfId="31013" xr:uid="{00000000-0005-0000-0000-000081CD0000}"/>
    <cellStyle name="Total 9 21 2 3" xfId="45362" xr:uid="{00000000-0005-0000-0000-000082CD0000}"/>
    <cellStyle name="Total 9 21 3" xfId="20427" xr:uid="{00000000-0005-0000-0000-000083CD0000}"/>
    <cellStyle name="Total 9 21 3 2" xfId="35478" xr:uid="{00000000-0005-0000-0000-000084CD0000}"/>
    <cellStyle name="Total 9 21 3 3" xfId="49827" xr:uid="{00000000-0005-0000-0000-000085CD0000}"/>
    <cellStyle name="Total 9 22" xfId="6288" xr:uid="{00000000-0005-0000-0000-000086CD0000}"/>
    <cellStyle name="Total 9 22 2" xfId="9284" xr:uid="{00000000-0005-0000-0000-000087CD0000}"/>
    <cellStyle name="Total 9 22 2 2" xfId="24335" xr:uid="{00000000-0005-0000-0000-000088CD0000}"/>
    <cellStyle name="Total 9 22 2 3" xfId="38684" xr:uid="{00000000-0005-0000-0000-000089CD0000}"/>
    <cellStyle name="Total 9 22 3" xfId="20637" xr:uid="{00000000-0005-0000-0000-00008ACD0000}"/>
    <cellStyle name="Total 9 22 3 2" xfId="35688" xr:uid="{00000000-0005-0000-0000-00008BCD0000}"/>
    <cellStyle name="Total 9 22 3 3" xfId="50037" xr:uid="{00000000-0005-0000-0000-00008CCD0000}"/>
    <cellStyle name="Total 9 23" xfId="6498" xr:uid="{00000000-0005-0000-0000-00008DCD0000}"/>
    <cellStyle name="Total 9 23 2" xfId="14289" xr:uid="{00000000-0005-0000-0000-00008ECD0000}"/>
    <cellStyle name="Total 9 23 2 2" xfId="29340" xr:uid="{00000000-0005-0000-0000-00008FCD0000}"/>
    <cellStyle name="Total 9 23 2 3" xfId="43689" xr:uid="{00000000-0005-0000-0000-000090CD0000}"/>
    <cellStyle name="Total 9 23 3" xfId="20847" xr:uid="{00000000-0005-0000-0000-000091CD0000}"/>
    <cellStyle name="Total 9 23 3 2" xfId="35898" xr:uid="{00000000-0005-0000-0000-000092CD0000}"/>
    <cellStyle name="Total 9 23 3 3" xfId="50247" xr:uid="{00000000-0005-0000-0000-000093CD0000}"/>
    <cellStyle name="Total 9 24" xfId="6708" xr:uid="{00000000-0005-0000-0000-000094CD0000}"/>
    <cellStyle name="Total 9 24 2" xfId="13550" xr:uid="{00000000-0005-0000-0000-000095CD0000}"/>
    <cellStyle name="Total 9 24 2 2" xfId="28601" xr:uid="{00000000-0005-0000-0000-000096CD0000}"/>
    <cellStyle name="Total 9 24 2 3" xfId="42950" xr:uid="{00000000-0005-0000-0000-000097CD0000}"/>
    <cellStyle name="Total 9 24 3" xfId="21057" xr:uid="{00000000-0005-0000-0000-000098CD0000}"/>
    <cellStyle name="Total 9 24 3 2" xfId="36108" xr:uid="{00000000-0005-0000-0000-000099CD0000}"/>
    <cellStyle name="Total 9 24 3 3" xfId="50457" xr:uid="{00000000-0005-0000-0000-00009ACD0000}"/>
    <cellStyle name="Total 9 25" xfId="6918" xr:uid="{00000000-0005-0000-0000-00009BCD0000}"/>
    <cellStyle name="Total 9 25 2" xfId="1801" xr:uid="{00000000-0005-0000-0000-00009CCD0000}"/>
    <cellStyle name="Total 9 25 2 2" xfId="23606" xr:uid="{00000000-0005-0000-0000-00009DCD0000}"/>
    <cellStyle name="Total 9 25 2 3" xfId="23793" xr:uid="{00000000-0005-0000-0000-00009ECD0000}"/>
    <cellStyle name="Total 9 25 3" xfId="21267" xr:uid="{00000000-0005-0000-0000-00009FCD0000}"/>
    <cellStyle name="Total 9 25 3 2" xfId="36318" xr:uid="{00000000-0005-0000-0000-0000A0CD0000}"/>
    <cellStyle name="Total 9 25 3 3" xfId="50667" xr:uid="{00000000-0005-0000-0000-0000A1CD0000}"/>
    <cellStyle name="Total 9 26" xfId="7128" xr:uid="{00000000-0005-0000-0000-0000A2CD0000}"/>
    <cellStyle name="Total 9 26 2" xfId="15544" xr:uid="{00000000-0005-0000-0000-0000A3CD0000}"/>
    <cellStyle name="Total 9 26 2 2" xfId="30595" xr:uid="{00000000-0005-0000-0000-0000A4CD0000}"/>
    <cellStyle name="Total 9 26 2 3" xfId="44944" xr:uid="{00000000-0005-0000-0000-0000A5CD0000}"/>
    <cellStyle name="Total 9 26 3" xfId="21477" xr:uid="{00000000-0005-0000-0000-0000A6CD0000}"/>
    <cellStyle name="Total 9 26 3 2" xfId="36528" xr:uid="{00000000-0005-0000-0000-0000A7CD0000}"/>
    <cellStyle name="Total 9 26 3 3" xfId="50877" xr:uid="{00000000-0005-0000-0000-0000A8CD0000}"/>
    <cellStyle name="Total 9 27" xfId="7338" xr:uid="{00000000-0005-0000-0000-0000A9CD0000}"/>
    <cellStyle name="Total 9 27 2" xfId="16068" xr:uid="{00000000-0005-0000-0000-0000AACD0000}"/>
    <cellStyle name="Total 9 27 2 2" xfId="31119" xr:uid="{00000000-0005-0000-0000-0000ABCD0000}"/>
    <cellStyle name="Total 9 27 2 3" xfId="45468" xr:uid="{00000000-0005-0000-0000-0000ACCD0000}"/>
    <cellStyle name="Total 9 27 3" xfId="21687" xr:uid="{00000000-0005-0000-0000-0000ADCD0000}"/>
    <cellStyle name="Total 9 27 3 2" xfId="36738" xr:uid="{00000000-0005-0000-0000-0000AECD0000}"/>
    <cellStyle name="Total 9 27 3 3" xfId="51087" xr:uid="{00000000-0005-0000-0000-0000AFCD0000}"/>
    <cellStyle name="Total 9 28" xfId="7548" xr:uid="{00000000-0005-0000-0000-0000B0CD0000}"/>
    <cellStyle name="Total 9 28 2" xfId="1561" xr:uid="{00000000-0005-0000-0000-0000B1CD0000}"/>
    <cellStyle name="Total 9 28 2 2" xfId="23406" xr:uid="{00000000-0005-0000-0000-0000B2CD0000}"/>
    <cellStyle name="Total 9 28 2 3" xfId="24025" xr:uid="{00000000-0005-0000-0000-0000B3CD0000}"/>
    <cellStyle name="Total 9 28 3" xfId="21897" xr:uid="{00000000-0005-0000-0000-0000B4CD0000}"/>
    <cellStyle name="Total 9 28 3 2" xfId="36948" xr:uid="{00000000-0005-0000-0000-0000B5CD0000}"/>
    <cellStyle name="Total 9 28 3 3" xfId="51297" xr:uid="{00000000-0005-0000-0000-0000B6CD0000}"/>
    <cellStyle name="Total 9 29" xfId="7758" xr:uid="{00000000-0005-0000-0000-0000B7CD0000}"/>
    <cellStyle name="Total 9 29 2" xfId="1779" xr:uid="{00000000-0005-0000-0000-0000B8CD0000}"/>
    <cellStyle name="Total 9 29 2 2" xfId="23584" xr:uid="{00000000-0005-0000-0000-0000B9CD0000}"/>
    <cellStyle name="Total 9 29 2 3" xfId="23935" xr:uid="{00000000-0005-0000-0000-0000BACD0000}"/>
    <cellStyle name="Total 9 29 3" xfId="22107" xr:uid="{00000000-0005-0000-0000-0000BBCD0000}"/>
    <cellStyle name="Total 9 29 3 2" xfId="37158" xr:uid="{00000000-0005-0000-0000-0000BCCD0000}"/>
    <cellStyle name="Total 9 29 3 3" xfId="51507" xr:uid="{00000000-0005-0000-0000-0000BDCD0000}"/>
    <cellStyle name="Total 9 3" xfId="2298" xr:uid="{00000000-0005-0000-0000-0000BECD0000}"/>
    <cellStyle name="Total 9 3 2" xfId="12258" xr:uid="{00000000-0005-0000-0000-0000BFCD0000}"/>
    <cellStyle name="Total 9 3 2 2" xfId="27309" xr:uid="{00000000-0005-0000-0000-0000C0CD0000}"/>
    <cellStyle name="Total 9 3 2 3" xfId="41658" xr:uid="{00000000-0005-0000-0000-0000C1CD0000}"/>
    <cellStyle name="Total 9 3 3" xfId="16647" xr:uid="{00000000-0005-0000-0000-0000C2CD0000}"/>
    <cellStyle name="Total 9 3 3 2" xfId="31698" xr:uid="{00000000-0005-0000-0000-0000C3CD0000}"/>
    <cellStyle name="Total 9 3 3 3" xfId="46047" xr:uid="{00000000-0005-0000-0000-0000C4CD0000}"/>
    <cellStyle name="Total 9 30" xfId="7968" xr:uid="{00000000-0005-0000-0000-0000C5CD0000}"/>
    <cellStyle name="Total 9 30 2" xfId="12756" xr:uid="{00000000-0005-0000-0000-0000C6CD0000}"/>
    <cellStyle name="Total 9 30 2 2" xfId="27807" xr:uid="{00000000-0005-0000-0000-0000C7CD0000}"/>
    <cellStyle name="Total 9 30 2 3" xfId="42156" xr:uid="{00000000-0005-0000-0000-0000C8CD0000}"/>
    <cellStyle name="Total 9 30 3" xfId="22317" xr:uid="{00000000-0005-0000-0000-0000C9CD0000}"/>
    <cellStyle name="Total 9 30 3 2" xfId="37368" xr:uid="{00000000-0005-0000-0000-0000CACD0000}"/>
    <cellStyle name="Total 9 30 3 3" xfId="51717" xr:uid="{00000000-0005-0000-0000-0000CBCD0000}"/>
    <cellStyle name="Total 9 31" xfId="8175" xr:uid="{00000000-0005-0000-0000-0000CCCD0000}"/>
    <cellStyle name="Total 9 31 2" xfId="13314" xr:uid="{00000000-0005-0000-0000-0000CDCD0000}"/>
    <cellStyle name="Total 9 31 2 2" xfId="28365" xr:uid="{00000000-0005-0000-0000-0000CECD0000}"/>
    <cellStyle name="Total 9 31 2 3" xfId="42714" xr:uid="{00000000-0005-0000-0000-0000CFCD0000}"/>
    <cellStyle name="Total 9 31 3" xfId="22524" xr:uid="{00000000-0005-0000-0000-0000D0CD0000}"/>
    <cellStyle name="Total 9 31 3 2" xfId="37575" xr:uid="{00000000-0005-0000-0000-0000D1CD0000}"/>
    <cellStyle name="Total 9 31 3 3" xfId="51924" xr:uid="{00000000-0005-0000-0000-0000D2CD0000}"/>
    <cellStyle name="Total 9 32" xfId="8382" xr:uid="{00000000-0005-0000-0000-0000D3CD0000}"/>
    <cellStyle name="Total 9 32 2" xfId="13069" xr:uid="{00000000-0005-0000-0000-0000D4CD0000}"/>
    <cellStyle name="Total 9 32 2 2" xfId="28120" xr:uid="{00000000-0005-0000-0000-0000D5CD0000}"/>
    <cellStyle name="Total 9 32 2 3" xfId="42469" xr:uid="{00000000-0005-0000-0000-0000D6CD0000}"/>
    <cellStyle name="Total 9 32 3" xfId="22731" xr:uid="{00000000-0005-0000-0000-0000D7CD0000}"/>
    <cellStyle name="Total 9 32 3 2" xfId="37782" xr:uid="{00000000-0005-0000-0000-0000D8CD0000}"/>
    <cellStyle name="Total 9 32 3 3" xfId="52131" xr:uid="{00000000-0005-0000-0000-0000D9CD0000}"/>
    <cellStyle name="Total 9 33" xfId="8586" xr:uid="{00000000-0005-0000-0000-0000DACD0000}"/>
    <cellStyle name="Total 9 33 2" xfId="10632" xr:uid="{00000000-0005-0000-0000-0000DBCD0000}"/>
    <cellStyle name="Total 9 33 2 2" xfId="25683" xr:uid="{00000000-0005-0000-0000-0000DCCD0000}"/>
    <cellStyle name="Total 9 33 2 3" xfId="40032" xr:uid="{00000000-0005-0000-0000-0000DDCD0000}"/>
    <cellStyle name="Total 9 33 3" xfId="22935" xr:uid="{00000000-0005-0000-0000-0000DECD0000}"/>
    <cellStyle name="Total 9 33 3 2" xfId="37986" xr:uid="{00000000-0005-0000-0000-0000DFCD0000}"/>
    <cellStyle name="Total 9 33 3 3" xfId="52335" xr:uid="{00000000-0005-0000-0000-0000E0CD0000}"/>
    <cellStyle name="Total 9 34" xfId="8776" xr:uid="{00000000-0005-0000-0000-0000E1CD0000}"/>
    <cellStyle name="Total 9 34 2" xfId="9182" xr:uid="{00000000-0005-0000-0000-0000E2CD0000}"/>
    <cellStyle name="Total 9 34 2 2" xfId="24233" xr:uid="{00000000-0005-0000-0000-0000E3CD0000}"/>
    <cellStyle name="Total 9 34 2 3" xfId="38582" xr:uid="{00000000-0005-0000-0000-0000E4CD0000}"/>
    <cellStyle name="Total 9 34 3" xfId="23125" xr:uid="{00000000-0005-0000-0000-0000E5CD0000}"/>
    <cellStyle name="Total 9 34 3 2" xfId="38176" xr:uid="{00000000-0005-0000-0000-0000E6CD0000}"/>
    <cellStyle name="Total 9 34 3 3" xfId="52525" xr:uid="{00000000-0005-0000-0000-0000E7CD0000}"/>
    <cellStyle name="Total 9 35" xfId="8946" xr:uid="{00000000-0005-0000-0000-0000E8CD0000}"/>
    <cellStyle name="Total 9 35 2" xfId="12112" xr:uid="{00000000-0005-0000-0000-0000E9CD0000}"/>
    <cellStyle name="Total 9 35 2 2" xfId="27163" xr:uid="{00000000-0005-0000-0000-0000EACD0000}"/>
    <cellStyle name="Total 9 35 2 3" xfId="41512" xr:uid="{00000000-0005-0000-0000-0000EBCD0000}"/>
    <cellStyle name="Total 9 35 3" xfId="23295" xr:uid="{00000000-0005-0000-0000-0000ECCD0000}"/>
    <cellStyle name="Total 9 35 3 2" xfId="38346" xr:uid="{00000000-0005-0000-0000-0000EDCD0000}"/>
    <cellStyle name="Total 9 35 3 3" xfId="52695" xr:uid="{00000000-0005-0000-0000-0000EECD0000}"/>
    <cellStyle name="Total 9 36" xfId="13969" xr:uid="{00000000-0005-0000-0000-0000EFCD0000}"/>
    <cellStyle name="Total 9 36 2" xfId="29020" xr:uid="{00000000-0005-0000-0000-0000F0CD0000}"/>
    <cellStyle name="Total 9 36 3" xfId="43369" xr:uid="{00000000-0005-0000-0000-0000F1CD0000}"/>
    <cellStyle name="Total 9 37" xfId="16195" xr:uid="{00000000-0005-0000-0000-0000F2CD0000}"/>
    <cellStyle name="Total 9 37 2" xfId="31246" xr:uid="{00000000-0005-0000-0000-0000F3CD0000}"/>
    <cellStyle name="Total 9 37 3" xfId="45595" xr:uid="{00000000-0005-0000-0000-0000F4CD0000}"/>
    <cellStyle name="Total 9 4" xfId="2508" xr:uid="{00000000-0005-0000-0000-0000F5CD0000}"/>
    <cellStyle name="Total 9 4 2" xfId="9053" xr:uid="{00000000-0005-0000-0000-0000F6CD0000}"/>
    <cellStyle name="Total 9 4 2 2" xfId="24104" xr:uid="{00000000-0005-0000-0000-0000F7CD0000}"/>
    <cellStyle name="Total 9 4 2 3" xfId="38453" xr:uid="{00000000-0005-0000-0000-0000F8CD0000}"/>
    <cellStyle name="Total 9 4 3" xfId="16857" xr:uid="{00000000-0005-0000-0000-0000F9CD0000}"/>
    <cellStyle name="Total 9 4 3 2" xfId="31908" xr:uid="{00000000-0005-0000-0000-0000FACD0000}"/>
    <cellStyle name="Total 9 4 3 3" xfId="46257" xr:uid="{00000000-0005-0000-0000-0000FBCD0000}"/>
    <cellStyle name="Total 9 5" xfId="2718" xr:uid="{00000000-0005-0000-0000-0000FCCD0000}"/>
    <cellStyle name="Total 9 5 2" xfId="10063" xr:uid="{00000000-0005-0000-0000-0000FDCD0000}"/>
    <cellStyle name="Total 9 5 2 2" xfId="25114" xr:uid="{00000000-0005-0000-0000-0000FECD0000}"/>
    <cellStyle name="Total 9 5 2 3" xfId="39463" xr:uid="{00000000-0005-0000-0000-0000FFCD0000}"/>
    <cellStyle name="Total 9 5 3" xfId="17067" xr:uid="{00000000-0005-0000-0000-000000CE0000}"/>
    <cellStyle name="Total 9 5 3 2" xfId="32118" xr:uid="{00000000-0005-0000-0000-000001CE0000}"/>
    <cellStyle name="Total 9 5 3 3" xfId="46467" xr:uid="{00000000-0005-0000-0000-000002CE0000}"/>
    <cellStyle name="Total 9 6" xfId="2928" xr:uid="{00000000-0005-0000-0000-000003CE0000}"/>
    <cellStyle name="Total 9 6 2" xfId="14529" xr:uid="{00000000-0005-0000-0000-000004CE0000}"/>
    <cellStyle name="Total 9 6 2 2" xfId="29580" xr:uid="{00000000-0005-0000-0000-000005CE0000}"/>
    <cellStyle name="Total 9 6 2 3" xfId="43929" xr:uid="{00000000-0005-0000-0000-000006CE0000}"/>
    <cellStyle name="Total 9 6 3" xfId="17277" xr:uid="{00000000-0005-0000-0000-000007CE0000}"/>
    <cellStyle name="Total 9 6 3 2" xfId="32328" xr:uid="{00000000-0005-0000-0000-000008CE0000}"/>
    <cellStyle name="Total 9 6 3 3" xfId="46677" xr:uid="{00000000-0005-0000-0000-000009CE0000}"/>
    <cellStyle name="Total 9 7" xfId="3138" xr:uid="{00000000-0005-0000-0000-00000ACE0000}"/>
    <cellStyle name="Total 9 7 2" xfId="9680" xr:uid="{00000000-0005-0000-0000-00000BCE0000}"/>
    <cellStyle name="Total 9 7 2 2" xfId="24731" xr:uid="{00000000-0005-0000-0000-00000CCE0000}"/>
    <cellStyle name="Total 9 7 2 3" xfId="39080" xr:uid="{00000000-0005-0000-0000-00000DCE0000}"/>
    <cellStyle name="Total 9 7 3" xfId="17487" xr:uid="{00000000-0005-0000-0000-00000ECE0000}"/>
    <cellStyle name="Total 9 7 3 2" xfId="32538" xr:uid="{00000000-0005-0000-0000-00000FCE0000}"/>
    <cellStyle name="Total 9 7 3 3" xfId="46887" xr:uid="{00000000-0005-0000-0000-000010CE0000}"/>
    <cellStyle name="Total 9 8" xfId="3348" xr:uid="{00000000-0005-0000-0000-000011CE0000}"/>
    <cellStyle name="Total 9 8 2" xfId="9381" xr:uid="{00000000-0005-0000-0000-000012CE0000}"/>
    <cellStyle name="Total 9 8 2 2" xfId="24432" xr:uid="{00000000-0005-0000-0000-000013CE0000}"/>
    <cellStyle name="Total 9 8 2 3" xfId="38781" xr:uid="{00000000-0005-0000-0000-000014CE0000}"/>
    <cellStyle name="Total 9 8 3" xfId="17697" xr:uid="{00000000-0005-0000-0000-000015CE0000}"/>
    <cellStyle name="Total 9 8 3 2" xfId="32748" xr:uid="{00000000-0005-0000-0000-000016CE0000}"/>
    <cellStyle name="Total 9 8 3 3" xfId="47097" xr:uid="{00000000-0005-0000-0000-000017CE0000}"/>
    <cellStyle name="Total 9 9" xfId="3558" xr:uid="{00000000-0005-0000-0000-000018CE0000}"/>
    <cellStyle name="Total 9 9 2" xfId="11264" xr:uid="{00000000-0005-0000-0000-000019CE0000}"/>
    <cellStyle name="Total 9 9 2 2" xfId="26315" xr:uid="{00000000-0005-0000-0000-00001ACE0000}"/>
    <cellStyle name="Total 9 9 2 3" xfId="40664" xr:uid="{00000000-0005-0000-0000-00001BCE0000}"/>
    <cellStyle name="Total 9 9 3" xfId="17907" xr:uid="{00000000-0005-0000-0000-00001CCE0000}"/>
    <cellStyle name="Total 9 9 3 2" xfId="32958" xr:uid="{00000000-0005-0000-0000-00001DCE0000}"/>
    <cellStyle name="Total 9 9 3 3" xfId="47307" xr:uid="{00000000-0005-0000-0000-00001E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'Graficos Comunicado'!$E$73</c:f>
          <c:strCache>
            <c:ptCount val="1"/>
            <c:pt idx="0">
              <c:v>Participación en ingresos brutos por categoría de juego
Septiembre 2019</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pieChart>
        <c:varyColors val="1"/>
        <c:ser>
          <c:idx val="0"/>
          <c:order val="0"/>
          <c:tx>
            <c:strRef>
              <c:f>'Graficos Comunicado'!$D$71</c:f>
              <c:strCache>
                <c:ptCount val="1"/>
                <c:pt idx="0">
                  <c:v>% Participación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85-4F6D-9D90-A421356E82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85-4F6D-9D90-A421356E82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85-4F6D-9D90-A421356E82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85-4F6D-9D90-A421356E823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85-4F6D-9D90-A421356E823D}"/>
              </c:ext>
            </c:extLst>
          </c:dPt>
          <c:dLbls>
            <c:dLbl>
              <c:idx val="0"/>
              <c:layout>
                <c:manualLayout>
                  <c:x val="2.5792865764219967E-2"/>
                  <c:y val="2.22616655424228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D85-4F6D-9D90-A421356E823D}"/>
                </c:ext>
              </c:extLst>
            </c:dLbl>
            <c:dLbl>
              <c:idx val="1"/>
              <c:layout>
                <c:manualLayout>
                  <c:x val="-1.4027350293980827E-3"/>
                  <c:y val="2.113700184798743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D85-4F6D-9D90-A421356E823D}"/>
                </c:ext>
              </c:extLst>
            </c:dLbl>
            <c:dLbl>
              <c:idx val="2"/>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D85-4F6D-9D90-A421356E823D}"/>
                </c:ext>
              </c:extLst>
            </c:dLbl>
            <c:dLbl>
              <c:idx val="3"/>
              <c:layout>
                <c:manualLayout>
                  <c:x val="-6.2204679660310569E-2"/>
                  <c:y val="-0.1244591140594719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D85-4F6D-9D90-A421356E823D}"/>
                </c:ext>
              </c:extLst>
            </c:dLbl>
            <c:dLbl>
              <c:idx val="4"/>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D85-4F6D-9D90-A421356E823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 Comunicado'!$B$72:$B$76</c:f>
              <c:strCache>
                <c:ptCount val="5"/>
                <c:pt idx="0">
                  <c:v>Ruleta</c:v>
                </c:pt>
                <c:pt idx="1">
                  <c:v>Cartas</c:v>
                </c:pt>
                <c:pt idx="2">
                  <c:v>Dados</c:v>
                </c:pt>
                <c:pt idx="3">
                  <c:v>Máquinas de azar</c:v>
                </c:pt>
                <c:pt idx="4">
                  <c:v>Bingo</c:v>
                </c:pt>
              </c:strCache>
            </c:strRef>
          </c:cat>
          <c:val>
            <c:numRef>
              <c:f>'Graficos Comunicado'!$D$72:$D$76</c:f>
              <c:numCache>
                <c:formatCode>0.0%</c:formatCode>
                <c:ptCount val="5"/>
                <c:pt idx="0">
                  <c:v>4.4018115097700164E-2</c:v>
                </c:pt>
                <c:pt idx="1">
                  <c:v>0.14210014556584194</c:v>
                </c:pt>
                <c:pt idx="2">
                  <c:v>2.8975211358788222E-3</c:v>
                </c:pt>
                <c:pt idx="3">
                  <c:v>0.8098051318231636</c:v>
                </c:pt>
                <c:pt idx="4">
                  <c:v>1.179086377415483E-3</c:v>
                </c:pt>
              </c:numCache>
            </c:numRef>
          </c:val>
          <c:extLst>
            <c:ext xmlns:c16="http://schemas.microsoft.com/office/drawing/2014/chart" uri="{C3380CC4-5D6E-409C-BE32-E72D297353CC}">
              <c16:uniqueId val="{0000000A-ED85-4F6D-9D90-A421356E823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'Graficos Comunicado'!$D$32</c:f>
          <c:strCache>
            <c:ptCount val="1"/>
            <c:pt idx="0">
              <c:v>Ingresos brutos del juego o win ($ millones)
Agosto 2019-Septiembre 2019</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bar"/>
        <c:grouping val="clustered"/>
        <c:varyColors val="0"/>
        <c:ser>
          <c:idx val="0"/>
          <c:order val="0"/>
          <c:tx>
            <c:strRef>
              <c:f>'Graficos Comunicado'!$D$2</c:f>
              <c:strCache>
                <c:ptCount val="1"/>
                <c:pt idx="0">
                  <c:v>#¡VALOR!</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 Comunicado'!$C$3:$C$27</c:f>
              <c:strCache>
                <c:ptCount val="25"/>
                <c:pt idx="0">
                  <c:v>Puerto Natales</c:v>
                </c:pt>
                <c:pt idx="1">
                  <c:v>Dreams Coyhaique</c:v>
                </c:pt>
                <c:pt idx="2">
                  <c:v>Arica</c:v>
                </c:pt>
                <c:pt idx="3">
                  <c:v>Ovalle Casino Resort S.A.</c:v>
                </c:pt>
                <c:pt idx="4">
                  <c:v>Enjoy Chiloé</c:v>
                </c:pt>
                <c:pt idx="5">
                  <c:v>Casino Gran Los Angeles</c:v>
                </c:pt>
                <c:pt idx="6">
                  <c:v>Casino de Colchagua</c:v>
                </c:pt>
                <c:pt idx="7">
                  <c:v>Casino Luckia Arica</c:v>
                </c:pt>
                <c:pt idx="8">
                  <c:v>Marina del Sol Chillán</c:v>
                </c:pt>
                <c:pt idx="9">
                  <c:v>Casino de Juegos del Pacífico</c:v>
                </c:pt>
                <c:pt idx="10">
                  <c:v>Marina del Sol Osorno</c:v>
                </c:pt>
                <c:pt idx="11">
                  <c:v>Antay Casino &amp; Hotel</c:v>
                </c:pt>
                <c:pt idx="12">
                  <c:v>Marina del Sol Calama</c:v>
                </c:pt>
                <c:pt idx="13">
                  <c:v>Gran Casino de Talca</c:v>
                </c:pt>
                <c:pt idx="14">
                  <c:v>Pucón</c:v>
                </c:pt>
                <c:pt idx="15">
                  <c:v>Dreams Valdivia</c:v>
                </c:pt>
                <c:pt idx="16">
                  <c:v>Puerto Varas</c:v>
                </c:pt>
                <c:pt idx="17">
                  <c:v>Iquique</c:v>
                </c:pt>
                <c:pt idx="18">
                  <c:v>Dreams Punta Arenas</c:v>
                </c:pt>
                <c:pt idx="19">
                  <c:v>Dreams Temuco</c:v>
                </c:pt>
                <c:pt idx="20">
                  <c:v>Enjoy Antofagasta</c:v>
                </c:pt>
                <c:pt idx="21">
                  <c:v>Coquimbo</c:v>
                </c:pt>
                <c:pt idx="22">
                  <c:v>Marina del Sol Talcahuano</c:v>
                </c:pt>
                <c:pt idx="23">
                  <c:v>Casino Rinconada</c:v>
                </c:pt>
                <c:pt idx="24">
                  <c:v>Viña del Mar</c:v>
                </c:pt>
              </c:strCache>
            </c:strRef>
          </c:cat>
          <c:val>
            <c:numRef>
              <c:f>'Graficos Comunicado'!$D$3:$D$27</c:f>
              <c:numCache>
                <c:formatCode>_-"$"\ * #,##0,,_-;\-"$"\ * #,##0_-;_-"$"\ * "-"??_-;_-@_-</c:formatCode>
                <c:ptCount val="25"/>
                <c:pt idx="0">
                  <c:v>156377178</c:v>
                </c:pt>
                <c:pt idx="1">
                  <c:v>0</c:v>
                </c:pt>
                <c:pt idx="2">
                  <c:v>347541315</c:v>
                </c:pt>
                <c:pt idx="3">
                  <c:v>0</c:v>
                </c:pt>
                <c:pt idx="4">
                  <c:v>0</c:v>
                </c:pt>
                <c:pt idx="5">
                  <c:v>0</c:v>
                </c:pt>
                <c:pt idx="6">
                  <c:v>0</c:v>
                </c:pt>
                <c:pt idx="7">
                  <c:v>0</c:v>
                </c:pt>
                <c:pt idx="8">
                  <c:v>0</c:v>
                </c:pt>
                <c:pt idx="9">
                  <c:v>0</c:v>
                </c:pt>
                <c:pt idx="10">
                  <c:v>0</c:v>
                </c:pt>
                <c:pt idx="11">
                  <c:v>0</c:v>
                </c:pt>
                <c:pt idx="12">
                  <c:v>0</c:v>
                </c:pt>
                <c:pt idx="13">
                  <c:v>0</c:v>
                </c:pt>
                <c:pt idx="14">
                  <c:v>732961441</c:v>
                </c:pt>
                <c:pt idx="15">
                  <c:v>0</c:v>
                </c:pt>
                <c:pt idx="16">
                  <c:v>1332859703.7099998</c:v>
                </c:pt>
                <c:pt idx="17">
                  <c:v>1769741063.47</c:v>
                </c:pt>
                <c:pt idx="18">
                  <c:v>0</c:v>
                </c:pt>
                <c:pt idx="19">
                  <c:v>0</c:v>
                </c:pt>
                <c:pt idx="20">
                  <c:v>0</c:v>
                </c:pt>
                <c:pt idx="21">
                  <c:v>2255137953</c:v>
                </c:pt>
                <c:pt idx="22">
                  <c:v>0</c:v>
                </c:pt>
                <c:pt idx="23">
                  <c:v>0</c:v>
                </c:pt>
                <c:pt idx="24">
                  <c:v>4910348754.2900009</c:v>
                </c:pt>
              </c:numCache>
            </c:numRef>
          </c:val>
          <c:extLst>
            <c:ext xmlns:c16="http://schemas.microsoft.com/office/drawing/2014/chart" uri="{C3380CC4-5D6E-409C-BE32-E72D297353CC}">
              <c16:uniqueId val="{00000000-B628-4E70-A3D0-2B90A7E1886C}"/>
            </c:ext>
          </c:extLst>
        </c:ser>
        <c:ser>
          <c:idx val="1"/>
          <c:order val="1"/>
          <c:tx>
            <c:strRef>
              <c:f>'Graficos Comunicado'!$E$2</c:f>
              <c:strCache>
                <c:ptCount val="1"/>
                <c:pt idx="0">
                  <c:v>Total Septiembre de 2019:$ 40.208 millones</c:v>
                </c:pt>
              </c:strCache>
            </c:strRef>
          </c:tx>
          <c:spPr>
            <a:solidFill>
              <a:srgbClr val="4F81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 Comunicado'!$C$3:$C$27</c:f>
              <c:strCache>
                <c:ptCount val="25"/>
                <c:pt idx="0">
                  <c:v>Puerto Natales</c:v>
                </c:pt>
                <c:pt idx="1">
                  <c:v>Dreams Coyhaique</c:v>
                </c:pt>
                <c:pt idx="2">
                  <c:v>Arica</c:v>
                </c:pt>
                <c:pt idx="3">
                  <c:v>Ovalle Casino Resort S.A.</c:v>
                </c:pt>
                <c:pt idx="4">
                  <c:v>Enjoy Chiloé</c:v>
                </c:pt>
                <c:pt idx="5">
                  <c:v>Casino Gran Los Angeles</c:v>
                </c:pt>
                <c:pt idx="6">
                  <c:v>Casino de Colchagua</c:v>
                </c:pt>
                <c:pt idx="7">
                  <c:v>Casino Luckia Arica</c:v>
                </c:pt>
                <c:pt idx="8">
                  <c:v>Marina del Sol Chillán</c:v>
                </c:pt>
                <c:pt idx="9">
                  <c:v>Casino de Juegos del Pacífico</c:v>
                </c:pt>
                <c:pt idx="10">
                  <c:v>Marina del Sol Osorno</c:v>
                </c:pt>
                <c:pt idx="11">
                  <c:v>Antay Casino &amp; Hotel</c:v>
                </c:pt>
                <c:pt idx="12">
                  <c:v>Marina del Sol Calama</c:v>
                </c:pt>
                <c:pt idx="13">
                  <c:v>Gran Casino de Talca</c:v>
                </c:pt>
                <c:pt idx="14">
                  <c:v>Pucón</c:v>
                </c:pt>
                <c:pt idx="15">
                  <c:v>Dreams Valdivia</c:v>
                </c:pt>
                <c:pt idx="16">
                  <c:v>Puerto Varas</c:v>
                </c:pt>
                <c:pt idx="17">
                  <c:v>Iquique</c:v>
                </c:pt>
                <c:pt idx="18">
                  <c:v>Dreams Punta Arenas</c:v>
                </c:pt>
                <c:pt idx="19">
                  <c:v>Dreams Temuco</c:v>
                </c:pt>
                <c:pt idx="20">
                  <c:v>Enjoy Antofagasta</c:v>
                </c:pt>
                <c:pt idx="21">
                  <c:v>Coquimbo</c:v>
                </c:pt>
                <c:pt idx="22">
                  <c:v>Marina del Sol Talcahuano</c:v>
                </c:pt>
                <c:pt idx="23">
                  <c:v>Casino Rinconada</c:v>
                </c:pt>
                <c:pt idx="24">
                  <c:v>Viña del Mar</c:v>
                </c:pt>
              </c:strCache>
            </c:strRef>
          </c:cat>
          <c:val>
            <c:numRef>
              <c:f>'Graficos Comunicado'!$E$3:$E$27</c:f>
              <c:numCache>
                <c:formatCode>_-"$"\ * #,##0,,_-;\-"$"\ * #,##0_-;_-"$"\ * "-"??_-;_-@_-</c:formatCode>
                <c:ptCount val="25"/>
                <c:pt idx="0">
                  <c:v>169001354</c:v>
                </c:pt>
                <c:pt idx="1">
                  <c:v>376436230</c:v>
                </c:pt>
                <c:pt idx="2">
                  <c:v>410819915</c:v>
                </c:pt>
                <c:pt idx="3">
                  <c:v>418213973</c:v>
                </c:pt>
                <c:pt idx="4">
                  <c:v>431859238</c:v>
                </c:pt>
                <c:pt idx="5">
                  <c:v>449986510</c:v>
                </c:pt>
                <c:pt idx="6">
                  <c:v>536946878</c:v>
                </c:pt>
                <c:pt idx="7">
                  <c:v>605611838</c:v>
                </c:pt>
                <c:pt idx="8">
                  <c:v>627808534</c:v>
                </c:pt>
                <c:pt idx="9">
                  <c:v>722678242</c:v>
                </c:pt>
                <c:pt idx="10">
                  <c:v>799966620</c:v>
                </c:pt>
                <c:pt idx="11">
                  <c:v>902488302</c:v>
                </c:pt>
                <c:pt idx="12">
                  <c:v>939265260</c:v>
                </c:pt>
                <c:pt idx="13">
                  <c:v>984486006</c:v>
                </c:pt>
                <c:pt idx="14">
                  <c:v>993565854</c:v>
                </c:pt>
                <c:pt idx="15">
                  <c:v>1091980517</c:v>
                </c:pt>
                <c:pt idx="16">
                  <c:v>1244686107.7500002</c:v>
                </c:pt>
                <c:pt idx="17">
                  <c:v>1522557832.52</c:v>
                </c:pt>
                <c:pt idx="18">
                  <c:v>1701019424</c:v>
                </c:pt>
                <c:pt idx="19">
                  <c:v>1722978427</c:v>
                </c:pt>
                <c:pt idx="20">
                  <c:v>1976449586</c:v>
                </c:pt>
                <c:pt idx="21">
                  <c:v>2528938327</c:v>
                </c:pt>
                <c:pt idx="22">
                  <c:v>3234520459</c:v>
                </c:pt>
                <c:pt idx="23">
                  <c:v>4132288339</c:v>
                </c:pt>
                <c:pt idx="24">
                  <c:v>4294747573.0700006</c:v>
                </c:pt>
              </c:numCache>
            </c:numRef>
          </c:val>
          <c:extLst>
            <c:ext xmlns:c16="http://schemas.microsoft.com/office/drawing/2014/chart" uri="{C3380CC4-5D6E-409C-BE32-E72D297353CC}">
              <c16:uniqueId val="{00000001-B628-4E70-A3D0-2B90A7E1886C}"/>
            </c:ext>
          </c:extLst>
        </c:ser>
        <c:dLbls>
          <c:showLegendKey val="0"/>
          <c:showVal val="1"/>
          <c:showCatName val="0"/>
          <c:showSerName val="0"/>
          <c:showPercent val="0"/>
          <c:showBubbleSize val="0"/>
        </c:dLbls>
        <c:gapWidth val="150"/>
        <c:overlap val="-25"/>
        <c:axId val="-1548537712"/>
        <c:axId val="-1154538000"/>
      </c:barChart>
      <c:catAx>
        <c:axId val="-1548537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154538000"/>
        <c:crosses val="autoZero"/>
        <c:auto val="1"/>
        <c:lblAlgn val="ctr"/>
        <c:lblOffset val="100"/>
        <c:noMultiLvlLbl val="0"/>
      </c:catAx>
      <c:valAx>
        <c:axId val="-1154538000"/>
        <c:scaling>
          <c:orientation val="minMax"/>
        </c:scaling>
        <c:delete val="1"/>
        <c:axPos val="b"/>
        <c:numFmt formatCode="_-&quot;$&quot;\ * #,##0,,_-;\-&quot;$&quot;\ * #,##0_-;_-&quot;$&quot;\ * &quot;-&quot;??_-;_-@_-" sourceLinked="1"/>
        <c:majorTickMark val="none"/>
        <c:minorTickMark val="none"/>
        <c:tickLblPos val="nextTo"/>
        <c:crossAx val="-1548537712"/>
        <c:crosses val="autoZero"/>
        <c:crossBetween val="between"/>
      </c:valAx>
      <c:spPr>
        <a:noFill/>
        <a:ln>
          <a:noFill/>
        </a:ln>
        <a:effectLst/>
      </c:spPr>
    </c:plotArea>
    <c:legend>
      <c:legendPos val="t"/>
      <c:layout>
        <c:manualLayout>
          <c:xMode val="edge"/>
          <c:yMode val="edge"/>
          <c:x val="0.56450242612776913"/>
          <c:y val="0.67363601862736322"/>
          <c:w val="0.36478539313696573"/>
          <c:h val="0.1612362179939218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42</xdr:row>
      <xdr:rowOff>76200</xdr:rowOff>
    </xdr:from>
    <xdr:to>
      <xdr:col>9</xdr:col>
      <xdr:colOff>276225</xdr:colOff>
      <xdr:row>48</xdr:row>
      <xdr:rowOff>177240</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 y="679132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32</xdr:row>
      <xdr:rowOff>161925</xdr:rowOff>
    </xdr:from>
    <xdr:to>
      <xdr:col>12</xdr:col>
      <xdr:colOff>528272</xdr:colOff>
      <xdr:row>39</xdr:row>
      <xdr:rowOff>152400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35</xdr:row>
      <xdr:rowOff>142875</xdr:rowOff>
    </xdr:from>
    <xdr:to>
      <xdr:col>8</xdr:col>
      <xdr:colOff>246609</xdr:colOff>
      <xdr:row>37</xdr:row>
      <xdr:rowOff>99465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239</xdr:row>
      <xdr:rowOff>152400</xdr:rowOff>
    </xdr:from>
    <xdr:to>
      <xdr:col>5</xdr:col>
      <xdr:colOff>255586</xdr:colOff>
      <xdr:row>241</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117</xdr:row>
      <xdr:rowOff>163390</xdr:rowOff>
    </xdr:from>
    <xdr:to>
      <xdr:col>4</xdr:col>
      <xdr:colOff>813713</xdr:colOff>
      <xdr:row>119</xdr:row>
      <xdr:rowOff>81879</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28575</xdr:colOff>
      <xdr:row>111</xdr:row>
      <xdr:rowOff>202223</xdr:rowOff>
    </xdr:from>
    <xdr:to>
      <xdr:col>8</xdr:col>
      <xdr:colOff>828675</xdr:colOff>
      <xdr:row>117</xdr:row>
      <xdr:rowOff>145073</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304800" y="1615659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57150</xdr:colOff>
      <xdr:row>40</xdr:row>
      <xdr:rowOff>0</xdr:rowOff>
    </xdr:from>
    <xdr:to>
      <xdr:col>6</xdr:col>
      <xdr:colOff>795778</xdr:colOff>
      <xdr:row>50</xdr:row>
      <xdr:rowOff>43890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33375" y="555307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45</xdr:row>
      <xdr:rowOff>76201</xdr:rowOff>
    </xdr:from>
    <xdr:to>
      <xdr:col>9</xdr:col>
      <xdr:colOff>190499</xdr:colOff>
      <xdr:row>47</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164306</xdr:rowOff>
    </xdr:from>
    <xdr:to>
      <xdr:col>10</xdr:col>
      <xdr:colOff>282591</xdr:colOff>
      <xdr:row>67</xdr:row>
      <xdr:rowOff>54064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617777</xdr:colOff>
      <xdr:row>58</xdr:row>
      <xdr:rowOff>170114</xdr:rowOff>
    </xdr:from>
    <xdr:to>
      <xdr:col>6</xdr:col>
      <xdr:colOff>614592</xdr:colOff>
      <xdr:row>59</xdr:row>
      <xdr:rowOff>20473</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456352" y="84187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96</xdr:row>
      <xdr:rowOff>489386</xdr:rowOff>
    </xdr:from>
    <xdr:to>
      <xdr:col>9</xdr:col>
      <xdr:colOff>575787</xdr:colOff>
      <xdr:row>100</xdr:row>
      <xdr:rowOff>180421</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96</xdr:row>
      <xdr:rowOff>326579</xdr:rowOff>
    </xdr:from>
    <xdr:to>
      <xdr:col>7</xdr:col>
      <xdr:colOff>287319</xdr:colOff>
      <xdr:row>96</xdr:row>
      <xdr:rowOff>521796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70</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8</xdr:col>
      <xdr:colOff>265128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211191</xdr:colOff>
      <xdr:row>47</xdr:row>
      <xdr:rowOff>68262</xdr:rowOff>
    </xdr:from>
    <xdr:to>
      <xdr:col>7</xdr:col>
      <xdr:colOff>243455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80978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5602</xdr:colOff>
      <xdr:row>71</xdr:row>
      <xdr:rowOff>156883</xdr:rowOff>
    </xdr:from>
    <xdr:to>
      <xdr:col>11</xdr:col>
      <xdr:colOff>661147</xdr:colOff>
      <xdr:row>97</xdr:row>
      <xdr:rowOff>44825</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127267</xdr:colOff>
      <xdr:row>30</xdr:row>
      <xdr:rowOff>104853</xdr:rowOff>
    </xdr:from>
    <xdr:to>
      <xdr:col>9</xdr:col>
      <xdr:colOff>317767</xdr:colOff>
      <xdr:row>70</xdr:row>
      <xdr:rowOff>33616</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280147</xdr:colOff>
      <xdr:row>107</xdr:row>
      <xdr:rowOff>168088</xdr:rowOff>
    </xdr:from>
    <xdr:to>
      <xdr:col>4</xdr:col>
      <xdr:colOff>1434354</xdr:colOff>
      <xdr:row>109</xdr:row>
      <xdr:rowOff>33618</xdr:rowOff>
    </xdr:to>
    <xdr:sp macro="" textlink="$E$74">
      <xdr:nvSpPr>
        <xdr:cNvPr id="5" name="CuadroTexto 4">
          <a:extLst>
            <a:ext uri="{FF2B5EF4-FFF2-40B4-BE49-F238E27FC236}">
              <a16:creationId xmlns:a16="http://schemas.microsoft.com/office/drawing/2014/main" id="{00000000-0008-0000-0A00-000005000000}"/>
            </a:ext>
          </a:extLst>
        </xdr:cNvPr>
        <xdr:cNvSpPr txBox="1"/>
      </xdr:nvSpPr>
      <xdr:spPr>
        <a:xfrm>
          <a:off x="4280647" y="20708470"/>
          <a:ext cx="2644589" cy="24653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F764434-0162-4193-A764-0A3EFF69C2E1}" type="TxLink">
            <a:rPr lang="en-US" sz="1100" b="1" i="0" u="none" strike="noStrike">
              <a:solidFill>
                <a:srgbClr val="000000"/>
              </a:solidFill>
              <a:latin typeface="Calibri"/>
            </a:rPr>
            <a:pPr/>
            <a:t>Total ingresos brutos: $ 40.208 millones</a:t>
          </a:fld>
          <a:endParaRPr lang="es-CL" sz="1100" b="1"/>
        </a:p>
      </xdr:txBody>
    </xdr:sp>
    <xdr:clientData/>
  </xdr:twoCellAnchor>
</xdr:wsDr>
</file>

<file path=xl/drawings/drawing12.xml><?xml version="1.0" encoding="utf-8"?>
<c:userShapes xmlns:c="http://schemas.openxmlformats.org/drawingml/2006/chart">
  <cdr:relSizeAnchor xmlns:cdr="http://schemas.openxmlformats.org/drawingml/2006/chartDrawing">
    <cdr:from>
      <cdr:x>0.64087</cdr:x>
      <cdr:y>0.83565</cdr:y>
    </cdr:from>
    <cdr:to>
      <cdr:x>0.95046</cdr:x>
      <cdr:y>0.92824</cdr:y>
    </cdr:to>
    <cdr:sp macro="" textlink="'Graficos Comunicado'!$C$71">
      <cdr:nvSpPr>
        <cdr:cNvPr id="2" name="CuadroTexto 1"/>
        <cdr:cNvSpPr txBox="1"/>
      </cdr:nvSpPr>
      <cdr:spPr>
        <a:xfrm xmlns:a="http://schemas.openxmlformats.org/drawingml/2006/main">
          <a:off x="5799047" y="4045323"/>
          <a:ext cx="2801471" cy="4482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9BF55D0-BEFD-4D4F-859B-1435BA75493F}" type="TxLink">
            <a:rPr lang="en-US" sz="1100" b="1" i="0" u="none" strike="noStrike">
              <a:solidFill>
                <a:srgbClr val="FFFFFF"/>
              </a:solidFill>
              <a:latin typeface="Calibri"/>
            </a:rPr>
            <a:pPr/>
            <a:t>Ingreso Bruto</a:t>
          </a:fld>
          <a:endParaRPr lang="es-C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Y:\Estadisticas_operacion_casinos\Bolet&#237;n%20Estad&#237;stico\Bolet&#237;n%20Estad&#237;stico%202019\09%20Septiembre\Regulados\Planilla%20Trabaj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stadisticas_operacion_casinos\Bolet&#237;n%20Estad&#237;stico\Bolet&#237;n%20Estad&#237;stico%202019\09%20Septiembre\Municipales\PLANILLA%20DE%20TRABAJO%20CASINOS%20MUNICIP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stadisticas_operacion_casinos\Bolet&#237;n%20Estad&#237;stico\Bolet&#237;n%20Estad&#237;stico%202019\09%20Septiembre\Regulados\Gr&#225;ficos%20Comunicado%20de%20Prens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row r="2">
          <cell r="C2">
            <v>201909</v>
          </cell>
        </row>
        <row r="12">
          <cell r="B12" t="str">
            <v>Septiembre</v>
          </cell>
          <cell r="C12" t="str">
            <v>Agosto</v>
          </cell>
        </row>
      </sheetData>
      <sheetData sheetId="1"/>
      <sheetData sheetId="2">
        <row r="12">
          <cell r="D12">
            <v>5</v>
          </cell>
          <cell r="E12">
            <v>9</v>
          </cell>
          <cell r="F12">
            <v>1</v>
          </cell>
          <cell r="G12">
            <v>352</v>
          </cell>
          <cell r="H12">
            <v>60</v>
          </cell>
        </row>
        <row r="13">
          <cell r="D13">
            <v>7</v>
          </cell>
          <cell r="E13">
            <v>12</v>
          </cell>
          <cell r="F13">
            <v>2</v>
          </cell>
          <cell r="G13">
            <v>483</v>
          </cell>
          <cell r="H13">
            <v>100</v>
          </cell>
        </row>
        <row r="14">
          <cell r="D14">
            <v>10</v>
          </cell>
          <cell r="E14">
            <v>30</v>
          </cell>
          <cell r="F14">
            <v>2</v>
          </cell>
          <cell r="G14">
            <v>789</v>
          </cell>
          <cell r="H14">
            <v>124</v>
          </cell>
        </row>
        <row r="15">
          <cell r="D15">
            <v>5</v>
          </cell>
          <cell r="E15">
            <v>14</v>
          </cell>
          <cell r="F15">
            <v>1</v>
          </cell>
          <cell r="G15">
            <v>396</v>
          </cell>
          <cell r="H15">
            <v>179</v>
          </cell>
        </row>
        <row r="16">
          <cell r="D16">
            <v>6</v>
          </cell>
          <cell r="E16">
            <v>8</v>
          </cell>
          <cell r="F16">
            <v>1</v>
          </cell>
          <cell r="G16">
            <v>252</v>
          </cell>
          <cell r="H16">
            <v>60</v>
          </cell>
        </row>
        <row r="17">
          <cell r="D17">
            <v>7</v>
          </cell>
          <cell r="E17">
            <v>9</v>
          </cell>
          <cell r="F17">
            <v>1</v>
          </cell>
          <cell r="G17">
            <v>353</v>
          </cell>
          <cell r="H17">
            <v>148</v>
          </cell>
        </row>
        <row r="18">
          <cell r="D18">
            <v>16</v>
          </cell>
          <cell r="E18">
            <v>43</v>
          </cell>
          <cell r="F18">
            <v>1</v>
          </cell>
          <cell r="G18">
            <v>997</v>
          </cell>
          <cell r="H18">
            <v>100</v>
          </cell>
        </row>
        <row r="19">
          <cell r="D19">
            <v>24</v>
          </cell>
          <cell r="E19">
            <v>69</v>
          </cell>
          <cell r="F19">
            <v>1</v>
          </cell>
          <cell r="G19">
            <v>1992</v>
          </cell>
          <cell r="H19">
            <v>300</v>
          </cell>
        </row>
        <row r="20">
          <cell r="D20">
            <v>5</v>
          </cell>
          <cell r="E20">
            <v>12</v>
          </cell>
          <cell r="F20">
            <v>2</v>
          </cell>
          <cell r="G20">
            <v>238</v>
          </cell>
          <cell r="H20">
            <v>30</v>
          </cell>
        </row>
        <row r="21">
          <cell r="D21">
            <v>4</v>
          </cell>
          <cell r="E21">
            <v>10</v>
          </cell>
          <cell r="F21">
            <v>1</v>
          </cell>
          <cell r="G21">
            <v>411</v>
          </cell>
          <cell r="H21">
            <v>68</v>
          </cell>
        </row>
        <row r="22">
          <cell r="D22">
            <v>6</v>
          </cell>
          <cell r="E22">
            <v>13</v>
          </cell>
          <cell r="F22">
            <v>1</v>
          </cell>
          <cell r="G22">
            <v>457</v>
          </cell>
          <cell r="H22">
            <v>68</v>
          </cell>
        </row>
        <row r="23">
          <cell r="D23">
            <v>12</v>
          </cell>
          <cell r="E23">
            <v>36</v>
          </cell>
          <cell r="F23">
            <v>2</v>
          </cell>
          <cell r="G23">
            <v>1385</v>
          </cell>
          <cell r="H23">
            <v>168</v>
          </cell>
        </row>
        <row r="24">
          <cell r="D24">
            <v>4</v>
          </cell>
          <cell r="E24">
            <v>7</v>
          </cell>
          <cell r="F24">
            <v>1</v>
          </cell>
          <cell r="G24">
            <v>189</v>
          </cell>
          <cell r="H24">
            <v>40</v>
          </cell>
        </row>
        <row r="25">
          <cell r="D25">
            <v>7</v>
          </cell>
          <cell r="E25">
            <v>26</v>
          </cell>
          <cell r="F25">
            <v>3</v>
          </cell>
          <cell r="G25">
            <v>734</v>
          </cell>
          <cell r="H25">
            <v>176</v>
          </cell>
        </row>
        <row r="26">
          <cell r="D26">
            <v>5</v>
          </cell>
          <cell r="E26">
            <v>15</v>
          </cell>
          <cell r="F26">
            <v>2</v>
          </cell>
          <cell r="G26">
            <v>434</v>
          </cell>
          <cell r="H26">
            <v>100</v>
          </cell>
        </row>
        <row r="27">
          <cell r="D27">
            <v>7</v>
          </cell>
          <cell r="E27">
            <v>13</v>
          </cell>
          <cell r="F27">
            <v>1</v>
          </cell>
          <cell r="G27">
            <v>409</v>
          </cell>
          <cell r="H27">
            <v>60</v>
          </cell>
        </row>
        <row r="28">
          <cell r="D28">
            <v>5</v>
          </cell>
          <cell r="E28">
            <v>11</v>
          </cell>
          <cell r="F28">
            <v>1</v>
          </cell>
          <cell r="G28">
            <v>245</v>
          </cell>
          <cell r="H28">
            <v>36</v>
          </cell>
        </row>
        <row r="29">
          <cell r="D29">
            <v>4</v>
          </cell>
          <cell r="E29">
            <v>6</v>
          </cell>
          <cell r="F29">
            <v>1</v>
          </cell>
          <cell r="G29">
            <v>208</v>
          </cell>
          <cell r="H29">
            <v>38</v>
          </cell>
        </row>
        <row r="30">
          <cell r="D30">
            <v>6</v>
          </cell>
          <cell r="E30">
            <v>12</v>
          </cell>
          <cell r="F30">
            <v>2</v>
          </cell>
          <cell r="G30">
            <v>502</v>
          </cell>
          <cell r="H30">
            <v>100</v>
          </cell>
        </row>
        <row r="31">
          <cell r="D31">
            <v>145</v>
          </cell>
          <cell r="E31">
            <v>355</v>
          </cell>
          <cell r="F31">
            <v>27</v>
          </cell>
          <cell r="G31">
            <v>10826</v>
          </cell>
          <cell r="H31">
            <v>1955</v>
          </cell>
        </row>
      </sheetData>
      <sheetData sheetId="3"/>
      <sheetData sheetId="4">
        <row r="9">
          <cell r="W9" t="str">
            <v>Interblock D.D.</v>
          </cell>
          <cell r="X9" t="str">
            <v>Euro Games Technology (EGT)</v>
          </cell>
          <cell r="Y9" t="str">
            <v>Win Technologies</v>
          </cell>
        </row>
        <row r="11">
          <cell r="C11">
            <v>24</v>
          </cell>
          <cell r="D11">
            <v>34</v>
          </cell>
          <cell r="E11">
            <v>0</v>
          </cell>
          <cell r="F11">
            <v>8</v>
          </cell>
          <cell r="G11">
            <v>110</v>
          </cell>
          <cell r="H11">
            <v>0</v>
          </cell>
          <cell r="I11">
            <v>0</v>
          </cell>
          <cell r="J11">
            <v>0</v>
          </cell>
          <cell r="K11">
            <v>64</v>
          </cell>
          <cell r="L11">
            <v>48</v>
          </cell>
          <cell r="M11">
            <v>0</v>
          </cell>
          <cell r="N11">
            <v>44</v>
          </cell>
          <cell r="O11">
            <v>0</v>
          </cell>
          <cell r="P11">
            <v>0</v>
          </cell>
          <cell r="Q11">
            <v>0</v>
          </cell>
          <cell r="R11">
            <v>0</v>
          </cell>
          <cell r="S11">
            <v>0</v>
          </cell>
          <cell r="T11">
            <v>0</v>
          </cell>
          <cell r="U11">
            <v>0</v>
          </cell>
          <cell r="V11">
            <v>20</v>
          </cell>
          <cell r="W11">
            <v>0</v>
          </cell>
          <cell r="X11">
            <v>0</v>
          </cell>
          <cell r="Y11">
            <v>0</v>
          </cell>
          <cell r="Z11">
            <v>352</v>
          </cell>
          <cell r="AA11">
            <v>3.2514317384075377E-2</v>
          </cell>
        </row>
        <row r="12">
          <cell r="C12">
            <v>6</v>
          </cell>
          <cell r="D12">
            <v>15</v>
          </cell>
          <cell r="E12">
            <v>0</v>
          </cell>
          <cell r="F12">
            <v>110</v>
          </cell>
          <cell r="G12">
            <v>104</v>
          </cell>
          <cell r="H12">
            <v>10</v>
          </cell>
          <cell r="I12">
            <v>0</v>
          </cell>
          <cell r="J12">
            <v>4</v>
          </cell>
          <cell r="K12">
            <v>108</v>
          </cell>
          <cell r="L12">
            <v>78</v>
          </cell>
          <cell r="M12">
            <v>0</v>
          </cell>
          <cell r="N12">
            <v>24</v>
          </cell>
          <cell r="O12">
            <v>0</v>
          </cell>
          <cell r="P12">
            <v>0</v>
          </cell>
          <cell r="Q12">
            <v>0</v>
          </cell>
          <cell r="R12">
            <v>24</v>
          </cell>
          <cell r="S12">
            <v>0</v>
          </cell>
          <cell r="T12">
            <v>0</v>
          </cell>
          <cell r="U12">
            <v>0</v>
          </cell>
          <cell r="V12">
            <v>0</v>
          </cell>
          <cell r="W12">
            <v>0</v>
          </cell>
          <cell r="X12">
            <v>0</v>
          </cell>
          <cell r="Y12">
            <v>0</v>
          </cell>
          <cell r="Z12">
            <v>483</v>
          </cell>
          <cell r="AA12">
            <v>4.4614816183262518E-2</v>
          </cell>
        </row>
        <row r="13">
          <cell r="C13">
            <v>12</v>
          </cell>
          <cell r="D13">
            <v>82</v>
          </cell>
          <cell r="E13">
            <v>0</v>
          </cell>
          <cell r="F13">
            <v>133</v>
          </cell>
          <cell r="G13">
            <v>156</v>
          </cell>
          <cell r="H13">
            <v>10</v>
          </cell>
          <cell r="I13">
            <v>0</v>
          </cell>
          <cell r="J13">
            <v>2</v>
          </cell>
          <cell r="K13">
            <v>150</v>
          </cell>
          <cell r="L13">
            <v>101</v>
          </cell>
          <cell r="M13">
            <v>0</v>
          </cell>
          <cell r="N13">
            <v>8</v>
          </cell>
          <cell r="O13">
            <v>0</v>
          </cell>
          <cell r="P13">
            <v>0</v>
          </cell>
          <cell r="Q13">
            <v>0</v>
          </cell>
          <cell r="R13">
            <v>127</v>
          </cell>
          <cell r="S13">
            <v>0</v>
          </cell>
          <cell r="T13">
            <v>0</v>
          </cell>
          <cell r="U13">
            <v>8</v>
          </cell>
          <cell r="V13">
            <v>0</v>
          </cell>
          <cell r="W13">
            <v>0</v>
          </cell>
          <cell r="X13">
            <v>0</v>
          </cell>
          <cell r="Y13">
            <v>0</v>
          </cell>
          <cell r="Z13">
            <v>789</v>
          </cell>
          <cell r="AA13">
            <v>7.2880103454646225E-2</v>
          </cell>
        </row>
        <row r="14">
          <cell r="C14">
            <v>0</v>
          </cell>
          <cell r="D14">
            <v>30</v>
          </cell>
          <cell r="E14">
            <v>0</v>
          </cell>
          <cell r="F14">
            <v>60</v>
          </cell>
          <cell r="G14">
            <v>82</v>
          </cell>
          <cell r="H14">
            <v>0</v>
          </cell>
          <cell r="I14">
            <v>16</v>
          </cell>
          <cell r="J14">
            <v>0</v>
          </cell>
          <cell r="K14">
            <v>65</v>
          </cell>
          <cell r="L14">
            <v>56</v>
          </cell>
          <cell r="M14">
            <v>0</v>
          </cell>
          <cell r="N14">
            <v>40</v>
          </cell>
          <cell r="O14">
            <v>0</v>
          </cell>
          <cell r="P14">
            <v>0</v>
          </cell>
          <cell r="Q14">
            <v>0</v>
          </cell>
          <cell r="R14">
            <v>47</v>
          </cell>
          <cell r="S14">
            <v>0</v>
          </cell>
          <cell r="T14">
            <v>0</v>
          </cell>
          <cell r="U14">
            <v>0</v>
          </cell>
          <cell r="V14">
            <v>0</v>
          </cell>
          <cell r="W14">
            <v>0</v>
          </cell>
          <cell r="X14">
            <v>0</v>
          </cell>
          <cell r="Y14">
            <v>0</v>
          </cell>
          <cell r="Z14">
            <v>396</v>
          </cell>
          <cell r="AA14">
            <v>3.6578607057084794E-2</v>
          </cell>
        </row>
        <row r="15">
          <cell r="C15">
            <v>0</v>
          </cell>
          <cell r="D15">
            <v>30</v>
          </cell>
          <cell r="E15">
            <v>0</v>
          </cell>
          <cell r="F15">
            <v>16</v>
          </cell>
          <cell r="G15">
            <v>50</v>
          </cell>
          <cell r="H15">
            <v>0</v>
          </cell>
          <cell r="I15">
            <v>0</v>
          </cell>
          <cell r="J15">
            <v>2</v>
          </cell>
          <cell r="K15">
            <v>69</v>
          </cell>
          <cell r="L15">
            <v>20</v>
          </cell>
          <cell r="M15">
            <v>0</v>
          </cell>
          <cell r="N15">
            <v>20</v>
          </cell>
          <cell r="O15">
            <v>0</v>
          </cell>
          <cell r="P15">
            <v>0</v>
          </cell>
          <cell r="Q15">
            <v>0</v>
          </cell>
          <cell r="R15">
            <v>39</v>
          </cell>
          <cell r="S15">
            <v>0</v>
          </cell>
          <cell r="T15">
            <v>0</v>
          </cell>
          <cell r="U15">
            <v>0</v>
          </cell>
          <cell r="V15">
            <v>0</v>
          </cell>
          <cell r="W15">
            <v>6</v>
          </cell>
          <cell r="X15">
            <v>0</v>
          </cell>
          <cell r="Y15">
            <v>0</v>
          </cell>
          <cell r="Z15">
            <v>252</v>
          </cell>
          <cell r="AA15">
            <v>2.3277295399963052E-2</v>
          </cell>
        </row>
        <row r="16">
          <cell r="C16">
            <v>0</v>
          </cell>
          <cell r="D16">
            <v>16</v>
          </cell>
          <cell r="E16">
            <v>0</v>
          </cell>
          <cell r="F16">
            <v>86</v>
          </cell>
          <cell r="G16">
            <v>93</v>
          </cell>
          <cell r="H16">
            <v>0</v>
          </cell>
          <cell r="I16">
            <v>0</v>
          </cell>
          <cell r="J16">
            <v>2</v>
          </cell>
          <cell r="K16">
            <v>31</v>
          </cell>
          <cell r="L16">
            <v>24</v>
          </cell>
          <cell r="M16">
            <v>0</v>
          </cell>
          <cell r="N16">
            <v>0</v>
          </cell>
          <cell r="O16">
            <v>0</v>
          </cell>
          <cell r="P16">
            <v>0</v>
          </cell>
          <cell r="Q16">
            <v>0</v>
          </cell>
          <cell r="R16">
            <v>95</v>
          </cell>
          <cell r="S16">
            <v>0</v>
          </cell>
          <cell r="T16">
            <v>0</v>
          </cell>
          <cell r="U16">
            <v>0</v>
          </cell>
          <cell r="V16">
            <v>0</v>
          </cell>
          <cell r="W16">
            <v>6</v>
          </cell>
          <cell r="X16">
            <v>0</v>
          </cell>
          <cell r="Y16">
            <v>0</v>
          </cell>
          <cell r="Z16">
            <v>353</v>
          </cell>
          <cell r="AA16">
            <v>3.2606687603916495E-2</v>
          </cell>
        </row>
        <row r="17">
          <cell r="C17">
            <v>18</v>
          </cell>
          <cell r="D17">
            <v>139</v>
          </cell>
          <cell r="E17">
            <v>0</v>
          </cell>
          <cell r="F17">
            <v>95</v>
          </cell>
          <cell r="G17">
            <v>242</v>
          </cell>
          <cell r="H17">
            <v>0</v>
          </cell>
          <cell r="I17">
            <v>0</v>
          </cell>
          <cell r="J17">
            <v>2</v>
          </cell>
          <cell r="K17">
            <v>137</v>
          </cell>
          <cell r="L17">
            <v>262</v>
          </cell>
          <cell r="M17">
            <v>0</v>
          </cell>
          <cell r="N17">
            <v>33</v>
          </cell>
          <cell r="O17">
            <v>0</v>
          </cell>
          <cell r="P17">
            <v>0</v>
          </cell>
          <cell r="Q17">
            <v>0</v>
          </cell>
          <cell r="R17">
            <v>55</v>
          </cell>
          <cell r="S17">
            <v>0</v>
          </cell>
          <cell r="T17">
            <v>0</v>
          </cell>
          <cell r="U17">
            <v>0</v>
          </cell>
          <cell r="V17">
            <v>0</v>
          </cell>
          <cell r="W17">
            <v>10</v>
          </cell>
          <cell r="X17">
            <v>0</v>
          </cell>
          <cell r="Y17">
            <v>4</v>
          </cell>
          <cell r="Z17">
            <v>997</v>
          </cell>
          <cell r="AA17">
            <v>9.2093109181599853E-2</v>
          </cell>
        </row>
        <row r="18">
          <cell r="C18">
            <v>30</v>
          </cell>
          <cell r="D18">
            <v>198</v>
          </cell>
          <cell r="E18">
            <v>0</v>
          </cell>
          <cell r="F18">
            <v>46</v>
          </cell>
          <cell r="G18">
            <v>347</v>
          </cell>
          <cell r="H18">
            <v>0</v>
          </cell>
          <cell r="I18">
            <v>0</v>
          </cell>
          <cell r="J18">
            <v>23</v>
          </cell>
          <cell r="K18">
            <v>438</v>
          </cell>
          <cell r="L18">
            <v>109</v>
          </cell>
          <cell r="M18">
            <v>0</v>
          </cell>
          <cell r="N18">
            <v>511</v>
          </cell>
          <cell r="O18">
            <v>0</v>
          </cell>
          <cell r="P18">
            <v>0</v>
          </cell>
          <cell r="Q18">
            <v>0</v>
          </cell>
          <cell r="R18">
            <v>206</v>
          </cell>
          <cell r="S18">
            <v>0</v>
          </cell>
          <cell r="T18">
            <v>0</v>
          </cell>
          <cell r="U18">
            <v>0</v>
          </cell>
          <cell r="V18">
            <v>0</v>
          </cell>
          <cell r="W18">
            <v>50</v>
          </cell>
          <cell r="X18">
            <v>34</v>
          </cell>
          <cell r="Y18">
            <v>0</v>
          </cell>
          <cell r="Z18">
            <v>1992</v>
          </cell>
          <cell r="AA18">
            <v>0.18400147792351745</v>
          </cell>
        </row>
        <row r="19">
          <cell r="C19">
            <v>0</v>
          </cell>
          <cell r="D19">
            <v>55</v>
          </cell>
          <cell r="E19">
            <v>0</v>
          </cell>
          <cell r="F19">
            <v>57</v>
          </cell>
          <cell r="G19">
            <v>46</v>
          </cell>
          <cell r="H19">
            <v>0</v>
          </cell>
          <cell r="I19">
            <v>0</v>
          </cell>
          <cell r="J19">
            <v>0</v>
          </cell>
          <cell r="K19">
            <v>19</v>
          </cell>
          <cell r="L19">
            <v>8</v>
          </cell>
          <cell r="M19">
            <v>0</v>
          </cell>
          <cell r="N19">
            <v>0</v>
          </cell>
          <cell r="O19">
            <v>0</v>
          </cell>
          <cell r="P19">
            <v>0</v>
          </cell>
          <cell r="Q19">
            <v>0</v>
          </cell>
          <cell r="R19">
            <v>53</v>
          </cell>
          <cell r="S19">
            <v>0</v>
          </cell>
          <cell r="T19">
            <v>0</v>
          </cell>
          <cell r="U19">
            <v>0</v>
          </cell>
          <cell r="V19">
            <v>0</v>
          </cell>
          <cell r="W19">
            <v>0</v>
          </cell>
          <cell r="X19">
            <v>0</v>
          </cell>
          <cell r="Y19">
            <v>0</v>
          </cell>
          <cell r="Z19">
            <v>238</v>
          </cell>
          <cell r="AA19">
            <v>2.1984112322187326E-2</v>
          </cell>
        </row>
        <row r="20">
          <cell r="C20">
            <v>0</v>
          </cell>
          <cell r="D20">
            <v>0</v>
          </cell>
          <cell r="E20">
            <v>0</v>
          </cell>
          <cell r="F20">
            <v>190</v>
          </cell>
          <cell r="G20">
            <v>54</v>
          </cell>
          <cell r="H20">
            <v>0</v>
          </cell>
          <cell r="I20">
            <v>0</v>
          </cell>
          <cell r="J20">
            <v>0</v>
          </cell>
          <cell r="K20">
            <v>37</v>
          </cell>
          <cell r="L20">
            <v>0</v>
          </cell>
          <cell r="M20">
            <v>0</v>
          </cell>
          <cell r="N20">
            <v>50</v>
          </cell>
          <cell r="O20">
            <v>0</v>
          </cell>
          <cell r="P20">
            <v>0</v>
          </cell>
          <cell r="Q20">
            <v>0</v>
          </cell>
          <cell r="R20">
            <v>72</v>
          </cell>
          <cell r="S20">
            <v>0</v>
          </cell>
          <cell r="T20">
            <v>0</v>
          </cell>
          <cell r="U20">
            <v>0</v>
          </cell>
          <cell r="V20">
            <v>8</v>
          </cell>
          <cell r="W20">
            <v>0</v>
          </cell>
          <cell r="X20">
            <v>0</v>
          </cell>
          <cell r="Y20">
            <v>0</v>
          </cell>
          <cell r="Z20">
            <v>411</v>
          </cell>
          <cell r="AA20">
            <v>3.7964160354701647E-2</v>
          </cell>
        </row>
        <row r="21">
          <cell r="C21">
            <v>20</v>
          </cell>
          <cell r="D21">
            <v>64</v>
          </cell>
          <cell r="E21">
            <v>0</v>
          </cell>
          <cell r="F21">
            <v>0</v>
          </cell>
          <cell r="G21">
            <v>69</v>
          </cell>
          <cell r="H21">
            <v>0</v>
          </cell>
          <cell r="I21">
            <v>0</v>
          </cell>
          <cell r="J21">
            <v>0</v>
          </cell>
          <cell r="K21">
            <v>116</v>
          </cell>
          <cell r="L21">
            <v>64</v>
          </cell>
          <cell r="M21">
            <v>0</v>
          </cell>
          <cell r="N21">
            <v>12</v>
          </cell>
          <cell r="O21">
            <v>0</v>
          </cell>
          <cell r="P21">
            <v>0</v>
          </cell>
          <cell r="Q21">
            <v>0</v>
          </cell>
          <cell r="R21">
            <v>0</v>
          </cell>
          <cell r="S21">
            <v>0</v>
          </cell>
          <cell r="T21">
            <v>0</v>
          </cell>
          <cell r="U21">
            <v>8</v>
          </cell>
          <cell r="V21">
            <v>0</v>
          </cell>
          <cell r="W21">
            <v>0</v>
          </cell>
          <cell r="X21">
            <v>64</v>
          </cell>
          <cell r="Y21">
            <v>40</v>
          </cell>
          <cell r="Z21">
            <v>457</v>
          </cell>
          <cell r="AA21">
            <v>4.2213190467393309E-2</v>
          </cell>
        </row>
        <row r="22">
          <cell r="C22">
            <v>7</v>
          </cell>
          <cell r="D22">
            <v>199</v>
          </cell>
          <cell r="E22">
            <v>0</v>
          </cell>
          <cell r="F22">
            <v>166</v>
          </cell>
          <cell r="G22">
            <v>289</v>
          </cell>
          <cell r="H22">
            <v>20</v>
          </cell>
          <cell r="I22">
            <v>0</v>
          </cell>
          <cell r="J22">
            <v>2</v>
          </cell>
          <cell r="K22">
            <v>290</v>
          </cell>
          <cell r="L22">
            <v>118</v>
          </cell>
          <cell r="M22">
            <v>0</v>
          </cell>
          <cell r="N22">
            <v>0</v>
          </cell>
          <cell r="O22">
            <v>0</v>
          </cell>
          <cell r="P22">
            <v>8</v>
          </cell>
          <cell r="Q22">
            <v>0</v>
          </cell>
          <cell r="R22">
            <v>268</v>
          </cell>
          <cell r="S22">
            <v>0</v>
          </cell>
          <cell r="T22">
            <v>0</v>
          </cell>
          <cell r="U22">
            <v>0</v>
          </cell>
          <cell r="V22">
            <v>0</v>
          </cell>
          <cell r="W22">
            <v>0</v>
          </cell>
          <cell r="X22">
            <v>18</v>
          </cell>
          <cell r="Y22">
            <v>0</v>
          </cell>
          <cell r="Z22">
            <v>1385</v>
          </cell>
          <cell r="AA22">
            <v>0.12793275447995567</v>
          </cell>
        </row>
        <row r="23">
          <cell r="C23">
            <v>0</v>
          </cell>
          <cell r="D23">
            <v>0</v>
          </cell>
          <cell r="E23">
            <v>0</v>
          </cell>
          <cell r="F23">
            <v>52</v>
          </cell>
          <cell r="G23">
            <v>26</v>
          </cell>
          <cell r="H23">
            <v>0</v>
          </cell>
          <cell r="I23">
            <v>0</v>
          </cell>
          <cell r="J23">
            <v>1</v>
          </cell>
          <cell r="K23">
            <v>24</v>
          </cell>
          <cell r="L23">
            <v>4</v>
          </cell>
          <cell r="M23">
            <v>0</v>
          </cell>
          <cell r="N23">
            <v>35</v>
          </cell>
          <cell r="O23">
            <v>0</v>
          </cell>
          <cell r="P23">
            <v>0</v>
          </cell>
          <cell r="Q23">
            <v>0</v>
          </cell>
          <cell r="R23">
            <v>42</v>
          </cell>
          <cell r="S23">
            <v>5</v>
          </cell>
          <cell r="T23">
            <v>0</v>
          </cell>
          <cell r="U23">
            <v>0</v>
          </cell>
          <cell r="V23">
            <v>0</v>
          </cell>
          <cell r="W23">
            <v>0</v>
          </cell>
          <cell r="X23">
            <v>0</v>
          </cell>
          <cell r="Y23">
            <v>0</v>
          </cell>
          <cell r="Z23">
            <v>189</v>
          </cell>
          <cell r="AA23">
            <v>1.7457971549972289E-2</v>
          </cell>
        </row>
        <row r="24">
          <cell r="C24">
            <v>16</v>
          </cell>
          <cell r="D24">
            <v>136</v>
          </cell>
          <cell r="E24">
            <v>0</v>
          </cell>
          <cell r="F24">
            <v>191</v>
          </cell>
          <cell r="G24">
            <v>95</v>
          </cell>
          <cell r="H24">
            <v>0</v>
          </cell>
          <cell r="I24">
            <v>0</v>
          </cell>
          <cell r="J24">
            <v>6</v>
          </cell>
          <cell r="K24">
            <v>154</v>
          </cell>
          <cell r="L24">
            <v>20</v>
          </cell>
          <cell r="M24">
            <v>0</v>
          </cell>
          <cell r="N24">
            <v>10</v>
          </cell>
          <cell r="O24">
            <v>0</v>
          </cell>
          <cell r="P24">
            <v>0</v>
          </cell>
          <cell r="Q24">
            <v>0</v>
          </cell>
          <cell r="R24">
            <v>92</v>
          </cell>
          <cell r="S24">
            <v>0</v>
          </cell>
          <cell r="T24">
            <v>0</v>
          </cell>
          <cell r="U24">
            <v>8</v>
          </cell>
          <cell r="V24">
            <v>0</v>
          </cell>
          <cell r="W24">
            <v>0</v>
          </cell>
          <cell r="X24">
            <v>6</v>
          </cell>
          <cell r="Y24">
            <v>0</v>
          </cell>
          <cell r="Z24">
            <v>734</v>
          </cell>
          <cell r="AA24">
            <v>6.7799741363384444E-2</v>
          </cell>
        </row>
        <row r="25">
          <cell r="C25">
            <v>8</v>
          </cell>
          <cell r="D25">
            <v>92</v>
          </cell>
          <cell r="E25">
            <v>0</v>
          </cell>
          <cell r="F25">
            <v>95</v>
          </cell>
          <cell r="G25">
            <v>48</v>
          </cell>
          <cell r="H25">
            <v>0</v>
          </cell>
          <cell r="I25">
            <v>0</v>
          </cell>
          <cell r="J25">
            <v>4</v>
          </cell>
          <cell r="K25">
            <v>96</v>
          </cell>
          <cell r="L25">
            <v>16</v>
          </cell>
          <cell r="M25">
            <v>0</v>
          </cell>
          <cell r="N25">
            <v>12</v>
          </cell>
          <cell r="O25">
            <v>0</v>
          </cell>
          <cell r="P25">
            <v>0</v>
          </cell>
          <cell r="Q25">
            <v>0</v>
          </cell>
          <cell r="R25">
            <v>49</v>
          </cell>
          <cell r="S25">
            <v>0</v>
          </cell>
          <cell r="T25">
            <v>0</v>
          </cell>
          <cell r="U25">
            <v>8</v>
          </cell>
          <cell r="V25">
            <v>0</v>
          </cell>
          <cell r="W25">
            <v>0</v>
          </cell>
          <cell r="X25">
            <v>6</v>
          </cell>
          <cell r="Y25">
            <v>0</v>
          </cell>
          <cell r="Z25">
            <v>434</v>
          </cell>
          <cell r="AA25">
            <v>4.0088675411047478E-2</v>
          </cell>
        </row>
        <row r="26">
          <cell r="C26">
            <v>6</v>
          </cell>
          <cell r="D26">
            <v>28</v>
          </cell>
          <cell r="E26">
            <v>0</v>
          </cell>
          <cell r="F26">
            <v>63</v>
          </cell>
          <cell r="G26">
            <v>104</v>
          </cell>
          <cell r="H26">
            <v>0</v>
          </cell>
          <cell r="I26">
            <v>0</v>
          </cell>
          <cell r="J26">
            <v>2</v>
          </cell>
          <cell r="K26">
            <v>106</v>
          </cell>
          <cell r="L26">
            <v>34</v>
          </cell>
          <cell r="M26">
            <v>0</v>
          </cell>
          <cell r="N26">
            <v>0</v>
          </cell>
          <cell r="O26">
            <v>0</v>
          </cell>
          <cell r="P26">
            <v>0</v>
          </cell>
          <cell r="Q26">
            <v>0</v>
          </cell>
          <cell r="R26">
            <v>56</v>
          </cell>
          <cell r="S26">
            <v>0</v>
          </cell>
          <cell r="T26">
            <v>0</v>
          </cell>
          <cell r="U26">
            <v>0</v>
          </cell>
          <cell r="V26">
            <v>0</v>
          </cell>
          <cell r="W26">
            <v>10</v>
          </cell>
          <cell r="X26">
            <v>0</v>
          </cell>
          <cell r="Y26">
            <v>0</v>
          </cell>
          <cell r="Z26">
            <v>409</v>
          </cell>
          <cell r="AA26">
            <v>3.7779419915019395E-2</v>
          </cell>
        </row>
        <row r="27">
          <cell r="C27">
            <v>0</v>
          </cell>
          <cell r="D27">
            <v>28</v>
          </cell>
          <cell r="E27">
            <v>0</v>
          </cell>
          <cell r="F27">
            <v>56</v>
          </cell>
          <cell r="G27">
            <v>68</v>
          </cell>
          <cell r="H27">
            <v>0</v>
          </cell>
          <cell r="I27">
            <v>0</v>
          </cell>
          <cell r="J27">
            <v>0</v>
          </cell>
          <cell r="K27">
            <v>27</v>
          </cell>
          <cell r="L27">
            <v>34</v>
          </cell>
          <cell r="M27">
            <v>0</v>
          </cell>
          <cell r="N27">
            <v>10</v>
          </cell>
          <cell r="O27">
            <v>0</v>
          </cell>
          <cell r="P27">
            <v>0</v>
          </cell>
          <cell r="Q27">
            <v>0</v>
          </cell>
          <cell r="R27">
            <v>16</v>
          </cell>
          <cell r="S27">
            <v>0</v>
          </cell>
          <cell r="T27">
            <v>0</v>
          </cell>
          <cell r="U27">
            <v>0</v>
          </cell>
          <cell r="V27">
            <v>0</v>
          </cell>
          <cell r="W27">
            <v>6</v>
          </cell>
          <cell r="X27">
            <v>0</v>
          </cell>
          <cell r="Y27">
            <v>0</v>
          </cell>
          <cell r="Z27">
            <v>245</v>
          </cell>
          <cell r="AA27">
            <v>2.2630703861075189E-2</v>
          </cell>
        </row>
        <row r="28">
          <cell r="C28">
            <v>3</v>
          </cell>
          <cell r="D28">
            <v>27</v>
          </cell>
          <cell r="E28">
            <v>0</v>
          </cell>
          <cell r="F28">
            <v>44</v>
          </cell>
          <cell r="G28">
            <v>26</v>
          </cell>
          <cell r="H28">
            <v>0</v>
          </cell>
          <cell r="I28">
            <v>0</v>
          </cell>
          <cell r="J28">
            <v>0</v>
          </cell>
          <cell r="K28">
            <v>50</v>
          </cell>
          <cell r="L28">
            <v>3</v>
          </cell>
          <cell r="M28">
            <v>0</v>
          </cell>
          <cell r="N28">
            <v>24</v>
          </cell>
          <cell r="O28">
            <v>0</v>
          </cell>
          <cell r="P28">
            <v>0</v>
          </cell>
          <cell r="Q28">
            <v>0</v>
          </cell>
          <cell r="R28">
            <v>20</v>
          </cell>
          <cell r="S28">
            <v>0</v>
          </cell>
          <cell r="T28">
            <v>0</v>
          </cell>
          <cell r="U28">
            <v>8</v>
          </cell>
          <cell r="V28">
            <v>0</v>
          </cell>
          <cell r="W28">
            <v>0</v>
          </cell>
          <cell r="X28">
            <v>3</v>
          </cell>
          <cell r="Y28">
            <v>0</v>
          </cell>
          <cell r="Z28">
            <v>208</v>
          </cell>
          <cell r="AA28">
            <v>1.9213005726953631E-2</v>
          </cell>
        </row>
        <row r="29">
          <cell r="C29">
            <v>10</v>
          </cell>
          <cell r="D29">
            <v>73</v>
          </cell>
          <cell r="E29">
            <v>0</v>
          </cell>
          <cell r="F29">
            <v>102</v>
          </cell>
          <cell r="G29">
            <v>80</v>
          </cell>
          <cell r="H29">
            <v>0</v>
          </cell>
          <cell r="I29">
            <v>0</v>
          </cell>
          <cell r="J29">
            <v>4</v>
          </cell>
          <cell r="K29">
            <v>112</v>
          </cell>
          <cell r="L29">
            <v>34</v>
          </cell>
          <cell r="M29">
            <v>0</v>
          </cell>
          <cell r="N29">
            <v>24</v>
          </cell>
          <cell r="O29">
            <v>0</v>
          </cell>
          <cell r="P29">
            <v>0</v>
          </cell>
          <cell r="Q29">
            <v>0</v>
          </cell>
          <cell r="R29">
            <v>49</v>
          </cell>
          <cell r="S29">
            <v>0</v>
          </cell>
          <cell r="T29">
            <v>0</v>
          </cell>
          <cell r="U29">
            <v>8</v>
          </cell>
          <cell r="V29">
            <v>0</v>
          </cell>
          <cell r="W29">
            <v>0</v>
          </cell>
          <cell r="X29">
            <v>6</v>
          </cell>
          <cell r="Y29">
            <v>0</v>
          </cell>
          <cell r="Z29">
            <v>502</v>
          </cell>
          <cell r="AA29">
            <v>4.636985036024386E-2</v>
          </cell>
        </row>
        <row r="30">
          <cell r="C30">
            <v>160</v>
          </cell>
          <cell r="D30">
            <v>1246</v>
          </cell>
          <cell r="E30">
            <v>0</v>
          </cell>
          <cell r="F30">
            <v>1570</v>
          </cell>
          <cell r="G30">
            <v>2089</v>
          </cell>
          <cell r="H30">
            <v>40</v>
          </cell>
          <cell r="I30">
            <v>16</v>
          </cell>
          <cell r="J30">
            <v>54</v>
          </cell>
          <cell r="K30">
            <v>2093</v>
          </cell>
          <cell r="L30">
            <v>1033</v>
          </cell>
          <cell r="M30">
            <v>0</v>
          </cell>
          <cell r="N30">
            <v>857</v>
          </cell>
          <cell r="O30">
            <v>0</v>
          </cell>
          <cell r="P30">
            <v>8</v>
          </cell>
          <cell r="Q30">
            <v>0</v>
          </cell>
          <cell r="R30">
            <v>1310</v>
          </cell>
          <cell r="S30">
            <v>5</v>
          </cell>
          <cell r="T30">
            <v>0</v>
          </cell>
          <cell r="U30">
            <v>48</v>
          </cell>
          <cell r="V30">
            <v>28</v>
          </cell>
          <cell r="W30">
            <v>88</v>
          </cell>
          <cell r="X30">
            <v>137</v>
          </cell>
          <cell r="Y30">
            <v>44</v>
          </cell>
          <cell r="Z30">
            <v>10826</v>
          </cell>
          <cell r="AA30">
            <v>1</v>
          </cell>
        </row>
        <row r="31">
          <cell r="B31" t="str">
            <v>% Participación</v>
          </cell>
          <cell r="C31">
            <v>1.4779235174579715E-2</v>
          </cell>
          <cell r="D31">
            <v>0.11509329392203954</v>
          </cell>
          <cell r="E31">
            <v>0</v>
          </cell>
          <cell r="F31">
            <v>0.14502124515056347</v>
          </cell>
          <cell r="G31">
            <v>0.19296138924810641</v>
          </cell>
          <cell r="H31">
            <v>3.6948087936449288E-3</v>
          </cell>
          <cell r="I31">
            <v>1.4779235174579716E-3</v>
          </cell>
          <cell r="J31">
            <v>4.9879918714206542E-3</v>
          </cell>
          <cell r="K31">
            <v>0.19333087012747091</v>
          </cell>
          <cell r="L31">
            <v>9.5418437095880285E-2</v>
          </cell>
          <cell r="M31">
            <v>0</v>
          </cell>
          <cell r="N31">
            <v>7.91612784038426E-2</v>
          </cell>
          <cell r="O31">
            <v>0</v>
          </cell>
          <cell r="P31">
            <v>7.3896175872898578E-4</v>
          </cell>
          <cell r="Q31">
            <v>0</v>
          </cell>
          <cell r="R31">
            <v>0.12100498799187143</v>
          </cell>
          <cell r="S31">
            <v>4.618510992056161E-4</v>
          </cell>
          <cell r="T31">
            <v>0</v>
          </cell>
          <cell r="U31">
            <v>4.4337705523739149E-3</v>
          </cell>
          <cell r="V31">
            <v>2.5863661555514503E-3</v>
          </cell>
          <cell r="W31">
            <v>8.1285793460188441E-3</v>
          </cell>
          <cell r="X31">
            <v>1.2654720118233881E-2</v>
          </cell>
          <cell r="Y31">
            <v>4.0642896730094221E-3</v>
          </cell>
          <cell r="Z31">
            <v>0.99593571032699058</v>
          </cell>
        </row>
      </sheetData>
      <sheetData sheetId="5">
        <row r="9">
          <cell r="B9" t="str">
            <v>POSICIONES DE JUEGO, POR CATEGORIA DE JUEGO - Septiembre 2019</v>
          </cell>
        </row>
        <row r="12">
          <cell r="D12">
            <v>35</v>
          </cell>
          <cell r="E12">
            <v>67</v>
          </cell>
          <cell r="F12">
            <v>7</v>
          </cell>
          <cell r="G12">
            <v>353</v>
          </cell>
          <cell r="H12">
            <v>148</v>
          </cell>
          <cell r="I12">
            <v>610</v>
          </cell>
        </row>
        <row r="13">
          <cell r="D13">
            <v>49</v>
          </cell>
          <cell r="E13">
            <v>91</v>
          </cell>
          <cell r="F13">
            <v>17</v>
          </cell>
          <cell r="G13">
            <v>483</v>
          </cell>
          <cell r="H13">
            <v>100</v>
          </cell>
          <cell r="I13">
            <v>740</v>
          </cell>
        </row>
        <row r="14">
          <cell r="D14">
            <v>70</v>
          </cell>
          <cell r="E14">
            <v>238</v>
          </cell>
          <cell r="F14">
            <v>17</v>
          </cell>
          <cell r="G14">
            <v>789</v>
          </cell>
          <cell r="H14">
            <v>124</v>
          </cell>
          <cell r="I14">
            <v>1238</v>
          </cell>
        </row>
        <row r="15">
          <cell r="D15">
            <v>35</v>
          </cell>
          <cell r="E15">
            <v>118</v>
          </cell>
          <cell r="F15">
            <v>7</v>
          </cell>
          <cell r="G15">
            <v>396</v>
          </cell>
          <cell r="H15">
            <v>179</v>
          </cell>
          <cell r="I15">
            <v>735</v>
          </cell>
        </row>
        <row r="16">
          <cell r="D16">
            <v>42</v>
          </cell>
          <cell r="E16">
            <v>64</v>
          </cell>
          <cell r="F16">
            <v>7</v>
          </cell>
          <cell r="G16">
            <v>252</v>
          </cell>
          <cell r="H16">
            <v>60</v>
          </cell>
          <cell r="I16">
            <v>425</v>
          </cell>
        </row>
        <row r="17">
          <cell r="D17">
            <v>49</v>
          </cell>
          <cell r="E17">
            <v>69</v>
          </cell>
          <cell r="F17">
            <v>10</v>
          </cell>
          <cell r="G17">
            <v>353</v>
          </cell>
          <cell r="H17">
            <v>148</v>
          </cell>
          <cell r="I17">
            <v>629</v>
          </cell>
        </row>
        <row r="18">
          <cell r="D18">
            <v>112</v>
          </cell>
          <cell r="E18">
            <v>331</v>
          </cell>
          <cell r="F18">
            <v>10</v>
          </cell>
          <cell r="G18">
            <v>997</v>
          </cell>
          <cell r="H18">
            <v>100</v>
          </cell>
          <cell r="I18">
            <v>1550</v>
          </cell>
        </row>
        <row r="19">
          <cell r="D19">
            <v>168</v>
          </cell>
          <cell r="E19">
            <v>465</v>
          </cell>
          <cell r="F19">
            <v>10</v>
          </cell>
          <cell r="G19">
            <v>1992</v>
          </cell>
          <cell r="H19">
            <v>300</v>
          </cell>
          <cell r="I19">
            <v>2935</v>
          </cell>
        </row>
        <row r="20">
          <cell r="D20">
            <v>35</v>
          </cell>
          <cell r="E20">
            <v>94</v>
          </cell>
          <cell r="F20">
            <v>14</v>
          </cell>
          <cell r="G20">
            <v>238</v>
          </cell>
          <cell r="H20">
            <v>30</v>
          </cell>
          <cell r="I20">
            <v>411</v>
          </cell>
        </row>
        <row r="21">
          <cell r="D21">
            <v>28</v>
          </cell>
          <cell r="E21">
            <v>80</v>
          </cell>
          <cell r="F21">
            <v>10</v>
          </cell>
          <cell r="G21">
            <v>411</v>
          </cell>
          <cell r="H21">
            <v>68</v>
          </cell>
          <cell r="I21">
            <v>597</v>
          </cell>
        </row>
        <row r="22">
          <cell r="D22">
            <v>84</v>
          </cell>
          <cell r="E22">
            <v>279</v>
          </cell>
          <cell r="F22">
            <v>17</v>
          </cell>
          <cell r="G22">
            <v>457</v>
          </cell>
          <cell r="H22">
            <v>68</v>
          </cell>
          <cell r="I22">
            <v>905</v>
          </cell>
        </row>
        <row r="23">
          <cell r="D23">
            <v>84</v>
          </cell>
          <cell r="E23">
            <v>279</v>
          </cell>
          <cell r="F23">
            <v>17</v>
          </cell>
          <cell r="G23">
            <v>1385</v>
          </cell>
          <cell r="H23">
            <v>168</v>
          </cell>
          <cell r="I23">
            <v>1933</v>
          </cell>
        </row>
        <row r="24">
          <cell r="D24">
            <v>28</v>
          </cell>
          <cell r="E24">
            <v>54</v>
          </cell>
          <cell r="F24">
            <v>7</v>
          </cell>
          <cell r="G24">
            <v>189</v>
          </cell>
          <cell r="H24">
            <v>40</v>
          </cell>
          <cell r="I24">
            <v>318</v>
          </cell>
        </row>
        <row r="25">
          <cell r="D25">
            <v>49</v>
          </cell>
          <cell r="E25">
            <v>209</v>
          </cell>
          <cell r="F25">
            <v>24</v>
          </cell>
          <cell r="G25">
            <v>734</v>
          </cell>
          <cell r="H25">
            <v>176</v>
          </cell>
          <cell r="I25">
            <v>1192</v>
          </cell>
        </row>
        <row r="26">
          <cell r="D26">
            <v>35</v>
          </cell>
          <cell r="E26">
            <v>126</v>
          </cell>
          <cell r="F26">
            <v>17</v>
          </cell>
          <cell r="G26">
            <v>434</v>
          </cell>
          <cell r="H26">
            <v>100</v>
          </cell>
          <cell r="I26">
            <v>712</v>
          </cell>
        </row>
        <row r="27">
          <cell r="D27">
            <v>49</v>
          </cell>
          <cell r="E27">
            <v>98</v>
          </cell>
          <cell r="F27">
            <v>7</v>
          </cell>
          <cell r="G27">
            <v>409</v>
          </cell>
          <cell r="H27">
            <v>60</v>
          </cell>
          <cell r="I27">
            <v>623</v>
          </cell>
        </row>
        <row r="28">
          <cell r="D28">
            <v>35</v>
          </cell>
          <cell r="E28">
            <v>84</v>
          </cell>
          <cell r="F28">
            <v>7</v>
          </cell>
          <cell r="G28">
            <v>245</v>
          </cell>
          <cell r="H28">
            <v>36</v>
          </cell>
          <cell r="I28">
            <v>407</v>
          </cell>
        </row>
        <row r="29">
          <cell r="D29">
            <v>28</v>
          </cell>
          <cell r="E29">
            <v>40</v>
          </cell>
          <cell r="F29">
            <v>7</v>
          </cell>
          <cell r="G29">
            <v>208</v>
          </cell>
          <cell r="H29">
            <v>38</v>
          </cell>
          <cell r="I29">
            <v>321</v>
          </cell>
        </row>
        <row r="30">
          <cell r="D30">
            <v>42</v>
          </cell>
          <cell r="E30">
            <v>90</v>
          </cell>
          <cell r="F30">
            <v>14</v>
          </cell>
          <cell r="G30">
            <v>502</v>
          </cell>
          <cell r="H30">
            <v>100</v>
          </cell>
          <cell r="I30">
            <v>748</v>
          </cell>
        </row>
        <row r="31">
          <cell r="D31">
            <v>1057</v>
          </cell>
          <cell r="E31">
            <v>2876</v>
          </cell>
          <cell r="F31">
            <v>226</v>
          </cell>
          <cell r="G31">
            <v>10827</v>
          </cell>
          <cell r="H31">
            <v>2043</v>
          </cell>
          <cell r="I31">
            <v>17029</v>
          </cell>
        </row>
        <row r="33">
          <cell r="B33" t="str">
            <v>WIN DIARIO POR POSICION DE JUEGO ($), SEGUN CATEGORIA - Septiembre 2019</v>
          </cell>
        </row>
        <row r="36">
          <cell r="D36">
            <v>27808.571428571428</v>
          </cell>
          <cell r="E36">
            <v>19643.335820895521</v>
          </cell>
          <cell r="F36">
            <v>19866.190476190477</v>
          </cell>
          <cell r="G36">
            <v>49943.567799811142</v>
          </cell>
          <cell r="H36">
            <v>868.34459459459458</v>
          </cell>
        </row>
        <row r="37">
          <cell r="D37">
            <v>38784.013605442175</v>
          </cell>
          <cell r="E37">
            <v>21142.692307692309</v>
          </cell>
          <cell r="F37">
            <v>-236.27450980392157</v>
          </cell>
          <cell r="G37">
            <v>56911.919254658387</v>
          </cell>
          <cell r="H37">
            <v>0</v>
          </cell>
        </row>
        <row r="38">
          <cell r="D38">
            <v>32509.476190476191</v>
          </cell>
          <cell r="E38">
            <v>32022.170868347341</v>
          </cell>
          <cell r="F38">
            <v>5241.1764705882351</v>
          </cell>
          <cell r="G38">
            <v>70617.45610477397</v>
          </cell>
          <cell r="H38">
            <v>1439.0322580645161</v>
          </cell>
        </row>
        <row r="39">
          <cell r="D39">
            <v>24954.285714285714</v>
          </cell>
          <cell r="E39">
            <v>24160.084745762713</v>
          </cell>
          <cell r="F39">
            <v>3585.7142857142858</v>
          </cell>
          <cell r="G39">
            <v>66334.894949494948</v>
          </cell>
          <cell r="H39">
            <v>362.76536312849163</v>
          </cell>
        </row>
        <row r="40">
          <cell r="D40">
            <v>4996.1111111111113</v>
          </cell>
          <cell r="E40">
            <v>42703.359375</v>
          </cell>
          <cell r="F40">
            <v>14352.857142857143</v>
          </cell>
          <cell r="G40">
            <v>43048.428968253967</v>
          </cell>
          <cell r="H40">
            <v>815.66666666666663</v>
          </cell>
        </row>
        <row r="41">
          <cell r="D41">
            <v>22765.306122448979</v>
          </cell>
          <cell r="E41">
            <v>21607.850241545893</v>
          </cell>
          <cell r="F41">
            <v>11532.5</v>
          </cell>
          <cell r="G41">
            <v>60531.18432483475</v>
          </cell>
          <cell r="H41">
            <v>0</v>
          </cell>
        </row>
        <row r="42">
          <cell r="D42">
            <v>44444.196428571428</v>
          </cell>
          <cell r="E42">
            <v>176085.78308157099</v>
          </cell>
          <cell r="F42">
            <v>37480</v>
          </cell>
          <cell r="G42">
            <v>74328.9873955199</v>
          </cell>
          <cell r="H42">
            <v>0</v>
          </cell>
        </row>
        <row r="43">
          <cell r="D43">
            <v>122544.54365079365</v>
          </cell>
          <cell r="E43">
            <v>109168.30573476703</v>
          </cell>
          <cell r="F43">
            <v>77411.666666666672</v>
          </cell>
          <cell r="G43">
            <v>87428.633149263725</v>
          </cell>
          <cell r="H43">
            <v>0</v>
          </cell>
        </row>
        <row r="44">
          <cell r="D44">
            <v>31455.714285714286</v>
          </cell>
          <cell r="E44">
            <v>19352.606382978724</v>
          </cell>
          <cell r="F44">
            <v>3003.5714285714284</v>
          </cell>
          <cell r="G44">
            <v>62756.656582633055</v>
          </cell>
          <cell r="H44">
            <v>0</v>
          </cell>
        </row>
        <row r="45">
          <cell r="D45">
            <v>51973.214285714283</v>
          </cell>
          <cell r="E45">
            <v>36049.791666666664</v>
          </cell>
          <cell r="F45">
            <v>1478.3333333333333</v>
          </cell>
          <cell r="G45">
            <v>69251.054825628555</v>
          </cell>
          <cell r="H45">
            <v>0</v>
          </cell>
        </row>
        <row r="46">
          <cell r="D46">
            <v>11543.253968253968</v>
          </cell>
          <cell r="E46">
            <v>11419.928315412186</v>
          </cell>
          <cell r="F46">
            <v>9140.1960784313724</v>
          </cell>
          <cell r="G46">
            <v>36248.011232676879</v>
          </cell>
          <cell r="H46">
            <v>741.66666666666663</v>
          </cell>
        </row>
        <row r="47">
          <cell r="D47">
            <v>17586.70634920635</v>
          </cell>
          <cell r="E47">
            <v>24830.42413381123</v>
          </cell>
          <cell r="F47">
            <v>12585.098039215687</v>
          </cell>
          <cell r="G47">
            <v>71363.249915764143</v>
          </cell>
          <cell r="H47">
            <v>2144.8164682539682</v>
          </cell>
        </row>
        <row r="48">
          <cell r="D48">
            <v>24619.285714285714</v>
          </cell>
          <cell r="E48">
            <v>80136.543209876545</v>
          </cell>
          <cell r="F48">
            <v>5266.666666666667</v>
          </cell>
          <cell r="G48">
            <v>52624.181657848327</v>
          </cell>
          <cell r="H48">
            <v>0</v>
          </cell>
        </row>
        <row r="49">
          <cell r="D49">
            <v>24498.639455782311</v>
          </cell>
          <cell r="E49">
            <v>14485.727272727272</v>
          </cell>
          <cell r="F49">
            <v>3775.6944444444443</v>
          </cell>
          <cell r="G49">
            <v>72346.992143505908</v>
          </cell>
          <cell r="H49">
            <v>64.517045454545453</v>
          </cell>
        </row>
        <row r="50">
          <cell r="D50">
            <v>8662.8571428571431</v>
          </cell>
          <cell r="E50">
            <v>10317.526455026455</v>
          </cell>
          <cell r="F50">
            <v>1962.7450980392157</v>
          </cell>
          <cell r="G50">
            <v>80098.561213517663</v>
          </cell>
          <cell r="H50">
            <v>0</v>
          </cell>
        </row>
        <row r="51">
          <cell r="D51">
            <v>12544.557823129251</v>
          </cell>
          <cell r="E51">
            <v>13348.367346938776</v>
          </cell>
          <cell r="F51">
            <v>3111.9047619047619</v>
          </cell>
          <cell r="G51">
            <v>60442.414017929914</v>
          </cell>
          <cell r="H51">
            <v>0</v>
          </cell>
        </row>
        <row r="52">
          <cell r="D52">
            <v>10402.380952380952</v>
          </cell>
          <cell r="E52">
            <v>39004.484126984127</v>
          </cell>
          <cell r="F52">
            <v>4082.3809523809523</v>
          </cell>
          <cell r="G52">
            <v>43780.699047619048</v>
          </cell>
          <cell r="H52">
            <v>0</v>
          </cell>
        </row>
        <row r="53">
          <cell r="D53">
            <v>12222.261904761905</v>
          </cell>
          <cell r="E53">
            <v>-4090.25</v>
          </cell>
          <cell r="F53">
            <v>1560.4761904761904</v>
          </cell>
          <cell r="G53">
            <v>59415.084935897437</v>
          </cell>
          <cell r="H53">
            <v>0</v>
          </cell>
        </row>
        <row r="54">
          <cell r="B54" t="str">
            <v>Dreams Punta Arenas</v>
          </cell>
          <cell r="D54">
            <v>9493.2539682539682</v>
          </cell>
          <cell r="E54">
            <v>29147.5</v>
          </cell>
          <cell r="F54">
            <v>2892.8571428571427</v>
          </cell>
          <cell r="G54">
            <v>106532.31235059761</v>
          </cell>
          <cell r="H54">
            <v>1589.35</v>
          </cell>
        </row>
        <row r="57">
          <cell r="B57" t="str">
            <v>WIN DIARIO POR POSICION DE JUEGO (US$), SEGUN CATEGORIA - Septiembre 2019</v>
          </cell>
        </row>
        <row r="60">
          <cell r="D60">
            <v>38.706880781375517</v>
          </cell>
          <cell r="E60">
            <v>27.341651106418798</v>
          </cell>
          <cell r="F60">
            <v>27.651843544611207</v>
          </cell>
          <cell r="G60">
            <v>69.516685874688406</v>
          </cell>
          <cell r="H60">
            <v>1.2086529071245957</v>
          </cell>
        </row>
        <row r="61">
          <cell r="D61">
            <v>53.983650138414028</v>
          </cell>
          <cell r="E61">
            <v>29.428612420929106</v>
          </cell>
          <cell r="F61">
            <v>-0.32887159652012909</v>
          </cell>
          <cell r="G61">
            <v>79.215966893071638</v>
          </cell>
          <cell r="H61">
            <v>0</v>
          </cell>
        </row>
        <row r="62">
          <cell r="D62">
            <v>45.250092130833735</v>
          </cell>
          <cell r="E62">
            <v>44.571809571220058</v>
          </cell>
          <cell r="F62">
            <v>7.2952180705253529</v>
          </cell>
          <cell r="G62">
            <v>98.292767809105797</v>
          </cell>
          <cell r="H62">
            <v>2.0029957380776628</v>
          </cell>
        </row>
        <row r="63">
          <cell r="D63">
            <v>34.733987130846991</v>
          </cell>
          <cell r="E63">
            <v>33.628535084019141</v>
          </cell>
          <cell r="F63">
            <v>4.9909725039172175</v>
          </cell>
          <cell r="G63">
            <v>92.331850884548388</v>
          </cell>
          <cell r="H63">
            <v>0.50493480753924003</v>
          </cell>
        </row>
        <row r="64">
          <cell r="D64">
            <v>6.9541104491831067</v>
          </cell>
          <cell r="E64">
            <v>59.439005866878233</v>
          </cell>
          <cell r="F64">
            <v>19.977809062492543</v>
          </cell>
          <cell r="G64">
            <v>59.919309849471027</v>
          </cell>
          <cell r="H64">
            <v>1.135330252584303</v>
          </cell>
        </row>
        <row r="65">
          <cell r="D65">
            <v>31.687136187362867</v>
          </cell>
          <cell r="E65">
            <v>30.076067927100233</v>
          </cell>
          <cell r="F65">
            <v>16.052140749401481</v>
          </cell>
          <cell r="G65">
            <v>84.253638890978706</v>
          </cell>
          <cell r="H65">
            <v>0</v>
          </cell>
        </row>
        <row r="66">
          <cell r="D66">
            <v>61.862085112982882</v>
          </cell>
          <cell r="E66">
            <v>245.09462596956041</v>
          </cell>
          <cell r="F66">
            <v>52.168587495128328</v>
          </cell>
          <cell r="G66">
            <v>103.45886559144799</v>
          </cell>
          <cell r="H66">
            <v>0</v>
          </cell>
        </row>
        <row r="67">
          <cell r="D67">
            <v>170.57032410610998</v>
          </cell>
          <cell r="E67">
            <v>151.9518759183328</v>
          </cell>
          <cell r="F67">
            <v>107.74966130319396</v>
          </cell>
          <cell r="G67">
            <v>121.69232385343761</v>
          </cell>
          <cell r="H67">
            <v>0</v>
          </cell>
        </row>
        <row r="68">
          <cell r="D68">
            <v>43.783356001495299</v>
          </cell>
          <cell r="E68">
            <v>26.936983440480375</v>
          </cell>
          <cell r="F68">
            <v>4.1806851352533663</v>
          </cell>
          <cell r="G68">
            <v>87.351284147086815</v>
          </cell>
          <cell r="H68">
            <v>0</v>
          </cell>
        </row>
        <row r="69">
          <cell r="D69">
            <v>72.341760321967428</v>
          </cell>
          <cell r="E69">
            <v>50.177873819200855</v>
          </cell>
          <cell r="F69">
            <v>2.0576990887664008</v>
          </cell>
          <cell r="G69">
            <v>96.390867470670543</v>
          </cell>
          <cell r="H69">
            <v>0</v>
          </cell>
        </row>
        <row r="70">
          <cell r="D70">
            <v>24.479018914879948</v>
          </cell>
          <cell r="E70">
            <v>34.561583617019139</v>
          </cell>
          <cell r="F70">
            <v>17.517256888836489</v>
          </cell>
          <cell r="G70">
            <v>99.330841706703609</v>
          </cell>
          <cell r="H70">
            <v>2.9853800849813039</v>
          </cell>
        </row>
        <row r="71">
          <cell r="D71">
            <v>34.267699062253925</v>
          </cell>
          <cell r="E71">
            <v>111.54242972256074</v>
          </cell>
          <cell r="F71">
            <v>7.3306979938013841</v>
          </cell>
          <cell r="G71">
            <v>73.247844855309168</v>
          </cell>
          <cell r="H71">
            <v>0</v>
          </cell>
        </row>
        <row r="72">
          <cell r="D72">
            <v>34.099770970132937</v>
          </cell>
          <cell r="E72">
            <v>20.162751618405533</v>
          </cell>
          <cell r="F72">
            <v>5.2554067764106174</v>
          </cell>
          <cell r="G72">
            <v>100.70011711973986</v>
          </cell>
          <cell r="H72">
            <v>8.9801577660689066E-2</v>
          </cell>
        </row>
        <row r="73">
          <cell r="D73">
            <v>12.057871419822312</v>
          </cell>
          <cell r="E73">
            <v>14.361013383200342</v>
          </cell>
          <cell r="F73">
            <v>2.7319540922543504</v>
          </cell>
          <cell r="G73">
            <v>111.48956240398316</v>
          </cell>
          <cell r="H73">
            <v>0</v>
          </cell>
        </row>
        <row r="74">
          <cell r="D74">
            <v>17.460828772241594</v>
          </cell>
          <cell r="E74">
            <v>18.579655012163542</v>
          </cell>
          <cell r="F74">
            <v>4.3314748091764956</v>
          </cell>
          <cell r="G74">
            <v>84.130079085142683</v>
          </cell>
          <cell r="H74">
            <v>0</v>
          </cell>
        </row>
        <row r="75">
          <cell r="D75">
            <v>14.479122755387996</v>
          </cell>
          <cell r="E75">
            <v>54.290524089672239</v>
          </cell>
          <cell r="F75">
            <v>5.6822851628263349</v>
          </cell>
          <cell r="G75">
            <v>60.938560001696793</v>
          </cell>
          <cell r="H75">
            <v>0</v>
          </cell>
        </row>
        <row r="76">
          <cell r="D76">
            <v>17.012223574358199</v>
          </cell>
          <cell r="E76">
            <v>-5.6932381270530588</v>
          </cell>
          <cell r="F76">
            <v>2.1720341162465764</v>
          </cell>
          <cell r="G76">
            <v>82.700134925529525</v>
          </cell>
          <cell r="H76">
            <v>0</v>
          </cell>
        </row>
        <row r="77">
          <cell r="B77" t="str">
            <v>Dreams Punta Arenas</v>
          </cell>
          <cell r="D77">
            <v>13.213704649315138</v>
          </cell>
          <cell r="E77">
            <v>40.570541729302377</v>
          </cell>
          <cell r="F77">
            <v>4.0265814025626945</v>
          </cell>
          <cell r="G77">
            <v>148.28282438421803</v>
          </cell>
          <cell r="H77">
            <v>2.2122237069205499</v>
          </cell>
        </row>
      </sheetData>
      <sheetData sheetId="6">
        <row r="11">
          <cell r="C11">
            <v>508532375</v>
          </cell>
          <cell r="D11">
            <v>498101808</v>
          </cell>
          <cell r="E11">
            <v>486670554</v>
          </cell>
          <cell r="F11">
            <v>509308132</v>
          </cell>
          <cell r="G11">
            <v>600205702</v>
          </cell>
          <cell r="H11">
            <v>571049706</v>
          </cell>
          <cell r="I11">
            <v>571857095</v>
          </cell>
          <cell r="J11">
            <v>661158733</v>
          </cell>
          <cell r="K11">
            <v>605611838</v>
          </cell>
          <cell r="L11">
            <v>0</v>
          </cell>
          <cell r="M11">
            <v>0</v>
          </cell>
          <cell r="N11">
            <v>0</v>
          </cell>
          <cell r="O11">
            <v>5012495943</v>
          </cell>
          <cell r="P11">
            <v>7297015.0196279269</v>
          </cell>
        </row>
        <row r="12">
          <cell r="C12">
            <v>865886913</v>
          </cell>
          <cell r="D12">
            <v>918829611</v>
          </cell>
          <cell r="E12">
            <v>1062484905</v>
          </cell>
          <cell r="F12">
            <v>1021324846</v>
          </cell>
          <cell r="G12">
            <v>1009401505</v>
          </cell>
          <cell r="H12">
            <v>1113660235</v>
          </cell>
          <cell r="I12">
            <v>1020242121</v>
          </cell>
          <cell r="J12">
            <v>1060908015</v>
          </cell>
          <cell r="K12">
            <v>939265260</v>
          </cell>
          <cell r="L12">
            <v>0</v>
          </cell>
          <cell r="M12">
            <v>0</v>
          </cell>
          <cell r="N12">
            <v>0</v>
          </cell>
          <cell r="O12">
            <v>9012003411</v>
          </cell>
          <cell r="P12">
            <v>13148536.136582674</v>
          </cell>
        </row>
        <row r="13">
          <cell r="C13">
            <v>2002102348</v>
          </cell>
          <cell r="D13">
            <v>1720549011</v>
          </cell>
          <cell r="E13">
            <v>2123324982</v>
          </cell>
          <cell r="F13">
            <v>2052790852</v>
          </cell>
          <cell r="G13">
            <v>2248130557</v>
          </cell>
          <cell r="H13">
            <v>2113158940</v>
          </cell>
          <cell r="I13">
            <v>2148339217</v>
          </cell>
          <cell r="J13">
            <v>2116232610</v>
          </cell>
          <cell r="K13">
            <v>1976449586</v>
          </cell>
          <cell r="L13">
            <v>0</v>
          </cell>
          <cell r="M13">
            <v>0</v>
          </cell>
          <cell r="N13">
            <v>0</v>
          </cell>
          <cell r="O13">
            <v>18501078103</v>
          </cell>
          <cell r="P13">
            <v>26982834.549078643</v>
          </cell>
        </row>
        <row r="14">
          <cell r="C14">
            <v>920699092</v>
          </cell>
          <cell r="D14">
            <v>834966659</v>
          </cell>
          <cell r="E14">
            <v>948237129</v>
          </cell>
          <cell r="F14">
            <v>974087753</v>
          </cell>
          <cell r="G14">
            <v>1087824676</v>
          </cell>
          <cell r="H14">
            <v>914511824</v>
          </cell>
          <cell r="I14">
            <v>1003977755</v>
          </cell>
          <cell r="J14">
            <v>1066009620</v>
          </cell>
          <cell r="K14">
            <v>902488302</v>
          </cell>
          <cell r="L14">
            <v>0</v>
          </cell>
          <cell r="M14">
            <v>0</v>
          </cell>
          <cell r="N14">
            <v>0</v>
          </cell>
          <cell r="O14">
            <v>8652802810</v>
          </cell>
          <cell r="P14">
            <v>12617784.653710041</v>
          </cell>
        </row>
        <row r="15">
          <cell r="C15">
            <v>359632035</v>
          </cell>
          <cell r="D15">
            <v>301458843</v>
          </cell>
          <cell r="E15">
            <v>425861846</v>
          </cell>
          <cell r="F15">
            <v>417611148</v>
          </cell>
          <cell r="G15">
            <v>428576510</v>
          </cell>
          <cell r="H15">
            <v>414711221</v>
          </cell>
          <cell r="I15">
            <v>432906661</v>
          </cell>
          <cell r="J15">
            <v>430509238</v>
          </cell>
          <cell r="K15">
            <v>418213973</v>
          </cell>
          <cell r="L15">
            <v>0</v>
          </cell>
          <cell r="M15">
            <v>0</v>
          </cell>
          <cell r="N15">
            <v>0</v>
          </cell>
          <cell r="O15">
            <v>3629481475</v>
          </cell>
          <cell r="P15">
            <v>5288644.373772393</v>
          </cell>
        </row>
        <row r="16">
          <cell r="C16">
            <v>890907610</v>
          </cell>
          <cell r="D16">
            <v>934626289</v>
          </cell>
          <cell r="E16">
            <v>803617354</v>
          </cell>
          <cell r="F16">
            <v>729593086</v>
          </cell>
          <cell r="G16">
            <v>708945488</v>
          </cell>
          <cell r="H16">
            <v>639235466</v>
          </cell>
          <cell r="I16">
            <v>693143802</v>
          </cell>
          <cell r="J16">
            <v>733296609</v>
          </cell>
          <cell r="K16">
            <v>722678242</v>
          </cell>
          <cell r="L16">
            <v>0</v>
          </cell>
          <cell r="M16">
            <v>0</v>
          </cell>
          <cell r="N16">
            <v>0</v>
          </cell>
          <cell r="O16">
            <v>6856043946</v>
          </cell>
          <cell r="P16">
            <v>10028088.704608206</v>
          </cell>
        </row>
        <row r="17">
          <cell r="C17">
            <v>2943180647</v>
          </cell>
          <cell r="D17">
            <v>2864222660</v>
          </cell>
          <cell r="E17">
            <v>2796835403</v>
          </cell>
          <cell r="F17">
            <v>3448953337</v>
          </cell>
          <cell r="G17">
            <v>4092924730</v>
          </cell>
          <cell r="H17">
            <v>4272451973</v>
          </cell>
          <cell r="I17">
            <v>3259771435</v>
          </cell>
          <cell r="J17">
            <v>3101652384</v>
          </cell>
          <cell r="K17">
            <v>4132288339</v>
          </cell>
          <cell r="L17">
            <v>0</v>
          </cell>
          <cell r="M17">
            <v>0</v>
          </cell>
          <cell r="N17">
            <v>0</v>
          </cell>
          <cell r="O17">
            <v>30912280908</v>
          </cell>
          <cell r="P17">
            <v>45001935.012986168</v>
          </cell>
        </row>
        <row r="18">
          <cell r="C18">
            <v>6951236116</v>
          </cell>
          <cell r="D18">
            <v>6694665376</v>
          </cell>
          <cell r="E18">
            <v>6920983673</v>
          </cell>
          <cell r="F18">
            <v>6848756070</v>
          </cell>
          <cell r="G18">
            <v>7793058672</v>
          </cell>
          <cell r="H18">
            <v>7434473962</v>
          </cell>
          <cell r="I18">
            <v>8028277889</v>
          </cell>
          <cell r="J18">
            <v>8161496559</v>
          </cell>
          <cell r="K18">
            <v>7388480982</v>
          </cell>
          <cell r="L18">
            <v>0</v>
          </cell>
          <cell r="M18">
            <v>0</v>
          </cell>
          <cell r="N18">
            <v>0</v>
          </cell>
          <cell r="O18">
            <v>66221429299</v>
          </cell>
          <cell r="P18">
            <v>96515260.626214176</v>
          </cell>
        </row>
        <row r="19">
          <cell r="C19">
            <v>535228296</v>
          </cell>
          <cell r="D19">
            <v>468081238</v>
          </cell>
          <cell r="E19">
            <v>511583532</v>
          </cell>
          <cell r="F19">
            <v>482549161</v>
          </cell>
          <cell r="G19">
            <v>592096978</v>
          </cell>
          <cell r="H19">
            <v>529596018</v>
          </cell>
          <cell r="I19">
            <v>538711548</v>
          </cell>
          <cell r="J19">
            <v>530790872</v>
          </cell>
          <cell r="K19">
            <v>536946878</v>
          </cell>
          <cell r="L19">
            <v>0</v>
          </cell>
          <cell r="M19">
            <v>0</v>
          </cell>
          <cell r="N19">
            <v>0</v>
          </cell>
          <cell r="O19">
            <v>4725584521</v>
          </cell>
          <cell r="P19">
            <v>6889781.1742742183</v>
          </cell>
        </row>
        <row r="20">
          <cell r="C20">
            <v>926968347</v>
          </cell>
          <cell r="D20">
            <v>947082664</v>
          </cell>
          <cell r="E20">
            <v>1038702119</v>
          </cell>
          <cell r="F20">
            <v>946830563</v>
          </cell>
          <cell r="G20">
            <v>1056974403</v>
          </cell>
          <cell r="H20">
            <v>915428598</v>
          </cell>
          <cell r="I20">
            <v>994661204</v>
          </cell>
          <cell r="J20">
            <v>984334866</v>
          </cell>
          <cell r="K20">
            <v>984486006</v>
          </cell>
          <cell r="L20">
            <v>0</v>
          </cell>
          <cell r="M20">
            <v>0</v>
          </cell>
          <cell r="N20">
            <v>0</v>
          </cell>
          <cell r="O20">
            <v>8795468770</v>
          </cell>
          <cell r="P20">
            <v>12835382.695201904</v>
          </cell>
        </row>
        <row r="21">
          <cell r="C21">
            <v>0</v>
          </cell>
          <cell r="D21">
            <v>0</v>
          </cell>
          <cell r="E21">
            <v>0</v>
          </cell>
          <cell r="F21">
            <v>0</v>
          </cell>
          <cell r="G21">
            <v>0</v>
          </cell>
          <cell r="H21">
            <v>0</v>
          </cell>
          <cell r="I21">
            <v>51588591</v>
          </cell>
          <cell r="J21">
            <v>663740008</v>
          </cell>
          <cell r="K21">
            <v>627808534</v>
          </cell>
          <cell r="L21">
            <v>0</v>
          </cell>
          <cell r="M21">
            <v>0</v>
          </cell>
          <cell r="N21">
            <v>0</v>
          </cell>
          <cell r="O21">
            <v>1343137133</v>
          </cell>
          <cell r="P21">
            <v>1879043.6990002356</v>
          </cell>
        </row>
        <row r="22">
          <cell r="C22">
            <v>3265112234</v>
          </cell>
          <cell r="D22">
            <v>3015875901</v>
          </cell>
          <cell r="E22">
            <v>3349819806</v>
          </cell>
          <cell r="F22">
            <v>3433574504</v>
          </cell>
          <cell r="G22">
            <v>3486056920</v>
          </cell>
          <cell r="H22">
            <v>3190670042</v>
          </cell>
          <cell r="I22">
            <v>3396634460</v>
          </cell>
          <cell r="J22">
            <v>3313715577</v>
          </cell>
          <cell r="K22">
            <v>3234520459</v>
          </cell>
          <cell r="L22">
            <v>0</v>
          </cell>
          <cell r="M22">
            <v>0</v>
          </cell>
          <cell r="N22">
            <v>0</v>
          </cell>
          <cell r="O22">
            <v>29685979903</v>
          </cell>
          <cell r="P22">
            <v>43321363.960065201</v>
          </cell>
        </row>
        <row r="23">
          <cell r="C23">
            <v>449462626</v>
          </cell>
          <cell r="D23">
            <v>397026676</v>
          </cell>
          <cell r="E23">
            <v>425207239</v>
          </cell>
          <cell r="F23">
            <v>454514906</v>
          </cell>
          <cell r="G23">
            <v>396720656</v>
          </cell>
          <cell r="H23">
            <v>374664543</v>
          </cell>
          <cell r="I23">
            <v>467683705</v>
          </cell>
          <cell r="J23">
            <v>405304673</v>
          </cell>
          <cell r="K23">
            <v>449986510</v>
          </cell>
          <cell r="L23">
            <v>0</v>
          </cell>
          <cell r="M23">
            <v>0</v>
          </cell>
          <cell r="N23">
            <v>0</v>
          </cell>
          <cell r="O23">
            <v>3820571534</v>
          </cell>
          <cell r="P23">
            <v>5576981.1244419646</v>
          </cell>
        </row>
        <row r="24">
          <cell r="C24">
            <v>1645744239</v>
          </cell>
          <cell r="D24">
            <v>1655928467</v>
          </cell>
          <cell r="E24">
            <v>2149242933</v>
          </cell>
          <cell r="F24">
            <v>2015744364</v>
          </cell>
          <cell r="G24">
            <v>2030706934</v>
          </cell>
          <cell r="H24">
            <v>1938278095</v>
          </cell>
          <cell r="I24">
            <v>1895544927</v>
          </cell>
          <cell r="J24">
            <v>1962467518</v>
          </cell>
          <cell r="K24">
            <v>1722978427</v>
          </cell>
          <cell r="L24">
            <v>0</v>
          </cell>
          <cell r="M24">
            <v>0</v>
          </cell>
          <cell r="N24">
            <v>0</v>
          </cell>
          <cell r="O24">
            <v>17016635904</v>
          </cell>
          <cell r="P24">
            <v>24837857.863270801</v>
          </cell>
        </row>
        <row r="25">
          <cell r="C25">
            <v>1185141071</v>
          </cell>
          <cell r="D25">
            <v>1134710019</v>
          </cell>
          <cell r="E25">
            <v>1231533374</v>
          </cell>
          <cell r="F25">
            <v>1146945497</v>
          </cell>
          <cell r="G25">
            <v>1250131206</v>
          </cell>
          <cell r="H25">
            <v>1049617396</v>
          </cell>
          <cell r="I25">
            <v>1163343738</v>
          </cell>
          <cell r="J25">
            <v>1169498568</v>
          </cell>
          <cell r="K25">
            <v>1091980517</v>
          </cell>
          <cell r="L25">
            <v>0</v>
          </cell>
          <cell r="M25">
            <v>0</v>
          </cell>
          <cell r="N25">
            <v>0</v>
          </cell>
          <cell r="O25">
            <v>10422901386</v>
          </cell>
          <cell r="P25">
            <v>15219097.519922582</v>
          </cell>
        </row>
        <row r="26">
          <cell r="C26">
            <v>813385828</v>
          </cell>
          <cell r="D26">
            <v>794015220</v>
          </cell>
          <cell r="E26">
            <v>857894590</v>
          </cell>
          <cell r="F26">
            <v>840406690</v>
          </cell>
          <cell r="G26">
            <v>788527003</v>
          </cell>
          <cell r="H26">
            <v>943291420</v>
          </cell>
          <cell r="I26">
            <v>953388952</v>
          </cell>
          <cell r="J26">
            <v>914031211</v>
          </cell>
          <cell r="K26">
            <v>799966620</v>
          </cell>
          <cell r="L26">
            <v>0</v>
          </cell>
          <cell r="M26">
            <v>0</v>
          </cell>
          <cell r="N26">
            <v>0</v>
          </cell>
          <cell r="O26">
            <v>7704907534</v>
          </cell>
          <cell r="P26">
            <v>11240949.253133863</v>
          </cell>
        </row>
        <row r="27">
          <cell r="C27">
            <v>374232535</v>
          </cell>
          <cell r="D27">
            <v>415544213</v>
          </cell>
          <cell r="E27">
            <v>355949726</v>
          </cell>
          <cell r="F27">
            <v>330550616</v>
          </cell>
          <cell r="G27">
            <v>395118258</v>
          </cell>
          <cell r="H27">
            <v>348787931</v>
          </cell>
          <cell r="I27">
            <v>400732216</v>
          </cell>
          <cell r="J27">
            <v>387728875</v>
          </cell>
          <cell r="K27">
            <v>431859238</v>
          </cell>
          <cell r="L27">
            <v>0</v>
          </cell>
          <cell r="M27">
            <v>0</v>
          </cell>
          <cell r="N27">
            <v>0</v>
          </cell>
          <cell r="O27">
            <v>3440503608</v>
          </cell>
          <cell r="P27">
            <v>5017479.0240381453</v>
          </cell>
        </row>
        <row r="28">
          <cell r="C28">
            <v>492410716</v>
          </cell>
          <cell r="D28">
            <v>411265487</v>
          </cell>
          <cell r="E28">
            <v>463012572</v>
          </cell>
          <cell r="F28">
            <v>548327895</v>
          </cell>
          <cell r="G28">
            <v>381231859</v>
          </cell>
          <cell r="H28">
            <v>489726922</v>
          </cell>
          <cell r="I28">
            <v>498241698</v>
          </cell>
          <cell r="J28">
            <v>445757610</v>
          </cell>
          <cell r="K28">
            <v>376436230</v>
          </cell>
          <cell r="L28">
            <v>0</v>
          </cell>
          <cell r="M28">
            <v>0</v>
          </cell>
          <cell r="N28">
            <v>0</v>
          </cell>
          <cell r="O28">
            <v>4106410989</v>
          </cell>
          <cell r="P28">
            <v>6001937.6113964682</v>
          </cell>
        </row>
        <row r="29">
          <cell r="C29">
            <v>1624431970</v>
          </cell>
          <cell r="D29">
            <v>1456927360</v>
          </cell>
          <cell r="E29">
            <v>1681324945</v>
          </cell>
          <cell r="F29">
            <v>1729218562</v>
          </cell>
          <cell r="G29">
            <v>1707329058</v>
          </cell>
          <cell r="H29">
            <v>1643959003</v>
          </cell>
          <cell r="I29">
            <v>1708746095</v>
          </cell>
          <cell r="J29">
            <v>1723431284</v>
          </cell>
          <cell r="K29">
            <v>1701019424</v>
          </cell>
          <cell r="L29">
            <v>0</v>
          </cell>
          <cell r="M29">
            <v>0</v>
          </cell>
          <cell r="N29">
            <v>0</v>
          </cell>
          <cell r="O29">
            <v>14976387701</v>
          </cell>
          <cell r="P29">
            <v>21842893.586614091</v>
          </cell>
        </row>
      </sheetData>
      <sheetData sheetId="7">
        <row r="11">
          <cell r="C11">
            <v>85467626</v>
          </cell>
          <cell r="D11">
            <v>83714589.599999994</v>
          </cell>
          <cell r="E11">
            <v>81793370.400000006</v>
          </cell>
          <cell r="F11">
            <v>85598005.400000006</v>
          </cell>
          <cell r="G11">
            <v>100874907.8</v>
          </cell>
          <cell r="H11">
            <v>95974740.599999994</v>
          </cell>
          <cell r="I11">
            <v>96110436.200000003</v>
          </cell>
          <cell r="J11">
            <v>111119114.8</v>
          </cell>
          <cell r="K11">
            <v>101783502.2</v>
          </cell>
          <cell r="L11">
            <v>0</v>
          </cell>
          <cell r="M11">
            <v>0</v>
          </cell>
          <cell r="N11">
            <v>0</v>
          </cell>
          <cell r="O11">
            <v>842436293</v>
          </cell>
          <cell r="P11">
            <v>1226389.0790136391</v>
          </cell>
        </row>
        <row r="12">
          <cell r="C12">
            <v>141161395.80000001</v>
          </cell>
          <cell r="D12">
            <v>149792390.40000001</v>
          </cell>
          <cell r="E12">
            <v>173211824.80000001</v>
          </cell>
          <cell r="F12">
            <v>166159309.40000001</v>
          </cell>
          <cell r="G12">
            <v>164223169.19999999</v>
          </cell>
          <cell r="H12">
            <v>181181107.19999999</v>
          </cell>
          <cell r="I12">
            <v>165982247.59999999</v>
          </cell>
          <cell r="J12">
            <v>172598144.19999999</v>
          </cell>
          <cell r="K12">
            <v>152808197</v>
          </cell>
          <cell r="L12">
            <v>0</v>
          </cell>
          <cell r="M12">
            <v>0</v>
          </cell>
          <cell r="N12">
            <v>0</v>
          </cell>
          <cell r="O12">
            <v>1467117785.6000001</v>
          </cell>
          <cell r="P12">
            <v>2140567.6199127743</v>
          </cell>
        </row>
        <row r="13">
          <cell r="C13">
            <v>319663400.19999999</v>
          </cell>
          <cell r="D13">
            <v>274709506</v>
          </cell>
          <cell r="E13">
            <v>339018274.60000002</v>
          </cell>
          <cell r="F13">
            <v>338804305.19999999</v>
          </cell>
          <cell r="G13">
            <v>371067765.80000001</v>
          </cell>
          <cell r="H13">
            <v>348791778</v>
          </cell>
          <cell r="I13">
            <v>354601027</v>
          </cell>
          <cell r="J13">
            <v>349276373.60000002</v>
          </cell>
          <cell r="K13">
            <v>326218765.19999999</v>
          </cell>
          <cell r="L13">
            <v>0</v>
          </cell>
          <cell r="M13">
            <v>0</v>
          </cell>
          <cell r="N13">
            <v>0</v>
          </cell>
          <cell r="O13">
            <v>3022151195.5999999</v>
          </cell>
          <cell r="P13">
            <v>4406391.8210288091</v>
          </cell>
        </row>
        <row r="14">
          <cell r="C14">
            <v>143443371.19999999</v>
          </cell>
          <cell r="D14">
            <v>130086402.2</v>
          </cell>
          <cell r="E14">
            <v>147733751.19999999</v>
          </cell>
          <cell r="F14">
            <v>151433810.40000001</v>
          </cell>
          <cell r="G14">
            <v>169115600.80000001</v>
          </cell>
          <cell r="H14">
            <v>142172006.19999999</v>
          </cell>
          <cell r="I14">
            <v>156080575.40000001</v>
          </cell>
          <cell r="J14">
            <v>165724184.59999999</v>
          </cell>
          <cell r="K14">
            <v>138937694.80000001</v>
          </cell>
          <cell r="L14">
            <v>0</v>
          </cell>
          <cell r="M14">
            <v>0</v>
          </cell>
          <cell r="N14">
            <v>0</v>
          </cell>
          <cell r="O14">
            <v>1344727396.8</v>
          </cell>
          <cell r="P14">
            <v>1961050.3805315774</v>
          </cell>
        </row>
        <row r="15">
          <cell r="C15">
            <v>60442358.799999997</v>
          </cell>
          <cell r="D15">
            <v>50665351.799999997</v>
          </cell>
          <cell r="E15">
            <v>71573419.400000006</v>
          </cell>
          <cell r="F15">
            <v>70186747.599999994</v>
          </cell>
          <cell r="G15">
            <v>72029665.599999994</v>
          </cell>
          <cell r="H15">
            <v>69699364.799999997</v>
          </cell>
          <cell r="I15">
            <v>72757422</v>
          </cell>
          <cell r="J15">
            <v>72354493.799999997</v>
          </cell>
          <cell r="K15">
            <v>70288062.599999994</v>
          </cell>
          <cell r="L15">
            <v>0</v>
          </cell>
          <cell r="M15">
            <v>0</v>
          </cell>
          <cell r="N15">
            <v>0</v>
          </cell>
          <cell r="O15">
            <v>609996886.39999998</v>
          </cell>
          <cell r="P15">
            <v>888847.79369061359</v>
          </cell>
        </row>
        <row r="16">
          <cell r="C16">
            <v>149732371.40000001</v>
          </cell>
          <cell r="D16">
            <v>157080048.59999999</v>
          </cell>
          <cell r="E16">
            <v>135061740.19999999</v>
          </cell>
          <cell r="F16">
            <v>122620686.8</v>
          </cell>
          <cell r="G16">
            <v>119150502.2</v>
          </cell>
          <cell r="H16">
            <v>107434532.2</v>
          </cell>
          <cell r="I16">
            <v>116494756.59999999</v>
          </cell>
          <cell r="J16">
            <v>123243127.59999999</v>
          </cell>
          <cell r="K16">
            <v>121458528</v>
          </cell>
          <cell r="L16">
            <v>0</v>
          </cell>
          <cell r="M16">
            <v>0</v>
          </cell>
          <cell r="N16">
            <v>0</v>
          </cell>
          <cell r="O16">
            <v>1152276293.6000001</v>
          </cell>
          <cell r="P16">
            <v>1685393.0598299759</v>
          </cell>
        </row>
        <row r="17">
          <cell r="C17">
            <v>494652209.60000002</v>
          </cell>
          <cell r="D17">
            <v>481381959.60000002</v>
          </cell>
          <cell r="E17">
            <v>470056370.19999999</v>
          </cell>
          <cell r="F17">
            <v>579656023</v>
          </cell>
          <cell r="G17">
            <v>687886509.20000005</v>
          </cell>
          <cell r="H17">
            <v>718059155.20000005</v>
          </cell>
          <cell r="I17">
            <v>547860745.39999998</v>
          </cell>
          <cell r="J17">
            <v>521286115</v>
          </cell>
          <cell r="K17">
            <v>694502241.79999995</v>
          </cell>
          <cell r="L17">
            <v>0</v>
          </cell>
          <cell r="M17">
            <v>0</v>
          </cell>
          <cell r="N17">
            <v>0</v>
          </cell>
          <cell r="O17">
            <v>5195341329.000001</v>
          </cell>
          <cell r="P17">
            <v>7563350.4222338162</v>
          </cell>
        </row>
        <row r="18">
          <cell r="C18">
            <v>1133327568.4000001</v>
          </cell>
          <cell r="D18">
            <v>1091399229.4000001</v>
          </cell>
          <cell r="E18">
            <v>1128294817.2</v>
          </cell>
          <cell r="F18">
            <v>1119973051.5999999</v>
          </cell>
          <cell r="G18">
            <v>1274409275.2</v>
          </cell>
          <cell r="H18">
            <v>1215755153.8</v>
          </cell>
          <cell r="I18">
            <v>1312859560.8</v>
          </cell>
          <cell r="J18">
            <v>1334644731.4000001</v>
          </cell>
          <cell r="K18">
            <v>1208233948.8</v>
          </cell>
          <cell r="L18">
            <v>0</v>
          </cell>
          <cell r="M18">
            <v>0</v>
          </cell>
          <cell r="N18">
            <v>0</v>
          </cell>
          <cell r="O18">
            <v>10818897336.6</v>
          </cell>
          <cell r="P18">
            <v>15767708.257994583</v>
          </cell>
        </row>
        <row r="19">
          <cell r="C19">
            <v>84287212.200000003</v>
          </cell>
          <cell r="D19">
            <v>73712961.400000006</v>
          </cell>
          <cell r="E19">
            <v>80563658.799999997</v>
          </cell>
          <cell r="F19">
            <v>77856671.400000006</v>
          </cell>
          <cell r="G19">
            <v>95531613.400000006</v>
          </cell>
          <cell r="H19">
            <v>85447424.799999997</v>
          </cell>
          <cell r="I19">
            <v>86918165.799999997</v>
          </cell>
          <cell r="J19">
            <v>85640208</v>
          </cell>
          <cell r="K19">
            <v>86633445.799999997</v>
          </cell>
          <cell r="L19">
            <v>0</v>
          </cell>
          <cell r="M19">
            <v>0</v>
          </cell>
          <cell r="N19">
            <v>0</v>
          </cell>
          <cell r="O19">
            <v>756591361.60000002</v>
          </cell>
          <cell r="P19">
            <v>1102853.9969337326</v>
          </cell>
        </row>
        <row r="20">
          <cell r="C20">
            <v>146757005.40000001</v>
          </cell>
          <cell r="D20">
            <v>149941490.59999999</v>
          </cell>
          <cell r="E20">
            <v>164446621.19999999</v>
          </cell>
          <cell r="F20">
            <v>149185487.80000001</v>
          </cell>
          <cell r="G20">
            <v>166540084.40000001</v>
          </cell>
          <cell r="H20">
            <v>144237699.19999999</v>
          </cell>
          <cell r="I20">
            <v>156638243.40000001</v>
          </cell>
          <cell r="J20">
            <v>155012062</v>
          </cell>
          <cell r="K20">
            <v>155035863.59999999</v>
          </cell>
          <cell r="L20">
            <v>0</v>
          </cell>
          <cell r="M20">
            <v>0</v>
          </cell>
          <cell r="N20">
            <v>0</v>
          </cell>
          <cell r="O20">
            <v>1387794557.5999999</v>
          </cell>
          <cell r="P20">
            <v>2025332.2657568324</v>
          </cell>
        </row>
        <row r="21">
          <cell r="C21">
            <v>0</v>
          </cell>
          <cell r="D21">
            <v>0</v>
          </cell>
          <cell r="E21">
            <v>0</v>
          </cell>
          <cell r="F21">
            <v>0</v>
          </cell>
          <cell r="G21">
            <v>0</v>
          </cell>
          <cell r="H21">
            <v>0</v>
          </cell>
          <cell r="I21">
            <v>8670351.4000000004</v>
          </cell>
          <cell r="J21">
            <v>111552942.59999999</v>
          </cell>
          <cell r="K21">
            <v>105514039.40000001</v>
          </cell>
          <cell r="L21">
            <v>0</v>
          </cell>
          <cell r="M21">
            <v>0</v>
          </cell>
          <cell r="N21">
            <v>0</v>
          </cell>
          <cell r="O21">
            <v>225737333.40000001</v>
          </cell>
          <cell r="P21">
            <v>315805.66386714333</v>
          </cell>
        </row>
        <row r="22">
          <cell r="C22">
            <v>518590514.39999998</v>
          </cell>
          <cell r="D22">
            <v>478992055</v>
          </cell>
          <cell r="E22">
            <v>532030204.60000002</v>
          </cell>
          <cell r="F22">
            <v>539567170</v>
          </cell>
          <cell r="G22">
            <v>547808944.60000002</v>
          </cell>
          <cell r="H22">
            <v>501396468.80000001</v>
          </cell>
          <cell r="I22">
            <v>533756843.60000002</v>
          </cell>
          <cell r="J22">
            <v>520726733.60000002</v>
          </cell>
          <cell r="K22">
            <v>508281786.39999998</v>
          </cell>
          <cell r="L22">
            <v>0</v>
          </cell>
          <cell r="M22">
            <v>0</v>
          </cell>
          <cell r="N22">
            <v>0</v>
          </cell>
          <cell r="O22">
            <v>4681150721</v>
          </cell>
          <cell r="P22">
            <v>6831939.7288996186</v>
          </cell>
        </row>
        <row r="23">
          <cell r="C23">
            <v>73122659.200000003</v>
          </cell>
          <cell r="D23">
            <v>64591902.799999997</v>
          </cell>
          <cell r="E23">
            <v>69176572.799999997</v>
          </cell>
          <cell r="F23">
            <v>74250166.200000003</v>
          </cell>
          <cell r="G23">
            <v>64808819.799999997</v>
          </cell>
          <cell r="H23">
            <v>61205703.600000001</v>
          </cell>
          <cell r="I23">
            <v>76401439</v>
          </cell>
          <cell r="J23">
            <v>66211116.200000003</v>
          </cell>
          <cell r="K23">
            <v>73510401.200000003</v>
          </cell>
          <cell r="L23">
            <v>0</v>
          </cell>
          <cell r="M23">
            <v>0</v>
          </cell>
          <cell r="N23">
            <v>0</v>
          </cell>
          <cell r="O23">
            <v>623278780.80000007</v>
          </cell>
          <cell r="P23">
            <v>909782.03642268269</v>
          </cell>
        </row>
        <row r="24">
          <cell r="C24">
            <v>264992769.80000001</v>
          </cell>
          <cell r="D24">
            <v>266618398.59999999</v>
          </cell>
          <cell r="E24">
            <v>346046173</v>
          </cell>
          <cell r="F24">
            <v>324890562.19999999</v>
          </cell>
          <cell r="G24">
            <v>327302176.39999998</v>
          </cell>
          <cell r="H24">
            <v>312411713.19999999</v>
          </cell>
          <cell r="I24">
            <v>305517241.19999999</v>
          </cell>
          <cell r="J24">
            <v>316303588.19999999</v>
          </cell>
          <cell r="K24">
            <v>277717363.19999999</v>
          </cell>
          <cell r="L24">
            <v>0</v>
          </cell>
          <cell r="M24">
            <v>0</v>
          </cell>
          <cell r="N24">
            <v>0</v>
          </cell>
          <cell r="O24">
            <v>2741799985.7999997</v>
          </cell>
          <cell r="P24">
            <v>4001954.6697321674</v>
          </cell>
        </row>
        <row r="25">
          <cell r="C25">
            <v>193407055.40000001</v>
          </cell>
          <cell r="D25">
            <v>185177046.80000001</v>
          </cell>
          <cell r="E25">
            <v>200977967.40000001</v>
          </cell>
          <cell r="F25">
            <v>186788266.59999999</v>
          </cell>
          <cell r="G25">
            <v>203592796.40000001</v>
          </cell>
          <cell r="H25">
            <v>170937690.19999999</v>
          </cell>
          <cell r="I25">
            <v>189458837.40000001</v>
          </cell>
          <cell r="J25">
            <v>190461195.40000001</v>
          </cell>
          <cell r="K25">
            <v>177836827.19999999</v>
          </cell>
          <cell r="L25">
            <v>0</v>
          </cell>
          <cell r="M25">
            <v>0</v>
          </cell>
          <cell r="N25">
            <v>0</v>
          </cell>
          <cell r="O25">
            <v>1698637682.8000002</v>
          </cell>
          <cell r="P25">
            <v>2480328.2749629407</v>
          </cell>
        </row>
        <row r="26">
          <cell r="C26">
            <v>126997552</v>
          </cell>
          <cell r="D26">
            <v>123973132.8</v>
          </cell>
          <cell r="E26">
            <v>133946903.40000001</v>
          </cell>
          <cell r="F26">
            <v>132770132.40000001</v>
          </cell>
          <cell r="G26">
            <v>124574014</v>
          </cell>
          <cell r="H26">
            <v>149024190.80000001</v>
          </cell>
          <cell r="I26">
            <v>150619431.19999999</v>
          </cell>
          <cell r="J26">
            <v>144401569.59999999</v>
          </cell>
          <cell r="K26">
            <v>126381281.2</v>
          </cell>
          <cell r="L26">
            <v>0</v>
          </cell>
          <cell r="M26">
            <v>0</v>
          </cell>
          <cell r="N26">
            <v>0</v>
          </cell>
          <cell r="O26">
            <v>1212688207.4000001</v>
          </cell>
          <cell r="P26">
            <v>1769047.9808836761</v>
          </cell>
        </row>
        <row r="27">
          <cell r="C27">
            <v>62896224.399999999</v>
          </cell>
          <cell r="D27">
            <v>69839363.599999994</v>
          </cell>
          <cell r="E27">
            <v>59823483.399999999</v>
          </cell>
          <cell r="F27">
            <v>55554725.399999999</v>
          </cell>
          <cell r="G27">
            <v>66406430</v>
          </cell>
          <cell r="H27">
            <v>58619820.399999999</v>
          </cell>
          <cell r="I27">
            <v>67349952.200000003</v>
          </cell>
          <cell r="J27">
            <v>65164516.799999997</v>
          </cell>
          <cell r="K27">
            <v>72581384.599999994</v>
          </cell>
          <cell r="L27">
            <v>0</v>
          </cell>
          <cell r="M27">
            <v>0</v>
          </cell>
          <cell r="N27">
            <v>0</v>
          </cell>
          <cell r="O27">
            <v>578235900.79999995</v>
          </cell>
          <cell r="P27">
            <v>843273.78598586691</v>
          </cell>
        </row>
        <row r="28">
          <cell r="C28">
            <v>82758103.599999994</v>
          </cell>
          <cell r="D28">
            <v>69120250</v>
          </cell>
          <cell r="E28">
            <v>77817239</v>
          </cell>
          <cell r="F28">
            <v>92155948.799999997</v>
          </cell>
          <cell r="G28">
            <v>64072581.399999999</v>
          </cell>
          <cell r="H28">
            <v>82307045.799999997</v>
          </cell>
          <cell r="I28">
            <v>83738100.599999994</v>
          </cell>
          <cell r="J28">
            <v>74917245.400000006</v>
          </cell>
          <cell r="K28">
            <v>63266593.200000003</v>
          </cell>
          <cell r="L28">
            <v>0</v>
          </cell>
          <cell r="M28">
            <v>0</v>
          </cell>
          <cell r="N28">
            <v>0</v>
          </cell>
          <cell r="O28">
            <v>690153107.79999995</v>
          </cell>
          <cell r="P28">
            <v>1008729.0109208535</v>
          </cell>
        </row>
        <row r="29">
          <cell r="C29">
            <v>257451991.19999999</v>
          </cell>
          <cell r="D29">
            <v>230904622</v>
          </cell>
          <cell r="E29">
            <v>266468810.59999999</v>
          </cell>
          <cell r="F29">
            <v>272606220.39999998</v>
          </cell>
          <cell r="G29">
            <v>269155404.39999998</v>
          </cell>
          <cell r="H29">
            <v>259165301.59999999</v>
          </cell>
          <cell r="I29">
            <v>269378796.19999999</v>
          </cell>
          <cell r="J29">
            <v>271693873</v>
          </cell>
          <cell r="K29">
            <v>268160709.19999999</v>
          </cell>
          <cell r="L29">
            <v>0</v>
          </cell>
          <cell r="M29">
            <v>0</v>
          </cell>
          <cell r="N29">
            <v>0</v>
          </cell>
          <cell r="O29">
            <v>2364985728.5999999</v>
          </cell>
          <cell r="P29">
            <v>3449465.6732285512</v>
          </cell>
        </row>
        <row r="30">
          <cell r="C30">
            <v>4339151389</v>
          </cell>
          <cell r="D30">
            <v>4131700701.2000008</v>
          </cell>
          <cell r="E30">
            <v>4478041202.2000008</v>
          </cell>
          <cell r="F30">
            <v>4540057290.5999994</v>
          </cell>
          <cell r="G30">
            <v>4888550260.5999994</v>
          </cell>
          <cell r="H30">
            <v>4703820896.3999996</v>
          </cell>
          <cell r="I30">
            <v>4751194173</v>
          </cell>
          <cell r="J30">
            <v>4852331335.7999992</v>
          </cell>
          <cell r="K30">
            <v>4729150635.3999996</v>
          </cell>
          <cell r="L30">
            <v>0</v>
          </cell>
          <cell r="M30">
            <v>0</v>
          </cell>
          <cell r="N30">
            <v>0</v>
          </cell>
          <cell r="O30">
            <v>41413997884.200012</v>
          </cell>
          <cell r="P30">
            <v>60378211.521829858</v>
          </cell>
        </row>
        <row r="31">
          <cell r="C31">
            <v>6408813.6782559892</v>
          </cell>
          <cell r="D31">
            <v>6295445.2250495218</v>
          </cell>
          <cell r="E31">
            <v>6706867.3649053453</v>
          </cell>
          <cell r="F31">
            <v>6802603.0725202272</v>
          </cell>
          <cell r="G31">
            <v>7064378.9893063577</v>
          </cell>
          <cell r="H31">
            <v>6793404.0473130075</v>
          </cell>
          <cell r="I31">
            <v>6925333.3134128219</v>
          </cell>
          <cell r="J31">
            <v>6798838.9180327849</v>
          </cell>
          <cell r="K31">
            <v>6582526.9130337946</v>
          </cell>
          <cell r="L31">
            <v>0</v>
          </cell>
          <cell r="M31">
            <v>0</v>
          </cell>
          <cell r="N31">
            <v>0</v>
          </cell>
          <cell r="O31">
            <v>60378211.521829858</v>
          </cell>
        </row>
        <row r="32">
          <cell r="C32">
            <v>677.06</v>
          </cell>
          <cell r="D32">
            <v>656.3</v>
          </cell>
          <cell r="E32">
            <v>667.68</v>
          </cell>
          <cell r="F32">
            <v>667.4</v>
          </cell>
          <cell r="G32">
            <v>692</v>
          </cell>
          <cell r="H32">
            <v>692.41</v>
          </cell>
          <cell r="I32">
            <v>686.06</v>
          </cell>
          <cell r="J32">
            <v>713.7</v>
          </cell>
          <cell r="K32">
            <v>718.44</v>
          </cell>
          <cell r="L32">
            <v>1</v>
          </cell>
          <cell r="M32">
            <v>1</v>
          </cell>
          <cell r="N32">
            <v>1</v>
          </cell>
        </row>
        <row r="36">
          <cell r="C36">
            <v>81194244.74789916</v>
          </cell>
          <cell r="D36">
            <v>79528860.10084033</v>
          </cell>
          <cell r="E36">
            <v>77703701.899159655</v>
          </cell>
          <cell r="F36">
            <v>81318105.109243691</v>
          </cell>
          <cell r="G36">
            <v>95831162.50420168</v>
          </cell>
          <cell r="H36">
            <v>91176003.478991583</v>
          </cell>
          <cell r="I36">
            <v>91304914.327731088</v>
          </cell>
          <cell r="J36">
            <v>105563159.05042017</v>
          </cell>
          <cell r="K36">
            <v>96694327.075630248</v>
          </cell>
          <cell r="L36">
            <v>0</v>
          </cell>
          <cell r="M36">
            <v>0</v>
          </cell>
          <cell r="N36">
            <v>0</v>
          </cell>
          <cell r="O36">
            <v>800314478.29411769</v>
          </cell>
          <cell r="P36">
            <v>1165069.6249826101</v>
          </cell>
        </row>
        <row r="37">
          <cell r="C37">
            <v>138250851.65546218</v>
          </cell>
          <cell r="D37">
            <v>146703887.47058824</v>
          </cell>
          <cell r="E37">
            <v>169640447.01680672</v>
          </cell>
          <cell r="F37">
            <v>163068672.89075628</v>
          </cell>
          <cell r="G37">
            <v>161164946.17647058</v>
          </cell>
          <cell r="H37">
            <v>177811298.02521008</v>
          </cell>
          <cell r="I37">
            <v>162895800.83193275</v>
          </cell>
          <cell r="J37">
            <v>169388674.66386554</v>
          </cell>
          <cell r="K37">
            <v>149966722.18487394</v>
          </cell>
          <cell r="L37">
            <v>0</v>
          </cell>
          <cell r="M37">
            <v>0</v>
          </cell>
          <cell r="N37">
            <v>0</v>
          </cell>
          <cell r="O37">
            <v>1438891300.9159665</v>
          </cell>
          <cell r="P37">
            <v>2099346.1058409312</v>
          </cell>
        </row>
        <row r="38">
          <cell r="C38">
            <v>319663400.10084033</v>
          </cell>
          <cell r="D38">
            <v>274709505.9579832</v>
          </cell>
          <cell r="E38">
            <v>339018274.43697476</v>
          </cell>
          <cell r="F38">
            <v>327756522.58823526</v>
          </cell>
          <cell r="G38">
            <v>358945214.98319328</v>
          </cell>
          <cell r="H38">
            <v>337395124.87394953</v>
          </cell>
          <cell r="I38">
            <v>343012143.89075625</v>
          </cell>
          <cell r="J38">
            <v>337885878.90756297</v>
          </cell>
          <cell r="K38">
            <v>315567580.9579832</v>
          </cell>
          <cell r="L38">
            <v>0</v>
          </cell>
          <cell r="M38">
            <v>0</v>
          </cell>
          <cell r="N38">
            <v>0</v>
          </cell>
          <cell r="O38">
            <v>2953953646.6974783</v>
          </cell>
          <cell r="P38">
            <v>4308183.6674999511</v>
          </cell>
        </row>
        <row r="39">
          <cell r="C39">
            <v>147002376.03361344</v>
          </cell>
          <cell r="D39">
            <v>133314004.37815125</v>
          </cell>
          <cell r="E39">
            <v>151399205.47058824</v>
          </cell>
          <cell r="F39">
            <v>155526616.02521008</v>
          </cell>
          <cell r="G39">
            <v>173686292.80672267</v>
          </cell>
          <cell r="H39">
            <v>146014492.907563</v>
          </cell>
          <cell r="I39">
            <v>160298969.28571427</v>
          </cell>
          <cell r="J39">
            <v>170203216.63865545</v>
          </cell>
          <cell r="K39">
            <v>144094770.907563</v>
          </cell>
          <cell r="L39">
            <v>0</v>
          </cell>
          <cell r="M39">
            <v>0</v>
          </cell>
          <cell r="N39">
            <v>0</v>
          </cell>
          <cell r="O39">
            <v>1381539944.4537814</v>
          </cell>
          <cell r="P39">
            <v>2014604.2724410989</v>
          </cell>
        </row>
        <row r="40">
          <cell r="C40">
            <v>57420240.882352933</v>
          </cell>
          <cell r="D40">
            <v>48132084.176470585</v>
          </cell>
          <cell r="E40">
            <v>67994748.521008402</v>
          </cell>
          <cell r="F40">
            <v>66677410.184873946</v>
          </cell>
          <cell r="G40">
            <v>68428182.268907562</v>
          </cell>
          <cell r="H40">
            <v>66214396.630252093</v>
          </cell>
          <cell r="I40">
            <v>69119550.915966377</v>
          </cell>
          <cell r="J40">
            <v>68736769.092436969</v>
          </cell>
          <cell r="K40">
            <v>66773659.554621845</v>
          </cell>
          <cell r="L40">
            <v>0</v>
          </cell>
          <cell r="M40">
            <v>0</v>
          </cell>
          <cell r="N40">
            <v>0</v>
          </cell>
          <cell r="O40">
            <v>579497042.2268908</v>
          </cell>
          <cell r="P40">
            <v>844405.4042157603</v>
          </cell>
        </row>
        <row r="41">
          <cell r="C41">
            <v>142245752.85714284</v>
          </cell>
          <cell r="D41">
            <v>149226046.14285713</v>
          </cell>
          <cell r="E41">
            <v>128308653.15966386</v>
          </cell>
          <cell r="F41">
            <v>116489652.38655461</v>
          </cell>
          <cell r="G41">
            <v>113192977.07563025</v>
          </cell>
          <cell r="H41">
            <v>102062805.4957983</v>
          </cell>
          <cell r="I41">
            <v>110670018.80672269</v>
          </cell>
          <cell r="J41">
            <v>117080971.18487394</v>
          </cell>
          <cell r="K41">
            <v>115385601.66386554</v>
          </cell>
          <cell r="L41">
            <v>0</v>
          </cell>
          <cell r="M41">
            <v>0</v>
          </cell>
          <cell r="N41">
            <v>0</v>
          </cell>
          <cell r="O41">
            <v>1094662478.7731092</v>
          </cell>
          <cell r="P41">
            <v>1601123.4066181169</v>
          </cell>
        </row>
        <row r="42">
          <cell r="C42">
            <v>469919599.10084033</v>
          </cell>
          <cell r="D42">
            <v>457312861.68067223</v>
          </cell>
          <cell r="E42">
            <v>446553551.73949575</v>
          </cell>
          <cell r="F42">
            <v>550673221.87394953</v>
          </cell>
          <cell r="G42">
            <v>653492183.7815125</v>
          </cell>
          <cell r="H42">
            <v>682156197.36974788</v>
          </cell>
          <cell r="I42">
            <v>520467708.10924363</v>
          </cell>
          <cell r="J42">
            <v>495221809.21008402</v>
          </cell>
          <cell r="K42">
            <v>659777129.75630248</v>
          </cell>
          <cell r="L42">
            <v>0</v>
          </cell>
          <cell r="M42">
            <v>0</v>
          </cell>
          <cell r="N42">
            <v>0</v>
          </cell>
          <cell r="O42">
            <v>4935574262.6218481</v>
          </cell>
          <cell r="P42">
            <v>7185182.9012330836</v>
          </cell>
        </row>
        <row r="43">
          <cell r="C43">
            <v>1109861228.605042</v>
          </cell>
          <cell r="D43">
            <v>1068896152.4705882</v>
          </cell>
          <cell r="E43">
            <v>1105031006.6134453</v>
          </cell>
          <cell r="F43">
            <v>1093498868.3193276</v>
          </cell>
          <cell r="G43">
            <v>1244269872</v>
          </cell>
          <cell r="H43">
            <v>1187016851.0756302</v>
          </cell>
          <cell r="I43">
            <v>1281825881.4369748</v>
          </cell>
          <cell r="J43">
            <v>1303096089.2521007</v>
          </cell>
          <cell r="K43">
            <v>1179673434.1008403</v>
          </cell>
          <cell r="L43">
            <v>0</v>
          </cell>
          <cell r="M43">
            <v>0</v>
          </cell>
          <cell r="N43">
            <v>0</v>
          </cell>
          <cell r="O43">
            <v>10573169383.873947</v>
          </cell>
          <cell r="P43">
            <v>15409999.595782099</v>
          </cell>
        </row>
        <row r="44">
          <cell r="C44">
            <v>85456618.689075619</v>
          </cell>
          <cell r="D44">
            <v>74735659.84873949</v>
          </cell>
          <cell r="E44">
            <v>81681404.268907562</v>
          </cell>
          <cell r="F44">
            <v>77045664.361344531</v>
          </cell>
          <cell r="G44">
            <v>94536492.285714284</v>
          </cell>
          <cell r="H44">
            <v>84557347.411764696</v>
          </cell>
          <cell r="I44">
            <v>86012768.168067217</v>
          </cell>
          <cell r="J44">
            <v>84748122.420168057</v>
          </cell>
          <cell r="K44">
            <v>85731014.134453773</v>
          </cell>
          <cell r="L44">
            <v>0</v>
          </cell>
          <cell r="M44">
            <v>0</v>
          </cell>
          <cell r="N44">
            <v>0</v>
          </cell>
          <cell r="O44">
            <v>754505091.58823514</v>
          </cell>
          <cell r="P44">
            <v>1100049.0950521862</v>
          </cell>
        </row>
        <row r="45">
          <cell r="C45">
            <v>148003349.5210084</v>
          </cell>
          <cell r="D45">
            <v>151214879.12605041</v>
          </cell>
          <cell r="E45">
            <v>165843195.47058824</v>
          </cell>
          <cell r="F45">
            <v>151174627.70588234</v>
          </cell>
          <cell r="G45">
            <v>168760618.96638656</v>
          </cell>
          <cell r="H45">
            <v>146160868.58823529</v>
          </cell>
          <cell r="I45">
            <v>158811452.73949578</v>
          </cell>
          <cell r="J45">
            <v>157162709.69747898</v>
          </cell>
          <cell r="K45">
            <v>157186841.29411763</v>
          </cell>
          <cell r="L45">
            <v>0</v>
          </cell>
          <cell r="M45">
            <v>0</v>
          </cell>
          <cell r="N45">
            <v>0</v>
          </cell>
          <cell r="O45">
            <v>1404318543.1092436</v>
          </cell>
          <cell r="P45">
            <v>2049346.8168809758</v>
          </cell>
        </row>
        <row r="46">
          <cell r="C46">
            <v>0</v>
          </cell>
          <cell r="D46">
            <v>0</v>
          </cell>
          <cell r="E46">
            <v>0</v>
          </cell>
          <cell r="F46">
            <v>0</v>
          </cell>
          <cell r="G46">
            <v>0</v>
          </cell>
          <cell r="H46">
            <v>0</v>
          </cell>
          <cell r="I46">
            <v>8236833.8571428563</v>
          </cell>
          <cell r="J46">
            <v>105975295.39495797</v>
          </cell>
          <cell r="K46">
            <v>100238337.36134453</v>
          </cell>
          <cell r="L46">
            <v>0</v>
          </cell>
          <cell r="M46">
            <v>0</v>
          </cell>
          <cell r="N46">
            <v>0</v>
          </cell>
          <cell r="O46">
            <v>214450466.61344534</v>
          </cell>
          <cell r="P46">
            <v>300015.38051264267</v>
          </cell>
        </row>
        <row r="47">
          <cell r="C47">
            <v>521320440.72268903</v>
          </cell>
          <cell r="D47">
            <v>481526404.36134452</v>
          </cell>
          <cell r="E47">
            <v>534845179.10924363</v>
          </cell>
          <cell r="F47">
            <v>548217777.94957983</v>
          </cell>
          <cell r="G47">
            <v>556597323.36134446</v>
          </cell>
          <cell r="H47">
            <v>509434712.58823526</v>
          </cell>
          <cell r="I47">
            <v>542319787.73109245</v>
          </cell>
          <cell r="J47">
            <v>529080638.34453779</v>
          </cell>
          <cell r="K47">
            <v>516436039.67226887</v>
          </cell>
          <cell r="L47">
            <v>0</v>
          </cell>
          <cell r="M47">
            <v>0</v>
          </cell>
          <cell r="N47">
            <v>0</v>
          </cell>
          <cell r="O47">
            <v>4739778303.8403358</v>
          </cell>
          <cell r="P47">
            <v>6916856.4305986445</v>
          </cell>
        </row>
        <row r="48">
          <cell r="C48">
            <v>71762940.285714284</v>
          </cell>
          <cell r="D48">
            <v>63390813.815126047</v>
          </cell>
          <cell r="E48">
            <v>67890231.436974779</v>
          </cell>
          <cell r="F48">
            <v>72569606.840336129</v>
          </cell>
          <cell r="G48">
            <v>63341953.47899159</v>
          </cell>
          <cell r="H48">
            <v>59820389.218487389</v>
          </cell>
          <cell r="I48">
            <v>74672188.193277299</v>
          </cell>
          <cell r="J48">
            <v>64712510.815126047</v>
          </cell>
          <cell r="K48">
            <v>71846585.630252093</v>
          </cell>
          <cell r="L48">
            <v>0</v>
          </cell>
          <cell r="M48">
            <v>0</v>
          </cell>
          <cell r="N48">
            <v>0</v>
          </cell>
          <cell r="O48">
            <v>610007219.71428561</v>
          </cell>
          <cell r="P48">
            <v>890442.36440669978</v>
          </cell>
        </row>
        <row r="49">
          <cell r="C49">
            <v>262765886.89915964</v>
          </cell>
          <cell r="D49">
            <v>264391940.10924369</v>
          </cell>
          <cell r="E49">
            <v>343156434.68067223</v>
          </cell>
          <cell r="F49">
            <v>321841537.10924369</v>
          </cell>
          <cell r="G49">
            <v>324230518.87394953</v>
          </cell>
          <cell r="H49">
            <v>309472973.1512605</v>
          </cell>
          <cell r="I49">
            <v>302650030.36134452</v>
          </cell>
          <cell r="J49">
            <v>313335149.93277311</v>
          </cell>
          <cell r="K49">
            <v>275097395.90756303</v>
          </cell>
          <cell r="L49">
            <v>0</v>
          </cell>
          <cell r="M49">
            <v>0</v>
          </cell>
          <cell r="N49">
            <v>0</v>
          </cell>
          <cell r="O49">
            <v>2716941867.0252104</v>
          </cell>
          <cell r="P49">
            <v>3965708.3983373544</v>
          </cell>
        </row>
        <row r="50">
          <cell r="C50">
            <v>189224204.61344537</v>
          </cell>
          <cell r="D50">
            <v>181172187.907563</v>
          </cell>
          <cell r="E50">
            <v>196631379.0420168</v>
          </cell>
          <cell r="F50">
            <v>183125751.62184873</v>
          </cell>
          <cell r="G50">
            <v>199600780.78991595</v>
          </cell>
          <cell r="H50">
            <v>167585970.78991595</v>
          </cell>
          <cell r="I50">
            <v>185743958.16806722</v>
          </cell>
          <cell r="J50">
            <v>186726662.11764705</v>
          </cell>
          <cell r="K50">
            <v>174349830.44537812</v>
          </cell>
          <cell r="L50">
            <v>0</v>
          </cell>
          <cell r="M50">
            <v>0</v>
          </cell>
          <cell r="N50">
            <v>0</v>
          </cell>
          <cell r="O50">
            <v>1664160725.4957983</v>
          </cell>
          <cell r="P50">
            <v>2429939.9401557068</v>
          </cell>
        </row>
        <row r="51">
          <cell r="C51">
            <v>129868325.47899158</v>
          </cell>
          <cell r="D51">
            <v>126775539.32773109</v>
          </cell>
          <cell r="E51">
            <v>136974766.47058824</v>
          </cell>
          <cell r="F51">
            <v>134182580.75630251</v>
          </cell>
          <cell r="G51">
            <v>125899269.38655461</v>
          </cell>
          <cell r="H51">
            <v>150609554.45378152</v>
          </cell>
          <cell r="I51">
            <v>152221765.44537815</v>
          </cell>
          <cell r="J51">
            <v>145937756.37815124</v>
          </cell>
          <cell r="K51">
            <v>127725762.85714285</v>
          </cell>
          <cell r="L51">
            <v>0</v>
          </cell>
          <cell r="M51">
            <v>0</v>
          </cell>
          <cell r="N51">
            <v>0</v>
          </cell>
          <cell r="O51">
            <v>1230195320.5546219</v>
          </cell>
          <cell r="P51">
            <v>1794773.4101642303</v>
          </cell>
        </row>
        <row r="52">
          <cell r="C52">
            <v>59751413.151260503</v>
          </cell>
          <cell r="D52">
            <v>66347395.35294117</v>
          </cell>
          <cell r="E52">
            <v>56832309.193277307</v>
          </cell>
          <cell r="F52">
            <v>52776989.109243691</v>
          </cell>
          <cell r="G52">
            <v>63086108.420168065</v>
          </cell>
          <cell r="H52">
            <v>55688829.319327727</v>
          </cell>
          <cell r="I52">
            <v>63982454.655462183</v>
          </cell>
          <cell r="J52">
            <v>61906290.966386549</v>
          </cell>
          <cell r="K52">
            <v>68952315.310924366</v>
          </cell>
          <cell r="L52">
            <v>0</v>
          </cell>
          <cell r="M52">
            <v>0</v>
          </cell>
          <cell r="N52">
            <v>0</v>
          </cell>
          <cell r="O52">
            <v>549324105.47899163</v>
          </cell>
          <cell r="P52">
            <v>801110.09627499781</v>
          </cell>
        </row>
        <row r="53">
          <cell r="C53">
            <v>78620198.35294117</v>
          </cell>
          <cell r="D53">
            <v>65664237.420168065</v>
          </cell>
          <cell r="E53">
            <v>73926377.042016804</v>
          </cell>
          <cell r="F53">
            <v>87548151.302521005</v>
          </cell>
          <cell r="G53">
            <v>60868952.277310923</v>
          </cell>
          <cell r="H53">
            <v>78191693.428571418</v>
          </cell>
          <cell r="I53">
            <v>79551195.478991598</v>
          </cell>
          <cell r="J53">
            <v>71171383.109243691</v>
          </cell>
          <cell r="K53">
            <v>60103263.613445371</v>
          </cell>
          <cell r="L53">
            <v>0</v>
          </cell>
          <cell r="M53">
            <v>0</v>
          </cell>
          <cell r="N53">
            <v>0</v>
          </cell>
          <cell r="O53">
            <v>655645452.02521002</v>
          </cell>
          <cell r="P53">
            <v>958292.55980279727</v>
          </cell>
        </row>
        <row r="54">
          <cell r="C54">
            <v>259363087.64705881</v>
          </cell>
          <cell r="D54">
            <v>232618654.11764705</v>
          </cell>
          <cell r="E54">
            <v>268446839.9579832</v>
          </cell>
          <cell r="F54">
            <v>276093719.98319328</v>
          </cell>
          <cell r="G54">
            <v>272598757.15966386</v>
          </cell>
          <cell r="H54">
            <v>262480849.21848738</v>
          </cell>
          <cell r="I54">
            <v>272825006.76470584</v>
          </cell>
          <cell r="J54">
            <v>275169700.80672264</v>
          </cell>
          <cell r="K54">
            <v>271591336.60504198</v>
          </cell>
          <cell r="L54">
            <v>0</v>
          </cell>
          <cell r="M54">
            <v>0</v>
          </cell>
          <cell r="N54">
            <v>0</v>
          </cell>
          <cell r="O54">
            <v>2391187952.2605038</v>
          </cell>
          <cell r="P54">
            <v>3487520.8247535103</v>
          </cell>
        </row>
        <row r="55">
          <cell r="C55">
            <v>4271694159.3445373</v>
          </cell>
          <cell r="D55">
            <v>4065661113.7647057</v>
          </cell>
          <cell r="E55">
            <v>4411877705.5294123</v>
          </cell>
          <cell r="F55">
            <v>4459585476.1176472</v>
          </cell>
          <cell r="G55">
            <v>4798531606.5966387</v>
          </cell>
          <cell r="H55">
            <v>4613850358.0252104</v>
          </cell>
          <cell r="I55">
            <v>4666622429.168066</v>
          </cell>
          <cell r="J55">
            <v>4763102787.9831924</v>
          </cell>
          <cell r="K55">
            <v>4637191949.0336132</v>
          </cell>
          <cell r="L55">
            <v>0</v>
          </cell>
          <cell r="M55">
            <v>0</v>
          </cell>
          <cell r="N55">
            <v>0</v>
          </cell>
          <cell r="O55">
            <v>40688117585.563019</v>
          </cell>
          <cell r="P55">
            <v>59321970.295553394</v>
          </cell>
        </row>
        <row r="56">
          <cell r="C56">
            <v>6309181.1055808021</v>
          </cell>
          <cell r="D56">
            <v>6194821.1393641718</v>
          </cell>
          <cell r="E56">
            <v>6607772.7437236588</v>
          </cell>
          <cell r="F56">
            <v>6682027.9833947364</v>
          </cell>
          <cell r="G56">
            <v>6934294.2291858941</v>
          </cell>
          <cell r="H56">
            <v>6663465.8049785681</v>
          </cell>
          <cell r="I56">
            <v>6802061.6697782502</v>
          </cell>
          <cell r="J56">
            <v>6673816.4326512432</v>
          </cell>
          <cell r="K56">
            <v>6454529.1868960708</v>
          </cell>
          <cell r="L56">
            <v>0</v>
          </cell>
          <cell r="M56">
            <v>0</v>
          </cell>
          <cell r="N56">
            <v>0</v>
          </cell>
          <cell r="O56">
            <v>59321970.295553401</v>
          </cell>
        </row>
        <row r="57">
          <cell r="C57">
            <v>677.06</v>
          </cell>
          <cell r="D57">
            <v>656.3</v>
          </cell>
          <cell r="E57">
            <v>667.68</v>
          </cell>
          <cell r="F57">
            <v>667.4</v>
          </cell>
          <cell r="G57">
            <v>692</v>
          </cell>
          <cell r="H57">
            <v>692.41</v>
          </cell>
          <cell r="I57">
            <v>686.06</v>
          </cell>
          <cell r="J57">
            <v>713.7</v>
          </cell>
          <cell r="K57">
            <v>718.44</v>
          </cell>
          <cell r="L57">
            <v>1</v>
          </cell>
          <cell r="M57">
            <v>1</v>
          </cell>
          <cell r="N57">
            <v>1</v>
          </cell>
        </row>
      </sheetData>
      <sheetData sheetId="8">
        <row r="11">
          <cell r="C11">
            <v>21190</v>
          </cell>
          <cell r="D11">
            <v>19729</v>
          </cell>
          <cell r="E11">
            <v>18383</v>
          </cell>
          <cell r="F11">
            <v>17710</v>
          </cell>
          <cell r="G11">
            <v>18481</v>
          </cell>
          <cell r="H11">
            <v>18043</v>
          </cell>
          <cell r="I11">
            <v>20192</v>
          </cell>
          <cell r="J11">
            <v>22441</v>
          </cell>
          <cell r="K11">
            <v>18932</v>
          </cell>
          <cell r="L11">
            <v>0</v>
          </cell>
          <cell r="M11">
            <v>0</v>
          </cell>
          <cell r="N11">
            <v>0</v>
          </cell>
          <cell r="O11">
            <v>175101</v>
          </cell>
        </row>
        <row r="12">
          <cell r="C12">
            <v>15860</v>
          </cell>
          <cell r="D12">
            <v>13897</v>
          </cell>
          <cell r="E12">
            <v>17731</v>
          </cell>
          <cell r="F12">
            <v>17639</v>
          </cell>
          <cell r="G12">
            <v>19731</v>
          </cell>
          <cell r="H12">
            <v>16976</v>
          </cell>
          <cell r="I12">
            <v>18784</v>
          </cell>
          <cell r="J12">
            <v>19339</v>
          </cell>
          <cell r="K12">
            <v>15457</v>
          </cell>
          <cell r="L12">
            <v>0</v>
          </cell>
          <cell r="M12">
            <v>0</v>
          </cell>
          <cell r="N12">
            <v>0</v>
          </cell>
          <cell r="O12">
            <v>155414</v>
          </cell>
        </row>
        <row r="13">
          <cell r="C13">
            <v>34847</v>
          </cell>
          <cell r="D13">
            <v>34267</v>
          </cell>
          <cell r="E13">
            <v>37585</v>
          </cell>
          <cell r="F13">
            <v>36880</v>
          </cell>
          <cell r="G13">
            <v>46153</v>
          </cell>
          <cell r="H13">
            <v>39658</v>
          </cell>
          <cell r="I13">
            <v>40773</v>
          </cell>
          <cell r="J13">
            <v>46501</v>
          </cell>
          <cell r="K13">
            <v>34546</v>
          </cell>
          <cell r="L13">
            <v>0</v>
          </cell>
          <cell r="M13">
            <v>0</v>
          </cell>
          <cell r="N13">
            <v>0</v>
          </cell>
          <cell r="O13">
            <v>351210</v>
          </cell>
        </row>
        <row r="14">
          <cell r="C14">
            <v>17763</v>
          </cell>
          <cell r="D14">
            <v>17443</v>
          </cell>
          <cell r="E14">
            <v>20738</v>
          </cell>
          <cell r="F14">
            <v>19674</v>
          </cell>
          <cell r="G14">
            <v>21437</v>
          </cell>
          <cell r="H14">
            <v>19377</v>
          </cell>
          <cell r="I14">
            <v>18939</v>
          </cell>
          <cell r="J14">
            <v>22250</v>
          </cell>
          <cell r="K14">
            <v>20570</v>
          </cell>
          <cell r="L14">
            <v>0</v>
          </cell>
          <cell r="M14">
            <v>0</v>
          </cell>
          <cell r="N14">
            <v>0</v>
          </cell>
          <cell r="O14">
            <v>178191</v>
          </cell>
        </row>
        <row r="15">
          <cell r="C15">
            <v>13897</v>
          </cell>
          <cell r="D15">
            <v>16230</v>
          </cell>
          <cell r="E15">
            <v>13894</v>
          </cell>
          <cell r="F15">
            <v>15031</v>
          </cell>
          <cell r="G15">
            <v>16572</v>
          </cell>
          <cell r="H15">
            <v>13694</v>
          </cell>
          <cell r="I15">
            <v>15089</v>
          </cell>
          <cell r="J15">
            <v>15095</v>
          </cell>
          <cell r="K15">
            <v>12107</v>
          </cell>
          <cell r="L15">
            <v>0</v>
          </cell>
          <cell r="M15">
            <v>0</v>
          </cell>
          <cell r="N15">
            <v>0</v>
          </cell>
          <cell r="O15">
            <v>131609</v>
          </cell>
        </row>
        <row r="16">
          <cell r="C16">
            <v>22235</v>
          </cell>
          <cell r="D16">
            <v>25548</v>
          </cell>
          <cell r="E16">
            <v>20299</v>
          </cell>
          <cell r="F16">
            <v>18005</v>
          </cell>
          <cell r="G16">
            <v>16815</v>
          </cell>
          <cell r="H16">
            <v>14095</v>
          </cell>
          <cell r="I16">
            <v>18880</v>
          </cell>
          <cell r="J16">
            <v>18298</v>
          </cell>
          <cell r="K16">
            <v>17840</v>
          </cell>
          <cell r="L16">
            <v>0</v>
          </cell>
          <cell r="M16">
            <v>0</v>
          </cell>
          <cell r="N16">
            <v>0</v>
          </cell>
          <cell r="O16">
            <v>172015</v>
          </cell>
        </row>
        <row r="17">
          <cell r="C17">
            <v>28673</v>
          </cell>
          <cell r="D17">
            <v>27177</v>
          </cell>
          <cell r="E17">
            <v>30997</v>
          </cell>
          <cell r="F17">
            <v>27265</v>
          </cell>
          <cell r="G17">
            <v>33501</v>
          </cell>
          <cell r="H17">
            <v>28926</v>
          </cell>
          <cell r="I17">
            <v>34021</v>
          </cell>
          <cell r="J17">
            <v>38445</v>
          </cell>
          <cell r="K17">
            <v>32630</v>
          </cell>
          <cell r="L17">
            <v>0</v>
          </cell>
          <cell r="M17">
            <v>0</v>
          </cell>
          <cell r="N17">
            <v>0</v>
          </cell>
          <cell r="O17">
            <v>281635</v>
          </cell>
        </row>
        <row r="18">
          <cell r="C18">
            <v>67161</v>
          </cell>
          <cell r="D18">
            <v>65633</v>
          </cell>
          <cell r="E18">
            <v>72898</v>
          </cell>
          <cell r="F18">
            <v>71038</v>
          </cell>
          <cell r="G18">
            <v>81185</v>
          </cell>
          <cell r="H18">
            <v>70270</v>
          </cell>
          <cell r="I18">
            <v>74526</v>
          </cell>
          <cell r="J18">
            <v>78381</v>
          </cell>
          <cell r="K18">
            <v>72105</v>
          </cell>
          <cell r="L18">
            <v>0</v>
          </cell>
          <cell r="M18">
            <v>0</v>
          </cell>
          <cell r="N18">
            <v>0</v>
          </cell>
          <cell r="O18">
            <v>653197</v>
          </cell>
        </row>
        <row r="19">
          <cell r="C19">
            <v>7410</v>
          </cell>
          <cell r="D19">
            <v>7876</v>
          </cell>
          <cell r="E19">
            <v>8080</v>
          </cell>
          <cell r="F19">
            <v>7508</v>
          </cell>
          <cell r="G19">
            <v>6663</v>
          </cell>
          <cell r="H19">
            <v>6219</v>
          </cell>
          <cell r="I19">
            <v>6729</v>
          </cell>
          <cell r="J19">
            <v>7133</v>
          </cell>
          <cell r="K19">
            <v>7231</v>
          </cell>
          <cell r="L19">
            <v>0</v>
          </cell>
          <cell r="M19">
            <v>0</v>
          </cell>
          <cell r="N19">
            <v>0</v>
          </cell>
          <cell r="O19">
            <v>64849</v>
          </cell>
        </row>
        <row r="20">
          <cell r="C20">
            <v>16422</v>
          </cell>
          <cell r="D20">
            <v>15316</v>
          </cell>
          <cell r="E20">
            <v>17428</v>
          </cell>
          <cell r="F20">
            <v>17439</v>
          </cell>
          <cell r="G20">
            <v>18022</v>
          </cell>
          <cell r="H20">
            <v>17050</v>
          </cell>
          <cell r="I20">
            <v>18773</v>
          </cell>
          <cell r="J20">
            <v>18876</v>
          </cell>
          <cell r="K20">
            <v>17166</v>
          </cell>
          <cell r="L20">
            <v>0</v>
          </cell>
          <cell r="M20">
            <v>0</v>
          </cell>
          <cell r="N20">
            <v>0</v>
          </cell>
          <cell r="O20">
            <v>156492</v>
          </cell>
        </row>
        <row r="21">
          <cell r="C21">
            <v>0</v>
          </cell>
          <cell r="D21">
            <v>0</v>
          </cell>
          <cell r="E21">
            <v>0</v>
          </cell>
          <cell r="F21">
            <v>0</v>
          </cell>
          <cell r="G21">
            <v>0</v>
          </cell>
          <cell r="H21">
            <v>0</v>
          </cell>
          <cell r="I21">
            <v>3002</v>
          </cell>
          <cell r="J21">
            <v>27515</v>
          </cell>
          <cell r="K21">
            <v>20009</v>
          </cell>
          <cell r="L21">
            <v>0</v>
          </cell>
          <cell r="M21">
            <v>0</v>
          </cell>
          <cell r="N21">
            <v>0</v>
          </cell>
          <cell r="O21">
            <v>50526</v>
          </cell>
        </row>
        <row r="22">
          <cell r="C22">
            <v>60557</v>
          </cell>
          <cell r="D22">
            <v>59724</v>
          </cell>
          <cell r="E22">
            <v>63805</v>
          </cell>
          <cell r="F22">
            <v>60922</v>
          </cell>
          <cell r="G22">
            <v>62871</v>
          </cell>
          <cell r="H22">
            <v>53910</v>
          </cell>
          <cell r="I22">
            <v>62255</v>
          </cell>
          <cell r="J22">
            <v>62214</v>
          </cell>
          <cell r="K22">
            <v>62828</v>
          </cell>
          <cell r="L22">
            <v>0</v>
          </cell>
          <cell r="M22">
            <v>0</v>
          </cell>
          <cell r="N22">
            <v>0</v>
          </cell>
          <cell r="O22">
            <v>549086</v>
          </cell>
        </row>
        <row r="23">
          <cell r="C23">
            <v>10946</v>
          </cell>
          <cell r="D23">
            <v>11274</v>
          </cell>
          <cell r="E23">
            <v>11246</v>
          </cell>
          <cell r="F23">
            <v>10645</v>
          </cell>
          <cell r="G23">
            <v>11052</v>
          </cell>
          <cell r="H23">
            <v>9617</v>
          </cell>
          <cell r="I23">
            <v>11206</v>
          </cell>
          <cell r="J23">
            <v>10874</v>
          </cell>
          <cell r="K23">
            <v>10296</v>
          </cell>
          <cell r="L23">
            <v>0</v>
          </cell>
          <cell r="M23">
            <v>0</v>
          </cell>
          <cell r="N23">
            <v>0</v>
          </cell>
          <cell r="O23">
            <v>97156</v>
          </cell>
        </row>
        <row r="24">
          <cell r="C24">
            <v>35277</v>
          </cell>
          <cell r="D24">
            <v>34318</v>
          </cell>
          <cell r="E24">
            <v>40304</v>
          </cell>
          <cell r="F24">
            <v>36203</v>
          </cell>
          <cell r="G24">
            <v>39020</v>
          </cell>
          <cell r="H24">
            <v>33977</v>
          </cell>
          <cell r="I24">
            <v>37170</v>
          </cell>
          <cell r="J24">
            <v>37720</v>
          </cell>
          <cell r="K24">
            <v>32744</v>
          </cell>
          <cell r="L24">
            <v>0</v>
          </cell>
          <cell r="M24">
            <v>0</v>
          </cell>
          <cell r="N24">
            <v>0</v>
          </cell>
          <cell r="O24">
            <v>326733</v>
          </cell>
        </row>
        <row r="25">
          <cell r="C25">
            <v>23843</v>
          </cell>
          <cell r="D25">
            <v>28164</v>
          </cell>
          <cell r="E25">
            <v>25086</v>
          </cell>
          <cell r="F25">
            <v>23529</v>
          </cell>
          <cell r="G25">
            <v>23565</v>
          </cell>
          <cell r="H25">
            <v>20814</v>
          </cell>
          <cell r="I25">
            <v>25046</v>
          </cell>
          <cell r="J25">
            <v>23527</v>
          </cell>
          <cell r="K25">
            <v>22654</v>
          </cell>
          <cell r="L25">
            <v>0</v>
          </cell>
          <cell r="M25">
            <v>0</v>
          </cell>
          <cell r="N25">
            <v>0</v>
          </cell>
          <cell r="O25">
            <v>216228</v>
          </cell>
        </row>
        <row r="26">
          <cell r="C26">
            <v>15160</v>
          </cell>
          <cell r="D26">
            <v>14447</v>
          </cell>
          <cell r="E26">
            <v>14257</v>
          </cell>
          <cell r="F26">
            <v>14746</v>
          </cell>
          <cell r="G26">
            <v>15849</v>
          </cell>
          <cell r="H26">
            <v>13883</v>
          </cell>
          <cell r="I26">
            <v>15826</v>
          </cell>
          <cell r="J26">
            <v>18762</v>
          </cell>
          <cell r="K26">
            <v>17154</v>
          </cell>
          <cell r="L26">
            <v>0</v>
          </cell>
          <cell r="M26">
            <v>0</v>
          </cell>
          <cell r="N26">
            <v>0</v>
          </cell>
          <cell r="O26">
            <v>140084</v>
          </cell>
        </row>
        <row r="27">
          <cell r="C27">
            <v>7098</v>
          </cell>
          <cell r="D27">
            <v>7930</v>
          </cell>
          <cell r="E27">
            <v>6477</v>
          </cell>
          <cell r="F27">
            <v>6056</v>
          </cell>
          <cell r="G27">
            <v>6130</v>
          </cell>
          <cell r="H27">
            <v>6113</v>
          </cell>
          <cell r="I27">
            <v>7514</v>
          </cell>
          <cell r="J27">
            <v>8438</v>
          </cell>
          <cell r="K27">
            <v>6822</v>
          </cell>
          <cell r="L27">
            <v>0</v>
          </cell>
          <cell r="M27">
            <v>0</v>
          </cell>
          <cell r="N27">
            <v>0</v>
          </cell>
          <cell r="O27">
            <v>62578</v>
          </cell>
        </row>
        <row r="28">
          <cell r="C28">
            <v>9664</v>
          </cell>
          <cell r="D28">
            <v>9129</v>
          </cell>
          <cell r="E28">
            <v>10333</v>
          </cell>
          <cell r="F28">
            <v>9602</v>
          </cell>
          <cell r="G28">
            <v>9413</v>
          </cell>
          <cell r="H28">
            <v>7923</v>
          </cell>
          <cell r="I28">
            <v>9182</v>
          </cell>
          <cell r="J28">
            <v>8628</v>
          </cell>
          <cell r="K28">
            <v>8025</v>
          </cell>
          <cell r="L28">
            <v>0</v>
          </cell>
          <cell r="M28">
            <v>0</v>
          </cell>
          <cell r="N28">
            <v>0</v>
          </cell>
          <cell r="O28">
            <v>81899</v>
          </cell>
        </row>
        <row r="29">
          <cell r="C29">
            <v>35264</v>
          </cell>
          <cell r="D29">
            <v>30408</v>
          </cell>
          <cell r="E29">
            <v>36352</v>
          </cell>
          <cell r="F29">
            <v>32568</v>
          </cell>
          <cell r="G29">
            <v>36377</v>
          </cell>
          <cell r="H29">
            <v>34548</v>
          </cell>
          <cell r="I29">
            <v>39222</v>
          </cell>
          <cell r="J29">
            <v>35924</v>
          </cell>
          <cell r="K29">
            <v>34863</v>
          </cell>
          <cell r="L29">
            <v>0</v>
          </cell>
          <cell r="M29">
            <v>0</v>
          </cell>
          <cell r="N29">
            <v>0</v>
          </cell>
          <cell r="O29">
            <v>315526</v>
          </cell>
        </row>
        <row r="30">
          <cell r="C30">
            <v>443267</v>
          </cell>
          <cell r="D30">
            <v>438510</v>
          </cell>
          <cell r="E30">
            <v>465893</v>
          </cell>
          <cell r="F30">
            <v>442460</v>
          </cell>
          <cell r="G30">
            <v>482837</v>
          </cell>
          <cell r="H30">
            <v>425093</v>
          </cell>
          <cell r="I30">
            <v>477129</v>
          </cell>
          <cell r="J30">
            <v>520361</v>
          </cell>
          <cell r="K30">
            <v>463979</v>
          </cell>
          <cell r="L30">
            <v>0</v>
          </cell>
          <cell r="M30">
            <v>0</v>
          </cell>
          <cell r="N30">
            <v>0</v>
          </cell>
          <cell r="O30">
            <v>4159529</v>
          </cell>
        </row>
        <row r="34">
          <cell r="C34">
            <v>71722004.900000006</v>
          </cell>
          <cell r="D34">
            <v>66710654.150000006</v>
          </cell>
          <cell r="E34">
            <v>62221123.930000007</v>
          </cell>
          <cell r="F34">
            <v>59943214.100000001</v>
          </cell>
          <cell r="G34">
            <v>62865893.650000006</v>
          </cell>
          <cell r="H34">
            <v>61560370.410000011</v>
          </cell>
          <cell r="I34">
            <v>69305203.519999996</v>
          </cell>
          <cell r="J34">
            <v>77024468.710000008</v>
          </cell>
          <cell r="K34">
            <v>65110366.440000013</v>
          </cell>
          <cell r="L34">
            <v>0</v>
          </cell>
          <cell r="M34">
            <v>0</v>
          </cell>
          <cell r="N34">
            <v>0</v>
          </cell>
          <cell r="O34">
            <v>596463299.81000006</v>
          </cell>
          <cell r="P34">
            <v>869907.5792858646</v>
          </cell>
        </row>
        <row r="35">
          <cell r="C35">
            <v>53681500.600000001</v>
          </cell>
          <cell r="D35">
            <v>46990620.950000003</v>
          </cell>
          <cell r="E35">
            <v>60014293.010000005</v>
          </cell>
          <cell r="F35">
            <v>59702899.689999998</v>
          </cell>
          <cell r="G35">
            <v>67117956.150000006</v>
          </cell>
          <cell r="H35">
            <v>57919905.120000005</v>
          </cell>
          <cell r="I35">
            <v>64472511.040000007</v>
          </cell>
          <cell r="J35">
            <v>66377443.090000004</v>
          </cell>
          <cell r="K35">
            <v>53159250.689999998</v>
          </cell>
          <cell r="L35">
            <v>0</v>
          </cell>
          <cell r="M35">
            <v>0</v>
          </cell>
          <cell r="N35">
            <v>0</v>
          </cell>
          <cell r="O35">
            <v>529436380.33999997</v>
          </cell>
          <cell r="P35">
            <v>771839.5591848921</v>
          </cell>
        </row>
        <row r="36">
          <cell r="C36">
            <v>117946989.37000002</v>
          </cell>
          <cell r="D36">
            <v>115868720.45</v>
          </cell>
          <cell r="E36">
            <v>127214325.35000001</v>
          </cell>
          <cell r="F36">
            <v>124828104.80000001</v>
          </cell>
          <cell r="G36">
            <v>156996352.45000002</v>
          </cell>
          <cell r="H36">
            <v>135307940.46000001</v>
          </cell>
          <cell r="I36">
            <v>139945575.63</v>
          </cell>
          <cell r="J36">
            <v>159605847.31</v>
          </cell>
          <cell r="K36">
            <v>118809566.82000001</v>
          </cell>
          <cell r="L36">
            <v>0</v>
          </cell>
          <cell r="M36">
            <v>0</v>
          </cell>
          <cell r="N36">
            <v>0</v>
          </cell>
          <cell r="O36">
            <v>1196523422.6400001</v>
          </cell>
          <cell r="P36">
            <v>1743598.2175094569</v>
          </cell>
        </row>
        <row r="37">
          <cell r="C37">
            <v>60122603.730000004</v>
          </cell>
          <cell r="D37">
            <v>58980888.050000012</v>
          </cell>
          <cell r="E37">
            <v>70192115.980000004</v>
          </cell>
          <cell r="F37">
            <v>66590784.540000007</v>
          </cell>
          <cell r="G37">
            <v>72921171.050000012</v>
          </cell>
          <cell r="H37">
            <v>66111804.990000002</v>
          </cell>
          <cell r="I37">
            <v>65004519.090000004</v>
          </cell>
          <cell r="J37">
            <v>76368897.500000015</v>
          </cell>
          <cell r="K37">
            <v>70743726.900000006</v>
          </cell>
          <cell r="L37">
            <v>0</v>
          </cell>
          <cell r="M37">
            <v>0</v>
          </cell>
          <cell r="N37">
            <v>0</v>
          </cell>
          <cell r="O37">
            <v>607036511.83000004</v>
          </cell>
          <cell r="P37">
            <v>884654.46037493506</v>
          </cell>
        </row>
        <row r="38">
          <cell r="C38">
            <v>47037314.870000005</v>
          </cell>
          <cell r="D38">
            <v>54879310.500000007</v>
          </cell>
          <cell r="E38">
            <v>47027160.740000002</v>
          </cell>
          <cell r="F38">
            <v>50875576.010000005</v>
          </cell>
          <cell r="G38">
            <v>56372143.800000012</v>
          </cell>
          <cell r="H38">
            <v>46722147.780000001</v>
          </cell>
          <cell r="I38">
            <v>51790125.590000004</v>
          </cell>
          <cell r="J38">
            <v>51810719.450000003</v>
          </cell>
          <cell r="K38">
            <v>41638031.190000005</v>
          </cell>
          <cell r="L38">
            <v>0</v>
          </cell>
          <cell r="M38">
            <v>0</v>
          </cell>
          <cell r="N38">
            <v>0</v>
          </cell>
          <cell r="O38">
            <v>448152529.93000007</v>
          </cell>
          <cell r="P38">
            <v>654735.45175251795</v>
          </cell>
        </row>
        <row r="39">
          <cell r="C39">
            <v>75259026.850000009</v>
          </cell>
          <cell r="D39">
            <v>86386729.800000012</v>
          </cell>
          <cell r="E39">
            <v>68706228.290000007</v>
          </cell>
          <cell r="F39">
            <v>60941703.550000004</v>
          </cell>
          <cell r="G39">
            <v>57198744.750000007</v>
          </cell>
          <cell r="H39">
            <v>48090307.650000006</v>
          </cell>
          <cell r="I39">
            <v>64802012.800000004</v>
          </cell>
          <cell r="J39">
            <v>62804408.380000003</v>
          </cell>
          <cell r="K39">
            <v>61354792.800000012</v>
          </cell>
          <cell r="L39">
            <v>0</v>
          </cell>
          <cell r="M39">
            <v>0</v>
          </cell>
          <cell r="N39">
            <v>0</v>
          </cell>
          <cell r="O39">
            <v>585543954.87000012</v>
          </cell>
          <cell r="P39">
            <v>856961.88644548587</v>
          </cell>
        </row>
        <row r="40">
          <cell r="C40">
            <v>97049789.830000013</v>
          </cell>
          <cell r="D40">
            <v>91894948.950000003</v>
          </cell>
          <cell r="E40">
            <v>104915855.87000002</v>
          </cell>
          <cell r="F40">
            <v>92284118.150000006</v>
          </cell>
          <cell r="G40">
            <v>113958676.65000001</v>
          </cell>
          <cell r="H40">
            <v>98691751.620000005</v>
          </cell>
          <cell r="I40">
            <v>116770618.51000001</v>
          </cell>
          <cell r="J40">
            <v>131955157.95</v>
          </cell>
          <cell r="K40">
            <v>112220117.10000002</v>
          </cell>
          <cell r="L40">
            <v>0</v>
          </cell>
          <cell r="M40">
            <v>0</v>
          </cell>
          <cell r="N40">
            <v>0</v>
          </cell>
          <cell r="O40">
            <v>959741034.63000011</v>
          </cell>
          <cell r="P40">
            <v>1397275.8264172655</v>
          </cell>
        </row>
        <row r="41">
          <cell r="C41">
            <v>227320508.31000003</v>
          </cell>
          <cell r="D41">
            <v>221928144.55000001</v>
          </cell>
          <cell r="E41">
            <v>246738589.58000004</v>
          </cell>
          <cell r="F41">
            <v>240443028.98000005</v>
          </cell>
          <cell r="G41">
            <v>276162955.25000006</v>
          </cell>
          <cell r="H41">
            <v>239752104.90000004</v>
          </cell>
          <cell r="I41">
            <v>255796335.06000003</v>
          </cell>
          <cell r="J41">
            <v>269027890.11000001</v>
          </cell>
          <cell r="K41">
            <v>247981352.85000002</v>
          </cell>
          <cell r="L41">
            <v>0</v>
          </cell>
          <cell r="M41">
            <v>0</v>
          </cell>
          <cell r="N41">
            <v>0</v>
          </cell>
          <cell r="O41">
            <v>2225150909.5900002</v>
          </cell>
          <cell r="P41">
            <v>3244011.0898991888</v>
          </cell>
        </row>
        <row r="42">
          <cell r="C42">
            <v>25080701.100000001</v>
          </cell>
          <cell r="D42">
            <v>26631512.600000001</v>
          </cell>
          <cell r="E42">
            <v>27348456.800000001</v>
          </cell>
          <cell r="F42">
            <v>25412402.680000003</v>
          </cell>
          <cell r="G42">
            <v>22665193.950000003</v>
          </cell>
          <cell r="H42">
            <v>21218419.530000001</v>
          </cell>
          <cell r="I42">
            <v>23096013.990000002</v>
          </cell>
          <cell r="J42">
            <v>24482667.230000004</v>
          </cell>
          <cell r="K42">
            <v>24868638.270000003</v>
          </cell>
          <cell r="L42">
            <v>0</v>
          </cell>
          <cell r="M42">
            <v>0</v>
          </cell>
          <cell r="N42">
            <v>0</v>
          </cell>
          <cell r="O42">
            <v>220804006.15000007</v>
          </cell>
          <cell r="P42">
            <v>322639.77055103006</v>
          </cell>
        </row>
        <row r="43">
          <cell r="C43">
            <v>55583707.620000012</v>
          </cell>
          <cell r="D43">
            <v>51788756.600000009</v>
          </cell>
          <cell r="E43">
            <v>58988725.880000003</v>
          </cell>
          <cell r="F43">
            <v>59025957.689999998</v>
          </cell>
          <cell r="G43">
            <v>61304536.300000012</v>
          </cell>
          <cell r="H43">
            <v>58172383.5</v>
          </cell>
          <cell r="I43">
            <v>64434755.630000003</v>
          </cell>
          <cell r="J43">
            <v>64788283.56000001</v>
          </cell>
          <cell r="K43">
            <v>59036792.220000006</v>
          </cell>
          <cell r="L43">
            <v>0</v>
          </cell>
          <cell r="M43">
            <v>0</v>
          </cell>
          <cell r="N43">
            <v>0</v>
          </cell>
          <cell r="O43">
            <v>533123899.00000006</v>
          </cell>
          <cell r="P43">
            <v>777272.68153173733</v>
          </cell>
        </row>
        <row r="44">
          <cell r="C44">
            <v>0</v>
          </cell>
          <cell r="D44">
            <v>0</v>
          </cell>
          <cell r="E44">
            <v>0</v>
          </cell>
          <cell r="F44">
            <v>0</v>
          </cell>
          <cell r="G44">
            <v>0</v>
          </cell>
          <cell r="H44">
            <v>0</v>
          </cell>
          <cell r="I44">
            <v>10303794.620000001</v>
          </cell>
          <cell r="J44">
            <v>94440009.650000006</v>
          </cell>
          <cell r="K44">
            <v>68814352.530000001</v>
          </cell>
          <cell r="L44">
            <v>0</v>
          </cell>
          <cell r="M44">
            <v>0</v>
          </cell>
          <cell r="N44">
            <v>0</v>
          </cell>
          <cell r="O44">
            <v>173558156.80000001</v>
          </cell>
          <cell r="P44">
            <v>243126.33429493406</v>
          </cell>
        </row>
        <row r="45">
          <cell r="C45">
            <v>204967883.47000003</v>
          </cell>
          <cell r="D45">
            <v>201947747.40000001</v>
          </cell>
          <cell r="E45">
            <v>215961421.55000001</v>
          </cell>
          <cell r="F45">
            <v>206203302.62</v>
          </cell>
          <cell r="G45">
            <v>213865137.15000001</v>
          </cell>
          <cell r="H45">
            <v>183933911.70000002</v>
          </cell>
          <cell r="I45">
            <v>213678459.05000001</v>
          </cell>
          <cell r="J45">
            <v>213537734.34000003</v>
          </cell>
          <cell r="K45">
            <v>216076172.75999999</v>
          </cell>
          <cell r="L45">
            <v>0</v>
          </cell>
          <cell r="M45">
            <v>0</v>
          </cell>
          <cell r="N45">
            <v>0</v>
          </cell>
          <cell r="O45">
            <v>1870171770.0400002</v>
          </cell>
          <cell r="P45">
            <v>2728963.9935155045</v>
          </cell>
        </row>
        <row r="46">
          <cell r="C46">
            <v>37049035.660000004</v>
          </cell>
          <cell r="D46">
            <v>38121339.900000006</v>
          </cell>
          <cell r="E46">
            <v>38064448.660000004</v>
          </cell>
          <cell r="F46">
            <v>36030237.950000003</v>
          </cell>
          <cell r="G46">
            <v>37595035.800000004</v>
          </cell>
          <cell r="H46">
            <v>32811953.790000003</v>
          </cell>
          <cell r="I46">
            <v>38462465.860000007</v>
          </cell>
          <cell r="J46">
            <v>37322938.940000005</v>
          </cell>
          <cell r="K46">
            <v>35409694.32</v>
          </cell>
          <cell r="L46">
            <v>0</v>
          </cell>
          <cell r="M46">
            <v>0</v>
          </cell>
          <cell r="N46">
            <v>0</v>
          </cell>
          <cell r="O46">
            <v>330867150.88000005</v>
          </cell>
          <cell r="P46">
            <v>483162.56152547116</v>
          </cell>
        </row>
        <row r="47">
          <cell r="C47">
            <v>119402414.67000002</v>
          </cell>
          <cell r="D47">
            <v>116041169.30000001</v>
          </cell>
          <cell r="E47">
            <v>136417351.84</v>
          </cell>
          <cell r="F47">
            <v>122536656.13</v>
          </cell>
          <cell r="G47">
            <v>132732383</v>
          </cell>
          <cell r="H47">
            <v>115925106.99000001</v>
          </cell>
          <cell r="I47">
            <v>127578962.7</v>
          </cell>
          <cell r="J47">
            <v>129466733.2</v>
          </cell>
          <cell r="K47">
            <v>112612182.48000002</v>
          </cell>
          <cell r="L47">
            <v>0</v>
          </cell>
          <cell r="M47">
            <v>0</v>
          </cell>
          <cell r="N47">
            <v>0</v>
          </cell>
          <cell r="O47">
            <v>1112712960.3100002</v>
          </cell>
          <cell r="P47">
            <v>1624422.8532825464</v>
          </cell>
        </row>
        <row r="48">
          <cell r="C48">
            <v>80701640.530000016</v>
          </cell>
          <cell r="D48">
            <v>95232341.400000006</v>
          </cell>
          <cell r="E48">
            <v>84908835.060000017</v>
          </cell>
          <cell r="F48">
            <v>79638841.590000004</v>
          </cell>
          <cell r="G48">
            <v>80159882.250000015</v>
          </cell>
          <cell r="H48">
            <v>71014662.180000007</v>
          </cell>
          <cell r="I48">
            <v>85965636.260000005</v>
          </cell>
          <cell r="J48">
            <v>80751957.370000005</v>
          </cell>
          <cell r="K48">
            <v>77910957.180000007</v>
          </cell>
          <cell r="L48">
            <v>0</v>
          </cell>
          <cell r="M48">
            <v>0</v>
          </cell>
          <cell r="N48">
            <v>0</v>
          </cell>
          <cell r="O48">
            <v>736284753.82000017</v>
          </cell>
          <cell r="P48">
            <v>1076089.1559021338</v>
          </cell>
        </row>
        <row r="49">
          <cell r="C49">
            <v>51312203.600000001</v>
          </cell>
          <cell r="D49">
            <v>48850363.450000003</v>
          </cell>
          <cell r="E49">
            <v>48255810.470000006</v>
          </cell>
          <cell r="F49">
            <v>49910933.660000004</v>
          </cell>
          <cell r="G49">
            <v>53912750.850000001</v>
          </cell>
          <cell r="H49">
            <v>47366991.210000001</v>
          </cell>
          <cell r="I49">
            <v>54319738.06000001</v>
          </cell>
          <cell r="J49">
            <v>64397000.220000006</v>
          </cell>
          <cell r="K49">
            <v>58995522.180000007</v>
          </cell>
          <cell r="L49">
            <v>0</v>
          </cell>
          <cell r="M49">
            <v>0</v>
          </cell>
          <cell r="N49">
            <v>0</v>
          </cell>
          <cell r="O49">
            <v>477321313.70000005</v>
          </cell>
          <cell r="P49">
            <v>695117.54108093015</v>
          </cell>
        </row>
        <row r="50">
          <cell r="C50">
            <v>24024671.580000002</v>
          </cell>
          <cell r="D50">
            <v>26814105.5</v>
          </cell>
          <cell r="E50">
            <v>21922766.670000002</v>
          </cell>
          <cell r="F50">
            <v>20497803.760000002</v>
          </cell>
          <cell r="G50">
            <v>20852114.5</v>
          </cell>
          <cell r="H50">
            <v>20856761.310000002</v>
          </cell>
          <cell r="I50">
            <v>25790377.34</v>
          </cell>
          <cell r="J50">
            <v>28961831.780000005</v>
          </cell>
          <cell r="K50">
            <v>23462017.740000002</v>
          </cell>
          <cell r="L50">
            <v>0</v>
          </cell>
          <cell r="M50">
            <v>0</v>
          </cell>
          <cell r="N50">
            <v>0</v>
          </cell>
          <cell r="O50">
            <v>213182450.18000001</v>
          </cell>
          <cell r="P50">
            <v>310971.29624904413</v>
          </cell>
        </row>
        <row r="51">
          <cell r="C51">
            <v>32709837.440000001</v>
          </cell>
          <cell r="D51">
            <v>30868344.150000006</v>
          </cell>
          <cell r="E51">
            <v>34974208.43</v>
          </cell>
          <cell r="F51">
            <v>32499985.420000006</v>
          </cell>
          <cell r="G51">
            <v>32019731.450000003</v>
          </cell>
          <cell r="H51">
            <v>27032246.010000002</v>
          </cell>
          <cell r="I51">
            <v>31515470.420000002</v>
          </cell>
          <cell r="J51">
            <v>29613970.680000003</v>
          </cell>
          <cell r="K51">
            <v>27599339.25</v>
          </cell>
          <cell r="L51">
            <v>0</v>
          </cell>
          <cell r="M51">
            <v>0</v>
          </cell>
          <cell r="N51">
            <v>0</v>
          </cell>
          <cell r="O51">
            <v>278833133.25</v>
          </cell>
          <cell r="P51">
            <v>407581.80728973151</v>
          </cell>
        </row>
        <row r="52">
          <cell r="C52">
            <v>119358413.44</v>
          </cell>
          <cell r="D52">
            <v>102820090.80000001</v>
          </cell>
          <cell r="E52">
            <v>123040977.92000002</v>
          </cell>
          <cell r="F52">
            <v>110233235.28000002</v>
          </cell>
          <cell r="G52">
            <v>123741822.05000001</v>
          </cell>
          <cell r="H52">
            <v>117873284.76000001</v>
          </cell>
          <cell r="I52">
            <v>134622062.82000002</v>
          </cell>
          <cell r="J52">
            <v>123302304.44000001</v>
          </cell>
          <cell r="K52">
            <v>119899783.71000001</v>
          </cell>
          <cell r="L52">
            <v>0</v>
          </cell>
          <cell r="M52">
            <v>0</v>
          </cell>
          <cell r="N52">
            <v>0</v>
          </cell>
          <cell r="O52">
            <v>1074891975.22</v>
          </cell>
          <cell r="P52">
            <v>1567337.8861523636</v>
          </cell>
        </row>
        <row r="53">
          <cell r="C53">
            <v>1500330247.5700002</v>
          </cell>
          <cell r="D53">
            <v>1482755788.5000002</v>
          </cell>
          <cell r="E53">
            <v>1576912696.0300002</v>
          </cell>
          <cell r="F53">
            <v>1497598786.5999999</v>
          </cell>
          <cell r="G53">
            <v>1642442481.05</v>
          </cell>
          <cell r="H53">
            <v>1450362053.9100001</v>
          </cell>
          <cell r="I53">
            <v>1637654637.99</v>
          </cell>
          <cell r="J53">
            <v>1786040263.9100006</v>
          </cell>
          <cell r="K53">
            <v>1595702657.4300003</v>
          </cell>
          <cell r="L53">
            <v>0</v>
          </cell>
          <cell r="M53">
            <v>0</v>
          </cell>
          <cell r="N53">
            <v>0</v>
          </cell>
          <cell r="O53">
            <v>14169799612.99</v>
          </cell>
          <cell r="P53">
            <v>20659669.952245031</v>
          </cell>
        </row>
        <row r="54">
          <cell r="C54">
            <v>2215948.7306442563</v>
          </cell>
          <cell r="D54">
            <v>2259265.2575041908</v>
          </cell>
          <cell r="E54">
            <v>2361779.1397525766</v>
          </cell>
          <cell r="F54">
            <v>2243929.8570572371</v>
          </cell>
          <cell r="G54">
            <v>2373471.7934248555</v>
          </cell>
          <cell r="H54">
            <v>2094657.8673184966</v>
          </cell>
          <cell r="I54">
            <v>2387042.8796169432</v>
          </cell>
          <cell r="J54">
            <v>2502508.426383635</v>
          </cell>
          <cell r="K54">
            <v>2221066.0005428432</v>
          </cell>
          <cell r="L54">
            <v>0</v>
          </cell>
          <cell r="M54">
            <v>0</v>
          </cell>
          <cell r="N54">
            <v>0</v>
          </cell>
          <cell r="O54">
            <v>20659669.952245034</v>
          </cell>
        </row>
        <row r="55">
          <cell r="C55">
            <v>677.06</v>
          </cell>
          <cell r="D55">
            <v>656.3</v>
          </cell>
          <cell r="E55">
            <v>667.68</v>
          </cell>
          <cell r="F55">
            <v>667.4</v>
          </cell>
          <cell r="G55">
            <v>692</v>
          </cell>
          <cell r="H55">
            <v>692.41</v>
          </cell>
          <cell r="I55">
            <v>686.06</v>
          </cell>
          <cell r="J55">
            <v>713.7</v>
          </cell>
          <cell r="K55">
            <v>718.44</v>
          </cell>
          <cell r="L55">
            <v>1</v>
          </cell>
          <cell r="M55">
            <v>1</v>
          </cell>
          <cell r="N55">
            <v>1</v>
          </cell>
        </row>
        <row r="60">
          <cell r="C60">
            <v>23998.696319018403</v>
          </cell>
          <cell r="D60">
            <v>25247.189822089309</v>
          </cell>
          <cell r="E60">
            <v>26473.946254691837</v>
          </cell>
          <cell r="F60">
            <v>28758.223150762282</v>
          </cell>
          <cell r="G60">
            <v>32476.906119798714</v>
          </cell>
          <cell r="H60">
            <v>31649.376822036247</v>
          </cell>
          <cell r="I60">
            <v>28320.973405309032</v>
          </cell>
          <cell r="J60">
            <v>29462.088721536475</v>
          </cell>
          <cell r="K60">
            <v>31988.793471371224</v>
          </cell>
          <cell r="L60" t="str">
            <v/>
          </cell>
          <cell r="M60" t="str">
            <v/>
          </cell>
          <cell r="N60" t="str">
            <v/>
          </cell>
          <cell r="O60">
            <v>28626.312488221083</v>
          </cell>
          <cell r="P60">
            <v>41.673177306970985</v>
          </cell>
        </row>
        <row r="61">
          <cell r="C61">
            <v>54595.643947036573</v>
          </cell>
          <cell r="D61">
            <v>66117.119594157019</v>
          </cell>
          <cell r="E61">
            <v>59922.446844509614</v>
          </cell>
          <cell r="F61">
            <v>57901.516299109928</v>
          </cell>
          <cell r="G61">
            <v>51158.152399776998</v>
          </cell>
          <cell r="H61">
            <v>65602.040233270498</v>
          </cell>
          <cell r="I61">
            <v>54314.422966354345</v>
          </cell>
          <cell r="J61">
            <v>54858.473292310875</v>
          </cell>
          <cell r="K61">
            <v>60766.336287766062</v>
          </cell>
          <cell r="L61" t="str">
            <v/>
          </cell>
          <cell r="M61" t="str">
            <v/>
          </cell>
          <cell r="N61" t="str">
            <v/>
          </cell>
          <cell r="O61">
            <v>57987.075881194745</v>
          </cell>
          <cell r="P61">
            <v>84.60329273156006</v>
          </cell>
        </row>
        <row r="62">
          <cell r="C62">
            <v>57454.080638218496</v>
          </cell>
          <cell r="D62">
            <v>50210.085826013368</v>
          </cell>
          <cell r="E62">
            <v>56493.946574431291</v>
          </cell>
          <cell r="F62">
            <v>55661.357158351413</v>
          </cell>
          <cell r="G62">
            <v>48710.388425454468</v>
          </cell>
          <cell r="H62">
            <v>53284.55645771345</v>
          </cell>
          <cell r="I62">
            <v>52690.241507860592</v>
          </cell>
          <cell r="J62">
            <v>45509.400012902952</v>
          </cell>
          <cell r="K62">
            <v>57212.110982458173</v>
          </cell>
          <cell r="L62" t="str">
            <v/>
          </cell>
          <cell r="M62" t="str">
            <v/>
          </cell>
          <cell r="N62" t="str">
            <v/>
          </cell>
          <cell r="O62">
            <v>52678.107408672877</v>
          </cell>
          <cell r="P62">
            <v>76.828206910619414</v>
          </cell>
        </row>
        <row r="63">
          <cell r="C63">
            <v>51832.409615492877</v>
          </cell>
          <cell r="D63">
            <v>47868.294387433358</v>
          </cell>
          <cell r="E63">
            <v>45724.618044170122</v>
          </cell>
          <cell r="F63">
            <v>49511.423858900074</v>
          </cell>
          <cell r="G63">
            <v>50745.191771236648</v>
          </cell>
          <cell r="H63">
            <v>47195.738452804871</v>
          </cell>
          <cell r="I63">
            <v>53011.128095464388</v>
          </cell>
          <cell r="J63">
            <v>47910.544719101126</v>
          </cell>
          <cell r="K63">
            <v>43874.005930967425</v>
          </cell>
          <cell r="L63" t="str">
            <v/>
          </cell>
          <cell r="M63" t="str">
            <v/>
          </cell>
          <cell r="N63" t="str">
            <v/>
          </cell>
          <cell r="O63">
            <v>48559.146140938654</v>
          </cell>
          <cell r="P63">
            <v>70.810448640560082</v>
          </cell>
        </row>
        <row r="64">
          <cell r="C64">
            <v>25878.393538173706</v>
          </cell>
          <cell r="D64">
            <v>18574.17393715342</v>
          </cell>
          <cell r="E64">
            <v>30650.773427378725</v>
          </cell>
          <cell r="F64">
            <v>27783.32432971858</v>
          </cell>
          <cell r="G64">
            <v>25861.483828143857</v>
          </cell>
          <cell r="H64">
            <v>30284.155177449979</v>
          </cell>
          <cell r="I64">
            <v>28690.215454967194</v>
          </cell>
          <cell r="J64">
            <v>28519.989267969526</v>
          </cell>
          <cell r="K64">
            <v>34543.15462129347</v>
          </cell>
          <cell r="L64" t="str">
            <v/>
          </cell>
          <cell r="M64" t="str">
            <v/>
          </cell>
          <cell r="N64" t="str">
            <v/>
          </cell>
          <cell r="O64">
            <v>27577.760449513331</v>
          </cell>
          <cell r="P64">
            <v>40.184519096508545</v>
          </cell>
        </row>
        <row r="65">
          <cell r="C65">
            <v>40067.803463008771</v>
          </cell>
          <cell r="D65">
            <v>36583.148935337405</v>
          </cell>
          <cell r="E65">
            <v>39589.011971033055</v>
          </cell>
          <cell r="F65">
            <v>40521.693196334352</v>
          </cell>
          <cell r="G65">
            <v>42161.492001189414</v>
          </cell>
          <cell r="H65">
            <v>45351.930897481376</v>
          </cell>
          <cell r="I65">
            <v>36713.125105932202</v>
          </cell>
          <cell r="J65">
            <v>40075.232757678437</v>
          </cell>
          <cell r="K65">
            <v>40508.870067264572</v>
          </cell>
          <cell r="L65" t="str">
            <v/>
          </cell>
          <cell r="M65" t="str">
            <v/>
          </cell>
          <cell r="N65" t="str">
            <v/>
          </cell>
          <cell r="O65">
            <v>39857.244693776709</v>
          </cell>
          <cell r="P65">
            <v>58.29775719912918</v>
          </cell>
        </row>
        <row r="66">
          <cell r="C66">
            <v>102646.41464095142</v>
          </cell>
          <cell r="D66">
            <v>105391.4214225264</v>
          </cell>
          <cell r="E66">
            <v>90229.228731812749</v>
          </cell>
          <cell r="F66">
            <v>126497.46330460298</v>
          </cell>
          <cell r="G66">
            <v>122173.21065042834</v>
          </cell>
          <cell r="H66">
            <v>147702.82697227408</v>
          </cell>
          <cell r="I66">
            <v>95816.449692836773</v>
          </cell>
          <cell r="J66">
            <v>80677.653374951231</v>
          </cell>
          <cell r="K66">
            <v>126640.77042598836</v>
          </cell>
          <cell r="L66" t="str">
            <v/>
          </cell>
          <cell r="M66" t="str">
            <v/>
          </cell>
          <cell r="N66" t="str">
            <v/>
          </cell>
          <cell r="O66">
            <v>109760.08275960019</v>
          </cell>
          <cell r="P66">
            <v>159.78814782603786</v>
          </cell>
        </row>
        <row r="67">
          <cell r="C67">
            <v>103501.08122273342</v>
          </cell>
          <cell r="D67">
            <v>102001.51411637438</v>
          </cell>
          <cell r="E67">
            <v>94940.652322423106</v>
          </cell>
          <cell r="F67">
            <v>96409.753512204741</v>
          </cell>
          <cell r="G67">
            <v>95991.36135985711</v>
          </cell>
          <cell r="H67">
            <v>105798.69022342394</v>
          </cell>
          <cell r="I67">
            <v>107724.52417948098</v>
          </cell>
          <cell r="J67">
            <v>104125.95602250546</v>
          </cell>
          <cell r="K67">
            <v>102468.35839400874</v>
          </cell>
          <cell r="L67" t="str">
            <v/>
          </cell>
          <cell r="M67" t="str">
            <v/>
          </cell>
          <cell r="N67" t="str">
            <v/>
          </cell>
          <cell r="O67">
            <v>101380.485977431</v>
          </cell>
          <cell r="P67">
            <v>147.75827296545174</v>
          </cell>
        </row>
        <row r="68">
          <cell r="C68">
            <v>72230.539271255067</v>
          </cell>
          <cell r="D68">
            <v>59431.340528186898</v>
          </cell>
          <cell r="E68">
            <v>63314.793564356434</v>
          </cell>
          <cell r="F68">
            <v>64271.332045817791</v>
          </cell>
          <cell r="G68">
            <v>88863.421581870032</v>
          </cell>
          <cell r="H68">
            <v>85157.745296671492</v>
          </cell>
          <cell r="I68">
            <v>80058.188140882747</v>
          </cell>
          <cell r="J68">
            <v>74413.412589373329</v>
          </cell>
          <cell r="K68">
            <v>74256.240907205094</v>
          </cell>
          <cell r="L68" t="str">
            <v/>
          </cell>
          <cell r="M68" t="str">
            <v/>
          </cell>
          <cell r="N68" t="str">
            <v/>
          </cell>
          <cell r="O68">
            <v>72870.584295825684</v>
          </cell>
          <cell r="P68">
            <v>106.2434451460195</v>
          </cell>
        </row>
        <row r="69">
          <cell r="C69">
            <v>56446.738947753016</v>
          </cell>
          <cell r="D69">
            <v>61836.162444502479</v>
          </cell>
          <cell r="E69">
            <v>59599.616651365621</v>
          </cell>
          <cell r="F69">
            <v>54293.856471127932</v>
          </cell>
          <cell r="G69">
            <v>58649.117911441572</v>
          </cell>
          <cell r="H69">
            <v>53690.826862170084</v>
          </cell>
          <cell r="I69">
            <v>52983.604325360888</v>
          </cell>
          <cell r="J69">
            <v>52147.428798474255</v>
          </cell>
          <cell r="K69">
            <v>57350.926599091224</v>
          </cell>
          <cell r="L69" t="str">
            <v/>
          </cell>
          <cell r="M69" t="str">
            <v/>
          </cell>
          <cell r="N69" t="str">
            <v/>
          </cell>
          <cell r="O69">
            <v>56203.951447997344</v>
          </cell>
          <cell r="P69">
            <v>82.019417575351483</v>
          </cell>
        </row>
        <row r="70">
          <cell r="C70" t="str">
            <v/>
          </cell>
          <cell r="D70" t="str">
            <v/>
          </cell>
          <cell r="E70" t="str">
            <v/>
          </cell>
          <cell r="F70" t="str">
            <v/>
          </cell>
          <cell r="G70" t="str">
            <v/>
          </cell>
          <cell r="H70" t="str">
            <v/>
          </cell>
          <cell r="I70">
            <v>17184.740506329115</v>
          </cell>
          <cell r="J70">
            <v>24122.842376885335</v>
          </cell>
          <cell r="K70">
            <v>31376.307361687243</v>
          </cell>
          <cell r="L70" t="str">
            <v/>
          </cell>
          <cell r="M70" t="str">
            <v/>
          </cell>
          <cell r="N70" t="str">
            <v/>
          </cell>
          <cell r="O70">
            <v>26583.088568261886</v>
          </cell>
          <cell r="P70">
            <v>37.189638977956612</v>
          </cell>
        </row>
        <row r="71">
          <cell r="C71">
            <v>53917.998480770184</v>
          </cell>
          <cell r="D71">
            <v>50496.884016475786</v>
          </cell>
          <cell r="E71">
            <v>52500.89814277878</v>
          </cell>
          <cell r="F71">
            <v>56360.173730343718</v>
          </cell>
          <cell r="G71">
            <v>55447.772741009365</v>
          </cell>
          <cell r="H71">
            <v>59185.124132813951</v>
          </cell>
          <cell r="I71">
            <v>54560.026664524936</v>
          </cell>
          <cell r="J71">
            <v>53263.181550776353</v>
          </cell>
          <cell r="K71">
            <v>51482.149025912011</v>
          </cell>
          <cell r="L71" t="str">
            <v/>
          </cell>
          <cell r="M71" t="str">
            <v/>
          </cell>
          <cell r="N71" t="str">
            <v/>
          </cell>
          <cell r="O71">
            <v>54064.354041079176</v>
          </cell>
          <cell r="P71">
            <v>78.897229140909076</v>
          </cell>
        </row>
        <row r="72">
          <cell r="C72">
            <v>41061.814909556</v>
          </cell>
          <cell r="D72">
            <v>35216.132339897107</v>
          </cell>
          <cell r="E72">
            <v>37809.642450649117</v>
          </cell>
          <cell r="F72">
            <v>42697.501737905121</v>
          </cell>
          <cell r="G72">
            <v>35895.824828085417</v>
          </cell>
          <cell r="H72">
            <v>38958.567432671312</v>
          </cell>
          <cell r="I72">
            <v>41735.115563091204</v>
          </cell>
          <cell r="J72">
            <v>37272.822604377412</v>
          </cell>
          <cell r="K72">
            <v>43704.983488733487</v>
          </cell>
          <cell r="L72" t="str">
            <v/>
          </cell>
          <cell r="M72" t="str">
            <v/>
          </cell>
          <cell r="N72" t="str">
            <v/>
          </cell>
          <cell r="O72">
            <v>39324.092531598668</v>
          </cell>
          <cell r="P72">
            <v>57.402333612355022</v>
          </cell>
        </row>
        <row r="73">
          <cell r="C73">
            <v>46652.046347478528</v>
          </cell>
          <cell r="D73">
            <v>48252.475872719857</v>
          </cell>
          <cell r="E73">
            <v>53325.797265780071</v>
          </cell>
          <cell r="F73">
            <v>55678.931690743862</v>
          </cell>
          <cell r="G73">
            <v>52042.719989748846</v>
          </cell>
          <cell r="H73">
            <v>57046.769726579747</v>
          </cell>
          <cell r="I73">
            <v>50996.635108958835</v>
          </cell>
          <cell r="J73">
            <v>52027.240668080594</v>
          </cell>
          <cell r="K73">
            <v>52619.668549963353</v>
          </cell>
          <cell r="L73" t="str">
            <v/>
          </cell>
          <cell r="M73" t="str">
            <v/>
          </cell>
          <cell r="N73" t="str">
            <v/>
          </cell>
          <cell r="O73">
            <v>52081.166897742194</v>
          </cell>
          <cell r="P73">
            <v>76.018822289976214</v>
          </cell>
        </row>
        <row r="74">
          <cell r="C74">
            <v>49706.038292161218</v>
          </cell>
          <cell r="D74">
            <v>40289.377183638688</v>
          </cell>
          <cell r="E74">
            <v>49092.456908235668</v>
          </cell>
          <cell r="F74">
            <v>48746.036678141871</v>
          </cell>
          <cell r="G74">
            <v>53050.337619350736</v>
          </cell>
          <cell r="H74">
            <v>50428.43259344672</v>
          </cell>
          <cell r="I74">
            <v>46448.284676195799</v>
          </cell>
          <cell r="J74">
            <v>49708.784290389762</v>
          </cell>
          <cell r="K74">
            <v>48202.547761984635</v>
          </cell>
          <cell r="L74" t="str">
            <v/>
          </cell>
          <cell r="M74" t="str">
            <v/>
          </cell>
          <cell r="N74" t="str">
            <v/>
          </cell>
          <cell r="O74">
            <v>48203.291830845221</v>
          </cell>
          <cell r="P74">
            <v>70.384490074932856</v>
          </cell>
        </row>
        <row r="75">
          <cell r="C75">
            <v>53653.418733509236</v>
          </cell>
          <cell r="D75">
            <v>54960.560670035302</v>
          </cell>
          <cell r="E75">
            <v>60173.570176053865</v>
          </cell>
          <cell r="F75">
            <v>56992.180252271799</v>
          </cell>
          <cell r="G75">
            <v>49752.476686226262</v>
          </cell>
          <cell r="H75">
            <v>67945.791255492324</v>
          </cell>
          <cell r="I75">
            <v>60241.940604069256</v>
          </cell>
          <cell r="J75">
            <v>48717.152275876775</v>
          </cell>
          <cell r="K75">
            <v>46634.407135362017</v>
          </cell>
          <cell r="L75" t="str">
            <v/>
          </cell>
          <cell r="M75" t="str">
            <v/>
          </cell>
          <cell r="N75" t="str">
            <v/>
          </cell>
          <cell r="O75">
            <v>55002.052582736076</v>
          </cell>
          <cell r="P75">
            <v>80.244348056408029</v>
          </cell>
        </row>
        <row r="76">
          <cell r="C76">
            <v>52723.659481544099</v>
          </cell>
          <cell r="D76">
            <v>52401.540100882725</v>
          </cell>
          <cell r="E76">
            <v>54955.955843754826</v>
          </cell>
          <cell r="F76">
            <v>54582.334214002643</v>
          </cell>
          <cell r="G76">
            <v>64456.485807504076</v>
          </cell>
          <cell r="H76">
            <v>57056.752985440864</v>
          </cell>
          <cell r="I76">
            <v>53331.410167686983</v>
          </cell>
          <cell r="J76">
            <v>45950.328869400335</v>
          </cell>
          <cell r="K76">
            <v>63303.904720023456</v>
          </cell>
          <cell r="L76" t="str">
            <v/>
          </cell>
          <cell r="M76" t="str">
            <v/>
          </cell>
          <cell r="N76" t="str">
            <v/>
          </cell>
          <cell r="O76">
            <v>54979.443382658443</v>
          </cell>
          <cell r="P76">
            <v>80.179600243506428</v>
          </cell>
        </row>
        <row r="77">
          <cell r="C77">
            <v>50953.09561258278</v>
          </cell>
          <cell r="D77">
            <v>45050.442217110307</v>
          </cell>
          <cell r="E77">
            <v>44809.113713345592</v>
          </cell>
          <cell r="F77">
            <v>57105.592064153301</v>
          </cell>
          <cell r="G77">
            <v>40500.569319026879</v>
          </cell>
          <cell r="H77">
            <v>61810.794143632462</v>
          </cell>
          <cell r="I77">
            <v>54262.87279459813</v>
          </cell>
          <cell r="J77">
            <v>51664.071627260084</v>
          </cell>
          <cell r="K77">
            <v>46907.941433021806</v>
          </cell>
          <cell r="L77" t="str">
            <v/>
          </cell>
          <cell r="M77" t="str">
            <v/>
          </cell>
          <cell r="N77" t="str">
            <v/>
          </cell>
          <cell r="O77">
            <v>50139.940524304329</v>
          </cell>
          <cell r="P77">
            <v>73.284626325064636</v>
          </cell>
        </row>
        <row r="78">
          <cell r="C78">
            <v>46064.881181941921</v>
          </cell>
          <cell r="D78">
            <v>47912.633517495393</v>
          </cell>
          <cell r="E78">
            <v>46251.236383142605</v>
          </cell>
          <cell r="F78">
            <v>53095.632584131665</v>
          </cell>
          <cell r="G78">
            <v>46934.30073947824</v>
          </cell>
          <cell r="H78">
            <v>47584.780681949749</v>
          </cell>
          <cell r="I78">
            <v>43566.011294681557</v>
          </cell>
          <cell r="J78">
            <v>47974.370448725087</v>
          </cell>
          <cell r="K78">
            <v>48791.538995496659</v>
          </cell>
          <cell r="L78" t="str">
            <v/>
          </cell>
          <cell r="M78" t="str">
            <v/>
          </cell>
          <cell r="N78" t="str">
            <v/>
          </cell>
          <cell r="O78">
            <v>47464.829209003379</v>
          </cell>
          <cell r="P78">
            <v>69.226921352326244</v>
          </cell>
        </row>
        <row r="79">
          <cell r="C79">
            <v>60357.064699154231</v>
          </cell>
          <cell r="D79">
            <v>58069.091929488495</v>
          </cell>
          <cell r="E79">
            <v>59310.371012228126</v>
          </cell>
          <cell r="F79">
            <v>63126.809162410158</v>
          </cell>
          <cell r="G79">
            <v>62244.527894506842</v>
          </cell>
          <cell r="H79">
            <v>67978.708882526887</v>
          </cell>
          <cell r="I79">
            <v>61257.632860295642</v>
          </cell>
          <cell r="J79">
            <v>57329.555500892653</v>
          </cell>
          <cell r="K79">
            <v>62596.508387233043</v>
          </cell>
          <cell r="L79" t="str">
            <v/>
          </cell>
          <cell r="M79" t="str">
            <v/>
          </cell>
          <cell r="N79" t="str">
            <v/>
          </cell>
          <cell r="O79">
            <v>61265.615620903234</v>
          </cell>
          <cell r="P79">
            <v>89.323302370999144</v>
          </cell>
        </row>
        <row r="80">
          <cell r="C80">
            <v>89.145813811411443</v>
          </cell>
          <cell r="D80">
            <v>88.47949402634238</v>
          </cell>
          <cell r="E80">
            <v>88.830534106500309</v>
          </cell>
          <cell r="F80">
            <v>94.5861689577617</v>
          </cell>
          <cell r="G80">
            <v>89.948739731946304</v>
          </cell>
          <cell r="H80">
            <v>98.176960012892494</v>
          </cell>
          <cell r="I80">
            <v>89.289031367949804</v>
          </cell>
          <cell r="J80">
            <v>80.327246043004976</v>
          </cell>
          <cell r="K80">
            <v>87.128373124036855</v>
          </cell>
          <cell r="L80" t="str">
            <v/>
          </cell>
          <cell r="M80" t="str">
            <v/>
          </cell>
          <cell r="N80" t="str">
            <v/>
          </cell>
          <cell r="O80">
            <v>89.323302370999144</v>
          </cell>
          <cell r="P80" t="str">
            <v/>
          </cell>
        </row>
        <row r="81">
          <cell r="C81">
            <v>677.06</v>
          </cell>
          <cell r="D81">
            <v>656.3</v>
          </cell>
          <cell r="E81">
            <v>667.68</v>
          </cell>
          <cell r="F81">
            <v>667.4</v>
          </cell>
          <cell r="G81">
            <v>692</v>
          </cell>
          <cell r="H81">
            <v>692.41</v>
          </cell>
          <cell r="I81">
            <v>686.06</v>
          </cell>
          <cell r="J81">
            <v>713.7</v>
          </cell>
          <cell r="K81">
            <v>718.44</v>
          </cell>
          <cell r="L81">
            <v>1</v>
          </cell>
          <cell r="M81">
            <v>1</v>
          </cell>
          <cell r="N81">
            <v>1</v>
          </cell>
        </row>
      </sheetData>
      <sheetData sheetId="9">
        <row r="11">
          <cell r="C11">
            <v>7842225765</v>
          </cell>
          <cell r="D11">
            <v>7109186025</v>
          </cell>
          <cell r="E11">
            <v>7406349505</v>
          </cell>
          <cell r="F11">
            <v>7901616575</v>
          </cell>
          <cell r="G11">
            <v>8958323735</v>
          </cell>
          <cell r="H11">
            <v>8846179635</v>
          </cell>
          <cell r="I11">
            <v>8962751005</v>
          </cell>
          <cell r="J11">
            <v>9302904255</v>
          </cell>
          <cell r="K11">
            <v>9233790885</v>
          </cell>
          <cell r="L11">
            <v>0</v>
          </cell>
          <cell r="M11">
            <v>0</v>
          </cell>
          <cell r="N11">
            <v>0</v>
          </cell>
          <cell r="O11">
            <v>75563327385</v>
          </cell>
          <cell r="P11">
            <v>110019933.21025121</v>
          </cell>
        </row>
        <row r="12">
          <cell r="C12">
            <v>11416712182</v>
          </cell>
          <cell r="D12">
            <v>10054267839</v>
          </cell>
          <cell r="E12">
            <v>12725304924</v>
          </cell>
          <cell r="F12">
            <v>12270291408</v>
          </cell>
          <cell r="G12">
            <v>13154630749</v>
          </cell>
          <cell r="H12">
            <v>13001682099</v>
          </cell>
          <cell r="I12">
            <v>13465043293</v>
          </cell>
          <cell r="J12">
            <v>13198103756</v>
          </cell>
          <cell r="K12">
            <v>12741170038</v>
          </cell>
          <cell r="L12">
            <v>0</v>
          </cell>
          <cell r="M12">
            <v>0</v>
          </cell>
          <cell r="N12">
            <v>0</v>
          </cell>
          <cell r="O12">
            <v>112027206288</v>
          </cell>
          <cell r="P12">
            <v>163266654.08680397</v>
          </cell>
        </row>
        <row r="13">
          <cell r="C13">
            <v>23015383375</v>
          </cell>
          <cell r="D13">
            <v>20937846690</v>
          </cell>
          <cell r="E13">
            <v>25125516580</v>
          </cell>
          <cell r="F13">
            <v>24805688585</v>
          </cell>
          <cell r="G13">
            <v>26284766435</v>
          </cell>
          <cell r="H13">
            <v>24277479070</v>
          </cell>
          <cell r="I13">
            <v>25428281660</v>
          </cell>
          <cell r="J13">
            <v>27537605965</v>
          </cell>
          <cell r="K13">
            <v>24837631820</v>
          </cell>
          <cell r="L13">
            <v>0</v>
          </cell>
          <cell r="M13">
            <v>0</v>
          </cell>
          <cell r="N13">
            <v>0</v>
          </cell>
          <cell r="O13">
            <v>222250200180</v>
          </cell>
          <cell r="P13">
            <v>323960888.45449471</v>
          </cell>
        </row>
        <row r="14">
          <cell r="C14">
            <v>12180966115</v>
          </cell>
          <cell r="D14">
            <v>11094291470</v>
          </cell>
          <cell r="E14">
            <v>13021963235</v>
          </cell>
          <cell r="F14">
            <v>12869079365</v>
          </cell>
          <cell r="G14">
            <v>13761604010</v>
          </cell>
          <cell r="H14">
            <v>12657692040</v>
          </cell>
          <cell r="I14">
            <v>12451742055</v>
          </cell>
          <cell r="J14">
            <v>12440373550</v>
          </cell>
          <cell r="K14">
            <v>12421113749</v>
          </cell>
          <cell r="L14">
            <v>0</v>
          </cell>
          <cell r="M14">
            <v>0</v>
          </cell>
          <cell r="N14">
            <v>0</v>
          </cell>
          <cell r="O14">
            <v>112898825589</v>
          </cell>
          <cell r="P14">
            <v>164717782.39408019</v>
          </cell>
        </row>
        <row r="15">
          <cell r="C15">
            <v>5198577354</v>
          </cell>
          <cell r="D15">
            <v>5589097831</v>
          </cell>
          <cell r="E15">
            <v>6275135908</v>
          </cell>
          <cell r="F15">
            <v>5890066356</v>
          </cell>
          <cell r="G15">
            <v>6705658112</v>
          </cell>
          <cell r="H15">
            <v>5951748635</v>
          </cell>
          <cell r="I15">
            <v>6601198681</v>
          </cell>
          <cell r="J15">
            <v>6526255904</v>
          </cell>
          <cell r="K15">
            <v>6063687139</v>
          </cell>
          <cell r="L15">
            <v>0</v>
          </cell>
          <cell r="M15">
            <v>0</v>
          </cell>
          <cell r="N15">
            <v>0</v>
          </cell>
          <cell r="O15">
            <v>54801425920</v>
          </cell>
          <cell r="P15">
            <v>79910230.491173178</v>
          </cell>
        </row>
        <row r="16">
          <cell r="C16">
            <v>12331583877</v>
          </cell>
          <cell r="D16">
            <v>12318406491</v>
          </cell>
          <cell r="E16">
            <v>11948468767</v>
          </cell>
          <cell r="F16">
            <v>10403630206</v>
          </cell>
          <cell r="G16">
            <v>10855234070</v>
          </cell>
          <cell r="H16">
            <v>9625374257</v>
          </cell>
          <cell r="I16">
            <v>10118611137</v>
          </cell>
          <cell r="J16">
            <v>9416917855</v>
          </cell>
          <cell r="K16">
            <v>10139532128</v>
          </cell>
          <cell r="L16">
            <v>0</v>
          </cell>
          <cell r="M16">
            <v>0</v>
          </cell>
          <cell r="N16">
            <v>0</v>
          </cell>
          <cell r="O16">
            <v>97157758788</v>
          </cell>
          <cell r="P16">
            <v>142111360.97296596</v>
          </cell>
        </row>
        <row r="17">
          <cell r="C17">
            <v>34711072822</v>
          </cell>
          <cell r="D17">
            <v>31881453150</v>
          </cell>
          <cell r="E17">
            <v>40648660904</v>
          </cell>
          <cell r="F17">
            <v>40242124770</v>
          </cell>
          <cell r="G17">
            <v>41312179990</v>
          </cell>
          <cell r="H17">
            <v>37175046458</v>
          </cell>
          <cell r="I17">
            <v>40159566910</v>
          </cell>
          <cell r="J17">
            <v>39719177228</v>
          </cell>
          <cell r="K17">
            <v>36865248501</v>
          </cell>
          <cell r="L17">
            <v>0</v>
          </cell>
          <cell r="M17">
            <v>0</v>
          </cell>
          <cell r="N17">
            <v>0</v>
          </cell>
          <cell r="O17">
            <v>342714530733</v>
          </cell>
          <cell r="P17">
            <v>499913181.07350421</v>
          </cell>
        </row>
        <row r="18">
          <cell r="C18">
            <v>98609107427</v>
          </cell>
          <cell r="D18">
            <v>86757306572</v>
          </cell>
          <cell r="E18">
            <v>105009705409</v>
          </cell>
          <cell r="F18">
            <v>102776361410</v>
          </cell>
          <cell r="G18">
            <v>113302094319</v>
          </cell>
          <cell r="H18">
            <v>100934550784</v>
          </cell>
          <cell r="I18">
            <v>101943631914</v>
          </cell>
          <cell r="J18">
            <v>104781102811</v>
          </cell>
          <cell r="K18">
            <v>95737547631</v>
          </cell>
          <cell r="L18">
            <v>0</v>
          </cell>
          <cell r="M18">
            <v>0</v>
          </cell>
          <cell r="N18">
            <v>0</v>
          </cell>
          <cell r="O18">
            <v>909851408277</v>
          </cell>
          <cell r="P18">
            <v>1327273782.995471</v>
          </cell>
        </row>
        <row r="19">
          <cell r="C19">
            <v>5591069040</v>
          </cell>
          <cell r="D19">
            <v>5328241280</v>
          </cell>
          <cell r="E19">
            <v>6366674190</v>
          </cell>
          <cell r="F19">
            <v>6718907445</v>
          </cell>
          <cell r="G19">
            <v>6458742315</v>
          </cell>
          <cell r="H19">
            <v>5866545875</v>
          </cell>
          <cell r="I19">
            <v>6156550115</v>
          </cell>
          <cell r="J19">
            <v>6705683700</v>
          </cell>
          <cell r="K19">
            <v>6366828255</v>
          </cell>
          <cell r="L19">
            <v>0</v>
          </cell>
          <cell r="M19">
            <v>0</v>
          </cell>
          <cell r="N19">
            <v>0</v>
          </cell>
          <cell r="O19">
            <v>55559242215</v>
          </cell>
          <cell r="P19">
            <v>81016821.999748841</v>
          </cell>
        </row>
        <row r="20">
          <cell r="C20">
            <v>13285891980</v>
          </cell>
          <cell r="D20">
            <v>12426941045</v>
          </cell>
          <cell r="E20">
            <v>14013895120</v>
          </cell>
          <cell r="F20">
            <v>13325928735</v>
          </cell>
          <cell r="G20">
            <v>14399424385</v>
          </cell>
          <cell r="H20">
            <v>12835733560</v>
          </cell>
          <cell r="I20">
            <v>13642480895</v>
          </cell>
          <cell r="J20">
            <v>13419720950</v>
          </cell>
          <cell r="K20">
            <v>13026299430</v>
          </cell>
          <cell r="L20">
            <v>0</v>
          </cell>
          <cell r="M20">
            <v>0</v>
          </cell>
          <cell r="N20">
            <v>0</v>
          </cell>
          <cell r="O20">
            <v>120376316100</v>
          </cell>
          <cell r="P20">
            <v>175679469.57163125</v>
          </cell>
        </row>
        <row r="21">
          <cell r="C21">
            <v>0</v>
          </cell>
          <cell r="D21">
            <v>0</v>
          </cell>
          <cell r="E21">
            <v>0</v>
          </cell>
          <cell r="F21">
            <v>0</v>
          </cell>
          <cell r="G21">
            <v>0</v>
          </cell>
          <cell r="H21">
            <v>0</v>
          </cell>
          <cell r="I21">
            <v>1019446335</v>
          </cell>
          <cell r="J21">
            <v>8837248596</v>
          </cell>
          <cell r="K21">
            <v>7586589120</v>
          </cell>
          <cell r="L21">
            <v>0</v>
          </cell>
          <cell r="M21">
            <v>0</v>
          </cell>
          <cell r="N21">
            <v>0</v>
          </cell>
          <cell r="O21">
            <v>17443284051</v>
          </cell>
          <cell r="P21">
            <v>24428053.849712715</v>
          </cell>
        </row>
        <row r="22">
          <cell r="C22">
            <v>47996841784</v>
          </cell>
          <cell r="D22">
            <v>43521076373</v>
          </cell>
          <cell r="E22">
            <v>51737524492</v>
          </cell>
          <cell r="F22">
            <v>52037177756</v>
          </cell>
          <cell r="G22">
            <v>52371493766</v>
          </cell>
          <cell r="H22">
            <v>48010964732</v>
          </cell>
          <cell r="I22">
            <v>51224442456</v>
          </cell>
          <cell r="J22">
            <v>49008190434</v>
          </cell>
          <cell r="K22">
            <v>49675493475</v>
          </cell>
          <cell r="L22">
            <v>0</v>
          </cell>
          <cell r="M22">
            <v>0</v>
          </cell>
          <cell r="N22">
            <v>0</v>
          </cell>
          <cell r="O22">
            <v>445583205268</v>
          </cell>
          <cell r="P22">
            <v>650157636.86648929</v>
          </cell>
        </row>
        <row r="23">
          <cell r="C23">
            <v>5010073075</v>
          </cell>
          <cell r="D23">
            <v>4847024140</v>
          </cell>
          <cell r="E23">
            <v>5499666777</v>
          </cell>
          <cell r="F23">
            <v>5747278711</v>
          </cell>
          <cell r="G23">
            <v>5233377044</v>
          </cell>
          <cell r="H23">
            <v>4903165506</v>
          </cell>
          <cell r="I23">
            <v>5031290019</v>
          </cell>
          <cell r="J23">
            <v>4747884500</v>
          </cell>
          <cell r="K23">
            <v>4492296512</v>
          </cell>
          <cell r="L23">
            <v>0</v>
          </cell>
          <cell r="M23">
            <v>0</v>
          </cell>
          <cell r="N23">
            <v>0</v>
          </cell>
          <cell r="O23">
            <v>45512056284</v>
          </cell>
          <cell r="P23">
            <v>66516481.618992977</v>
          </cell>
        </row>
        <row r="24">
          <cell r="C24">
            <v>27940187235</v>
          </cell>
          <cell r="D24">
            <v>25528864540</v>
          </cell>
          <cell r="E24">
            <v>30257623035</v>
          </cell>
          <cell r="F24">
            <v>28263898720</v>
          </cell>
          <cell r="G24">
            <v>29254013720</v>
          </cell>
          <cell r="H24">
            <v>29070676885</v>
          </cell>
          <cell r="I24">
            <v>29704763330</v>
          </cell>
          <cell r="J24">
            <v>29188872585</v>
          </cell>
          <cell r="K24">
            <v>27729000700</v>
          </cell>
          <cell r="L24">
            <v>0</v>
          </cell>
          <cell r="M24">
            <v>0</v>
          </cell>
          <cell r="N24">
            <v>0</v>
          </cell>
          <cell r="O24">
            <v>256937900750</v>
          </cell>
          <cell r="P24">
            <v>374882969.20527864</v>
          </cell>
        </row>
        <row r="25">
          <cell r="C25">
            <v>17509212480</v>
          </cell>
          <cell r="D25">
            <v>18101387225</v>
          </cell>
          <cell r="E25">
            <v>18954375375</v>
          </cell>
          <cell r="F25">
            <v>17730066830</v>
          </cell>
          <cell r="G25">
            <v>18561014175</v>
          </cell>
          <cell r="H25">
            <v>16427684890</v>
          </cell>
          <cell r="I25">
            <v>18092647615</v>
          </cell>
          <cell r="J25">
            <v>17608383350</v>
          </cell>
          <cell r="K25">
            <v>17512882480</v>
          </cell>
          <cell r="L25">
            <v>0</v>
          </cell>
          <cell r="M25">
            <v>0</v>
          </cell>
          <cell r="N25">
            <v>0</v>
          </cell>
          <cell r="O25">
            <v>160497654420</v>
          </cell>
          <cell r="P25">
            <v>234363599.51894572</v>
          </cell>
        </row>
        <row r="26">
          <cell r="C26">
            <v>11921485715</v>
          </cell>
          <cell r="D26">
            <v>10657235120</v>
          </cell>
          <cell r="E26">
            <v>11218226196</v>
          </cell>
          <cell r="F26">
            <v>11296067422</v>
          </cell>
          <cell r="G26">
            <v>12099817705</v>
          </cell>
          <cell r="H26">
            <v>11778897941</v>
          </cell>
          <cell r="I26">
            <v>11592001333</v>
          </cell>
          <cell r="J26">
            <v>12261616171</v>
          </cell>
          <cell r="K26">
            <v>10945059078</v>
          </cell>
          <cell r="L26">
            <v>0</v>
          </cell>
          <cell r="M26">
            <v>0</v>
          </cell>
          <cell r="N26">
            <v>0</v>
          </cell>
          <cell r="O26">
            <v>103770406681</v>
          </cell>
          <cell r="P26">
            <v>151381415.26247233</v>
          </cell>
        </row>
        <row r="27">
          <cell r="C27">
            <v>4123736340</v>
          </cell>
          <cell r="D27">
            <v>4263677610</v>
          </cell>
          <cell r="E27">
            <v>4032502765</v>
          </cell>
          <cell r="F27">
            <v>3882164630</v>
          </cell>
          <cell r="G27">
            <v>4351527430</v>
          </cell>
          <cell r="H27">
            <v>3804864700</v>
          </cell>
          <cell r="I27">
            <v>4518519435</v>
          </cell>
          <cell r="J27">
            <v>5095711581</v>
          </cell>
          <cell r="K27">
            <v>4032997725</v>
          </cell>
          <cell r="L27">
            <v>0</v>
          </cell>
          <cell r="M27">
            <v>0</v>
          </cell>
          <cell r="N27">
            <v>0</v>
          </cell>
          <cell r="O27">
            <v>38105702216</v>
          </cell>
          <cell r="P27">
            <v>55566635.579929017</v>
          </cell>
        </row>
        <row r="28">
          <cell r="C28">
            <v>6487382060</v>
          </cell>
          <cell r="D28">
            <v>5450817090</v>
          </cell>
          <cell r="E28">
            <v>6890489135</v>
          </cell>
          <cell r="F28">
            <v>6607310535</v>
          </cell>
          <cell r="G28">
            <v>6983422265</v>
          </cell>
          <cell r="H28">
            <v>6811326320</v>
          </cell>
          <cell r="I28">
            <v>6553934085</v>
          </cell>
          <cell r="J28">
            <v>6441534745</v>
          </cell>
          <cell r="K28">
            <v>6434165545</v>
          </cell>
          <cell r="L28">
            <v>0</v>
          </cell>
          <cell r="M28">
            <v>0</v>
          </cell>
          <cell r="N28">
            <v>0</v>
          </cell>
          <cell r="O28">
            <v>58660381780</v>
          </cell>
          <cell r="P28">
            <v>85570270.02931495</v>
          </cell>
        </row>
        <row r="29">
          <cell r="C29">
            <v>21940172960</v>
          </cell>
          <cell r="D29">
            <v>20154576235</v>
          </cell>
          <cell r="E29">
            <v>22499758230</v>
          </cell>
          <cell r="F29">
            <v>23042841925</v>
          </cell>
          <cell r="G29">
            <v>23685651450</v>
          </cell>
          <cell r="H29">
            <v>22739109895</v>
          </cell>
          <cell r="I29">
            <v>23609180280</v>
          </cell>
          <cell r="J29">
            <v>24478107715</v>
          </cell>
          <cell r="K29">
            <v>23642400765</v>
          </cell>
          <cell r="L29">
            <v>0</v>
          </cell>
          <cell r="M29">
            <v>0</v>
          </cell>
          <cell r="N29">
            <v>0</v>
          </cell>
          <cell r="O29">
            <v>205791799455</v>
          </cell>
          <cell r="P29">
            <v>300025655.43210828</v>
          </cell>
        </row>
        <row r="30">
          <cell r="C30">
            <v>367111681586</v>
          </cell>
          <cell r="D30">
            <v>336021696726</v>
          </cell>
          <cell r="E30">
            <v>393631840547</v>
          </cell>
          <cell r="F30">
            <v>385810501384</v>
          </cell>
          <cell r="G30">
            <v>407732975675</v>
          </cell>
          <cell r="H30">
            <v>374718723282</v>
          </cell>
          <cell r="I30">
            <v>390276082553</v>
          </cell>
          <cell r="J30">
            <v>400715395651</v>
          </cell>
          <cell r="K30">
            <v>379483734976</v>
          </cell>
          <cell r="L30">
            <v>0</v>
          </cell>
          <cell r="M30">
            <v>0</v>
          </cell>
          <cell r="N30">
            <v>0</v>
          </cell>
          <cell r="O30">
            <v>3435502632380</v>
          </cell>
          <cell r="P30">
            <v>5010762822.613368</v>
          </cell>
        </row>
        <row r="31">
          <cell r="C31">
            <v>542214399.88479602</v>
          </cell>
          <cell r="D31">
            <v>511994052.60703951</v>
          </cell>
          <cell r="E31">
            <v>589551642.32416725</v>
          </cell>
          <cell r="F31">
            <v>578079864.22535217</v>
          </cell>
          <cell r="G31">
            <v>589209502.42052019</v>
          </cell>
          <cell r="H31">
            <v>541180403.63657367</v>
          </cell>
          <cell r="I31">
            <v>568865817.20694983</v>
          </cell>
          <cell r="J31">
            <v>561461952.71262431</v>
          </cell>
          <cell r="K31">
            <v>528205187.59534544</v>
          </cell>
          <cell r="L31">
            <v>0</v>
          </cell>
          <cell r="M31">
            <v>0</v>
          </cell>
          <cell r="N31">
            <v>0</v>
          </cell>
          <cell r="O31">
            <v>5010762822.613369</v>
          </cell>
        </row>
        <row r="32">
          <cell r="C32">
            <v>677.06</v>
          </cell>
          <cell r="D32">
            <v>656.3</v>
          </cell>
          <cell r="E32">
            <v>667.68</v>
          </cell>
          <cell r="F32">
            <v>667.4</v>
          </cell>
          <cell r="G32">
            <v>692</v>
          </cell>
          <cell r="H32">
            <v>692.41</v>
          </cell>
          <cell r="I32">
            <v>686.06</v>
          </cell>
          <cell r="J32">
            <v>713.7</v>
          </cell>
          <cell r="K32">
            <v>718.44</v>
          </cell>
          <cell r="L32">
            <v>1</v>
          </cell>
          <cell r="M32">
            <v>1</v>
          </cell>
          <cell r="N32">
            <v>1</v>
          </cell>
        </row>
        <row r="37">
          <cell r="C37">
            <v>0.94235062359238264</v>
          </cell>
          <cell r="D37">
            <v>0.93891535803495874</v>
          </cell>
          <cell r="E37">
            <v>0.94257034066339274</v>
          </cell>
          <cell r="F37">
            <v>0.94306126123311673</v>
          </cell>
          <cell r="G37">
            <v>0.94156095297665643</v>
          </cell>
          <cell r="H37">
            <v>0.94359513636532655</v>
          </cell>
          <cell r="I37">
            <v>0.94386144446952647</v>
          </cell>
          <cell r="J37">
            <v>0.93798609905181707</v>
          </cell>
          <cell r="K37">
            <v>0.94272099188869596</v>
          </cell>
          <cell r="L37">
            <v>0</v>
          </cell>
          <cell r="M37">
            <v>0</v>
          </cell>
          <cell r="N37">
            <v>0</v>
          </cell>
          <cell r="O37">
            <v>0.9418624749593536</v>
          </cell>
          <cell r="P37">
            <v>0.94197160224784715</v>
          </cell>
        </row>
        <row r="38">
          <cell r="C38">
            <v>0.92950359086139223</v>
          </cell>
          <cell r="D38">
            <v>0.91959289587809434</v>
          </cell>
          <cell r="E38">
            <v>0.92590901666946968</v>
          </cell>
          <cell r="F38">
            <v>0.92529218618211972</v>
          </cell>
          <cell r="G38">
            <v>0.93076308469781743</v>
          </cell>
          <cell r="H38">
            <v>0.92844494828314905</v>
          </cell>
          <cell r="I38">
            <v>0.9334178545518621</v>
          </cell>
          <cell r="J38">
            <v>0.93025350216833069</v>
          </cell>
          <cell r="K38">
            <v>0.93527645361136336</v>
          </cell>
          <cell r="L38">
            <v>0</v>
          </cell>
          <cell r="M38">
            <v>0</v>
          </cell>
          <cell r="N38">
            <v>0</v>
          </cell>
          <cell r="O38">
            <v>0.92898495084713917</v>
          </cell>
          <cell r="P38">
            <v>0.92866374705189003</v>
          </cell>
        </row>
        <row r="39">
          <cell r="C39">
            <v>0.92293510739748863</v>
          </cell>
          <cell r="D39">
            <v>0.92636743482622186</v>
          </cell>
          <cell r="E39">
            <v>0.92560350645733869</v>
          </cell>
          <cell r="F39">
            <v>0.9267102525386316</v>
          </cell>
          <cell r="G39">
            <v>0.92459474152447418</v>
          </cell>
          <cell r="H39">
            <v>0.92525654188526085</v>
          </cell>
          <cell r="I39">
            <v>0.92854553676514529</v>
          </cell>
          <cell r="J39">
            <v>0.93300815211225285</v>
          </cell>
          <cell r="K39">
            <v>0.93270231243809454</v>
          </cell>
          <cell r="L39">
            <v>0</v>
          </cell>
          <cell r="M39">
            <v>0</v>
          </cell>
          <cell r="N39">
            <v>0</v>
          </cell>
          <cell r="O39">
            <v>0.92741286514057442</v>
          </cell>
          <cell r="P39">
            <v>0.92709523903846924</v>
          </cell>
        </row>
        <row r="40">
          <cell r="C40">
            <v>0.93297358482964632</v>
          </cell>
          <cell r="D40">
            <v>0.93701194791126219</v>
          </cell>
          <cell r="E40">
            <v>0.93596286028832421</v>
          </cell>
          <cell r="F40">
            <v>0.93217913043774281</v>
          </cell>
          <cell r="G40">
            <v>0.92893121867993644</v>
          </cell>
          <cell r="H40">
            <v>0.93675534438109143</v>
          </cell>
          <cell r="I40">
            <v>0.93278811098853909</v>
          </cell>
          <cell r="J40">
            <v>0.9283886037328839</v>
          </cell>
          <cell r="K40">
            <v>0.93655492028132781</v>
          </cell>
          <cell r="L40">
            <v>0</v>
          </cell>
          <cell r="M40">
            <v>0</v>
          </cell>
          <cell r="N40">
            <v>0</v>
          </cell>
          <cell r="O40">
            <v>0.93342425245978522</v>
          </cell>
          <cell r="P40">
            <v>0.93361514245255628</v>
          </cell>
        </row>
        <row r="41">
          <cell r="C41">
            <v>0.94862533212196964</v>
          </cell>
          <cell r="D41">
            <v>0.9588160826737907</v>
          </cell>
          <cell r="E41">
            <v>0.94534100121039166</v>
          </cell>
          <cell r="F41">
            <v>0.94364717170598889</v>
          </cell>
          <cell r="G41">
            <v>0.95575670500273779</v>
          </cell>
          <cell r="H41">
            <v>0.94286714008714179</v>
          </cell>
          <cell r="I41">
            <v>0.94876213740187532</v>
          </cell>
          <cell r="J41">
            <v>0.94865999848479121</v>
          </cell>
          <cell r="K41">
            <v>0.94632867502236084</v>
          </cell>
          <cell r="L41">
            <v>0</v>
          </cell>
          <cell r="M41">
            <v>0</v>
          </cell>
          <cell r="N41">
            <v>0</v>
          </cell>
          <cell r="O41">
            <v>0.94876726512374665</v>
          </cell>
          <cell r="P41">
            <v>0.94786267679908853</v>
          </cell>
        </row>
        <row r="42">
          <cell r="C42">
            <v>0.93521465547584171</v>
          </cell>
          <cell r="D42">
            <v>0.93076228734429733</v>
          </cell>
          <cell r="E42">
            <v>0.93675088676741403</v>
          </cell>
          <cell r="F42">
            <v>0.93290557505615368</v>
          </cell>
          <cell r="G42">
            <v>0.94011377978512811</v>
          </cell>
          <cell r="H42">
            <v>0.94295911500784357</v>
          </cell>
          <cell r="I42">
            <v>0.93794614265746346</v>
          </cell>
          <cell r="J42">
            <v>0.93243804195847479</v>
          </cell>
          <cell r="K42">
            <v>0.93677960344641265</v>
          </cell>
          <cell r="L42">
            <v>0</v>
          </cell>
          <cell r="M42">
            <v>0</v>
          </cell>
          <cell r="N42">
            <v>0</v>
          </cell>
          <cell r="O42">
            <v>0.93608510299676673</v>
          </cell>
          <cell r="P42">
            <v>0.93581836356999493</v>
          </cell>
        </row>
        <row r="43">
          <cell r="C43">
            <v>0.94110468848129913</v>
          </cell>
          <cell r="D43">
            <v>0.93999367121068633</v>
          </cell>
          <cell r="E43">
            <v>0.94287596069932267</v>
          </cell>
          <cell r="F43">
            <v>0.9408532252060805</v>
          </cell>
          <cell r="G43">
            <v>0.93333490412109332</v>
          </cell>
          <cell r="H43">
            <v>0.93760028352295977</v>
          </cell>
          <cell r="I43">
            <v>0.93585854048743278</v>
          </cell>
          <cell r="J43">
            <v>0.92966992735109433</v>
          </cell>
          <cell r="K43">
            <v>0.93969442487442623</v>
          </cell>
          <cell r="L43">
            <v>0</v>
          </cell>
          <cell r="M43">
            <v>0</v>
          </cell>
          <cell r="N43">
            <v>0</v>
          </cell>
          <cell r="O43">
            <v>0.93777347396858846</v>
          </cell>
          <cell r="P43">
            <v>0.93809266118549839</v>
          </cell>
        </row>
        <row r="44">
          <cell r="C44">
            <v>0.95004950055301551</v>
          </cell>
          <cell r="D44">
            <v>0.94842952077717024</v>
          </cell>
          <cell r="E44">
            <v>0.95018838201071942</v>
          </cell>
          <cell r="F44">
            <v>0.95369212825103067</v>
          </cell>
          <cell r="G44">
            <v>0.95220513451628319</v>
          </cell>
          <cell r="H44">
            <v>0.94763130001626861</v>
          </cell>
          <cell r="I44">
            <v>0.94441930740921665</v>
          </cell>
          <cell r="J44">
            <v>0.9441319443682602</v>
          </cell>
          <cell r="K44">
            <v>0.94542647846863981</v>
          </cell>
          <cell r="L44">
            <v>0</v>
          </cell>
          <cell r="M44">
            <v>0</v>
          </cell>
          <cell r="N44">
            <v>0</v>
          </cell>
          <cell r="O44">
            <v>0.94852393881030173</v>
          </cell>
          <cell r="P44">
            <v>0.94856082687807441</v>
          </cell>
        </row>
        <row r="45">
          <cell r="C45">
            <v>0.93027317437668411</v>
          </cell>
          <cell r="D45">
            <v>0.92940028083713211</v>
          </cell>
          <cell r="E45">
            <v>0.93314037764511393</v>
          </cell>
          <cell r="F45">
            <v>0.93888812067123217</v>
          </cell>
          <cell r="G45">
            <v>0.93089809807654478</v>
          </cell>
          <cell r="H45">
            <v>0.93074126127071322</v>
          </cell>
          <cell r="I45">
            <v>0.92929407056406299</v>
          </cell>
          <cell r="J45">
            <v>0.94207114600409803</v>
          </cell>
          <cell r="K45">
            <v>0.92962233155133223</v>
          </cell>
          <cell r="L45">
            <v>0</v>
          </cell>
          <cell r="M45">
            <v>0</v>
          </cell>
          <cell r="N45">
            <v>0</v>
          </cell>
          <cell r="O45">
            <v>0.93292278975695164</v>
          </cell>
          <cell r="P45">
            <v>0.93318873382673262</v>
          </cell>
        </row>
        <row r="46">
          <cell r="C46">
            <v>0.93581528825586613</v>
          </cell>
          <cell r="D46">
            <v>0.93132264320643998</v>
          </cell>
          <cell r="E46">
            <v>0.93275412646302147</v>
          </cell>
          <cell r="F46">
            <v>0.93390262843845229</v>
          </cell>
          <cell r="G46">
            <v>0.9344964300112889</v>
          </cell>
          <cell r="H46">
            <v>0.93623164627296918</v>
          </cell>
          <cell r="I46">
            <v>0.93385449384571051</v>
          </cell>
          <cell r="J46">
            <v>0.93700497430984209</v>
          </cell>
          <cell r="K46">
            <v>0.93445064651028065</v>
          </cell>
          <cell r="L46">
            <v>0</v>
          </cell>
          <cell r="M46">
            <v>0</v>
          </cell>
          <cell r="N46">
            <v>0</v>
          </cell>
          <cell r="O46">
            <v>0.93443275533167769</v>
          </cell>
          <cell r="P46">
            <v>0.93438964336324903</v>
          </cell>
        </row>
        <row r="47">
          <cell r="C47">
            <v>0</v>
          </cell>
          <cell r="D47">
            <v>0</v>
          </cell>
          <cell r="E47">
            <v>0</v>
          </cell>
          <cell r="F47">
            <v>0</v>
          </cell>
          <cell r="G47">
            <v>0</v>
          </cell>
          <cell r="H47">
            <v>0</v>
          </cell>
          <cell r="I47">
            <v>0.95733425143953266</v>
          </cell>
          <cell r="J47">
            <v>0.9423024426142329</v>
          </cell>
          <cell r="K47">
            <v>0.93449490592684159</v>
          </cell>
          <cell r="L47">
            <v>0</v>
          </cell>
          <cell r="M47">
            <v>0</v>
          </cell>
          <cell r="N47">
            <v>0</v>
          </cell>
          <cell r="O47">
            <v>0.93978523023938343</v>
          </cell>
          <cell r="P47">
            <v>0.93978523023938343</v>
          </cell>
        </row>
        <row r="48">
          <cell r="C48">
            <v>0.9378289112765178</v>
          </cell>
          <cell r="D48">
            <v>0.93529489478006023</v>
          </cell>
          <cell r="E48">
            <v>0.93998430275727385</v>
          </cell>
          <cell r="F48">
            <v>0.93855145653760386</v>
          </cell>
          <cell r="G48">
            <v>0.93995616042478647</v>
          </cell>
          <cell r="H48">
            <v>0.93890576541477022</v>
          </cell>
          <cell r="I48">
            <v>0.93897012129150426</v>
          </cell>
          <cell r="J48">
            <v>0.93761754719107127</v>
          </cell>
          <cell r="K48">
            <v>0.9403097417544074</v>
          </cell>
          <cell r="L48">
            <v>0</v>
          </cell>
          <cell r="M48">
            <v>0</v>
          </cell>
          <cell r="N48">
            <v>0</v>
          </cell>
          <cell r="O48">
            <v>0.93866663244957216</v>
          </cell>
          <cell r="P48">
            <v>0.9383954867224662</v>
          </cell>
        </row>
        <row r="49">
          <cell r="C49">
            <v>0.93243755711088105</v>
          </cell>
          <cell r="D49">
            <v>0.93481228546140482</v>
          </cell>
          <cell r="E49">
            <v>0.9371427300930818</v>
          </cell>
          <cell r="F49">
            <v>0.93976796264683538</v>
          </cell>
          <cell r="G49">
            <v>0.93295859383908741</v>
          </cell>
          <cell r="H49">
            <v>0.94062361495981694</v>
          </cell>
          <cell r="I49">
            <v>0.93483548875897149</v>
          </cell>
          <cell r="J49">
            <v>0.93615530811669911</v>
          </cell>
          <cell r="K49">
            <v>0.93357982733264422</v>
          </cell>
          <cell r="L49">
            <v>0</v>
          </cell>
          <cell r="M49">
            <v>0</v>
          </cell>
          <cell r="N49">
            <v>0</v>
          </cell>
          <cell r="O49">
            <v>0.93589222566008901</v>
          </cell>
          <cell r="P49">
            <v>0.9363813713624678</v>
          </cell>
        </row>
        <row r="50">
          <cell r="C50">
            <v>0.94536165458878318</v>
          </cell>
          <cell r="D50">
            <v>0.93894541355108774</v>
          </cell>
          <cell r="E50">
            <v>0.93480269482113332</v>
          </cell>
          <cell r="F50">
            <v>0.93582804580613077</v>
          </cell>
          <cell r="G50">
            <v>0.93871615357948901</v>
          </cell>
          <cell r="H50">
            <v>0.93958507908337618</v>
          </cell>
          <cell r="I50">
            <v>0.94238145424739195</v>
          </cell>
          <cell r="J50">
            <v>0.93888511579865808</v>
          </cell>
          <cell r="K50">
            <v>0.9425482084898934</v>
          </cell>
          <cell r="L50">
            <v>0</v>
          </cell>
          <cell r="M50">
            <v>0</v>
          </cell>
          <cell r="N50">
            <v>0</v>
          </cell>
          <cell r="O50">
            <v>0.93963783992658001</v>
          </cell>
          <cell r="P50">
            <v>0.94027412257040377</v>
          </cell>
        </row>
        <row r="51">
          <cell r="C51">
            <v>0.93473124948906894</v>
          </cell>
          <cell r="D51">
            <v>0.94149800753737534</v>
          </cell>
          <cell r="E51">
            <v>0.93756219603200719</v>
          </cell>
          <cell r="F51">
            <v>0.93829851249353691</v>
          </cell>
          <cell r="G51">
            <v>0.93629032364014131</v>
          </cell>
          <cell r="H51">
            <v>0.9374395294965997</v>
          </cell>
          <cell r="I51">
            <v>0.9387179554041184</v>
          </cell>
          <cell r="J51">
            <v>0.93647164843216568</v>
          </cell>
          <cell r="K51">
            <v>0.94045050732276714</v>
          </cell>
          <cell r="L51">
            <v>0</v>
          </cell>
          <cell r="M51">
            <v>0</v>
          </cell>
          <cell r="N51">
            <v>0</v>
          </cell>
          <cell r="O51">
            <v>0.93794475114298681</v>
          </cell>
          <cell r="P51">
            <v>0.93826319845004569</v>
          </cell>
        </row>
        <row r="52">
          <cell r="C52">
            <v>0.93642588548788108</v>
          </cell>
          <cell r="D52">
            <v>0.93016994777534756</v>
          </cell>
          <cell r="E52">
            <v>0.92922624877334925</v>
          </cell>
          <cell r="F52">
            <v>0.93023075238865194</v>
          </cell>
          <cell r="G52">
            <v>0.9373405520244571</v>
          </cell>
          <cell r="H52">
            <v>0.92495546532216955</v>
          </cell>
          <cell r="I52">
            <v>0.92397784630240953</v>
          </cell>
          <cell r="J52">
            <v>0.93064553651489434</v>
          </cell>
          <cell r="K52">
            <v>0.93224080247399466</v>
          </cell>
          <cell r="L52">
            <v>0</v>
          </cell>
          <cell r="M52">
            <v>0</v>
          </cell>
          <cell r="N52">
            <v>0</v>
          </cell>
          <cell r="O52">
            <v>0.93062037203793468</v>
          </cell>
          <cell r="P52">
            <v>0.93103457658830824</v>
          </cell>
        </row>
        <row r="53">
          <cell r="C53">
            <v>0.91780447219377759</v>
          </cell>
          <cell r="D53">
            <v>0.92400190806171201</v>
          </cell>
          <cell r="E53">
            <v>0.92227508714429862</v>
          </cell>
          <cell r="F53">
            <v>0.92709362096269476</v>
          </cell>
          <cell r="G53">
            <v>0.92767646233129686</v>
          </cell>
          <cell r="H53">
            <v>0.93093578833433943</v>
          </cell>
          <cell r="I53">
            <v>0.93471713019200497</v>
          </cell>
          <cell r="J53">
            <v>0.93590901490230949</v>
          </cell>
          <cell r="K53">
            <v>0.92021117790241258</v>
          </cell>
          <cell r="L53">
            <v>0</v>
          </cell>
          <cell r="M53">
            <v>0</v>
          </cell>
          <cell r="N53">
            <v>0</v>
          </cell>
          <cell r="O53">
            <v>0.9270371244639446</v>
          </cell>
          <cell r="P53">
            <v>0.92669583060181382</v>
          </cell>
        </row>
        <row r="54">
          <cell r="C54">
            <v>0.92958173855418036</v>
          </cell>
          <cell r="D54">
            <v>0.93361261604909218</v>
          </cell>
          <cell r="E54">
            <v>0.93693177458293753</v>
          </cell>
          <cell r="F54">
            <v>0.93273595320732117</v>
          </cell>
          <cell r="G54">
            <v>0.94937997509162508</v>
          </cell>
          <cell r="H54">
            <v>0.93452297672327644</v>
          </cell>
          <cell r="I54">
            <v>0.93251189403745738</v>
          </cell>
          <cell r="J54">
            <v>0.93536161388818218</v>
          </cell>
          <cell r="K54">
            <v>0.94237790007002376</v>
          </cell>
          <cell r="L54">
            <v>0</v>
          </cell>
          <cell r="M54">
            <v>0</v>
          </cell>
          <cell r="N54">
            <v>0</v>
          </cell>
          <cell r="O54">
            <v>0.93647125323908864</v>
          </cell>
          <cell r="P54">
            <v>0.93612335057387697</v>
          </cell>
        </row>
        <row r="55">
          <cell r="C55">
            <v>0.92990717653850252</v>
          </cell>
          <cell r="D55">
            <v>0.93347796577971565</v>
          </cell>
          <cell r="E55">
            <v>0.93026020640044893</v>
          </cell>
          <cell r="F55">
            <v>0.92980022745176216</v>
          </cell>
          <cell r="G55">
            <v>0.93136153711322134</v>
          </cell>
          <cell r="H55">
            <v>0.93313652513134138</v>
          </cell>
          <cell r="I55">
            <v>0.93240348347240454</v>
          </cell>
          <cell r="J55">
            <v>0.93467225070587934</v>
          </cell>
          <cell r="K55">
            <v>0.93213986007820726</v>
          </cell>
          <cell r="L55">
            <v>0</v>
          </cell>
          <cell r="M55">
            <v>0</v>
          </cell>
          <cell r="N55">
            <v>0</v>
          </cell>
          <cell r="O55">
            <v>0.93191740322935601</v>
          </cell>
          <cell r="P55">
            <v>0.93171465591513059</v>
          </cell>
        </row>
        <row r="56">
          <cell r="C56">
            <v>0.93950347055410355</v>
          </cell>
          <cell r="D56">
            <v>0.93838624955256333</v>
          </cell>
          <cell r="E56">
            <v>0.93951497967767372</v>
          </cell>
          <cell r="F56">
            <v>0.94011830443670208</v>
          </cell>
          <cell r="G56">
            <v>0.94010089111735906</v>
          </cell>
          <cell r="H56">
            <v>0.93892667166039279</v>
          </cell>
          <cell r="I56">
            <v>0.93816764027110766</v>
          </cell>
          <cell r="J56">
            <v>0.93748478655954159</v>
          </cell>
          <cell r="K56">
            <v>0.93948501090447956</v>
          </cell>
          <cell r="L56" t="str">
            <v/>
          </cell>
          <cell r="M56" t="str">
            <v/>
          </cell>
          <cell r="N56" t="str">
            <v/>
          </cell>
          <cell r="O56">
            <v>0.93908330334475154</v>
          </cell>
          <cell r="P56" t="str">
            <v/>
          </cell>
        </row>
        <row r="57">
          <cell r="C57">
            <v>0.95004950055301551</v>
          </cell>
          <cell r="D57">
            <v>0.9588160826737907</v>
          </cell>
          <cell r="E57">
            <v>0.95018838201071942</v>
          </cell>
          <cell r="F57">
            <v>0.95369212825103067</v>
          </cell>
          <cell r="G57">
            <v>0.95575670500273779</v>
          </cell>
          <cell r="H57">
            <v>0.94763130001626861</v>
          </cell>
          <cell r="I57">
            <v>0.95733425143953266</v>
          </cell>
          <cell r="J57">
            <v>0.94865999848479121</v>
          </cell>
          <cell r="K57">
            <v>0.94632867502236084</v>
          </cell>
          <cell r="L57">
            <v>0</v>
          </cell>
          <cell r="M57">
            <v>0</v>
          </cell>
          <cell r="N57">
            <v>0</v>
          </cell>
          <cell r="O57">
            <v>0.94876726512374665</v>
          </cell>
          <cell r="P57">
            <v>0.94856082687807441</v>
          </cell>
        </row>
      </sheetData>
      <sheetData sheetId="10">
        <row r="31">
          <cell r="C31">
            <v>1343118050</v>
          </cell>
          <cell r="D31">
            <v>986052050</v>
          </cell>
          <cell r="E31">
            <v>1253585100</v>
          </cell>
          <cell r="F31">
            <v>1362340850</v>
          </cell>
          <cell r="G31">
            <v>1228727450</v>
          </cell>
          <cell r="H31">
            <v>1539705550</v>
          </cell>
          <cell r="I31">
            <v>1365608450</v>
          </cell>
          <cell r="J31">
            <v>1499015650</v>
          </cell>
          <cell r="K31">
            <v>1254874400</v>
          </cell>
          <cell r="L31">
            <v>0</v>
          </cell>
          <cell r="M31">
            <v>0</v>
          </cell>
          <cell r="N31">
            <v>0</v>
          </cell>
          <cell r="O31">
            <v>11833027550</v>
          </cell>
          <cell r="P31">
            <v>17241807.873734552</v>
          </cell>
        </row>
        <row r="32">
          <cell r="C32">
            <v>3114137938</v>
          </cell>
          <cell r="D32">
            <v>3672328100</v>
          </cell>
          <cell r="E32">
            <v>2444896892</v>
          </cell>
          <cell r="F32">
            <v>3363847253</v>
          </cell>
          <cell r="G32">
            <v>4297987355</v>
          </cell>
          <cell r="H32">
            <v>4404567468</v>
          </cell>
          <cell r="I32">
            <v>3607669534</v>
          </cell>
          <cell r="J32">
            <v>3168627642</v>
          </cell>
          <cell r="K32">
            <v>4724997756</v>
          </cell>
          <cell r="L32">
            <v>0</v>
          </cell>
          <cell r="M32">
            <v>0</v>
          </cell>
          <cell r="N32">
            <v>0</v>
          </cell>
          <cell r="O32">
            <v>32799059938</v>
          </cell>
          <cell r="P32">
            <v>47744185.642402127</v>
          </cell>
        </row>
        <row r="33">
          <cell r="C33">
            <v>63054850</v>
          </cell>
          <cell r="D33">
            <v>76302000</v>
          </cell>
          <cell r="E33">
            <v>93788600</v>
          </cell>
          <cell r="F33">
            <v>74808850</v>
          </cell>
          <cell r="G33">
            <v>68321650</v>
          </cell>
          <cell r="H33">
            <v>34815000</v>
          </cell>
          <cell r="I33">
            <v>87985900</v>
          </cell>
          <cell r="J33">
            <v>74379250</v>
          </cell>
          <cell r="K33">
            <v>69082650</v>
          </cell>
          <cell r="L33">
            <v>0</v>
          </cell>
          <cell r="M33">
            <v>0</v>
          </cell>
          <cell r="N33">
            <v>0</v>
          </cell>
          <cell r="O33">
            <v>642538750</v>
          </cell>
          <cell r="P33">
            <v>939583.18626255693</v>
          </cell>
        </row>
        <row r="34">
          <cell r="C34">
            <v>22208982655</v>
          </cell>
          <cell r="D34">
            <v>20703556967</v>
          </cell>
          <cell r="E34">
            <v>23808829875</v>
          </cell>
          <cell r="F34">
            <v>23102986989</v>
          </cell>
          <cell r="G34">
            <v>24422841905</v>
          </cell>
          <cell r="H34">
            <v>22885319622</v>
          </cell>
          <cell r="I34">
            <v>24131691130</v>
          </cell>
          <cell r="J34">
            <v>25050808488</v>
          </cell>
          <cell r="K34">
            <v>22964454084</v>
          </cell>
          <cell r="L34">
            <v>0</v>
          </cell>
          <cell r="M34">
            <v>0</v>
          </cell>
          <cell r="N34">
            <v>0</v>
          </cell>
          <cell r="O34">
            <v>209279471715</v>
          </cell>
          <cell r="P34">
            <v>305206782.15387213</v>
          </cell>
        </row>
        <row r="35">
          <cell r="C35">
            <v>25001505</v>
          </cell>
          <cell r="D35">
            <v>25638385</v>
          </cell>
          <cell r="E35">
            <v>31186215</v>
          </cell>
          <cell r="F35">
            <v>27104040</v>
          </cell>
          <cell r="G35">
            <v>36082755</v>
          </cell>
          <cell r="H35">
            <v>32865655</v>
          </cell>
          <cell r="I35">
            <v>34838095</v>
          </cell>
          <cell r="J35">
            <v>39233800</v>
          </cell>
          <cell r="K35">
            <v>30056475</v>
          </cell>
          <cell r="L35">
            <v>0</v>
          </cell>
          <cell r="M35">
            <v>0</v>
          </cell>
          <cell r="N35">
            <v>0</v>
          </cell>
          <cell r="O35">
            <v>282006925</v>
          </cell>
          <cell r="P35">
            <v>410507.73166833579</v>
          </cell>
        </row>
        <row r="36">
          <cell r="C36">
            <v>26754294998</v>
          </cell>
          <cell r="D36">
            <v>25463877502</v>
          </cell>
          <cell r="E36">
            <v>27632286682</v>
          </cell>
          <cell r="F36">
            <v>27931087982</v>
          </cell>
          <cell r="G36">
            <v>30053961115</v>
          </cell>
          <cell r="H36">
            <v>28897273295</v>
          </cell>
          <cell r="I36">
            <v>29227793109</v>
          </cell>
          <cell r="J36">
            <v>29832064830</v>
          </cell>
          <cell r="K36">
            <v>29043465365</v>
          </cell>
          <cell r="L36">
            <v>0</v>
          </cell>
          <cell r="M36">
            <v>0</v>
          </cell>
          <cell r="N36">
            <v>0</v>
          </cell>
          <cell r="O36">
            <v>254836104878</v>
          </cell>
          <cell r="P36">
            <v>371542866.58793974</v>
          </cell>
        </row>
        <row r="42">
          <cell r="C42">
            <v>5.0201960100253205E-2</v>
          </cell>
          <cell r="D42">
            <v>3.872356242377277E-2</v>
          </cell>
          <cell r="E42">
            <v>4.5366679726024997E-2</v>
          </cell>
          <cell r="F42">
            <v>4.8775072810552572E-2</v>
          </cell>
          <cell r="G42">
            <v>4.0884043381114892E-2</v>
          </cell>
          <cell r="H42">
            <v>5.328203579215933E-2</v>
          </cell>
          <cell r="I42">
            <v>4.6722940897631217E-2</v>
          </cell>
          <cell r="J42">
            <v>5.0248471185023236E-2</v>
          </cell>
          <cell r="K42">
            <v>4.3206772478061005E-2</v>
          </cell>
          <cell r="L42" t="str">
            <v/>
          </cell>
          <cell r="M42" t="str">
            <v/>
          </cell>
          <cell r="N42" t="str">
            <v/>
          </cell>
          <cell r="O42">
            <v>4.6433873864399761E-2</v>
          </cell>
        </row>
        <row r="43">
          <cell r="C43">
            <v>0.11639768262377294</v>
          </cell>
          <cell r="D43">
            <v>0.14421716015997821</v>
          </cell>
          <cell r="E43">
            <v>8.8479716504701544E-2</v>
          </cell>
          <cell r="F43">
            <v>0.12043380677357819</v>
          </cell>
          <cell r="G43">
            <v>0.14300901430443605</v>
          </cell>
          <cell r="H43">
            <v>0.15242155974495034</v>
          </cell>
          <cell r="I43">
            <v>0.12343284080826152</v>
          </cell>
          <cell r="J43">
            <v>0.10621549866080791</v>
          </cell>
          <cell r="K43">
            <v>0.16268712072127761</v>
          </cell>
          <cell r="L43" t="str">
            <v/>
          </cell>
          <cell r="M43" t="str">
            <v/>
          </cell>
          <cell r="N43" t="str">
            <v/>
          </cell>
          <cell r="O43">
            <v>0.12870648746456939</v>
          </cell>
        </row>
        <row r="44">
          <cell r="C44">
            <v>2.356812242846004E-3</v>
          </cell>
          <cell r="D44">
            <v>2.9964800134624839E-3</v>
          </cell>
          <cell r="E44">
            <v>3.3941671595747814E-3</v>
          </cell>
          <cell r="F44">
            <v>2.6783364131110843E-3</v>
          </cell>
          <cell r="G44">
            <v>2.2732993410941931E-3</v>
          </cell>
          <cell r="H44">
            <v>1.204784951320093E-3</v>
          </cell>
          <cell r="I44">
            <v>3.0103504452721353E-3</v>
          </cell>
          <cell r="J44">
            <v>2.4932652306789722E-3</v>
          </cell>
          <cell r="K44">
            <v>2.378595292669546E-3</v>
          </cell>
          <cell r="L44" t="str">
            <v/>
          </cell>
          <cell r="M44" t="str">
            <v/>
          </cell>
          <cell r="N44" t="str">
            <v/>
          </cell>
          <cell r="O44">
            <v>2.5213803605560851E-3</v>
          </cell>
        </row>
        <row r="45">
          <cell r="C45">
            <v>0.8301090593738395</v>
          </cell>
          <cell r="D45">
            <v>0.81305594426355088</v>
          </cell>
          <cell r="E45">
            <v>0.86163082154577364</v>
          </cell>
          <cell r="F45">
            <v>0.82714239430589176</v>
          </cell>
          <cell r="G45">
            <v>0.81263304399533887</v>
          </cell>
          <cell r="H45">
            <v>0.79195429230894843</v>
          </cell>
          <cell r="I45">
            <v>0.82564191692492939</v>
          </cell>
          <cell r="J45">
            <v>0.83972760956218395</v>
          </cell>
          <cell r="K45">
            <v>0.79069263241824583</v>
          </cell>
          <cell r="L45" t="str">
            <v/>
          </cell>
          <cell r="M45" t="str">
            <v/>
          </cell>
          <cell r="N45" t="str">
            <v/>
          </cell>
          <cell r="O45">
            <v>0.82123163754676853</v>
          </cell>
        </row>
        <row r="46">
          <cell r="C46">
            <v>9.3448565928831132E-4</v>
          </cell>
          <cell r="D46">
            <v>1.0068531392356209E-3</v>
          </cell>
          <cell r="E46">
            <v>1.1286150639250234E-3</v>
          </cell>
          <cell r="F46">
            <v>9.7038969686633818E-4</v>
          </cell>
          <cell r="G46">
            <v>1.2005989780159466E-3</v>
          </cell>
          <cell r="H46">
            <v>1.1373272026218002E-3</v>
          </cell>
          <cell r="I46">
            <v>1.1919509239057958E-3</v>
          </cell>
          <cell r="J46">
            <v>1.3151553613059107E-3</v>
          </cell>
          <cell r="K46">
            <v>1.0348790897459768E-3</v>
          </cell>
          <cell r="L46" t="str">
            <v/>
          </cell>
          <cell r="M46" t="str">
            <v/>
          </cell>
          <cell r="N46" t="str">
            <v/>
          </cell>
          <cell r="O46">
            <v>1.1066207637061779E-3</v>
          </cell>
        </row>
        <row r="47">
          <cell r="C47">
            <v>1</v>
          </cell>
          <cell r="D47">
            <v>1</v>
          </cell>
          <cell r="E47">
            <v>1</v>
          </cell>
          <cell r="F47">
            <v>1</v>
          </cell>
          <cell r="G47">
            <v>1</v>
          </cell>
          <cell r="H47">
            <v>1</v>
          </cell>
          <cell r="I47">
            <v>1</v>
          </cell>
          <cell r="J47">
            <v>1</v>
          </cell>
          <cell r="K47">
            <v>1</v>
          </cell>
          <cell r="L47">
            <v>0</v>
          </cell>
          <cell r="M47">
            <v>0</v>
          </cell>
          <cell r="N47">
            <v>0</v>
          </cell>
          <cell r="O47">
            <v>0.99999999999999989</v>
          </cell>
        </row>
      </sheetData>
      <sheetData sheetId="11"/>
      <sheetData sheetId="12"/>
      <sheetData sheetId="13"/>
      <sheetData sheetId="14"/>
      <sheetData sheetId="15"/>
      <sheetData sheetId="16">
        <row r="1">
          <cell r="D1" t="str">
            <v>cas_id</v>
          </cell>
          <cell r="AQ1" t="str">
            <v>WIN BRUTO</v>
          </cell>
          <cell r="AR1" t="str">
            <v>MES AÑO</v>
          </cell>
        </row>
        <row r="2">
          <cell r="D2">
            <v>1</v>
          </cell>
          <cell r="AQ2">
            <v>939265260</v>
          </cell>
          <cell r="AR2" t="str">
            <v>201909</v>
          </cell>
        </row>
        <row r="3">
          <cell r="D3">
            <v>7</v>
          </cell>
          <cell r="AQ3">
            <v>2603686967</v>
          </cell>
          <cell r="AR3" t="str">
            <v>200905</v>
          </cell>
        </row>
        <row r="4">
          <cell r="D4">
            <v>6</v>
          </cell>
          <cell r="AQ4">
            <v>1922751775</v>
          </cell>
          <cell r="AR4" t="str">
            <v>201109</v>
          </cell>
        </row>
        <row r="5">
          <cell r="D5">
            <v>6</v>
          </cell>
          <cell r="AQ5">
            <v>2074718362</v>
          </cell>
          <cell r="AR5" t="str">
            <v>201110</v>
          </cell>
        </row>
        <row r="6">
          <cell r="D6">
            <v>6</v>
          </cell>
          <cell r="AQ6">
            <v>1833647574</v>
          </cell>
          <cell r="AR6" t="str">
            <v>201111</v>
          </cell>
        </row>
        <row r="7">
          <cell r="D7">
            <v>6</v>
          </cell>
          <cell r="AQ7">
            <v>1953612027</v>
          </cell>
          <cell r="AR7" t="str">
            <v>201112</v>
          </cell>
        </row>
        <row r="8">
          <cell r="D8">
            <v>6</v>
          </cell>
          <cell r="AQ8">
            <v>1717265739</v>
          </cell>
          <cell r="AR8" t="str">
            <v>201202</v>
          </cell>
        </row>
        <row r="9">
          <cell r="D9">
            <v>6</v>
          </cell>
          <cell r="AQ9">
            <v>2093501640</v>
          </cell>
          <cell r="AR9" t="str">
            <v>201203</v>
          </cell>
        </row>
        <row r="10">
          <cell r="D10">
            <v>6</v>
          </cell>
          <cell r="AQ10">
            <v>2012807508</v>
          </cell>
          <cell r="AR10" t="str">
            <v>201204</v>
          </cell>
        </row>
        <row r="11">
          <cell r="D11">
            <v>6</v>
          </cell>
          <cell r="AQ11">
            <v>2309326238</v>
          </cell>
          <cell r="AR11" t="str">
            <v>201205</v>
          </cell>
        </row>
        <row r="12">
          <cell r="D12">
            <v>6</v>
          </cell>
          <cell r="AQ12">
            <v>2342648093</v>
          </cell>
          <cell r="AR12" t="str">
            <v>201206</v>
          </cell>
        </row>
        <row r="13">
          <cell r="D13">
            <v>6</v>
          </cell>
          <cell r="AQ13">
            <v>2328073455</v>
          </cell>
          <cell r="AR13" t="str">
            <v>201207</v>
          </cell>
        </row>
        <row r="14">
          <cell r="D14">
            <v>6</v>
          </cell>
          <cell r="AQ14">
            <v>2346134161</v>
          </cell>
          <cell r="AR14" t="str">
            <v>201208</v>
          </cell>
        </row>
        <row r="15">
          <cell r="D15">
            <v>6</v>
          </cell>
          <cell r="AQ15">
            <v>2157368419</v>
          </cell>
          <cell r="AR15" t="str">
            <v>201209</v>
          </cell>
        </row>
        <row r="16">
          <cell r="D16">
            <v>7</v>
          </cell>
          <cell r="AQ16">
            <v>1785802989</v>
          </cell>
          <cell r="AR16" t="str">
            <v>200901</v>
          </cell>
        </row>
        <row r="17">
          <cell r="D17">
            <v>7</v>
          </cell>
          <cell r="AQ17">
            <v>1772994601</v>
          </cell>
          <cell r="AR17" t="str">
            <v>200902</v>
          </cell>
        </row>
        <row r="18">
          <cell r="D18">
            <v>7</v>
          </cell>
          <cell r="AQ18">
            <v>1910033589.51</v>
          </cell>
          <cell r="AR18" t="str">
            <v>200903</v>
          </cell>
        </row>
        <row r="19">
          <cell r="D19">
            <v>7</v>
          </cell>
          <cell r="AQ19">
            <v>2180295647</v>
          </cell>
          <cell r="AR19" t="str">
            <v>200904</v>
          </cell>
        </row>
        <row r="20">
          <cell r="D20">
            <v>7</v>
          </cell>
          <cell r="AQ20">
            <v>2195820527</v>
          </cell>
          <cell r="AR20" t="str">
            <v>200906</v>
          </cell>
        </row>
        <row r="21">
          <cell r="D21">
            <v>7</v>
          </cell>
          <cell r="AQ21">
            <v>2608536774</v>
          </cell>
          <cell r="AR21" t="str">
            <v>200907</v>
          </cell>
        </row>
        <row r="22">
          <cell r="D22">
            <v>7</v>
          </cell>
          <cell r="AQ22">
            <v>3028501965</v>
          </cell>
          <cell r="AR22" t="str">
            <v>200908</v>
          </cell>
        </row>
        <row r="23">
          <cell r="D23">
            <v>7</v>
          </cell>
          <cell r="AQ23">
            <v>2642655466</v>
          </cell>
          <cell r="AR23" t="str">
            <v>200909</v>
          </cell>
        </row>
        <row r="24">
          <cell r="D24">
            <v>7</v>
          </cell>
          <cell r="AQ24">
            <v>3184653301</v>
          </cell>
          <cell r="AR24" t="str">
            <v>200910</v>
          </cell>
        </row>
        <row r="25">
          <cell r="D25">
            <v>7</v>
          </cell>
          <cell r="AQ25">
            <v>2844965248</v>
          </cell>
          <cell r="AR25" t="str">
            <v>200911</v>
          </cell>
        </row>
        <row r="26">
          <cell r="D26">
            <v>7</v>
          </cell>
          <cell r="AQ26">
            <v>3040208638</v>
          </cell>
          <cell r="AR26" t="str">
            <v>200912</v>
          </cell>
        </row>
        <row r="27">
          <cell r="D27">
            <v>7</v>
          </cell>
          <cell r="AQ27">
            <v>3315767388</v>
          </cell>
          <cell r="AR27" t="str">
            <v>201001</v>
          </cell>
        </row>
        <row r="28">
          <cell r="D28">
            <v>7</v>
          </cell>
          <cell r="AQ28">
            <v>2523965282</v>
          </cell>
          <cell r="AR28" t="str">
            <v>201002</v>
          </cell>
        </row>
        <row r="29">
          <cell r="D29">
            <v>7</v>
          </cell>
          <cell r="AQ29">
            <v>235957073</v>
          </cell>
          <cell r="AR29" t="str">
            <v>201006</v>
          </cell>
        </row>
        <row r="30">
          <cell r="D30">
            <v>7</v>
          </cell>
          <cell r="AQ30">
            <v>4348065872</v>
          </cell>
          <cell r="AR30" t="str">
            <v>201007</v>
          </cell>
        </row>
        <row r="31">
          <cell r="D31">
            <v>7</v>
          </cell>
          <cell r="AQ31">
            <v>3565045929</v>
          </cell>
          <cell r="AR31" t="str">
            <v>201008</v>
          </cell>
        </row>
        <row r="32">
          <cell r="D32">
            <v>7</v>
          </cell>
          <cell r="AQ32">
            <v>3436511596</v>
          </cell>
          <cell r="AR32" t="str">
            <v>201009</v>
          </cell>
        </row>
        <row r="33">
          <cell r="D33">
            <v>7</v>
          </cell>
          <cell r="AQ33">
            <v>3953286039</v>
          </cell>
          <cell r="AR33" t="str">
            <v>201010</v>
          </cell>
        </row>
        <row r="34">
          <cell r="D34">
            <v>7</v>
          </cell>
          <cell r="AQ34">
            <v>3179124454</v>
          </cell>
          <cell r="AR34" t="str">
            <v>201011</v>
          </cell>
        </row>
        <row r="35">
          <cell r="D35">
            <v>7</v>
          </cell>
          <cell r="AQ35">
            <v>3601094195</v>
          </cell>
          <cell r="AR35" t="str">
            <v>201012</v>
          </cell>
        </row>
        <row r="36">
          <cell r="D36">
            <v>7</v>
          </cell>
          <cell r="AQ36">
            <v>3786237499</v>
          </cell>
          <cell r="AR36" t="str">
            <v>201101</v>
          </cell>
        </row>
        <row r="37">
          <cell r="D37">
            <v>7</v>
          </cell>
          <cell r="AQ37">
            <v>3226346768</v>
          </cell>
          <cell r="AR37" t="str">
            <v>201102</v>
          </cell>
        </row>
        <row r="38">
          <cell r="D38">
            <v>7</v>
          </cell>
          <cell r="AQ38">
            <v>3650751303</v>
          </cell>
          <cell r="AR38" t="str">
            <v>201103</v>
          </cell>
        </row>
        <row r="39">
          <cell r="D39">
            <v>7</v>
          </cell>
          <cell r="AQ39">
            <v>3933751288</v>
          </cell>
          <cell r="AR39" t="str">
            <v>201104</v>
          </cell>
        </row>
        <row r="40">
          <cell r="D40">
            <v>7</v>
          </cell>
          <cell r="AQ40">
            <v>4038716631</v>
          </cell>
          <cell r="AR40" t="str">
            <v>201105</v>
          </cell>
        </row>
        <row r="41">
          <cell r="D41">
            <v>7</v>
          </cell>
          <cell r="AQ41">
            <v>4416980261</v>
          </cell>
          <cell r="AR41" t="str">
            <v>201106</v>
          </cell>
        </row>
        <row r="42">
          <cell r="D42">
            <v>7</v>
          </cell>
          <cell r="AQ42">
            <v>4746870808</v>
          </cell>
          <cell r="AR42" t="str">
            <v>201107</v>
          </cell>
        </row>
        <row r="43">
          <cell r="D43">
            <v>7</v>
          </cell>
          <cell r="AQ43">
            <v>4322038681</v>
          </cell>
          <cell r="AR43" t="str">
            <v>201108</v>
          </cell>
        </row>
        <row r="44">
          <cell r="D44">
            <v>7</v>
          </cell>
          <cell r="AQ44">
            <v>4241315211</v>
          </cell>
          <cell r="AR44" t="str">
            <v>201109</v>
          </cell>
        </row>
        <row r="45">
          <cell r="D45">
            <v>7</v>
          </cell>
          <cell r="AQ45">
            <v>4800866750</v>
          </cell>
          <cell r="AR45" t="str">
            <v>201110</v>
          </cell>
        </row>
        <row r="46">
          <cell r="D46">
            <v>7</v>
          </cell>
          <cell r="AQ46">
            <v>3842985168</v>
          </cell>
          <cell r="AR46" t="str">
            <v>201111</v>
          </cell>
        </row>
        <row r="47">
          <cell r="D47">
            <v>7</v>
          </cell>
          <cell r="AQ47">
            <v>4368942342</v>
          </cell>
          <cell r="AR47" t="str">
            <v>201112</v>
          </cell>
        </row>
        <row r="48">
          <cell r="D48">
            <v>7</v>
          </cell>
          <cell r="AQ48">
            <v>4699405330</v>
          </cell>
          <cell r="AR48" t="str">
            <v>201201</v>
          </cell>
        </row>
        <row r="49">
          <cell r="D49">
            <v>7</v>
          </cell>
          <cell r="AQ49">
            <v>4138637465</v>
          </cell>
          <cell r="AR49" t="str">
            <v>201202</v>
          </cell>
        </row>
        <row r="50">
          <cell r="D50">
            <v>7</v>
          </cell>
          <cell r="AQ50">
            <v>4653864618</v>
          </cell>
          <cell r="AR50" t="str">
            <v>201203</v>
          </cell>
        </row>
        <row r="51">
          <cell r="D51">
            <v>5</v>
          </cell>
          <cell r="AQ51">
            <v>262891675</v>
          </cell>
          <cell r="AR51" t="str">
            <v>201009</v>
          </cell>
        </row>
        <row r="52">
          <cell r="D52">
            <v>5</v>
          </cell>
          <cell r="AQ52">
            <v>262639691</v>
          </cell>
          <cell r="AR52" t="str">
            <v>201010</v>
          </cell>
        </row>
        <row r="53">
          <cell r="D53">
            <v>5</v>
          </cell>
          <cell r="AQ53">
            <v>233024758</v>
          </cell>
          <cell r="AR53" t="str">
            <v>201011</v>
          </cell>
        </row>
        <row r="54">
          <cell r="D54">
            <v>5</v>
          </cell>
          <cell r="AQ54">
            <v>246238861</v>
          </cell>
          <cell r="AR54" t="str">
            <v>201012</v>
          </cell>
        </row>
        <row r="55">
          <cell r="D55">
            <v>5</v>
          </cell>
          <cell r="AQ55">
            <v>408187976</v>
          </cell>
          <cell r="AR55" t="str">
            <v>201101</v>
          </cell>
        </row>
        <row r="56">
          <cell r="D56">
            <v>5</v>
          </cell>
          <cell r="AQ56">
            <v>394191248</v>
          </cell>
          <cell r="AR56" t="str">
            <v>201102</v>
          </cell>
        </row>
        <row r="57">
          <cell r="D57">
            <v>5</v>
          </cell>
          <cell r="AQ57">
            <v>255388973</v>
          </cell>
          <cell r="AR57" t="str">
            <v>201103</v>
          </cell>
        </row>
        <row r="58">
          <cell r="D58">
            <v>5</v>
          </cell>
          <cell r="AQ58">
            <v>269845397</v>
          </cell>
          <cell r="AR58" t="str">
            <v>201104</v>
          </cell>
        </row>
        <row r="59">
          <cell r="D59">
            <v>5</v>
          </cell>
          <cell r="AQ59">
            <v>292415095</v>
          </cell>
          <cell r="AR59" t="str">
            <v>201105</v>
          </cell>
        </row>
        <row r="60">
          <cell r="D60">
            <v>5</v>
          </cell>
          <cell r="AQ60">
            <v>287333731</v>
          </cell>
          <cell r="AR60" t="str">
            <v>201106</v>
          </cell>
        </row>
        <row r="61">
          <cell r="D61">
            <v>5</v>
          </cell>
          <cell r="AQ61">
            <v>298599457</v>
          </cell>
          <cell r="AR61" t="str">
            <v>201107</v>
          </cell>
        </row>
        <row r="62">
          <cell r="D62">
            <v>5</v>
          </cell>
          <cell r="AQ62">
            <v>306422621</v>
          </cell>
          <cell r="AR62" t="str">
            <v>201108</v>
          </cell>
        </row>
        <row r="63">
          <cell r="D63">
            <v>5</v>
          </cell>
          <cell r="AQ63">
            <v>314221593</v>
          </cell>
          <cell r="AR63" t="str">
            <v>201109</v>
          </cell>
        </row>
        <row r="64">
          <cell r="D64">
            <v>5</v>
          </cell>
          <cell r="AQ64">
            <v>390773806</v>
          </cell>
          <cell r="AR64" t="str">
            <v>201110</v>
          </cell>
        </row>
        <row r="65">
          <cell r="D65">
            <v>5</v>
          </cell>
          <cell r="AQ65">
            <v>300533996</v>
          </cell>
          <cell r="AR65" t="str">
            <v>201111</v>
          </cell>
        </row>
        <row r="66">
          <cell r="D66">
            <v>5</v>
          </cell>
          <cell r="AQ66">
            <v>309662168</v>
          </cell>
          <cell r="AR66" t="str">
            <v>201112</v>
          </cell>
        </row>
        <row r="67">
          <cell r="D67">
            <v>5</v>
          </cell>
          <cell r="AQ67">
            <v>529019866</v>
          </cell>
          <cell r="AR67" t="str">
            <v>201201</v>
          </cell>
        </row>
        <row r="68">
          <cell r="D68">
            <v>5</v>
          </cell>
          <cell r="AQ68">
            <v>515308409</v>
          </cell>
          <cell r="AR68" t="str">
            <v>201202</v>
          </cell>
        </row>
        <row r="69">
          <cell r="D69">
            <v>5</v>
          </cell>
          <cell r="AQ69">
            <v>371291506</v>
          </cell>
          <cell r="AR69" t="str">
            <v>201203</v>
          </cell>
        </row>
        <row r="70">
          <cell r="D70">
            <v>5</v>
          </cell>
          <cell r="AQ70">
            <v>386175711</v>
          </cell>
          <cell r="AR70" t="str">
            <v>201204</v>
          </cell>
        </row>
        <row r="71">
          <cell r="D71">
            <v>5</v>
          </cell>
          <cell r="AQ71">
            <v>357964213</v>
          </cell>
          <cell r="AR71" t="str">
            <v>201205</v>
          </cell>
        </row>
        <row r="72">
          <cell r="D72">
            <v>5</v>
          </cell>
          <cell r="AQ72">
            <v>336462053</v>
          </cell>
          <cell r="AR72" t="str">
            <v>201206</v>
          </cell>
        </row>
        <row r="73">
          <cell r="D73">
            <v>5</v>
          </cell>
          <cell r="AQ73">
            <v>432010970</v>
          </cell>
          <cell r="AR73" t="str">
            <v>201207</v>
          </cell>
        </row>
        <row r="74">
          <cell r="D74">
            <v>5</v>
          </cell>
          <cell r="AQ74">
            <v>344326612</v>
          </cell>
          <cell r="AR74" t="str">
            <v>201208</v>
          </cell>
        </row>
        <row r="75">
          <cell r="D75">
            <v>5</v>
          </cell>
          <cell r="AQ75">
            <v>432234303</v>
          </cell>
          <cell r="AR75" t="str">
            <v>201209</v>
          </cell>
        </row>
        <row r="76">
          <cell r="D76">
            <v>5</v>
          </cell>
          <cell r="AQ76">
            <v>370802975</v>
          </cell>
          <cell r="AR76" t="str">
            <v>201210</v>
          </cell>
        </row>
        <row r="77">
          <cell r="D77">
            <v>5</v>
          </cell>
          <cell r="AQ77">
            <v>393255330</v>
          </cell>
          <cell r="AR77" t="str">
            <v>201211</v>
          </cell>
        </row>
        <row r="78">
          <cell r="D78">
            <v>5</v>
          </cell>
          <cell r="AQ78">
            <v>382206277</v>
          </cell>
          <cell r="AR78" t="str">
            <v>201212</v>
          </cell>
        </row>
        <row r="79">
          <cell r="D79">
            <v>5</v>
          </cell>
          <cell r="AQ79">
            <v>553267139</v>
          </cell>
          <cell r="AR79" t="str">
            <v>201301</v>
          </cell>
        </row>
        <row r="80">
          <cell r="D80">
            <v>5</v>
          </cell>
          <cell r="AQ80">
            <v>629283198</v>
          </cell>
          <cell r="AR80" t="str">
            <v>201302</v>
          </cell>
        </row>
        <row r="81">
          <cell r="D81">
            <v>6</v>
          </cell>
          <cell r="AQ81">
            <v>14775120</v>
          </cell>
          <cell r="AR81" t="str">
            <v>200908</v>
          </cell>
        </row>
        <row r="82">
          <cell r="D82">
            <v>6</v>
          </cell>
          <cell r="AQ82">
            <v>81854115</v>
          </cell>
          <cell r="AR82" t="str">
            <v>200909</v>
          </cell>
        </row>
        <row r="83">
          <cell r="D83">
            <v>6</v>
          </cell>
          <cell r="AQ83">
            <v>89394812</v>
          </cell>
          <cell r="AR83" t="str">
            <v>200910</v>
          </cell>
        </row>
        <row r="84">
          <cell r="D84">
            <v>6</v>
          </cell>
          <cell r="AQ84">
            <v>75635265</v>
          </cell>
          <cell r="AR84" t="str">
            <v>200911</v>
          </cell>
        </row>
        <row r="85">
          <cell r="D85">
            <v>6</v>
          </cell>
          <cell r="AQ85">
            <v>74425093</v>
          </cell>
          <cell r="AR85" t="str">
            <v>200912</v>
          </cell>
        </row>
        <row r="86">
          <cell r="D86">
            <v>6</v>
          </cell>
          <cell r="AQ86">
            <v>62698116</v>
          </cell>
          <cell r="AR86" t="str">
            <v>201001</v>
          </cell>
        </row>
        <row r="87">
          <cell r="D87">
            <v>6</v>
          </cell>
          <cell r="AQ87">
            <v>51214662</v>
          </cell>
          <cell r="AR87" t="str">
            <v>201002</v>
          </cell>
        </row>
        <row r="88">
          <cell r="D88">
            <v>6</v>
          </cell>
          <cell r="AQ88">
            <v>276161583</v>
          </cell>
          <cell r="AR88" t="str">
            <v>201004</v>
          </cell>
        </row>
        <row r="89">
          <cell r="D89">
            <v>6</v>
          </cell>
          <cell r="AQ89">
            <v>427173408</v>
          </cell>
          <cell r="AR89" t="str">
            <v>201005</v>
          </cell>
        </row>
        <row r="90">
          <cell r="D90">
            <v>6</v>
          </cell>
          <cell r="AQ90">
            <v>566031138</v>
          </cell>
          <cell r="AR90" t="str">
            <v>201006</v>
          </cell>
        </row>
        <row r="91">
          <cell r="D91">
            <v>6</v>
          </cell>
          <cell r="AQ91">
            <v>289610182</v>
          </cell>
          <cell r="AR91" t="str">
            <v>201007</v>
          </cell>
        </row>
        <row r="92">
          <cell r="D92">
            <v>6</v>
          </cell>
          <cell r="AQ92">
            <v>352692413</v>
          </cell>
          <cell r="AR92" t="str">
            <v>201008</v>
          </cell>
        </row>
        <row r="93">
          <cell r="D93">
            <v>6</v>
          </cell>
          <cell r="AQ93">
            <v>939381437</v>
          </cell>
          <cell r="AR93" t="str">
            <v>201009</v>
          </cell>
        </row>
        <row r="94">
          <cell r="D94">
            <v>6</v>
          </cell>
          <cell r="AQ94">
            <v>1196537148</v>
          </cell>
          <cell r="AR94" t="str">
            <v>201010</v>
          </cell>
        </row>
        <row r="95">
          <cell r="D95">
            <v>6</v>
          </cell>
          <cell r="AQ95">
            <v>1075527606</v>
          </cell>
          <cell r="AR95" t="str">
            <v>201011</v>
          </cell>
        </row>
        <row r="96">
          <cell r="D96">
            <v>6</v>
          </cell>
          <cell r="AQ96">
            <v>1155255847</v>
          </cell>
          <cell r="AR96" t="str">
            <v>201012</v>
          </cell>
        </row>
        <row r="97">
          <cell r="D97">
            <v>6</v>
          </cell>
          <cell r="AQ97">
            <v>1300844430</v>
          </cell>
          <cell r="AR97" t="str">
            <v>201101</v>
          </cell>
        </row>
        <row r="98">
          <cell r="D98">
            <v>6</v>
          </cell>
          <cell r="AQ98">
            <v>1122864789</v>
          </cell>
          <cell r="AR98" t="str">
            <v>201102</v>
          </cell>
        </row>
        <row r="99">
          <cell r="D99">
            <v>6</v>
          </cell>
          <cell r="AQ99">
            <v>1425734649</v>
          </cell>
          <cell r="AR99" t="str">
            <v>201103</v>
          </cell>
        </row>
        <row r="100">
          <cell r="D100">
            <v>6</v>
          </cell>
          <cell r="AQ100">
            <v>1429899366</v>
          </cell>
          <cell r="AR100" t="str">
            <v>201104</v>
          </cell>
        </row>
        <row r="101">
          <cell r="D101">
            <v>6</v>
          </cell>
          <cell r="AQ101">
            <v>1606691052</v>
          </cell>
          <cell r="AR101" t="str">
            <v>201105</v>
          </cell>
        </row>
        <row r="102">
          <cell r="D102">
            <v>6</v>
          </cell>
          <cell r="AQ102">
            <v>1571693185</v>
          </cell>
          <cell r="AR102" t="str">
            <v>201106</v>
          </cell>
        </row>
        <row r="103">
          <cell r="D103">
            <v>6</v>
          </cell>
          <cell r="AQ103">
            <v>1929343418</v>
          </cell>
          <cell r="AR103" t="str">
            <v>201107</v>
          </cell>
        </row>
        <row r="104">
          <cell r="D104">
            <v>6</v>
          </cell>
          <cell r="AQ104">
            <v>1766683350</v>
          </cell>
          <cell r="AR104" t="str">
            <v>201108</v>
          </cell>
        </row>
        <row r="105">
          <cell r="D105">
            <v>10</v>
          </cell>
          <cell r="AQ105">
            <v>0</v>
          </cell>
          <cell r="AR105" t="str">
            <v>200712</v>
          </cell>
        </row>
        <row r="106">
          <cell r="D106">
            <v>2</v>
          </cell>
          <cell r="AQ106">
            <v>0</v>
          </cell>
          <cell r="AR106" t="str">
            <v>200812</v>
          </cell>
        </row>
        <row r="107">
          <cell r="D107">
            <v>3</v>
          </cell>
          <cell r="AQ107">
            <v>0</v>
          </cell>
          <cell r="AR107" t="str">
            <v>200812</v>
          </cell>
        </row>
        <row r="108">
          <cell r="D108">
            <v>7</v>
          </cell>
          <cell r="AQ108">
            <v>0</v>
          </cell>
          <cell r="AR108" t="str">
            <v>200812</v>
          </cell>
        </row>
        <row r="109">
          <cell r="D109">
            <v>8</v>
          </cell>
          <cell r="AQ109">
            <v>0</v>
          </cell>
          <cell r="AR109" t="str">
            <v>200812</v>
          </cell>
        </row>
        <row r="110">
          <cell r="D110">
            <v>9</v>
          </cell>
          <cell r="AQ110">
            <v>0</v>
          </cell>
          <cell r="AR110" t="str">
            <v>200812</v>
          </cell>
        </row>
        <row r="111">
          <cell r="D111">
            <v>10</v>
          </cell>
          <cell r="AQ111">
            <v>0</v>
          </cell>
          <cell r="AR111" t="str">
            <v>200812</v>
          </cell>
        </row>
        <row r="112">
          <cell r="D112">
            <v>11</v>
          </cell>
          <cell r="AQ112">
            <v>0</v>
          </cell>
          <cell r="AR112" t="str">
            <v>200812</v>
          </cell>
        </row>
        <row r="113">
          <cell r="D113">
            <v>12</v>
          </cell>
          <cell r="AQ113">
            <v>0</v>
          </cell>
          <cell r="AR113" t="str">
            <v>200812</v>
          </cell>
        </row>
        <row r="114">
          <cell r="D114">
            <v>3</v>
          </cell>
          <cell r="AQ114">
            <v>521263174</v>
          </cell>
          <cell r="AR114" t="str">
            <v>201005</v>
          </cell>
        </row>
        <row r="115">
          <cell r="D115">
            <v>3</v>
          </cell>
          <cell r="AQ115">
            <v>523542821</v>
          </cell>
          <cell r="AR115" t="str">
            <v>201006</v>
          </cell>
        </row>
        <row r="116">
          <cell r="D116">
            <v>3</v>
          </cell>
          <cell r="AQ116">
            <v>569382400</v>
          </cell>
          <cell r="AR116" t="str">
            <v>201007</v>
          </cell>
        </row>
        <row r="117">
          <cell r="D117">
            <v>3</v>
          </cell>
          <cell r="AQ117">
            <v>548973699</v>
          </cell>
          <cell r="AR117" t="str">
            <v>201008</v>
          </cell>
        </row>
        <row r="118">
          <cell r="D118">
            <v>3</v>
          </cell>
          <cell r="AQ118">
            <v>520646673</v>
          </cell>
          <cell r="AR118" t="str">
            <v>201009</v>
          </cell>
        </row>
        <row r="119">
          <cell r="D119">
            <v>3</v>
          </cell>
          <cell r="AQ119">
            <v>525054838</v>
          </cell>
          <cell r="AR119" t="str">
            <v>201010</v>
          </cell>
        </row>
        <row r="120">
          <cell r="D120">
            <v>3</v>
          </cell>
          <cell r="AQ120">
            <v>501119153</v>
          </cell>
          <cell r="AR120" t="str">
            <v>201011</v>
          </cell>
        </row>
        <row r="121">
          <cell r="D121">
            <v>3</v>
          </cell>
          <cell r="AQ121">
            <v>529405864</v>
          </cell>
          <cell r="AR121" t="str">
            <v>201012</v>
          </cell>
        </row>
        <row r="122">
          <cell r="D122">
            <v>3</v>
          </cell>
          <cell r="AQ122">
            <v>551979001</v>
          </cell>
          <cell r="AR122" t="str">
            <v>201101</v>
          </cell>
        </row>
        <row r="123">
          <cell r="D123">
            <v>3</v>
          </cell>
          <cell r="AQ123">
            <v>471691058</v>
          </cell>
          <cell r="AR123" t="str">
            <v>201102</v>
          </cell>
        </row>
        <row r="124">
          <cell r="D124">
            <v>3</v>
          </cell>
          <cell r="AQ124">
            <v>615108329</v>
          </cell>
          <cell r="AR124" t="str">
            <v>201103</v>
          </cell>
        </row>
        <row r="125">
          <cell r="D125">
            <v>3</v>
          </cell>
          <cell r="AQ125">
            <v>632674842</v>
          </cell>
          <cell r="AR125" t="str">
            <v>201104</v>
          </cell>
        </row>
        <row r="126">
          <cell r="D126">
            <v>3</v>
          </cell>
          <cell r="AQ126">
            <v>691390550</v>
          </cell>
          <cell r="AR126" t="str">
            <v>201105</v>
          </cell>
        </row>
        <row r="127">
          <cell r="D127">
            <v>3</v>
          </cell>
          <cell r="AQ127">
            <v>718745294</v>
          </cell>
          <cell r="AR127" t="str">
            <v>201106</v>
          </cell>
        </row>
        <row r="128">
          <cell r="D128">
            <v>3</v>
          </cell>
          <cell r="AQ128">
            <v>703855429</v>
          </cell>
          <cell r="AR128" t="str">
            <v>201107</v>
          </cell>
        </row>
        <row r="129">
          <cell r="D129">
            <v>3</v>
          </cell>
          <cell r="AQ129">
            <v>704878666</v>
          </cell>
          <cell r="AR129" t="str">
            <v>201108</v>
          </cell>
        </row>
        <row r="130">
          <cell r="D130">
            <v>3</v>
          </cell>
          <cell r="AQ130">
            <v>742882209</v>
          </cell>
          <cell r="AR130" t="str">
            <v>201109</v>
          </cell>
        </row>
        <row r="131">
          <cell r="D131">
            <v>3</v>
          </cell>
          <cell r="AQ131">
            <v>750297258</v>
          </cell>
          <cell r="AR131" t="str">
            <v>201110</v>
          </cell>
        </row>
        <row r="132">
          <cell r="D132">
            <v>3</v>
          </cell>
          <cell r="AQ132">
            <v>692809038</v>
          </cell>
          <cell r="AR132" t="str">
            <v>201111</v>
          </cell>
        </row>
        <row r="133">
          <cell r="D133">
            <v>3</v>
          </cell>
          <cell r="AQ133">
            <v>796192786</v>
          </cell>
          <cell r="AR133" t="str">
            <v>201112</v>
          </cell>
        </row>
        <row r="134">
          <cell r="D134">
            <v>3</v>
          </cell>
          <cell r="AQ134">
            <v>788939186</v>
          </cell>
          <cell r="AR134" t="str">
            <v>201201</v>
          </cell>
        </row>
        <row r="135">
          <cell r="D135">
            <v>3</v>
          </cell>
          <cell r="AQ135">
            <v>684944502</v>
          </cell>
          <cell r="AR135" t="str">
            <v>201202</v>
          </cell>
        </row>
        <row r="136">
          <cell r="D136">
            <v>3</v>
          </cell>
          <cell r="AQ136">
            <v>892149130</v>
          </cell>
          <cell r="AR136" t="str">
            <v>201203</v>
          </cell>
        </row>
        <row r="137">
          <cell r="D137">
            <v>3</v>
          </cell>
          <cell r="AQ137">
            <v>837217564</v>
          </cell>
          <cell r="AR137" t="str">
            <v>201204</v>
          </cell>
        </row>
        <row r="138">
          <cell r="D138">
            <v>3</v>
          </cell>
          <cell r="AQ138">
            <v>839787002</v>
          </cell>
          <cell r="AR138" t="str">
            <v>201205</v>
          </cell>
        </row>
        <row r="139">
          <cell r="D139">
            <v>3</v>
          </cell>
          <cell r="AQ139">
            <v>850560105</v>
          </cell>
          <cell r="AR139" t="str">
            <v>201206</v>
          </cell>
        </row>
        <row r="140">
          <cell r="D140">
            <v>3</v>
          </cell>
          <cell r="AQ140">
            <v>873107381</v>
          </cell>
          <cell r="AR140" t="str">
            <v>201207</v>
          </cell>
        </row>
        <row r="141">
          <cell r="D141">
            <v>3</v>
          </cell>
          <cell r="AQ141">
            <v>891432548</v>
          </cell>
          <cell r="AR141" t="str">
            <v>201208</v>
          </cell>
        </row>
        <row r="142">
          <cell r="D142">
            <v>3</v>
          </cell>
          <cell r="AQ142">
            <v>832688844</v>
          </cell>
          <cell r="AR142" t="str">
            <v>201209</v>
          </cell>
        </row>
        <row r="143">
          <cell r="D143">
            <v>3</v>
          </cell>
          <cell r="AQ143">
            <v>815528398.45999897</v>
          </cell>
          <cell r="AR143" t="str">
            <v>201210</v>
          </cell>
        </row>
        <row r="144">
          <cell r="D144">
            <v>8</v>
          </cell>
          <cell r="AQ144">
            <v>232360316</v>
          </cell>
          <cell r="AR144" t="str">
            <v>201008</v>
          </cell>
        </row>
        <row r="145">
          <cell r="D145">
            <v>3</v>
          </cell>
          <cell r="AQ145">
            <v>794215210</v>
          </cell>
          <cell r="AR145" t="str">
            <v>201211</v>
          </cell>
        </row>
        <row r="146">
          <cell r="D146">
            <v>3</v>
          </cell>
          <cell r="AQ146">
            <v>899922944</v>
          </cell>
          <cell r="AR146" t="str">
            <v>201212</v>
          </cell>
        </row>
        <row r="147">
          <cell r="D147">
            <v>3</v>
          </cell>
          <cell r="AQ147">
            <v>729061102.11000097</v>
          </cell>
          <cell r="AR147" t="str">
            <v>201301</v>
          </cell>
        </row>
        <row r="148">
          <cell r="D148">
            <v>3</v>
          </cell>
          <cell r="AQ148">
            <v>724121267</v>
          </cell>
          <cell r="AR148" t="str">
            <v>201302</v>
          </cell>
        </row>
        <row r="149">
          <cell r="D149">
            <v>3</v>
          </cell>
          <cell r="AQ149">
            <v>639813043</v>
          </cell>
          <cell r="AR149" t="str">
            <v>201303</v>
          </cell>
        </row>
        <row r="150">
          <cell r="D150">
            <v>3</v>
          </cell>
          <cell r="AQ150">
            <v>598724197</v>
          </cell>
          <cell r="AR150" t="str">
            <v>201304</v>
          </cell>
        </row>
        <row r="151">
          <cell r="D151">
            <v>3</v>
          </cell>
          <cell r="AQ151">
            <v>579967242</v>
          </cell>
          <cell r="AR151" t="str">
            <v>201305</v>
          </cell>
        </row>
        <row r="152">
          <cell r="D152">
            <v>5</v>
          </cell>
          <cell r="AQ152">
            <v>63534111</v>
          </cell>
          <cell r="AR152" t="str">
            <v>200908</v>
          </cell>
        </row>
        <row r="153">
          <cell r="D153">
            <v>5</v>
          </cell>
          <cell r="AQ153">
            <v>148010375</v>
          </cell>
          <cell r="AR153" t="str">
            <v>200909</v>
          </cell>
        </row>
        <row r="154">
          <cell r="D154">
            <v>5</v>
          </cell>
          <cell r="AQ154">
            <v>245045774</v>
          </cell>
          <cell r="AR154" t="str">
            <v>200910</v>
          </cell>
        </row>
        <row r="155">
          <cell r="D155">
            <v>5</v>
          </cell>
          <cell r="AQ155">
            <v>188397264</v>
          </cell>
          <cell r="AR155" t="str">
            <v>200911</v>
          </cell>
        </row>
        <row r="156">
          <cell r="D156">
            <v>5</v>
          </cell>
          <cell r="AQ156">
            <v>166863056</v>
          </cell>
          <cell r="AR156" t="str">
            <v>200912</v>
          </cell>
        </row>
        <row r="157">
          <cell r="D157">
            <v>5</v>
          </cell>
          <cell r="AQ157">
            <v>291771641</v>
          </cell>
          <cell r="AR157" t="str">
            <v>201001</v>
          </cell>
        </row>
        <row r="158">
          <cell r="D158">
            <v>5</v>
          </cell>
          <cell r="AQ158">
            <v>318834392</v>
          </cell>
          <cell r="AR158" t="str">
            <v>201002</v>
          </cell>
        </row>
        <row r="159">
          <cell r="D159">
            <v>5</v>
          </cell>
          <cell r="AQ159">
            <v>69134214</v>
          </cell>
          <cell r="AR159" t="str">
            <v>201003</v>
          </cell>
        </row>
        <row r="160">
          <cell r="D160">
            <v>5</v>
          </cell>
          <cell r="AQ160">
            <v>268739025</v>
          </cell>
          <cell r="AR160" t="str">
            <v>201004</v>
          </cell>
        </row>
        <row r="161">
          <cell r="D161">
            <v>5</v>
          </cell>
          <cell r="AQ161">
            <v>352205297</v>
          </cell>
          <cell r="AR161" t="str">
            <v>201005</v>
          </cell>
        </row>
        <row r="162">
          <cell r="D162">
            <v>5</v>
          </cell>
          <cell r="AQ162">
            <v>352095442</v>
          </cell>
          <cell r="AR162" t="str">
            <v>201006</v>
          </cell>
        </row>
        <row r="163">
          <cell r="D163">
            <v>5</v>
          </cell>
          <cell r="AQ163">
            <v>225504882</v>
          </cell>
          <cell r="AR163" t="str">
            <v>201007</v>
          </cell>
        </row>
        <row r="164">
          <cell r="D164">
            <v>5</v>
          </cell>
          <cell r="AQ164">
            <v>216778159</v>
          </cell>
          <cell r="AR164" t="str">
            <v>201008</v>
          </cell>
        </row>
        <row r="165">
          <cell r="D165">
            <v>2</v>
          </cell>
          <cell r="AQ165">
            <v>1183742111</v>
          </cell>
          <cell r="AR165" t="str">
            <v>200910</v>
          </cell>
        </row>
        <row r="166">
          <cell r="D166">
            <v>2</v>
          </cell>
          <cell r="AQ166">
            <v>1117519731</v>
          </cell>
          <cell r="AR166" t="str">
            <v>200911</v>
          </cell>
        </row>
        <row r="167">
          <cell r="D167">
            <v>2</v>
          </cell>
          <cell r="AQ167">
            <v>1171386713</v>
          </cell>
          <cell r="AR167" t="str">
            <v>200912</v>
          </cell>
        </row>
        <row r="168">
          <cell r="D168">
            <v>2</v>
          </cell>
          <cell r="AQ168">
            <v>1266980816</v>
          </cell>
          <cell r="AR168" t="str">
            <v>201001</v>
          </cell>
        </row>
        <row r="169">
          <cell r="D169">
            <v>2</v>
          </cell>
          <cell r="AQ169">
            <v>1118595738</v>
          </cell>
          <cell r="AR169" t="str">
            <v>201002</v>
          </cell>
        </row>
        <row r="170">
          <cell r="D170">
            <v>2</v>
          </cell>
          <cell r="AQ170">
            <v>1212826945</v>
          </cell>
          <cell r="AR170" t="str">
            <v>201003</v>
          </cell>
        </row>
        <row r="171">
          <cell r="D171">
            <v>2</v>
          </cell>
          <cell r="AQ171">
            <v>1324275940</v>
          </cell>
          <cell r="AR171" t="str">
            <v>201004</v>
          </cell>
        </row>
        <row r="172">
          <cell r="D172">
            <v>2</v>
          </cell>
          <cell r="AQ172">
            <v>1475294410</v>
          </cell>
          <cell r="AR172" t="str">
            <v>201005</v>
          </cell>
        </row>
        <row r="173">
          <cell r="D173">
            <v>2</v>
          </cell>
          <cell r="AQ173">
            <v>1389060766</v>
          </cell>
          <cell r="AR173" t="str">
            <v>201006</v>
          </cell>
        </row>
        <row r="174">
          <cell r="D174">
            <v>2</v>
          </cell>
          <cell r="AQ174">
            <v>1460756424</v>
          </cell>
          <cell r="AR174" t="str">
            <v>201007</v>
          </cell>
        </row>
        <row r="175">
          <cell r="D175">
            <v>2</v>
          </cell>
          <cell r="AQ175">
            <v>1404568062</v>
          </cell>
          <cell r="AR175" t="str">
            <v>201008</v>
          </cell>
        </row>
        <row r="176">
          <cell r="D176">
            <v>2</v>
          </cell>
          <cell r="AQ176">
            <v>1472948473</v>
          </cell>
          <cell r="AR176" t="str">
            <v>201009</v>
          </cell>
        </row>
        <row r="177">
          <cell r="D177">
            <v>2</v>
          </cell>
          <cell r="AQ177">
            <v>1535493546</v>
          </cell>
          <cell r="AR177" t="str">
            <v>201010</v>
          </cell>
        </row>
        <row r="178">
          <cell r="D178">
            <v>2</v>
          </cell>
          <cell r="AQ178">
            <v>1350746465</v>
          </cell>
          <cell r="AR178" t="str">
            <v>201011</v>
          </cell>
        </row>
        <row r="179">
          <cell r="D179">
            <v>2</v>
          </cell>
          <cell r="AQ179">
            <v>1451486538</v>
          </cell>
          <cell r="AR179" t="str">
            <v>201012</v>
          </cell>
        </row>
        <row r="180">
          <cell r="D180">
            <v>2</v>
          </cell>
          <cell r="AQ180">
            <v>1554094300</v>
          </cell>
          <cell r="AR180" t="str">
            <v>201101</v>
          </cell>
        </row>
        <row r="181">
          <cell r="D181">
            <v>2</v>
          </cell>
          <cell r="AQ181">
            <v>1372098505</v>
          </cell>
          <cell r="AR181" t="str">
            <v>201102</v>
          </cell>
        </row>
        <row r="182">
          <cell r="D182">
            <v>2</v>
          </cell>
          <cell r="AQ182">
            <v>1404755984</v>
          </cell>
          <cell r="AR182" t="str">
            <v>201103</v>
          </cell>
        </row>
        <row r="183">
          <cell r="D183">
            <v>2</v>
          </cell>
          <cell r="AQ183">
            <v>1612942720</v>
          </cell>
          <cell r="AR183" t="str">
            <v>201104</v>
          </cell>
        </row>
        <row r="184">
          <cell r="D184">
            <v>2</v>
          </cell>
          <cell r="AQ184">
            <v>1737720478</v>
          </cell>
          <cell r="AR184" t="str">
            <v>201105</v>
          </cell>
        </row>
        <row r="185">
          <cell r="D185">
            <v>2</v>
          </cell>
          <cell r="AQ185">
            <v>1648564741</v>
          </cell>
          <cell r="AR185" t="str">
            <v>201106</v>
          </cell>
        </row>
        <row r="186">
          <cell r="D186">
            <v>2</v>
          </cell>
          <cell r="AQ186">
            <v>1781601327</v>
          </cell>
          <cell r="AR186" t="str">
            <v>201107</v>
          </cell>
        </row>
        <row r="187">
          <cell r="D187">
            <v>2</v>
          </cell>
          <cell r="AQ187">
            <v>1658847552</v>
          </cell>
          <cell r="AR187" t="str">
            <v>201108</v>
          </cell>
        </row>
        <row r="188">
          <cell r="D188">
            <v>2</v>
          </cell>
          <cell r="AQ188">
            <v>1627130218</v>
          </cell>
          <cell r="AR188" t="str">
            <v>201109</v>
          </cell>
        </row>
        <row r="189">
          <cell r="D189">
            <v>2</v>
          </cell>
          <cell r="AQ189">
            <v>1743762060</v>
          </cell>
          <cell r="AR189" t="str">
            <v>201110</v>
          </cell>
        </row>
        <row r="190">
          <cell r="D190">
            <v>2</v>
          </cell>
          <cell r="AQ190">
            <v>1574000497</v>
          </cell>
          <cell r="AR190" t="str">
            <v>201111</v>
          </cell>
        </row>
        <row r="191">
          <cell r="D191">
            <v>2</v>
          </cell>
          <cell r="AQ191">
            <v>1611445097</v>
          </cell>
          <cell r="AR191" t="str">
            <v>201112</v>
          </cell>
        </row>
        <row r="192">
          <cell r="D192">
            <v>2</v>
          </cell>
          <cell r="AQ192">
            <v>1786603039</v>
          </cell>
          <cell r="AR192" t="str">
            <v>201201</v>
          </cell>
        </row>
        <row r="193">
          <cell r="D193">
            <v>2</v>
          </cell>
          <cell r="AQ193">
            <v>1652557799</v>
          </cell>
          <cell r="AR193" t="str">
            <v>201202</v>
          </cell>
        </row>
        <row r="194">
          <cell r="D194">
            <v>2</v>
          </cell>
          <cell r="AQ194">
            <v>1917748671</v>
          </cell>
          <cell r="AR194" t="str">
            <v>201203</v>
          </cell>
        </row>
        <row r="195">
          <cell r="D195">
            <v>2</v>
          </cell>
          <cell r="AQ195">
            <v>1831429039</v>
          </cell>
          <cell r="AR195" t="str">
            <v>201204</v>
          </cell>
        </row>
        <row r="196">
          <cell r="D196">
            <v>2</v>
          </cell>
          <cell r="AQ196">
            <v>1894304585</v>
          </cell>
          <cell r="AR196" t="str">
            <v>201205</v>
          </cell>
        </row>
        <row r="197">
          <cell r="D197">
            <v>2</v>
          </cell>
          <cell r="AQ197">
            <v>1910657556</v>
          </cell>
          <cell r="AR197" t="str">
            <v>201206</v>
          </cell>
        </row>
        <row r="198">
          <cell r="D198">
            <v>2</v>
          </cell>
          <cell r="AQ198">
            <v>2004168939</v>
          </cell>
          <cell r="AR198" t="str">
            <v>201207</v>
          </cell>
        </row>
        <row r="199">
          <cell r="D199">
            <v>2</v>
          </cell>
          <cell r="AQ199">
            <v>1927890037</v>
          </cell>
          <cell r="AR199" t="str">
            <v>201208</v>
          </cell>
        </row>
        <row r="200">
          <cell r="D200">
            <v>2</v>
          </cell>
          <cell r="AQ200">
            <v>1926205052</v>
          </cell>
          <cell r="AR200" t="str">
            <v>201209</v>
          </cell>
        </row>
        <row r="201">
          <cell r="D201">
            <v>2</v>
          </cell>
          <cell r="AQ201">
            <v>1923712598</v>
          </cell>
          <cell r="AR201" t="str">
            <v>201210</v>
          </cell>
        </row>
        <row r="202">
          <cell r="D202">
            <v>2</v>
          </cell>
          <cell r="AQ202">
            <v>1752504336</v>
          </cell>
          <cell r="AR202" t="str">
            <v>201211</v>
          </cell>
        </row>
        <row r="203">
          <cell r="D203">
            <v>2</v>
          </cell>
          <cell r="AQ203">
            <v>1889308525</v>
          </cell>
          <cell r="AR203" t="str">
            <v>201212</v>
          </cell>
        </row>
        <row r="204">
          <cell r="D204">
            <v>3</v>
          </cell>
          <cell r="AQ204">
            <v>300871036</v>
          </cell>
          <cell r="AR204" t="str">
            <v>200901</v>
          </cell>
        </row>
        <row r="205">
          <cell r="D205">
            <v>3</v>
          </cell>
          <cell r="AQ205">
            <v>249819199</v>
          </cell>
          <cell r="AR205" t="str">
            <v>200902</v>
          </cell>
        </row>
        <row r="206">
          <cell r="D206">
            <v>3</v>
          </cell>
          <cell r="AQ206">
            <v>326104301</v>
          </cell>
          <cell r="AR206" t="str">
            <v>200903</v>
          </cell>
        </row>
        <row r="207">
          <cell r="D207">
            <v>3</v>
          </cell>
          <cell r="AQ207">
            <v>323376858</v>
          </cell>
          <cell r="AR207" t="str">
            <v>200904</v>
          </cell>
        </row>
        <row r="208">
          <cell r="D208">
            <v>3</v>
          </cell>
          <cell r="AQ208">
            <v>383857063</v>
          </cell>
          <cell r="AR208" t="str">
            <v>200905</v>
          </cell>
        </row>
        <row r="209">
          <cell r="D209">
            <v>3</v>
          </cell>
          <cell r="AQ209">
            <v>312450892</v>
          </cell>
          <cell r="AR209" t="str">
            <v>200906</v>
          </cell>
        </row>
        <row r="210">
          <cell r="D210">
            <v>3</v>
          </cell>
          <cell r="AQ210">
            <v>327599561</v>
          </cell>
          <cell r="AR210" t="str">
            <v>200907</v>
          </cell>
        </row>
        <row r="211">
          <cell r="D211">
            <v>3</v>
          </cell>
          <cell r="AQ211">
            <v>383681155</v>
          </cell>
          <cell r="AR211" t="str">
            <v>200908</v>
          </cell>
        </row>
        <row r="212">
          <cell r="D212">
            <v>3</v>
          </cell>
          <cell r="AQ212">
            <v>390237788</v>
          </cell>
          <cell r="AR212" t="str">
            <v>200909</v>
          </cell>
        </row>
        <row r="213">
          <cell r="D213">
            <v>3</v>
          </cell>
          <cell r="AQ213">
            <v>415194550</v>
          </cell>
          <cell r="AR213" t="str">
            <v>200910</v>
          </cell>
        </row>
        <row r="214">
          <cell r="D214">
            <v>3</v>
          </cell>
          <cell r="AQ214">
            <v>420926911</v>
          </cell>
          <cell r="AR214" t="str">
            <v>200911</v>
          </cell>
        </row>
        <row r="215">
          <cell r="D215">
            <v>3</v>
          </cell>
          <cell r="AQ215">
            <v>426276558</v>
          </cell>
          <cell r="AR215" t="str">
            <v>200912</v>
          </cell>
        </row>
        <row r="216">
          <cell r="D216">
            <v>3</v>
          </cell>
          <cell r="AQ216">
            <v>444046584</v>
          </cell>
          <cell r="AR216" t="str">
            <v>201001</v>
          </cell>
        </row>
        <row r="217">
          <cell r="D217">
            <v>3</v>
          </cell>
          <cell r="AQ217">
            <v>399231059</v>
          </cell>
          <cell r="AR217" t="str">
            <v>201002</v>
          </cell>
        </row>
        <row r="218">
          <cell r="D218">
            <v>3</v>
          </cell>
          <cell r="AQ218">
            <v>472282324</v>
          </cell>
          <cell r="AR218" t="str">
            <v>201003</v>
          </cell>
        </row>
        <row r="219">
          <cell r="D219">
            <v>3</v>
          </cell>
          <cell r="AQ219">
            <v>505239087</v>
          </cell>
          <cell r="AR219" t="str">
            <v>201004</v>
          </cell>
        </row>
        <row r="220">
          <cell r="D220">
            <v>1</v>
          </cell>
          <cell r="AQ220">
            <v>164385557</v>
          </cell>
          <cell r="AR220" t="str">
            <v>200905</v>
          </cell>
        </row>
        <row r="221">
          <cell r="D221">
            <v>1</v>
          </cell>
          <cell r="AQ221">
            <v>288056656</v>
          </cell>
          <cell r="AR221" t="str">
            <v>200906</v>
          </cell>
        </row>
        <row r="222">
          <cell r="D222">
            <v>1</v>
          </cell>
          <cell r="AQ222">
            <v>340454727</v>
          </cell>
          <cell r="AR222" t="str">
            <v>200907</v>
          </cell>
        </row>
        <row r="223">
          <cell r="D223">
            <v>1</v>
          </cell>
          <cell r="AQ223">
            <v>332220329</v>
          </cell>
          <cell r="AR223" t="str">
            <v>200908</v>
          </cell>
        </row>
        <row r="224">
          <cell r="D224">
            <v>1</v>
          </cell>
          <cell r="AQ224">
            <v>359185512</v>
          </cell>
          <cell r="AR224" t="str">
            <v>200909</v>
          </cell>
        </row>
        <row r="225">
          <cell r="D225">
            <v>1</v>
          </cell>
          <cell r="AQ225">
            <v>406791328</v>
          </cell>
          <cell r="AR225" t="str">
            <v>200910</v>
          </cell>
        </row>
        <row r="226">
          <cell r="D226">
            <v>1</v>
          </cell>
          <cell r="AQ226">
            <v>383573971</v>
          </cell>
          <cell r="AR226" t="str">
            <v>200911</v>
          </cell>
        </row>
        <row r="227">
          <cell r="D227">
            <v>1</v>
          </cell>
          <cell r="AQ227">
            <v>459861361</v>
          </cell>
          <cell r="AR227" t="str">
            <v>200912</v>
          </cell>
        </row>
        <row r="228">
          <cell r="D228">
            <v>1</v>
          </cell>
          <cell r="AQ228">
            <v>523357646</v>
          </cell>
          <cell r="AR228" t="str">
            <v>201001</v>
          </cell>
        </row>
        <row r="229">
          <cell r="D229">
            <v>1</v>
          </cell>
          <cell r="AQ229">
            <v>398445186</v>
          </cell>
          <cell r="AR229" t="str">
            <v>201002</v>
          </cell>
        </row>
        <row r="230">
          <cell r="D230">
            <v>1</v>
          </cell>
          <cell r="AQ230">
            <v>542137703</v>
          </cell>
          <cell r="AR230" t="str">
            <v>201003</v>
          </cell>
        </row>
        <row r="231">
          <cell r="D231">
            <v>1</v>
          </cell>
          <cell r="AQ231">
            <v>565892258</v>
          </cell>
          <cell r="AR231" t="str">
            <v>201004</v>
          </cell>
        </row>
        <row r="232">
          <cell r="D232">
            <v>1</v>
          </cell>
          <cell r="AQ232">
            <v>662090663</v>
          </cell>
          <cell r="AR232" t="str">
            <v>201005</v>
          </cell>
        </row>
        <row r="233">
          <cell r="D233">
            <v>1</v>
          </cell>
          <cell r="AQ233">
            <v>596572563</v>
          </cell>
          <cell r="AR233" t="str">
            <v>201006</v>
          </cell>
        </row>
        <row r="234">
          <cell r="D234">
            <v>1</v>
          </cell>
          <cell r="AQ234">
            <v>645456090</v>
          </cell>
          <cell r="AR234" t="str">
            <v>201007</v>
          </cell>
        </row>
        <row r="235">
          <cell r="D235">
            <v>1</v>
          </cell>
          <cell r="AQ235">
            <v>640807872</v>
          </cell>
          <cell r="AR235" t="str">
            <v>201008</v>
          </cell>
        </row>
        <row r="236">
          <cell r="D236">
            <v>1</v>
          </cell>
          <cell r="AQ236">
            <v>678769807</v>
          </cell>
          <cell r="AR236" t="str">
            <v>201009</v>
          </cell>
        </row>
        <row r="237">
          <cell r="D237">
            <v>1</v>
          </cell>
          <cell r="AQ237">
            <v>691609895</v>
          </cell>
          <cell r="AR237" t="str">
            <v>201010</v>
          </cell>
        </row>
        <row r="238">
          <cell r="D238">
            <v>1</v>
          </cell>
          <cell r="AQ238">
            <v>651357961</v>
          </cell>
          <cell r="AR238" t="str">
            <v>201011</v>
          </cell>
        </row>
        <row r="239">
          <cell r="D239">
            <v>1</v>
          </cell>
          <cell r="AQ239">
            <v>683520632</v>
          </cell>
          <cell r="AR239" t="str">
            <v>201012</v>
          </cell>
        </row>
        <row r="240">
          <cell r="D240">
            <v>1</v>
          </cell>
          <cell r="AQ240">
            <v>722162502</v>
          </cell>
          <cell r="AR240" t="str">
            <v>201101</v>
          </cell>
        </row>
        <row r="241">
          <cell r="D241">
            <v>1</v>
          </cell>
          <cell r="AQ241">
            <v>595754499</v>
          </cell>
          <cell r="AR241" t="str">
            <v>201102</v>
          </cell>
        </row>
        <row r="242">
          <cell r="D242">
            <v>1</v>
          </cell>
          <cell r="AQ242">
            <v>721717880</v>
          </cell>
          <cell r="AR242" t="str">
            <v>201103</v>
          </cell>
        </row>
        <row r="243">
          <cell r="D243">
            <v>1</v>
          </cell>
          <cell r="AQ243">
            <v>798094237</v>
          </cell>
          <cell r="AR243" t="str">
            <v>201104</v>
          </cell>
        </row>
        <row r="244">
          <cell r="D244">
            <v>1</v>
          </cell>
          <cell r="AQ244">
            <v>885353964</v>
          </cell>
          <cell r="AR244" t="str">
            <v>201105</v>
          </cell>
        </row>
        <row r="245">
          <cell r="D245">
            <v>1</v>
          </cell>
          <cell r="AQ245">
            <v>790874858</v>
          </cell>
          <cell r="AR245" t="str">
            <v>201106</v>
          </cell>
        </row>
        <row r="246">
          <cell r="D246">
            <v>1</v>
          </cell>
          <cell r="AQ246">
            <v>860962384</v>
          </cell>
          <cell r="AR246" t="str">
            <v>201107</v>
          </cell>
        </row>
        <row r="247">
          <cell r="D247">
            <v>1</v>
          </cell>
          <cell r="AQ247">
            <v>790398552</v>
          </cell>
          <cell r="AR247" t="str">
            <v>201108</v>
          </cell>
        </row>
        <row r="248">
          <cell r="D248">
            <v>1</v>
          </cell>
          <cell r="AQ248">
            <v>769910623</v>
          </cell>
          <cell r="AR248" t="str">
            <v>201109</v>
          </cell>
        </row>
        <row r="249">
          <cell r="D249">
            <v>1</v>
          </cell>
          <cell r="AQ249">
            <v>856634333</v>
          </cell>
          <cell r="AR249" t="str">
            <v>201110</v>
          </cell>
        </row>
        <row r="250">
          <cell r="D250">
            <v>1</v>
          </cell>
          <cell r="AQ250">
            <v>793333911</v>
          </cell>
          <cell r="AR250" t="str">
            <v>201111</v>
          </cell>
        </row>
        <row r="251">
          <cell r="D251">
            <v>1</v>
          </cell>
          <cell r="AQ251">
            <v>880397936</v>
          </cell>
          <cell r="AR251" t="str">
            <v>201112</v>
          </cell>
        </row>
        <row r="252">
          <cell r="D252">
            <v>1</v>
          </cell>
          <cell r="AQ252">
            <v>832726895</v>
          </cell>
          <cell r="AR252" t="str">
            <v>201201</v>
          </cell>
        </row>
        <row r="253">
          <cell r="D253">
            <v>1</v>
          </cell>
          <cell r="AQ253">
            <v>771361179</v>
          </cell>
          <cell r="AR253" t="str">
            <v>201202</v>
          </cell>
        </row>
        <row r="254">
          <cell r="D254">
            <v>1</v>
          </cell>
          <cell r="AQ254">
            <v>881715063</v>
          </cell>
          <cell r="AR254" t="str">
            <v>201203</v>
          </cell>
        </row>
        <row r="255">
          <cell r="D255">
            <v>1</v>
          </cell>
          <cell r="AQ255">
            <v>886071058</v>
          </cell>
          <cell r="AR255" t="str">
            <v>201204</v>
          </cell>
        </row>
        <row r="256">
          <cell r="D256">
            <v>1</v>
          </cell>
          <cell r="AQ256">
            <v>967031698</v>
          </cell>
          <cell r="AR256" t="str">
            <v>201205</v>
          </cell>
        </row>
        <row r="257">
          <cell r="D257">
            <v>1</v>
          </cell>
          <cell r="AQ257">
            <v>957924886</v>
          </cell>
          <cell r="AR257" t="str">
            <v>201206</v>
          </cell>
        </row>
        <row r="258">
          <cell r="D258">
            <v>1</v>
          </cell>
          <cell r="AQ258">
            <v>952547541</v>
          </cell>
          <cell r="AR258" t="str">
            <v>201207</v>
          </cell>
        </row>
        <row r="259">
          <cell r="D259">
            <v>1</v>
          </cell>
          <cell r="AQ259">
            <v>983293674</v>
          </cell>
          <cell r="AR259" t="str">
            <v>201208</v>
          </cell>
        </row>
        <row r="260">
          <cell r="D260">
            <v>1</v>
          </cell>
          <cell r="AQ260">
            <v>906129102</v>
          </cell>
          <cell r="AR260" t="str">
            <v>201209</v>
          </cell>
        </row>
        <row r="261">
          <cell r="D261">
            <v>1</v>
          </cell>
          <cell r="AQ261">
            <v>962137348.71599996</v>
          </cell>
          <cell r="AR261" t="str">
            <v>201210</v>
          </cell>
        </row>
        <row r="262">
          <cell r="D262">
            <v>1</v>
          </cell>
          <cell r="AQ262">
            <v>920307100</v>
          </cell>
          <cell r="AR262" t="str">
            <v>201211</v>
          </cell>
        </row>
        <row r="263">
          <cell r="D263">
            <v>1</v>
          </cell>
          <cell r="AQ263">
            <v>1083439919</v>
          </cell>
          <cell r="AR263" t="str">
            <v>201212</v>
          </cell>
        </row>
        <row r="264">
          <cell r="D264">
            <v>1</v>
          </cell>
          <cell r="AQ264">
            <v>1049983704.14</v>
          </cell>
          <cell r="AR264" t="str">
            <v>201301</v>
          </cell>
        </row>
        <row r="265">
          <cell r="D265">
            <v>1</v>
          </cell>
          <cell r="AQ265">
            <v>814501331</v>
          </cell>
          <cell r="AR265" t="str">
            <v>201302</v>
          </cell>
        </row>
        <row r="266">
          <cell r="D266">
            <v>2</v>
          </cell>
          <cell r="AQ266">
            <v>772335812</v>
          </cell>
          <cell r="AR266" t="str">
            <v>200901</v>
          </cell>
        </row>
        <row r="267">
          <cell r="D267">
            <v>2</v>
          </cell>
          <cell r="AQ267">
            <v>706890998</v>
          </cell>
          <cell r="AR267" t="str">
            <v>200902</v>
          </cell>
        </row>
        <row r="268">
          <cell r="D268">
            <v>2</v>
          </cell>
          <cell r="AQ268">
            <v>778376486</v>
          </cell>
          <cell r="AR268" t="str">
            <v>200903</v>
          </cell>
        </row>
        <row r="269">
          <cell r="D269">
            <v>2</v>
          </cell>
          <cell r="AQ269">
            <v>800105154</v>
          </cell>
          <cell r="AR269" t="str">
            <v>200904</v>
          </cell>
        </row>
        <row r="270">
          <cell r="D270">
            <v>2</v>
          </cell>
          <cell r="AQ270">
            <v>953027312</v>
          </cell>
          <cell r="AR270" t="str">
            <v>200905</v>
          </cell>
        </row>
        <row r="271">
          <cell r="D271">
            <v>2</v>
          </cell>
          <cell r="AQ271">
            <v>925668580</v>
          </cell>
          <cell r="AR271" t="str">
            <v>200906</v>
          </cell>
        </row>
        <row r="272">
          <cell r="D272">
            <v>2</v>
          </cell>
          <cell r="AQ272">
            <v>1016487673</v>
          </cell>
          <cell r="AR272" t="str">
            <v>200907</v>
          </cell>
        </row>
        <row r="273">
          <cell r="D273">
            <v>2</v>
          </cell>
          <cell r="AQ273">
            <v>1012529854</v>
          </cell>
          <cell r="AR273" t="str">
            <v>200908</v>
          </cell>
        </row>
        <row r="274">
          <cell r="D274">
            <v>2</v>
          </cell>
          <cell r="AQ274">
            <v>1089148124</v>
          </cell>
          <cell r="AR274" t="str">
            <v>200909</v>
          </cell>
        </row>
        <row r="275">
          <cell r="D275">
            <v>1</v>
          </cell>
          <cell r="AQ275">
            <v>1029000902</v>
          </cell>
          <cell r="AR275" t="str">
            <v>201305</v>
          </cell>
        </row>
        <row r="276">
          <cell r="D276">
            <v>8</v>
          </cell>
          <cell r="AQ276">
            <v>295052812</v>
          </cell>
          <cell r="AR276" t="str">
            <v>201009</v>
          </cell>
        </row>
        <row r="277">
          <cell r="D277">
            <v>1</v>
          </cell>
          <cell r="AQ277">
            <v>785676436</v>
          </cell>
          <cell r="AR277" t="str">
            <v>201802</v>
          </cell>
        </row>
        <row r="278">
          <cell r="D278">
            <v>1</v>
          </cell>
          <cell r="AQ278">
            <v>1056233939</v>
          </cell>
          <cell r="AR278" t="str">
            <v>201810</v>
          </cell>
        </row>
        <row r="279">
          <cell r="D279">
            <v>1</v>
          </cell>
          <cell r="AQ279">
            <v>867339969</v>
          </cell>
          <cell r="AR279" t="str">
            <v>201809</v>
          </cell>
        </row>
        <row r="280">
          <cell r="D280">
            <v>1</v>
          </cell>
          <cell r="AQ280">
            <v>1020242121</v>
          </cell>
          <cell r="AR280" t="str">
            <v>201907</v>
          </cell>
        </row>
        <row r="281">
          <cell r="D281">
            <v>1</v>
          </cell>
          <cell r="AQ281">
            <v>1009401505</v>
          </cell>
          <cell r="AR281" t="str">
            <v>201905</v>
          </cell>
        </row>
        <row r="282">
          <cell r="D282">
            <v>1</v>
          </cell>
          <cell r="AQ282">
            <v>1060908015</v>
          </cell>
          <cell r="AR282" t="str">
            <v>201908</v>
          </cell>
        </row>
        <row r="283">
          <cell r="D283">
            <v>1</v>
          </cell>
          <cell r="AQ283">
            <v>1021324846</v>
          </cell>
          <cell r="AR283" t="str">
            <v>201904</v>
          </cell>
        </row>
        <row r="284">
          <cell r="D284">
            <v>1</v>
          </cell>
          <cell r="AQ284">
            <v>868157382</v>
          </cell>
          <cell r="AR284" t="str">
            <v>201403</v>
          </cell>
        </row>
        <row r="285">
          <cell r="D285">
            <v>1</v>
          </cell>
          <cell r="AQ285">
            <v>1062484905</v>
          </cell>
          <cell r="AR285" t="str">
            <v>201903</v>
          </cell>
        </row>
        <row r="286">
          <cell r="D286">
            <v>1</v>
          </cell>
          <cell r="AQ286">
            <v>865886913</v>
          </cell>
          <cell r="AR286" t="str">
            <v>201901</v>
          </cell>
        </row>
        <row r="287">
          <cell r="D287">
            <v>1</v>
          </cell>
          <cell r="AQ287">
            <v>1103822702</v>
          </cell>
          <cell r="AR287" t="str">
            <v>201812</v>
          </cell>
        </row>
        <row r="288">
          <cell r="D288">
            <v>1</v>
          </cell>
          <cell r="AQ288">
            <v>1054660510</v>
          </cell>
          <cell r="AR288" t="str">
            <v>201803</v>
          </cell>
        </row>
        <row r="289">
          <cell r="D289">
            <v>1</v>
          </cell>
          <cell r="AQ289">
            <v>1084960435</v>
          </cell>
          <cell r="AR289" t="str">
            <v>201506</v>
          </cell>
        </row>
        <row r="290">
          <cell r="D290">
            <v>1</v>
          </cell>
          <cell r="AQ290">
            <v>1020718983</v>
          </cell>
          <cell r="AR290" t="str">
            <v>201804</v>
          </cell>
        </row>
        <row r="291">
          <cell r="D291">
            <v>1</v>
          </cell>
          <cell r="AQ291">
            <v>1080178315</v>
          </cell>
          <cell r="AR291" t="str">
            <v>201805</v>
          </cell>
        </row>
        <row r="292">
          <cell r="D292">
            <v>1</v>
          </cell>
          <cell r="AQ292">
            <v>956393221</v>
          </cell>
          <cell r="AR292" t="str">
            <v>201806</v>
          </cell>
        </row>
        <row r="293">
          <cell r="D293">
            <v>8</v>
          </cell>
          <cell r="AQ293">
            <v>310042983</v>
          </cell>
          <cell r="AR293" t="str">
            <v>201010</v>
          </cell>
        </row>
        <row r="294">
          <cell r="D294">
            <v>8</v>
          </cell>
          <cell r="AQ294">
            <v>250162301</v>
          </cell>
          <cell r="AR294" t="str">
            <v>201011</v>
          </cell>
        </row>
        <row r="295">
          <cell r="D295">
            <v>1</v>
          </cell>
          <cell r="AQ295">
            <v>903486050</v>
          </cell>
          <cell r="AR295" t="str">
            <v>201807</v>
          </cell>
        </row>
        <row r="296">
          <cell r="D296">
            <v>1</v>
          </cell>
          <cell r="AQ296">
            <v>922500429</v>
          </cell>
          <cell r="AR296" t="str">
            <v>201811</v>
          </cell>
        </row>
        <row r="297">
          <cell r="D297">
            <v>1</v>
          </cell>
          <cell r="AQ297">
            <v>1071626331</v>
          </cell>
          <cell r="AR297" t="str">
            <v>201808</v>
          </cell>
        </row>
        <row r="298">
          <cell r="D298">
            <v>1</v>
          </cell>
          <cell r="AQ298">
            <v>1078884936</v>
          </cell>
          <cell r="AR298" t="str">
            <v>201706</v>
          </cell>
        </row>
        <row r="299">
          <cell r="D299">
            <v>1</v>
          </cell>
          <cell r="AQ299">
            <v>918829611</v>
          </cell>
          <cell r="AR299" t="str">
            <v>201902</v>
          </cell>
        </row>
        <row r="300">
          <cell r="D300">
            <v>1</v>
          </cell>
          <cell r="AQ300">
            <v>1113660235</v>
          </cell>
          <cell r="AR300" t="str">
            <v>201906</v>
          </cell>
        </row>
        <row r="301">
          <cell r="D301">
            <v>8</v>
          </cell>
          <cell r="AQ301">
            <v>247919811</v>
          </cell>
          <cell r="AR301" t="str">
            <v>201012</v>
          </cell>
        </row>
        <row r="302">
          <cell r="D302">
            <v>2</v>
          </cell>
          <cell r="AQ302">
            <v>2248130557</v>
          </cell>
          <cell r="AR302" t="str">
            <v>201905</v>
          </cell>
        </row>
        <row r="303">
          <cell r="D303">
            <v>2</v>
          </cell>
          <cell r="AQ303">
            <v>2052790852</v>
          </cell>
          <cell r="AR303" t="str">
            <v>201904</v>
          </cell>
        </row>
        <row r="304">
          <cell r="D304">
            <v>2</v>
          </cell>
          <cell r="AQ304">
            <v>2249337798</v>
          </cell>
          <cell r="AR304" t="str">
            <v>201808</v>
          </cell>
        </row>
        <row r="305">
          <cell r="D305">
            <v>2</v>
          </cell>
          <cell r="AQ305">
            <v>2415278956</v>
          </cell>
          <cell r="AR305" t="str">
            <v>201604</v>
          </cell>
        </row>
        <row r="306">
          <cell r="D306">
            <v>2</v>
          </cell>
          <cell r="AQ306">
            <v>2123324982</v>
          </cell>
          <cell r="AR306" t="str">
            <v>201903</v>
          </cell>
        </row>
        <row r="307">
          <cell r="D307">
            <v>2</v>
          </cell>
          <cell r="AQ307">
            <v>1720549011</v>
          </cell>
          <cell r="AR307" t="str">
            <v>201902</v>
          </cell>
        </row>
        <row r="308">
          <cell r="D308">
            <v>2</v>
          </cell>
          <cell r="AQ308">
            <v>1976449586</v>
          </cell>
          <cell r="AR308" t="str">
            <v>201909</v>
          </cell>
        </row>
        <row r="309">
          <cell r="D309">
            <v>2</v>
          </cell>
          <cell r="AQ309">
            <v>1978464485</v>
          </cell>
          <cell r="AR309" t="str">
            <v>201811</v>
          </cell>
        </row>
        <row r="310">
          <cell r="D310">
            <v>2</v>
          </cell>
          <cell r="AQ310">
            <v>2261688689</v>
          </cell>
          <cell r="AR310" t="str">
            <v>201810</v>
          </cell>
        </row>
        <row r="311">
          <cell r="D311">
            <v>2</v>
          </cell>
          <cell r="AQ311">
            <v>2267824741</v>
          </cell>
          <cell r="AR311" t="str">
            <v>201806</v>
          </cell>
        </row>
        <row r="312">
          <cell r="D312">
            <v>2</v>
          </cell>
          <cell r="AQ312">
            <v>2027703829</v>
          </cell>
          <cell r="AR312" t="str">
            <v>201805</v>
          </cell>
        </row>
        <row r="313">
          <cell r="D313">
            <v>2</v>
          </cell>
          <cell r="AQ313">
            <v>1962435646</v>
          </cell>
          <cell r="AR313" t="str">
            <v>201804</v>
          </cell>
        </row>
        <row r="314">
          <cell r="D314">
            <v>2</v>
          </cell>
          <cell r="AQ314">
            <v>1998478642</v>
          </cell>
          <cell r="AR314" t="str">
            <v>201710</v>
          </cell>
        </row>
        <row r="315">
          <cell r="D315">
            <v>8</v>
          </cell>
          <cell r="AQ315">
            <v>312074136</v>
          </cell>
          <cell r="AR315" t="str">
            <v>201101</v>
          </cell>
        </row>
        <row r="316">
          <cell r="D316">
            <v>2</v>
          </cell>
          <cell r="AQ316">
            <v>2116232610</v>
          </cell>
          <cell r="AR316" t="str">
            <v>201908</v>
          </cell>
        </row>
        <row r="317">
          <cell r="D317">
            <v>2</v>
          </cell>
          <cell r="AQ317">
            <v>2113158940</v>
          </cell>
          <cell r="AR317" t="str">
            <v>201906</v>
          </cell>
        </row>
        <row r="318">
          <cell r="D318">
            <v>2</v>
          </cell>
          <cell r="AQ318">
            <v>2002102348</v>
          </cell>
          <cell r="AR318" t="str">
            <v>201901</v>
          </cell>
        </row>
        <row r="319">
          <cell r="D319">
            <v>2</v>
          </cell>
          <cell r="AQ319">
            <v>1938284166</v>
          </cell>
          <cell r="AR319" t="str">
            <v>201809</v>
          </cell>
        </row>
        <row r="320">
          <cell r="D320">
            <v>2</v>
          </cell>
          <cell r="AQ320">
            <v>2306325440</v>
          </cell>
          <cell r="AR320" t="str">
            <v>201807</v>
          </cell>
        </row>
        <row r="321">
          <cell r="D321">
            <v>2</v>
          </cell>
          <cell r="AQ321">
            <v>1900266221</v>
          </cell>
          <cell r="AR321" t="str">
            <v>201310</v>
          </cell>
        </row>
        <row r="322">
          <cell r="D322">
            <v>2</v>
          </cell>
          <cell r="AQ322">
            <v>2348093546</v>
          </cell>
          <cell r="AR322" t="str">
            <v>201803</v>
          </cell>
        </row>
        <row r="323">
          <cell r="D323">
            <v>2</v>
          </cell>
          <cell r="AQ323">
            <v>1982354472</v>
          </cell>
          <cell r="AR323" t="str">
            <v>201802</v>
          </cell>
        </row>
        <row r="324">
          <cell r="D324">
            <v>10</v>
          </cell>
          <cell r="AQ324">
            <v>18165301</v>
          </cell>
          <cell r="AR324" t="str">
            <v>200912</v>
          </cell>
        </row>
        <row r="325">
          <cell r="D325">
            <v>2</v>
          </cell>
          <cell r="AQ325">
            <v>1642352179</v>
          </cell>
          <cell r="AR325" t="str">
            <v>201402</v>
          </cell>
        </row>
        <row r="326">
          <cell r="D326">
            <v>2</v>
          </cell>
          <cell r="AQ326">
            <v>2148339217</v>
          </cell>
          <cell r="AR326" t="str">
            <v>201907</v>
          </cell>
        </row>
        <row r="327">
          <cell r="D327">
            <v>2</v>
          </cell>
          <cell r="AQ327">
            <v>1928736875</v>
          </cell>
          <cell r="AR327" t="str">
            <v>201812</v>
          </cell>
        </row>
        <row r="328">
          <cell r="D328">
            <v>10</v>
          </cell>
          <cell r="AQ328">
            <v>347991</v>
          </cell>
          <cell r="AR328" t="str">
            <v>201310</v>
          </cell>
        </row>
        <row r="329">
          <cell r="D329">
            <v>10</v>
          </cell>
          <cell r="AQ329">
            <v>0</v>
          </cell>
          <cell r="AR329" t="str">
            <v>201406</v>
          </cell>
        </row>
        <row r="330">
          <cell r="D330">
            <v>8</v>
          </cell>
          <cell r="AQ330">
            <v>293819982</v>
          </cell>
          <cell r="AR330" t="str">
            <v>201102</v>
          </cell>
        </row>
        <row r="331">
          <cell r="D331">
            <v>10</v>
          </cell>
          <cell r="AQ331">
            <v>31964292</v>
          </cell>
          <cell r="AR331" t="str">
            <v>201001</v>
          </cell>
        </row>
        <row r="332">
          <cell r="D332">
            <v>10</v>
          </cell>
          <cell r="AQ332">
            <v>26330219</v>
          </cell>
          <cell r="AR332" t="str">
            <v>200910</v>
          </cell>
        </row>
        <row r="333">
          <cell r="D333">
            <v>3</v>
          </cell>
          <cell r="AQ333">
            <v>1033830132</v>
          </cell>
          <cell r="AR333" t="str">
            <v>201809</v>
          </cell>
        </row>
        <row r="334">
          <cell r="D334">
            <v>3</v>
          </cell>
          <cell r="AQ334">
            <v>920699092</v>
          </cell>
          <cell r="AR334" t="str">
            <v>201901</v>
          </cell>
        </row>
        <row r="335">
          <cell r="D335">
            <v>3</v>
          </cell>
          <cell r="AQ335">
            <v>743082462</v>
          </cell>
          <cell r="AR335" t="str">
            <v>201310</v>
          </cell>
        </row>
        <row r="336">
          <cell r="D336">
            <v>3</v>
          </cell>
          <cell r="AQ336">
            <v>948237129</v>
          </cell>
          <cell r="AR336" t="str">
            <v>201903</v>
          </cell>
        </row>
        <row r="337">
          <cell r="D337">
            <v>3</v>
          </cell>
          <cell r="AQ337">
            <v>1066009620</v>
          </cell>
          <cell r="AR337" t="str">
            <v>201908</v>
          </cell>
        </row>
        <row r="338">
          <cell r="D338">
            <v>3</v>
          </cell>
          <cell r="AQ338">
            <v>980714114</v>
          </cell>
          <cell r="AR338" t="str">
            <v>201804</v>
          </cell>
        </row>
        <row r="339">
          <cell r="D339">
            <v>3</v>
          </cell>
          <cell r="AQ339">
            <v>834966659</v>
          </cell>
          <cell r="AR339" t="str">
            <v>201902</v>
          </cell>
        </row>
        <row r="340">
          <cell r="D340">
            <v>3</v>
          </cell>
          <cell r="AQ340">
            <v>958482050</v>
          </cell>
          <cell r="AR340" t="str">
            <v>201811</v>
          </cell>
        </row>
        <row r="341">
          <cell r="D341">
            <v>3</v>
          </cell>
          <cell r="AQ341">
            <v>900184323</v>
          </cell>
          <cell r="AR341" t="str">
            <v>201802</v>
          </cell>
        </row>
        <row r="342">
          <cell r="D342">
            <v>3</v>
          </cell>
          <cell r="AQ342">
            <v>974087753</v>
          </cell>
          <cell r="AR342" t="str">
            <v>201904</v>
          </cell>
        </row>
        <row r="343">
          <cell r="D343">
            <v>3</v>
          </cell>
          <cell r="AQ343">
            <v>1031150995</v>
          </cell>
          <cell r="AR343" t="str">
            <v>201808</v>
          </cell>
        </row>
        <row r="344">
          <cell r="D344">
            <v>3</v>
          </cell>
          <cell r="AQ344">
            <v>1003977755</v>
          </cell>
          <cell r="AR344" t="str">
            <v>201907</v>
          </cell>
        </row>
        <row r="345">
          <cell r="D345">
            <v>3</v>
          </cell>
          <cell r="AQ345">
            <v>696856694</v>
          </cell>
          <cell r="AR345" t="str">
            <v>201307</v>
          </cell>
        </row>
        <row r="346">
          <cell r="D346">
            <v>3</v>
          </cell>
          <cell r="AQ346">
            <v>916450433</v>
          </cell>
          <cell r="AR346" t="str">
            <v>201608</v>
          </cell>
        </row>
        <row r="347">
          <cell r="D347">
            <v>3</v>
          </cell>
          <cell r="AQ347">
            <v>1069402384</v>
          </cell>
          <cell r="AR347" t="str">
            <v>201812</v>
          </cell>
        </row>
        <row r="348">
          <cell r="D348">
            <v>3</v>
          </cell>
          <cell r="AQ348">
            <v>1069983412</v>
          </cell>
          <cell r="AR348" t="str">
            <v>201807</v>
          </cell>
        </row>
        <row r="349">
          <cell r="D349">
            <v>3</v>
          </cell>
          <cell r="AQ349">
            <v>584865766</v>
          </cell>
          <cell r="AR349" t="str">
            <v>201502</v>
          </cell>
        </row>
        <row r="350">
          <cell r="D350">
            <v>3</v>
          </cell>
          <cell r="AQ350">
            <v>996715331</v>
          </cell>
          <cell r="AR350" t="str">
            <v>201806</v>
          </cell>
        </row>
        <row r="351">
          <cell r="D351">
            <v>3</v>
          </cell>
          <cell r="AQ351">
            <v>1051400864</v>
          </cell>
          <cell r="AR351" t="str">
            <v>201810</v>
          </cell>
        </row>
        <row r="352">
          <cell r="D352">
            <v>3</v>
          </cell>
          <cell r="AQ352">
            <v>1100100639</v>
          </cell>
          <cell r="AR352" t="str">
            <v>201805</v>
          </cell>
        </row>
        <row r="353">
          <cell r="D353">
            <v>3</v>
          </cell>
          <cell r="AQ353">
            <v>892687735</v>
          </cell>
          <cell r="AR353" t="str">
            <v>201612</v>
          </cell>
        </row>
        <row r="354">
          <cell r="D354">
            <v>3</v>
          </cell>
          <cell r="AQ354">
            <v>1087824676</v>
          </cell>
          <cell r="AR354" t="str">
            <v>201905</v>
          </cell>
        </row>
        <row r="355">
          <cell r="D355">
            <v>3</v>
          </cell>
          <cell r="AQ355">
            <v>914511824</v>
          </cell>
          <cell r="AR355" t="str">
            <v>201906</v>
          </cell>
        </row>
        <row r="356">
          <cell r="D356">
            <v>3</v>
          </cell>
          <cell r="AQ356">
            <v>1078394646</v>
          </cell>
          <cell r="AR356" t="str">
            <v>201803</v>
          </cell>
        </row>
        <row r="357">
          <cell r="D357">
            <v>3</v>
          </cell>
          <cell r="AQ357">
            <v>902488302</v>
          </cell>
          <cell r="AR357" t="str">
            <v>201909</v>
          </cell>
        </row>
        <row r="358">
          <cell r="D358">
            <v>7</v>
          </cell>
          <cell r="AQ358">
            <v>4509596499</v>
          </cell>
          <cell r="AR358" t="str">
            <v>201204</v>
          </cell>
        </row>
        <row r="359">
          <cell r="D359">
            <v>7</v>
          </cell>
          <cell r="AQ359">
            <v>4614069216</v>
          </cell>
          <cell r="AR359" t="str">
            <v>201205</v>
          </cell>
        </row>
        <row r="360">
          <cell r="D360">
            <v>7</v>
          </cell>
          <cell r="AQ360">
            <v>4984955590</v>
          </cell>
          <cell r="AR360" t="str">
            <v>201206</v>
          </cell>
        </row>
        <row r="361">
          <cell r="D361">
            <v>7</v>
          </cell>
          <cell r="AQ361">
            <v>5793676284</v>
          </cell>
          <cell r="AR361" t="str">
            <v>201207</v>
          </cell>
        </row>
        <row r="362">
          <cell r="D362">
            <v>7</v>
          </cell>
          <cell r="AQ362">
            <v>5431164942</v>
          </cell>
          <cell r="AR362" t="str">
            <v>201208</v>
          </cell>
        </row>
        <row r="363">
          <cell r="D363">
            <v>7</v>
          </cell>
          <cell r="AQ363">
            <v>5080861692</v>
          </cell>
          <cell r="AR363" t="str">
            <v>201209</v>
          </cell>
        </row>
        <row r="364">
          <cell r="D364">
            <v>7</v>
          </cell>
          <cell r="AQ364">
            <v>5179651071</v>
          </cell>
          <cell r="AR364" t="str">
            <v>201210</v>
          </cell>
        </row>
        <row r="365">
          <cell r="D365">
            <v>8</v>
          </cell>
          <cell r="AQ365">
            <v>121904948</v>
          </cell>
          <cell r="AR365" t="str">
            <v>200901</v>
          </cell>
        </row>
        <row r="366">
          <cell r="D366">
            <v>8</v>
          </cell>
          <cell r="AQ366">
            <v>116270347</v>
          </cell>
          <cell r="AR366" t="str">
            <v>200902</v>
          </cell>
        </row>
        <row r="367">
          <cell r="D367">
            <v>8</v>
          </cell>
          <cell r="AQ367">
            <v>116750232</v>
          </cell>
          <cell r="AR367" t="str">
            <v>200903</v>
          </cell>
        </row>
        <row r="368">
          <cell r="D368">
            <v>8</v>
          </cell>
          <cell r="AQ368">
            <v>129559034</v>
          </cell>
          <cell r="AR368" t="str">
            <v>200904</v>
          </cell>
        </row>
        <row r="369">
          <cell r="D369">
            <v>8</v>
          </cell>
          <cell r="AQ369">
            <v>161623602</v>
          </cell>
          <cell r="AR369" t="str">
            <v>200905</v>
          </cell>
        </row>
        <row r="370">
          <cell r="D370">
            <v>8</v>
          </cell>
          <cell r="AQ370">
            <v>162337819.31999999</v>
          </cell>
          <cell r="AR370" t="str">
            <v>200906</v>
          </cell>
        </row>
        <row r="371">
          <cell r="D371">
            <v>8</v>
          </cell>
          <cell r="AQ371">
            <v>171889742</v>
          </cell>
          <cell r="AR371" t="str">
            <v>200907</v>
          </cell>
        </row>
        <row r="372">
          <cell r="D372">
            <v>8</v>
          </cell>
          <cell r="AQ372">
            <v>180950199</v>
          </cell>
          <cell r="AR372" t="str">
            <v>200908</v>
          </cell>
        </row>
        <row r="373">
          <cell r="D373">
            <v>8</v>
          </cell>
          <cell r="AQ373">
            <v>198094898.5</v>
          </cell>
          <cell r="AR373" t="str">
            <v>200909</v>
          </cell>
        </row>
        <row r="374">
          <cell r="D374">
            <v>8</v>
          </cell>
          <cell r="AQ374">
            <v>199042955</v>
          </cell>
          <cell r="AR374" t="str">
            <v>200910</v>
          </cell>
        </row>
        <row r="375">
          <cell r="D375">
            <v>8</v>
          </cell>
          <cell r="AQ375">
            <v>167127518</v>
          </cell>
          <cell r="AR375" t="str">
            <v>200911</v>
          </cell>
        </row>
        <row r="376">
          <cell r="D376">
            <v>8</v>
          </cell>
          <cell r="AQ376">
            <v>182360406</v>
          </cell>
          <cell r="AR376" t="str">
            <v>200912</v>
          </cell>
        </row>
        <row r="377">
          <cell r="D377">
            <v>8</v>
          </cell>
          <cell r="AQ377">
            <v>204803050</v>
          </cell>
          <cell r="AR377" t="str">
            <v>201001</v>
          </cell>
        </row>
        <row r="378">
          <cell r="D378">
            <v>8</v>
          </cell>
          <cell r="AQ378">
            <v>178776038</v>
          </cell>
          <cell r="AR378" t="str">
            <v>201002</v>
          </cell>
        </row>
        <row r="379">
          <cell r="D379">
            <v>8</v>
          </cell>
          <cell r="AQ379">
            <v>210018365</v>
          </cell>
          <cell r="AR379" t="str">
            <v>201003</v>
          </cell>
        </row>
        <row r="380">
          <cell r="D380">
            <v>8</v>
          </cell>
          <cell r="AQ380">
            <v>375233275</v>
          </cell>
          <cell r="AR380" t="str">
            <v>201004</v>
          </cell>
        </row>
        <row r="381">
          <cell r="D381">
            <v>8</v>
          </cell>
          <cell r="AQ381">
            <v>515969494</v>
          </cell>
          <cell r="AR381" t="str">
            <v>201005</v>
          </cell>
        </row>
        <row r="382">
          <cell r="D382">
            <v>8</v>
          </cell>
          <cell r="AQ382">
            <v>424758996</v>
          </cell>
          <cell r="AR382" t="str">
            <v>201006</v>
          </cell>
        </row>
        <row r="383">
          <cell r="D383">
            <v>8</v>
          </cell>
          <cell r="AQ383">
            <v>271933191</v>
          </cell>
          <cell r="AR383" t="str">
            <v>201007</v>
          </cell>
        </row>
        <row r="384">
          <cell r="D384">
            <v>8</v>
          </cell>
          <cell r="AQ384">
            <v>281048594</v>
          </cell>
          <cell r="AR384" t="str">
            <v>201103</v>
          </cell>
        </row>
        <row r="385">
          <cell r="D385">
            <v>8</v>
          </cell>
          <cell r="AQ385">
            <v>330102436</v>
          </cell>
          <cell r="AR385" t="str">
            <v>201104</v>
          </cell>
        </row>
        <row r="386">
          <cell r="D386">
            <v>8</v>
          </cell>
          <cell r="AQ386">
            <v>314398315</v>
          </cell>
          <cell r="AR386" t="str">
            <v>201105</v>
          </cell>
        </row>
        <row r="387">
          <cell r="D387">
            <v>8</v>
          </cell>
          <cell r="AQ387">
            <v>313162061</v>
          </cell>
          <cell r="AR387" t="str">
            <v>201106</v>
          </cell>
        </row>
        <row r="388">
          <cell r="D388">
            <v>8</v>
          </cell>
          <cell r="AQ388">
            <v>356490977</v>
          </cell>
          <cell r="AR388" t="str">
            <v>201107</v>
          </cell>
        </row>
        <row r="389">
          <cell r="D389">
            <v>8</v>
          </cell>
          <cell r="AQ389">
            <v>305710602</v>
          </cell>
          <cell r="AR389" t="str">
            <v>201108</v>
          </cell>
        </row>
        <row r="390">
          <cell r="D390">
            <v>8</v>
          </cell>
          <cell r="AQ390">
            <v>348490841</v>
          </cell>
          <cell r="AR390" t="str">
            <v>201109</v>
          </cell>
        </row>
        <row r="391">
          <cell r="D391">
            <v>8</v>
          </cell>
          <cell r="AQ391">
            <v>305089321</v>
          </cell>
          <cell r="AR391" t="str">
            <v>201110</v>
          </cell>
        </row>
        <row r="392">
          <cell r="D392">
            <v>8</v>
          </cell>
          <cell r="AQ392">
            <v>277998894</v>
          </cell>
          <cell r="AR392" t="str">
            <v>201111</v>
          </cell>
        </row>
        <row r="393">
          <cell r="D393">
            <v>8</v>
          </cell>
          <cell r="AQ393">
            <v>279311825</v>
          </cell>
          <cell r="AR393" t="str">
            <v>201112</v>
          </cell>
        </row>
        <row r="394">
          <cell r="D394">
            <v>8</v>
          </cell>
          <cell r="AQ394">
            <v>358850059</v>
          </cell>
          <cell r="AR394" t="str">
            <v>201201</v>
          </cell>
        </row>
        <row r="395">
          <cell r="D395">
            <v>8</v>
          </cell>
          <cell r="AQ395">
            <v>358480050</v>
          </cell>
          <cell r="AR395" t="str">
            <v>201202</v>
          </cell>
        </row>
        <row r="396">
          <cell r="D396">
            <v>8</v>
          </cell>
          <cell r="AQ396">
            <v>358491662</v>
          </cell>
          <cell r="AR396" t="str">
            <v>201203</v>
          </cell>
        </row>
        <row r="397">
          <cell r="D397">
            <v>8</v>
          </cell>
          <cell r="AQ397">
            <v>371549640</v>
          </cell>
          <cell r="AR397" t="str">
            <v>201204</v>
          </cell>
        </row>
        <row r="398">
          <cell r="D398">
            <v>8</v>
          </cell>
          <cell r="AQ398">
            <v>383355144</v>
          </cell>
          <cell r="AR398" t="str">
            <v>201205</v>
          </cell>
        </row>
        <row r="399">
          <cell r="D399">
            <v>8</v>
          </cell>
          <cell r="AQ399">
            <v>348412777</v>
          </cell>
          <cell r="AR399" t="str">
            <v>201206</v>
          </cell>
        </row>
        <row r="400">
          <cell r="D400">
            <v>8</v>
          </cell>
          <cell r="AQ400">
            <v>347892375</v>
          </cell>
          <cell r="AR400" t="str">
            <v>201207</v>
          </cell>
        </row>
        <row r="401">
          <cell r="D401">
            <v>8</v>
          </cell>
          <cell r="AQ401">
            <v>360009223</v>
          </cell>
          <cell r="AR401" t="str">
            <v>201208</v>
          </cell>
        </row>
        <row r="402">
          <cell r="D402">
            <v>8</v>
          </cell>
          <cell r="AQ402">
            <v>387275645</v>
          </cell>
          <cell r="AR402" t="str">
            <v>201209</v>
          </cell>
        </row>
        <row r="403">
          <cell r="D403">
            <v>8</v>
          </cell>
          <cell r="AQ403">
            <v>322172916</v>
          </cell>
          <cell r="AR403" t="str">
            <v>201210</v>
          </cell>
        </row>
        <row r="404">
          <cell r="D404">
            <v>8</v>
          </cell>
          <cell r="AQ404">
            <v>319717616</v>
          </cell>
          <cell r="AR404" t="str">
            <v>201211</v>
          </cell>
        </row>
        <row r="405">
          <cell r="D405">
            <v>8</v>
          </cell>
          <cell r="AQ405">
            <v>330940169</v>
          </cell>
          <cell r="AR405" t="str">
            <v>201212</v>
          </cell>
        </row>
        <row r="406">
          <cell r="D406">
            <v>9</v>
          </cell>
          <cell r="AQ406">
            <v>151170301</v>
          </cell>
          <cell r="AR406" t="str">
            <v>200901</v>
          </cell>
        </row>
        <row r="407">
          <cell r="D407">
            <v>9</v>
          </cell>
          <cell r="AQ407">
            <v>154458506</v>
          </cell>
          <cell r="AR407" t="str">
            <v>200902</v>
          </cell>
        </row>
        <row r="408">
          <cell r="D408">
            <v>9</v>
          </cell>
          <cell r="AQ408">
            <v>180956701</v>
          </cell>
          <cell r="AR408" t="str">
            <v>200903</v>
          </cell>
        </row>
        <row r="409">
          <cell r="D409">
            <v>9</v>
          </cell>
          <cell r="AQ409">
            <v>186045724</v>
          </cell>
          <cell r="AR409" t="str">
            <v>200904</v>
          </cell>
        </row>
        <row r="410">
          <cell r="D410">
            <v>9</v>
          </cell>
          <cell r="AQ410">
            <v>248068568</v>
          </cell>
          <cell r="AR410" t="str">
            <v>200905</v>
          </cell>
        </row>
        <row r="411">
          <cell r="D411">
            <v>9</v>
          </cell>
          <cell r="AQ411">
            <v>264792836</v>
          </cell>
          <cell r="AR411" t="str">
            <v>200906</v>
          </cell>
        </row>
        <row r="412">
          <cell r="D412">
            <v>9</v>
          </cell>
          <cell r="AQ412">
            <v>306722262</v>
          </cell>
          <cell r="AR412" t="str">
            <v>200907</v>
          </cell>
        </row>
        <row r="413">
          <cell r="D413">
            <v>9</v>
          </cell>
          <cell r="AQ413">
            <v>319625795</v>
          </cell>
          <cell r="AR413" t="str">
            <v>200908</v>
          </cell>
        </row>
        <row r="414">
          <cell r="D414">
            <v>9</v>
          </cell>
          <cell r="AQ414">
            <v>297235212</v>
          </cell>
          <cell r="AR414" t="str">
            <v>200909</v>
          </cell>
        </row>
        <row r="415">
          <cell r="D415">
            <v>9</v>
          </cell>
          <cell r="AQ415">
            <v>352726504</v>
          </cell>
          <cell r="AR415" t="str">
            <v>200910</v>
          </cell>
        </row>
        <row r="416">
          <cell r="D416">
            <v>9</v>
          </cell>
          <cell r="AQ416">
            <v>347406531</v>
          </cell>
          <cell r="AR416" t="str">
            <v>200911</v>
          </cell>
        </row>
        <row r="417">
          <cell r="D417">
            <v>9</v>
          </cell>
          <cell r="AQ417">
            <v>316480974</v>
          </cell>
          <cell r="AR417" t="str">
            <v>200912</v>
          </cell>
        </row>
        <row r="418">
          <cell r="D418">
            <v>9</v>
          </cell>
          <cell r="AQ418">
            <v>343835905</v>
          </cell>
          <cell r="AR418" t="str">
            <v>201001</v>
          </cell>
        </row>
        <row r="419">
          <cell r="D419">
            <v>9</v>
          </cell>
          <cell r="AQ419">
            <v>282412628</v>
          </cell>
          <cell r="AR419" t="str">
            <v>201002</v>
          </cell>
        </row>
        <row r="420">
          <cell r="D420">
            <v>9</v>
          </cell>
          <cell r="AQ420">
            <v>183870376</v>
          </cell>
          <cell r="AR420" t="str">
            <v>201007</v>
          </cell>
        </row>
        <row r="421">
          <cell r="D421">
            <v>9</v>
          </cell>
          <cell r="AQ421">
            <v>489365808</v>
          </cell>
          <cell r="AR421" t="str">
            <v>201008</v>
          </cell>
        </row>
        <row r="422">
          <cell r="D422">
            <v>9</v>
          </cell>
          <cell r="AQ422">
            <v>509584285</v>
          </cell>
          <cell r="AR422" t="str">
            <v>201009</v>
          </cell>
        </row>
        <row r="423">
          <cell r="D423">
            <v>9</v>
          </cell>
          <cell r="AQ423">
            <v>520321474</v>
          </cell>
          <cell r="AR423" t="str">
            <v>201010</v>
          </cell>
        </row>
        <row r="424">
          <cell r="D424">
            <v>9</v>
          </cell>
          <cell r="AQ424">
            <v>444734104</v>
          </cell>
          <cell r="AR424" t="str">
            <v>201011</v>
          </cell>
        </row>
        <row r="425">
          <cell r="D425">
            <v>10</v>
          </cell>
          <cell r="AQ425">
            <v>23545421</v>
          </cell>
          <cell r="AR425" t="str">
            <v>200911</v>
          </cell>
        </row>
        <row r="426">
          <cell r="D426">
            <v>9</v>
          </cell>
          <cell r="AQ426">
            <v>538053761</v>
          </cell>
          <cell r="AR426" t="str">
            <v>201012</v>
          </cell>
        </row>
        <row r="427">
          <cell r="D427">
            <v>9</v>
          </cell>
          <cell r="AQ427">
            <v>581762575</v>
          </cell>
          <cell r="AR427" t="str">
            <v>201101</v>
          </cell>
        </row>
        <row r="428">
          <cell r="D428">
            <v>9</v>
          </cell>
          <cell r="AQ428">
            <v>475822213</v>
          </cell>
          <cell r="AR428" t="str">
            <v>201102</v>
          </cell>
        </row>
        <row r="429">
          <cell r="D429">
            <v>9</v>
          </cell>
          <cell r="AQ429">
            <v>556786811</v>
          </cell>
          <cell r="AR429" t="str">
            <v>201103</v>
          </cell>
        </row>
        <row r="430">
          <cell r="D430">
            <v>9</v>
          </cell>
          <cell r="AQ430">
            <v>583135356</v>
          </cell>
          <cell r="AR430" t="str">
            <v>201104</v>
          </cell>
        </row>
        <row r="431">
          <cell r="D431">
            <v>9</v>
          </cell>
          <cell r="AQ431">
            <v>678993250</v>
          </cell>
          <cell r="AR431" t="str">
            <v>201105</v>
          </cell>
        </row>
        <row r="432">
          <cell r="D432">
            <v>9</v>
          </cell>
          <cell r="AQ432">
            <v>711387758</v>
          </cell>
          <cell r="AR432" t="str">
            <v>201106</v>
          </cell>
        </row>
        <row r="433">
          <cell r="D433">
            <v>9</v>
          </cell>
          <cell r="AQ433">
            <v>711950193</v>
          </cell>
          <cell r="AR433" t="str">
            <v>201107</v>
          </cell>
        </row>
        <row r="434">
          <cell r="D434">
            <v>9</v>
          </cell>
          <cell r="AQ434">
            <v>693116817</v>
          </cell>
          <cell r="AR434" t="str">
            <v>201108</v>
          </cell>
        </row>
        <row r="435">
          <cell r="D435">
            <v>9</v>
          </cell>
          <cell r="AQ435">
            <v>627834583</v>
          </cell>
          <cell r="AR435" t="str">
            <v>201109</v>
          </cell>
        </row>
        <row r="436">
          <cell r="D436">
            <v>9</v>
          </cell>
          <cell r="AQ436">
            <v>670470217</v>
          </cell>
          <cell r="AR436" t="str">
            <v>201110</v>
          </cell>
        </row>
        <row r="437">
          <cell r="D437">
            <v>9</v>
          </cell>
          <cell r="AQ437">
            <v>562456486</v>
          </cell>
          <cell r="AR437" t="str">
            <v>201111</v>
          </cell>
        </row>
        <row r="438">
          <cell r="D438">
            <v>9</v>
          </cell>
          <cell r="AQ438">
            <v>631763495</v>
          </cell>
          <cell r="AR438" t="str">
            <v>201112</v>
          </cell>
        </row>
        <row r="439">
          <cell r="D439">
            <v>9</v>
          </cell>
          <cell r="AQ439">
            <v>675072172</v>
          </cell>
          <cell r="AR439" t="str">
            <v>201201</v>
          </cell>
        </row>
        <row r="440">
          <cell r="D440">
            <v>9</v>
          </cell>
          <cell r="AQ440">
            <v>599291773</v>
          </cell>
          <cell r="AR440" t="str">
            <v>201202</v>
          </cell>
        </row>
        <row r="441">
          <cell r="D441">
            <v>9</v>
          </cell>
          <cell r="AQ441">
            <v>694476824</v>
          </cell>
          <cell r="AR441" t="str">
            <v>201203</v>
          </cell>
        </row>
        <row r="442">
          <cell r="D442">
            <v>9</v>
          </cell>
          <cell r="AQ442">
            <v>677778937</v>
          </cell>
          <cell r="AR442" t="str">
            <v>201204</v>
          </cell>
        </row>
        <row r="443">
          <cell r="D443">
            <v>9</v>
          </cell>
          <cell r="AQ443">
            <v>730537444</v>
          </cell>
          <cell r="AR443" t="str">
            <v>201205</v>
          </cell>
        </row>
        <row r="444">
          <cell r="D444">
            <v>9</v>
          </cell>
          <cell r="AQ444">
            <v>744791020</v>
          </cell>
          <cell r="AR444" t="str">
            <v>201206</v>
          </cell>
        </row>
        <row r="445">
          <cell r="D445">
            <v>9</v>
          </cell>
          <cell r="AQ445">
            <v>787715438</v>
          </cell>
          <cell r="AR445" t="str">
            <v>201207</v>
          </cell>
        </row>
        <row r="446">
          <cell r="D446">
            <v>9</v>
          </cell>
          <cell r="AQ446">
            <v>748055745</v>
          </cell>
          <cell r="AR446" t="str">
            <v>201208</v>
          </cell>
        </row>
        <row r="447">
          <cell r="D447">
            <v>9</v>
          </cell>
          <cell r="AQ447">
            <v>781760507</v>
          </cell>
          <cell r="AR447" t="str">
            <v>201209</v>
          </cell>
        </row>
        <row r="448">
          <cell r="D448">
            <v>9</v>
          </cell>
          <cell r="AQ448">
            <v>767170786</v>
          </cell>
          <cell r="AR448" t="str">
            <v>201210</v>
          </cell>
        </row>
        <row r="449">
          <cell r="D449">
            <v>9</v>
          </cell>
          <cell r="AQ449">
            <v>712766250</v>
          </cell>
          <cell r="AR449" t="str">
            <v>201211</v>
          </cell>
        </row>
        <row r="450">
          <cell r="D450">
            <v>9</v>
          </cell>
          <cell r="AQ450">
            <v>751227952</v>
          </cell>
          <cell r="AR450" t="str">
            <v>201212</v>
          </cell>
        </row>
        <row r="451">
          <cell r="D451">
            <v>9</v>
          </cell>
          <cell r="AQ451">
            <v>793543430</v>
          </cell>
          <cell r="AR451" t="str">
            <v>201301</v>
          </cell>
        </row>
        <row r="452">
          <cell r="D452">
            <v>9</v>
          </cell>
          <cell r="AQ452">
            <v>751098321</v>
          </cell>
          <cell r="AR452" t="str">
            <v>201302</v>
          </cell>
        </row>
        <row r="453">
          <cell r="D453">
            <v>9</v>
          </cell>
          <cell r="AQ453">
            <v>580167124</v>
          </cell>
          <cell r="AR453" t="str">
            <v>201303</v>
          </cell>
        </row>
        <row r="454">
          <cell r="D454">
            <v>9</v>
          </cell>
          <cell r="AQ454">
            <v>526081331</v>
          </cell>
          <cell r="AR454" t="str">
            <v>201304</v>
          </cell>
        </row>
        <row r="455">
          <cell r="D455">
            <v>9</v>
          </cell>
          <cell r="AQ455">
            <v>759781774</v>
          </cell>
          <cell r="AR455" t="str">
            <v>201305</v>
          </cell>
        </row>
        <row r="456">
          <cell r="D456">
            <v>10</v>
          </cell>
          <cell r="AQ456">
            <v>44336445</v>
          </cell>
          <cell r="AR456" t="str">
            <v>200901</v>
          </cell>
        </row>
        <row r="457">
          <cell r="D457">
            <v>10</v>
          </cell>
          <cell r="AQ457">
            <v>45145057</v>
          </cell>
          <cell r="AR457" t="str">
            <v>200902</v>
          </cell>
        </row>
        <row r="458">
          <cell r="D458">
            <v>10</v>
          </cell>
          <cell r="AQ458">
            <v>25867546</v>
          </cell>
          <cell r="AR458" t="str">
            <v>200903</v>
          </cell>
        </row>
        <row r="459">
          <cell r="D459">
            <v>10</v>
          </cell>
          <cell r="AQ459">
            <v>26663864</v>
          </cell>
          <cell r="AR459" t="str">
            <v>200904</v>
          </cell>
        </row>
        <row r="460">
          <cell r="D460">
            <v>10</v>
          </cell>
          <cell r="AQ460">
            <v>19679028</v>
          </cell>
          <cell r="AR460" t="str">
            <v>200905</v>
          </cell>
        </row>
        <row r="461">
          <cell r="D461">
            <v>10</v>
          </cell>
          <cell r="AQ461">
            <v>25560713</v>
          </cell>
          <cell r="AR461" t="str">
            <v>200906</v>
          </cell>
        </row>
        <row r="462">
          <cell r="D462">
            <v>10</v>
          </cell>
          <cell r="AQ462">
            <v>38526982</v>
          </cell>
          <cell r="AR462" t="str">
            <v>200907</v>
          </cell>
        </row>
        <row r="463">
          <cell r="D463">
            <v>10</v>
          </cell>
          <cell r="AQ463">
            <v>29000769</v>
          </cell>
          <cell r="AR463" t="str">
            <v>200908</v>
          </cell>
        </row>
        <row r="464">
          <cell r="D464">
            <v>10</v>
          </cell>
          <cell r="AQ464">
            <v>30957184</v>
          </cell>
          <cell r="AR464" t="str">
            <v>200909</v>
          </cell>
        </row>
        <row r="465">
          <cell r="D465">
            <v>10</v>
          </cell>
          <cell r="AQ465">
            <v>42268824</v>
          </cell>
          <cell r="AR465" t="str">
            <v>201002</v>
          </cell>
        </row>
        <row r="466">
          <cell r="D466">
            <v>10</v>
          </cell>
          <cell r="AQ466">
            <v>2848077</v>
          </cell>
          <cell r="AR466" t="str">
            <v>201003</v>
          </cell>
        </row>
        <row r="467">
          <cell r="D467">
            <v>10</v>
          </cell>
          <cell r="AQ467">
            <v>39443371</v>
          </cell>
          <cell r="AR467" t="str">
            <v>201004</v>
          </cell>
        </row>
        <row r="468">
          <cell r="D468">
            <v>10</v>
          </cell>
          <cell r="AQ468">
            <v>48849673</v>
          </cell>
          <cell r="AR468" t="str">
            <v>201005</v>
          </cell>
        </row>
        <row r="469">
          <cell r="D469">
            <v>10</v>
          </cell>
          <cell r="AQ469">
            <v>35411123</v>
          </cell>
          <cell r="AR469" t="str">
            <v>201006</v>
          </cell>
        </row>
        <row r="470">
          <cell r="D470">
            <v>10</v>
          </cell>
          <cell r="AQ470">
            <v>39031072</v>
          </cell>
          <cell r="AR470" t="str">
            <v>201007</v>
          </cell>
        </row>
        <row r="471">
          <cell r="D471">
            <v>10</v>
          </cell>
          <cell r="AQ471">
            <v>24807487</v>
          </cell>
          <cell r="AR471" t="str">
            <v>201008</v>
          </cell>
        </row>
        <row r="472">
          <cell r="D472">
            <v>10</v>
          </cell>
          <cell r="AQ472">
            <v>39228209</v>
          </cell>
          <cell r="AR472" t="str">
            <v>201009</v>
          </cell>
        </row>
        <row r="473">
          <cell r="D473">
            <v>10</v>
          </cell>
          <cell r="AQ473">
            <v>23975534</v>
          </cell>
          <cell r="AR473" t="str">
            <v>201010</v>
          </cell>
        </row>
        <row r="474">
          <cell r="D474">
            <v>10</v>
          </cell>
          <cell r="AQ474">
            <v>20223382</v>
          </cell>
          <cell r="AR474" t="str">
            <v>201011</v>
          </cell>
        </row>
        <row r="475">
          <cell r="D475">
            <v>10</v>
          </cell>
          <cell r="AQ475">
            <v>16720909</v>
          </cell>
          <cell r="AR475" t="str">
            <v>201012</v>
          </cell>
        </row>
        <row r="476">
          <cell r="D476">
            <v>10</v>
          </cell>
          <cell r="AQ476">
            <v>41638784</v>
          </cell>
          <cell r="AR476" t="str">
            <v>201101</v>
          </cell>
        </row>
        <row r="477">
          <cell r="D477">
            <v>10</v>
          </cell>
          <cell r="AQ477">
            <v>34420776</v>
          </cell>
          <cell r="AR477" t="str">
            <v>201102</v>
          </cell>
        </row>
        <row r="478">
          <cell r="D478">
            <v>10</v>
          </cell>
          <cell r="AQ478">
            <v>15934395</v>
          </cell>
          <cell r="AR478" t="str">
            <v>201103</v>
          </cell>
        </row>
        <row r="479">
          <cell r="D479">
            <v>10</v>
          </cell>
          <cell r="AQ479">
            <v>28108683</v>
          </cell>
          <cell r="AR479" t="str">
            <v>201104</v>
          </cell>
        </row>
        <row r="480">
          <cell r="D480">
            <v>10</v>
          </cell>
          <cell r="AQ480">
            <v>18692090</v>
          </cell>
          <cell r="AR480" t="str">
            <v>201105</v>
          </cell>
        </row>
        <row r="481">
          <cell r="D481">
            <v>10</v>
          </cell>
          <cell r="AQ481">
            <v>24590088</v>
          </cell>
          <cell r="AR481" t="str">
            <v>201106</v>
          </cell>
        </row>
        <row r="482">
          <cell r="D482">
            <v>10</v>
          </cell>
          <cell r="AQ482">
            <v>21003271</v>
          </cell>
          <cell r="AR482" t="str">
            <v>201107</v>
          </cell>
        </row>
        <row r="483">
          <cell r="D483">
            <v>10</v>
          </cell>
          <cell r="AQ483">
            <v>24890407</v>
          </cell>
          <cell r="AR483" t="str">
            <v>201108</v>
          </cell>
        </row>
        <row r="484">
          <cell r="D484">
            <v>10</v>
          </cell>
          <cell r="AQ484">
            <v>25285926</v>
          </cell>
          <cell r="AR484" t="str">
            <v>201109</v>
          </cell>
        </row>
        <row r="485">
          <cell r="D485">
            <v>10</v>
          </cell>
          <cell r="AQ485">
            <v>27811008</v>
          </cell>
          <cell r="AR485" t="str">
            <v>201110</v>
          </cell>
        </row>
        <row r="486">
          <cell r="D486">
            <v>10</v>
          </cell>
          <cell r="AQ486">
            <v>15713869</v>
          </cell>
          <cell r="AR486" t="str">
            <v>201111</v>
          </cell>
        </row>
        <row r="487">
          <cell r="D487">
            <v>10</v>
          </cell>
          <cell r="AQ487">
            <v>8019196</v>
          </cell>
          <cell r="AR487" t="str">
            <v>201112</v>
          </cell>
        </row>
        <row r="488">
          <cell r="D488">
            <v>10</v>
          </cell>
          <cell r="AQ488">
            <v>20249563</v>
          </cell>
          <cell r="AR488" t="str">
            <v>201201</v>
          </cell>
        </row>
        <row r="489">
          <cell r="D489">
            <v>10</v>
          </cell>
          <cell r="AQ489">
            <v>23920985</v>
          </cell>
          <cell r="AR489" t="str">
            <v>201202</v>
          </cell>
        </row>
        <row r="490">
          <cell r="D490">
            <v>10</v>
          </cell>
          <cell r="AQ490">
            <v>12687300</v>
          </cell>
          <cell r="AR490" t="str">
            <v>201203</v>
          </cell>
        </row>
        <row r="491">
          <cell r="D491">
            <v>10</v>
          </cell>
          <cell r="AQ491">
            <v>16411416</v>
          </cell>
          <cell r="AR491" t="str">
            <v>201204</v>
          </cell>
        </row>
        <row r="492">
          <cell r="D492">
            <v>10</v>
          </cell>
          <cell r="AQ492">
            <v>8255404</v>
          </cell>
          <cell r="AR492" t="str">
            <v>201205</v>
          </cell>
        </row>
        <row r="493">
          <cell r="D493">
            <v>10</v>
          </cell>
          <cell r="AQ493">
            <v>13148788</v>
          </cell>
          <cell r="AR493" t="str">
            <v>201206</v>
          </cell>
        </row>
        <row r="494">
          <cell r="D494">
            <v>10</v>
          </cell>
          <cell r="AQ494">
            <v>26699304</v>
          </cell>
          <cell r="AR494" t="str">
            <v>201207</v>
          </cell>
        </row>
        <row r="495">
          <cell r="D495">
            <v>10</v>
          </cell>
          <cell r="AQ495">
            <v>17397748</v>
          </cell>
          <cell r="AR495" t="str">
            <v>201208</v>
          </cell>
        </row>
        <row r="496">
          <cell r="D496">
            <v>10</v>
          </cell>
          <cell r="AQ496">
            <v>15028361</v>
          </cell>
          <cell r="AR496" t="str">
            <v>201209</v>
          </cell>
        </row>
        <row r="497">
          <cell r="D497">
            <v>10</v>
          </cell>
          <cell r="AQ497">
            <v>13599144.550000001</v>
          </cell>
          <cell r="AR497" t="str">
            <v>201210</v>
          </cell>
        </row>
        <row r="498">
          <cell r="D498">
            <v>10</v>
          </cell>
          <cell r="AQ498">
            <v>11010992</v>
          </cell>
          <cell r="AR498" t="str">
            <v>201211</v>
          </cell>
        </row>
        <row r="499">
          <cell r="D499">
            <v>10</v>
          </cell>
          <cell r="AQ499">
            <v>8187009</v>
          </cell>
          <cell r="AR499" t="str">
            <v>201212</v>
          </cell>
        </row>
        <row r="500">
          <cell r="D500">
            <v>10</v>
          </cell>
          <cell r="AQ500">
            <v>129967471.8</v>
          </cell>
          <cell r="AR500" t="str">
            <v>201301</v>
          </cell>
        </row>
        <row r="501">
          <cell r="D501">
            <v>10</v>
          </cell>
          <cell r="AQ501">
            <v>297168491</v>
          </cell>
          <cell r="AR501" t="str">
            <v>201302</v>
          </cell>
        </row>
        <row r="502">
          <cell r="D502">
            <v>10</v>
          </cell>
          <cell r="AQ502">
            <v>123339863</v>
          </cell>
          <cell r="AR502" t="str">
            <v>201303</v>
          </cell>
        </row>
        <row r="503">
          <cell r="D503">
            <v>10</v>
          </cell>
          <cell r="AQ503">
            <v>48981655</v>
          </cell>
          <cell r="AR503" t="str">
            <v>201304</v>
          </cell>
        </row>
        <row r="504">
          <cell r="D504">
            <v>10</v>
          </cell>
          <cell r="AQ504">
            <v>69463410</v>
          </cell>
          <cell r="AR504" t="str">
            <v>201305</v>
          </cell>
        </row>
        <row r="505">
          <cell r="D505">
            <v>10</v>
          </cell>
          <cell r="AQ505">
            <v>100118589</v>
          </cell>
          <cell r="AR505" t="str">
            <v>201306</v>
          </cell>
        </row>
        <row r="506">
          <cell r="D506">
            <v>10</v>
          </cell>
          <cell r="AQ506">
            <v>148281563</v>
          </cell>
          <cell r="AR506" t="str">
            <v>201307</v>
          </cell>
        </row>
        <row r="507">
          <cell r="D507">
            <v>11</v>
          </cell>
          <cell r="AQ507">
            <v>800253790</v>
          </cell>
          <cell r="AR507" t="str">
            <v>200901</v>
          </cell>
        </row>
        <row r="508">
          <cell r="D508">
            <v>11</v>
          </cell>
          <cell r="AQ508">
            <v>723222107</v>
          </cell>
          <cell r="AR508" t="str">
            <v>200902</v>
          </cell>
        </row>
        <row r="509">
          <cell r="D509">
            <v>11</v>
          </cell>
          <cell r="AQ509">
            <v>976177373</v>
          </cell>
          <cell r="AR509" t="str">
            <v>200903</v>
          </cell>
        </row>
        <row r="510">
          <cell r="D510">
            <v>11</v>
          </cell>
          <cell r="AQ510">
            <v>1032662145</v>
          </cell>
          <cell r="AR510" t="str">
            <v>200904</v>
          </cell>
        </row>
        <row r="511">
          <cell r="D511">
            <v>11</v>
          </cell>
          <cell r="AQ511">
            <v>1194775921</v>
          </cell>
          <cell r="AR511" t="str">
            <v>200905</v>
          </cell>
        </row>
        <row r="512">
          <cell r="D512">
            <v>11</v>
          </cell>
          <cell r="AQ512">
            <v>1077059177</v>
          </cell>
          <cell r="AR512" t="str">
            <v>200906</v>
          </cell>
        </row>
        <row r="513">
          <cell r="D513">
            <v>11</v>
          </cell>
          <cell r="AQ513">
            <v>1156356959</v>
          </cell>
          <cell r="AR513" t="str">
            <v>200907</v>
          </cell>
        </row>
        <row r="514">
          <cell r="D514">
            <v>11</v>
          </cell>
          <cell r="AQ514">
            <v>1183303632</v>
          </cell>
          <cell r="AR514" t="str">
            <v>200908</v>
          </cell>
        </row>
        <row r="515">
          <cell r="D515">
            <v>11</v>
          </cell>
          <cell r="AQ515">
            <v>1151828147</v>
          </cell>
          <cell r="AR515" t="str">
            <v>200909</v>
          </cell>
        </row>
        <row r="516">
          <cell r="D516">
            <v>11</v>
          </cell>
          <cell r="AQ516">
            <v>1297497245</v>
          </cell>
          <cell r="AR516" t="str">
            <v>200910</v>
          </cell>
        </row>
        <row r="517">
          <cell r="D517">
            <v>11</v>
          </cell>
          <cell r="AQ517">
            <v>1308993408</v>
          </cell>
          <cell r="AR517" t="str">
            <v>200911</v>
          </cell>
        </row>
        <row r="518">
          <cell r="D518">
            <v>11</v>
          </cell>
          <cell r="AQ518">
            <v>1305231593</v>
          </cell>
          <cell r="AR518" t="str">
            <v>200912</v>
          </cell>
        </row>
        <row r="519">
          <cell r="D519">
            <v>11</v>
          </cell>
          <cell r="AQ519">
            <v>1392537503</v>
          </cell>
          <cell r="AR519" t="str">
            <v>201001</v>
          </cell>
        </row>
        <row r="520">
          <cell r="D520">
            <v>11</v>
          </cell>
          <cell r="AQ520">
            <v>1187432328</v>
          </cell>
          <cell r="AR520" t="str">
            <v>201002</v>
          </cell>
        </row>
        <row r="521">
          <cell r="D521">
            <v>11</v>
          </cell>
          <cell r="AQ521">
            <v>328577263</v>
          </cell>
          <cell r="AR521" t="str">
            <v>201006</v>
          </cell>
        </row>
        <row r="522">
          <cell r="D522">
            <v>11</v>
          </cell>
          <cell r="AQ522">
            <v>1737787296</v>
          </cell>
          <cell r="AR522" t="str">
            <v>201007</v>
          </cell>
        </row>
        <row r="523">
          <cell r="D523">
            <v>11</v>
          </cell>
          <cell r="AQ523">
            <v>1773948207</v>
          </cell>
          <cell r="AR523" t="str">
            <v>201008</v>
          </cell>
        </row>
        <row r="524">
          <cell r="D524">
            <v>11</v>
          </cell>
          <cell r="AQ524">
            <v>1729952962</v>
          </cell>
          <cell r="AR524" t="str">
            <v>201009</v>
          </cell>
        </row>
        <row r="525">
          <cell r="D525">
            <v>11</v>
          </cell>
          <cell r="AQ525">
            <v>1984295533</v>
          </cell>
          <cell r="AR525" t="str">
            <v>201010</v>
          </cell>
        </row>
        <row r="526">
          <cell r="D526">
            <v>11</v>
          </cell>
          <cell r="AQ526">
            <v>1830662280</v>
          </cell>
          <cell r="AR526" t="str">
            <v>201011</v>
          </cell>
        </row>
        <row r="527">
          <cell r="D527">
            <v>11</v>
          </cell>
          <cell r="AQ527">
            <v>1992031334</v>
          </cell>
          <cell r="AR527" t="str">
            <v>201012</v>
          </cell>
        </row>
        <row r="528">
          <cell r="D528">
            <v>11</v>
          </cell>
          <cell r="AQ528">
            <v>2001865960</v>
          </cell>
          <cell r="AR528" t="str">
            <v>201101</v>
          </cell>
        </row>
        <row r="529">
          <cell r="D529">
            <v>11</v>
          </cell>
          <cell r="AQ529">
            <v>1684025164</v>
          </cell>
          <cell r="AR529" t="str">
            <v>201102</v>
          </cell>
        </row>
        <row r="530">
          <cell r="D530">
            <v>11</v>
          </cell>
          <cell r="AQ530">
            <v>2002690646</v>
          </cell>
          <cell r="AR530" t="str">
            <v>201103</v>
          </cell>
        </row>
        <row r="531">
          <cell r="D531">
            <v>11</v>
          </cell>
          <cell r="AQ531">
            <v>2206065052</v>
          </cell>
          <cell r="AR531" t="str">
            <v>201104</v>
          </cell>
        </row>
        <row r="532">
          <cell r="D532">
            <v>11</v>
          </cell>
          <cell r="AQ532">
            <v>2400859907</v>
          </cell>
          <cell r="AR532" t="str">
            <v>201105</v>
          </cell>
        </row>
        <row r="533">
          <cell r="D533">
            <v>11</v>
          </cell>
          <cell r="AQ533">
            <v>2358592400</v>
          </cell>
          <cell r="AR533" t="str">
            <v>201106</v>
          </cell>
        </row>
        <row r="534">
          <cell r="D534">
            <v>11</v>
          </cell>
          <cell r="AQ534">
            <v>2491130009</v>
          </cell>
          <cell r="AR534" t="str">
            <v>201107</v>
          </cell>
        </row>
        <row r="535">
          <cell r="D535">
            <v>11</v>
          </cell>
          <cell r="AQ535">
            <v>2424944214</v>
          </cell>
          <cell r="AR535" t="str">
            <v>201108</v>
          </cell>
        </row>
        <row r="536">
          <cell r="D536">
            <v>11</v>
          </cell>
          <cell r="AQ536">
            <v>2435809228</v>
          </cell>
          <cell r="AR536" t="str">
            <v>201109</v>
          </cell>
        </row>
        <row r="537">
          <cell r="D537">
            <v>11</v>
          </cell>
          <cell r="AQ537">
            <v>2459247330</v>
          </cell>
          <cell r="AR537" t="str">
            <v>201110</v>
          </cell>
        </row>
        <row r="538">
          <cell r="D538">
            <v>11</v>
          </cell>
          <cell r="AQ538">
            <v>2115562473</v>
          </cell>
          <cell r="AR538" t="str">
            <v>201111</v>
          </cell>
        </row>
        <row r="539">
          <cell r="D539">
            <v>11</v>
          </cell>
          <cell r="AQ539">
            <v>2557222243</v>
          </cell>
          <cell r="AR539" t="str">
            <v>201112</v>
          </cell>
        </row>
        <row r="540">
          <cell r="D540">
            <v>11</v>
          </cell>
          <cell r="AQ540">
            <v>2379927934</v>
          </cell>
          <cell r="AR540" t="str">
            <v>201201</v>
          </cell>
        </row>
        <row r="541">
          <cell r="D541">
            <v>11</v>
          </cell>
          <cell r="AQ541">
            <v>2206635394</v>
          </cell>
          <cell r="AR541" t="str">
            <v>201202</v>
          </cell>
        </row>
        <row r="542">
          <cell r="D542">
            <v>11</v>
          </cell>
          <cell r="AQ542">
            <v>2454730800</v>
          </cell>
          <cell r="AR542" t="str">
            <v>201203</v>
          </cell>
        </row>
        <row r="543">
          <cell r="D543">
            <v>11</v>
          </cell>
          <cell r="AQ543">
            <v>2544842630</v>
          </cell>
          <cell r="AR543" t="str">
            <v>201204</v>
          </cell>
        </row>
        <row r="544">
          <cell r="D544">
            <v>11</v>
          </cell>
          <cell r="AQ544">
            <v>2612064776</v>
          </cell>
          <cell r="AR544" t="str">
            <v>201205</v>
          </cell>
        </row>
        <row r="545">
          <cell r="D545">
            <v>11</v>
          </cell>
          <cell r="AQ545">
            <v>2642330295</v>
          </cell>
          <cell r="AR545" t="str">
            <v>201206</v>
          </cell>
        </row>
        <row r="546">
          <cell r="D546">
            <v>11</v>
          </cell>
          <cell r="AQ546">
            <v>2708120083</v>
          </cell>
          <cell r="AR546" t="str">
            <v>201207</v>
          </cell>
        </row>
        <row r="547">
          <cell r="D547">
            <v>14</v>
          </cell>
          <cell r="AQ547">
            <v>458210583</v>
          </cell>
          <cell r="AR547" t="str">
            <v>200911</v>
          </cell>
        </row>
        <row r="548">
          <cell r="D548">
            <v>11</v>
          </cell>
          <cell r="AQ548">
            <v>2811427915</v>
          </cell>
          <cell r="AR548" t="str">
            <v>201208</v>
          </cell>
        </row>
        <row r="549">
          <cell r="D549">
            <v>11</v>
          </cell>
          <cell r="AQ549">
            <v>2685250590</v>
          </cell>
          <cell r="AR549" t="str">
            <v>201209</v>
          </cell>
        </row>
        <row r="550">
          <cell r="D550">
            <v>11</v>
          </cell>
          <cell r="AQ550">
            <v>2818876616</v>
          </cell>
          <cell r="AR550" t="str">
            <v>201210</v>
          </cell>
        </row>
        <row r="551">
          <cell r="D551">
            <v>11</v>
          </cell>
          <cell r="AQ551">
            <v>2410065712</v>
          </cell>
          <cell r="AR551" t="str">
            <v>201211</v>
          </cell>
        </row>
        <row r="552">
          <cell r="D552">
            <v>11</v>
          </cell>
          <cell r="AQ552">
            <v>2879702051</v>
          </cell>
          <cell r="AR552" t="str">
            <v>201212</v>
          </cell>
        </row>
        <row r="553">
          <cell r="D553">
            <v>11</v>
          </cell>
          <cell r="AQ553">
            <v>2620867276</v>
          </cell>
          <cell r="AR553" t="str">
            <v>201301</v>
          </cell>
        </row>
        <row r="554">
          <cell r="D554">
            <v>11</v>
          </cell>
          <cell r="AQ554">
            <v>2343911838</v>
          </cell>
          <cell r="AR554" t="str">
            <v>201302</v>
          </cell>
        </row>
        <row r="555">
          <cell r="D555">
            <v>12</v>
          </cell>
          <cell r="AQ555">
            <v>82560859.209999993</v>
          </cell>
          <cell r="AR555" t="str">
            <v>200901</v>
          </cell>
        </row>
        <row r="556">
          <cell r="D556">
            <v>12</v>
          </cell>
          <cell r="AQ556">
            <v>76275724</v>
          </cell>
          <cell r="AR556" t="str">
            <v>200902</v>
          </cell>
        </row>
        <row r="557">
          <cell r="D557">
            <v>12</v>
          </cell>
          <cell r="AQ557">
            <v>92072875</v>
          </cell>
          <cell r="AR557" t="str">
            <v>200903</v>
          </cell>
        </row>
        <row r="558">
          <cell r="D558">
            <v>12</v>
          </cell>
          <cell r="AQ558">
            <v>109802358</v>
          </cell>
          <cell r="AR558" t="str">
            <v>200904</v>
          </cell>
        </row>
        <row r="559">
          <cell r="D559">
            <v>12</v>
          </cell>
          <cell r="AQ559">
            <v>105788978</v>
          </cell>
          <cell r="AR559" t="str">
            <v>200905</v>
          </cell>
        </row>
        <row r="560">
          <cell r="D560">
            <v>12</v>
          </cell>
          <cell r="AQ560">
            <v>103771447</v>
          </cell>
          <cell r="AR560" t="str">
            <v>200906</v>
          </cell>
        </row>
        <row r="561">
          <cell r="D561">
            <v>12</v>
          </cell>
          <cell r="AQ561">
            <v>133267163</v>
          </cell>
          <cell r="AR561" t="str">
            <v>200907</v>
          </cell>
        </row>
        <row r="562">
          <cell r="D562">
            <v>12</v>
          </cell>
          <cell r="AQ562">
            <v>112152532</v>
          </cell>
          <cell r="AR562" t="str">
            <v>200908</v>
          </cell>
        </row>
        <row r="563">
          <cell r="D563">
            <v>12</v>
          </cell>
          <cell r="AQ563">
            <v>116157027.03</v>
          </cell>
          <cell r="AR563" t="str">
            <v>200909</v>
          </cell>
        </row>
        <row r="564">
          <cell r="D564">
            <v>12</v>
          </cell>
          <cell r="AQ564">
            <v>109850689</v>
          </cell>
          <cell r="AR564" t="str">
            <v>200910</v>
          </cell>
        </row>
        <row r="565">
          <cell r="D565">
            <v>12</v>
          </cell>
          <cell r="AQ565">
            <v>96506764</v>
          </cell>
          <cell r="AR565" t="str">
            <v>200911</v>
          </cell>
        </row>
        <row r="566">
          <cell r="D566">
            <v>12</v>
          </cell>
          <cell r="AQ566">
            <v>121226781</v>
          </cell>
          <cell r="AR566" t="str">
            <v>200912</v>
          </cell>
        </row>
        <row r="567">
          <cell r="D567">
            <v>12</v>
          </cell>
          <cell r="AQ567">
            <v>124036446</v>
          </cell>
          <cell r="AR567" t="str">
            <v>201001</v>
          </cell>
        </row>
        <row r="568">
          <cell r="D568">
            <v>12</v>
          </cell>
          <cell r="AQ568">
            <v>114035492</v>
          </cell>
          <cell r="AR568" t="str">
            <v>201002</v>
          </cell>
        </row>
        <row r="569">
          <cell r="D569">
            <v>12</v>
          </cell>
          <cell r="AQ569">
            <v>34060558</v>
          </cell>
          <cell r="AR569" t="str">
            <v>201003</v>
          </cell>
        </row>
        <row r="570">
          <cell r="D570">
            <v>12</v>
          </cell>
          <cell r="AQ570">
            <v>169863928</v>
          </cell>
          <cell r="AR570" t="str">
            <v>201004</v>
          </cell>
        </row>
        <row r="571">
          <cell r="D571">
            <v>12</v>
          </cell>
          <cell r="AQ571">
            <v>244331253</v>
          </cell>
          <cell r="AR571" t="str">
            <v>201005</v>
          </cell>
        </row>
        <row r="572">
          <cell r="D572">
            <v>12</v>
          </cell>
          <cell r="AQ572">
            <v>237871921</v>
          </cell>
          <cell r="AR572" t="str">
            <v>201006</v>
          </cell>
        </row>
        <row r="573">
          <cell r="D573">
            <v>12</v>
          </cell>
          <cell r="AQ573">
            <v>207707645</v>
          </cell>
          <cell r="AR573" t="str">
            <v>201007</v>
          </cell>
        </row>
        <row r="574">
          <cell r="D574">
            <v>12</v>
          </cell>
          <cell r="AQ574">
            <v>207979484</v>
          </cell>
          <cell r="AR574" t="str">
            <v>201008</v>
          </cell>
        </row>
        <row r="575">
          <cell r="D575">
            <v>12</v>
          </cell>
          <cell r="AQ575">
            <v>186088278</v>
          </cell>
          <cell r="AR575" t="str">
            <v>201009</v>
          </cell>
        </row>
        <row r="576">
          <cell r="D576">
            <v>12</v>
          </cell>
          <cell r="AQ576">
            <v>205500577</v>
          </cell>
          <cell r="AR576" t="str">
            <v>201010</v>
          </cell>
        </row>
        <row r="577">
          <cell r="D577">
            <v>12</v>
          </cell>
          <cell r="AQ577">
            <v>171283852</v>
          </cell>
          <cell r="AR577" t="str">
            <v>201011</v>
          </cell>
        </row>
        <row r="578">
          <cell r="D578">
            <v>12</v>
          </cell>
          <cell r="AQ578">
            <v>198756165</v>
          </cell>
          <cell r="AR578" t="str">
            <v>201012</v>
          </cell>
        </row>
        <row r="579">
          <cell r="D579">
            <v>12</v>
          </cell>
          <cell r="AQ579">
            <v>193621913</v>
          </cell>
          <cell r="AR579" t="str">
            <v>201101</v>
          </cell>
        </row>
        <row r="580">
          <cell r="D580">
            <v>12</v>
          </cell>
          <cell r="AQ580">
            <v>180223353</v>
          </cell>
          <cell r="AR580" t="str">
            <v>201102</v>
          </cell>
        </row>
        <row r="581">
          <cell r="D581">
            <v>12</v>
          </cell>
          <cell r="AQ581">
            <v>192783559</v>
          </cell>
          <cell r="AR581" t="str">
            <v>201103</v>
          </cell>
        </row>
        <row r="582">
          <cell r="D582">
            <v>12</v>
          </cell>
          <cell r="AQ582">
            <v>185038000</v>
          </cell>
          <cell r="AR582" t="str">
            <v>201104</v>
          </cell>
        </row>
        <row r="583">
          <cell r="D583">
            <v>12</v>
          </cell>
          <cell r="AQ583">
            <v>188709567</v>
          </cell>
          <cell r="AR583" t="str">
            <v>201105</v>
          </cell>
        </row>
        <row r="584">
          <cell r="D584">
            <v>12</v>
          </cell>
          <cell r="AQ584">
            <v>204637453</v>
          </cell>
          <cell r="AR584" t="str">
            <v>201106</v>
          </cell>
        </row>
        <row r="585">
          <cell r="D585">
            <v>12</v>
          </cell>
          <cell r="AQ585">
            <v>201072474</v>
          </cell>
          <cell r="AR585" t="str">
            <v>201107</v>
          </cell>
        </row>
        <row r="586">
          <cell r="D586">
            <v>12</v>
          </cell>
          <cell r="AQ586">
            <v>224914698</v>
          </cell>
          <cell r="AR586" t="str">
            <v>201108</v>
          </cell>
        </row>
        <row r="587">
          <cell r="D587">
            <v>12</v>
          </cell>
          <cell r="AQ587">
            <v>217481576</v>
          </cell>
          <cell r="AR587" t="str">
            <v>201109</v>
          </cell>
        </row>
        <row r="588">
          <cell r="D588">
            <v>12</v>
          </cell>
          <cell r="AQ588">
            <v>208738473</v>
          </cell>
          <cell r="AR588" t="str">
            <v>201110</v>
          </cell>
        </row>
        <row r="589">
          <cell r="D589">
            <v>12</v>
          </cell>
          <cell r="AQ589">
            <v>206974673</v>
          </cell>
          <cell r="AR589" t="str">
            <v>201111</v>
          </cell>
        </row>
        <row r="590">
          <cell r="D590">
            <v>12</v>
          </cell>
          <cell r="AQ590">
            <v>206168197</v>
          </cell>
          <cell r="AR590" t="str">
            <v>201112</v>
          </cell>
        </row>
        <row r="591">
          <cell r="D591">
            <v>12</v>
          </cell>
          <cell r="AQ591">
            <v>187760092</v>
          </cell>
          <cell r="AR591" t="str">
            <v>201201</v>
          </cell>
        </row>
        <row r="592">
          <cell r="D592">
            <v>12</v>
          </cell>
          <cell r="AQ592">
            <v>198624521</v>
          </cell>
          <cell r="AR592" t="str">
            <v>201202</v>
          </cell>
        </row>
        <row r="593">
          <cell r="D593">
            <v>12</v>
          </cell>
          <cell r="AQ593">
            <v>203767907</v>
          </cell>
          <cell r="AR593" t="str">
            <v>201203</v>
          </cell>
        </row>
        <row r="594">
          <cell r="D594">
            <v>12</v>
          </cell>
          <cell r="AQ594">
            <v>229353004</v>
          </cell>
          <cell r="AR594" t="str">
            <v>201204</v>
          </cell>
        </row>
        <row r="595">
          <cell r="D595">
            <v>12</v>
          </cell>
          <cell r="AQ595">
            <v>230207958</v>
          </cell>
          <cell r="AR595" t="str">
            <v>201205</v>
          </cell>
        </row>
        <row r="596">
          <cell r="D596">
            <v>12</v>
          </cell>
          <cell r="AQ596">
            <v>241136495</v>
          </cell>
          <cell r="AR596" t="str">
            <v>201206</v>
          </cell>
        </row>
        <row r="597">
          <cell r="D597">
            <v>12</v>
          </cell>
          <cell r="AQ597">
            <v>204266005</v>
          </cell>
          <cell r="AR597" t="str">
            <v>201207</v>
          </cell>
        </row>
        <row r="598">
          <cell r="D598">
            <v>12</v>
          </cell>
          <cell r="AQ598">
            <v>191629654</v>
          </cell>
          <cell r="AR598" t="str">
            <v>201208</v>
          </cell>
        </row>
        <row r="599">
          <cell r="D599">
            <v>12</v>
          </cell>
          <cell r="AQ599">
            <v>200003974</v>
          </cell>
          <cell r="AR599" t="str">
            <v>201209</v>
          </cell>
        </row>
        <row r="600">
          <cell r="D600">
            <v>12</v>
          </cell>
          <cell r="AQ600">
            <v>194112309</v>
          </cell>
          <cell r="AR600" t="str">
            <v>201210</v>
          </cell>
        </row>
        <row r="601">
          <cell r="D601">
            <v>12</v>
          </cell>
          <cell r="AQ601">
            <v>175349451</v>
          </cell>
          <cell r="AR601" t="str">
            <v>201211</v>
          </cell>
        </row>
        <row r="602">
          <cell r="D602">
            <v>12</v>
          </cell>
          <cell r="AQ602">
            <v>234803112</v>
          </cell>
          <cell r="AR602" t="str">
            <v>201212</v>
          </cell>
        </row>
        <row r="603">
          <cell r="D603">
            <v>12</v>
          </cell>
          <cell r="AQ603">
            <v>179079866</v>
          </cell>
          <cell r="AR603" t="str">
            <v>201301</v>
          </cell>
        </row>
        <row r="604">
          <cell r="D604">
            <v>12</v>
          </cell>
          <cell r="AQ604">
            <v>187758513</v>
          </cell>
          <cell r="AR604" t="str">
            <v>201302</v>
          </cell>
        </row>
        <row r="605">
          <cell r="D605">
            <v>12</v>
          </cell>
          <cell r="AQ605">
            <v>216796781</v>
          </cell>
          <cell r="AR605" t="str">
            <v>201303</v>
          </cell>
        </row>
        <row r="606">
          <cell r="D606">
            <v>12</v>
          </cell>
          <cell r="AQ606">
            <v>183364627</v>
          </cell>
          <cell r="AR606" t="str">
            <v>201304</v>
          </cell>
        </row>
        <row r="607">
          <cell r="D607">
            <v>12</v>
          </cell>
          <cell r="AQ607">
            <v>226446387</v>
          </cell>
          <cell r="AR607" t="str">
            <v>201305</v>
          </cell>
        </row>
        <row r="608">
          <cell r="D608">
            <v>13</v>
          </cell>
          <cell r="AQ608">
            <v>290181952.33999997</v>
          </cell>
          <cell r="AR608" t="str">
            <v>200901</v>
          </cell>
        </row>
        <row r="609">
          <cell r="D609">
            <v>13</v>
          </cell>
          <cell r="AQ609">
            <v>454917055.81999999</v>
          </cell>
          <cell r="AR609" t="str">
            <v>200902</v>
          </cell>
        </row>
        <row r="610">
          <cell r="D610">
            <v>13</v>
          </cell>
          <cell r="AQ610">
            <v>678511079.20999897</v>
          </cell>
          <cell r="AR610" t="str">
            <v>200903</v>
          </cell>
        </row>
        <row r="611">
          <cell r="D611">
            <v>13</v>
          </cell>
          <cell r="AQ611">
            <v>674533687</v>
          </cell>
          <cell r="AR611" t="str">
            <v>200904</v>
          </cell>
        </row>
        <row r="612">
          <cell r="D612">
            <v>13</v>
          </cell>
          <cell r="AQ612">
            <v>773442333</v>
          </cell>
          <cell r="AR612" t="str">
            <v>200905</v>
          </cell>
        </row>
        <row r="613">
          <cell r="D613">
            <v>13</v>
          </cell>
          <cell r="AQ613">
            <v>681598372.18700004</v>
          </cell>
          <cell r="AR613" t="str">
            <v>200906</v>
          </cell>
        </row>
        <row r="614">
          <cell r="D614">
            <v>13</v>
          </cell>
          <cell r="AQ614">
            <v>750154804</v>
          </cell>
          <cell r="AR614" t="str">
            <v>200907</v>
          </cell>
        </row>
        <row r="615">
          <cell r="D615">
            <v>13</v>
          </cell>
          <cell r="AQ615">
            <v>789910743</v>
          </cell>
          <cell r="AR615" t="str">
            <v>200908</v>
          </cell>
        </row>
        <row r="616">
          <cell r="D616">
            <v>13</v>
          </cell>
          <cell r="AQ616">
            <v>778707640</v>
          </cell>
          <cell r="AR616" t="str">
            <v>200909</v>
          </cell>
        </row>
        <row r="617">
          <cell r="D617">
            <v>13</v>
          </cell>
          <cell r="AQ617">
            <v>778296303</v>
          </cell>
          <cell r="AR617" t="str">
            <v>200910</v>
          </cell>
        </row>
        <row r="618">
          <cell r="D618">
            <v>13</v>
          </cell>
          <cell r="AQ618">
            <v>790361853</v>
          </cell>
          <cell r="AR618" t="str">
            <v>200911</v>
          </cell>
        </row>
        <row r="619">
          <cell r="D619">
            <v>13</v>
          </cell>
          <cell r="AQ619">
            <v>749538581</v>
          </cell>
          <cell r="AR619" t="str">
            <v>200912</v>
          </cell>
        </row>
        <row r="620">
          <cell r="D620">
            <v>13</v>
          </cell>
          <cell r="AQ620">
            <v>806979561</v>
          </cell>
          <cell r="AR620" t="str">
            <v>201001</v>
          </cell>
        </row>
        <row r="621">
          <cell r="D621">
            <v>13</v>
          </cell>
          <cell r="AQ621">
            <v>763437726</v>
          </cell>
          <cell r="AR621" t="str">
            <v>201002</v>
          </cell>
        </row>
        <row r="622">
          <cell r="D622">
            <v>13</v>
          </cell>
          <cell r="AQ622">
            <v>863904956</v>
          </cell>
          <cell r="AR622" t="str">
            <v>201003</v>
          </cell>
        </row>
        <row r="623">
          <cell r="D623">
            <v>13</v>
          </cell>
          <cell r="AQ623">
            <v>1006388494</v>
          </cell>
          <cell r="AR623" t="str">
            <v>201004</v>
          </cell>
        </row>
        <row r="624">
          <cell r="D624">
            <v>13</v>
          </cell>
          <cell r="AQ624">
            <v>1119088612</v>
          </cell>
          <cell r="AR624" t="str">
            <v>201005</v>
          </cell>
        </row>
        <row r="625">
          <cell r="D625">
            <v>13</v>
          </cell>
          <cell r="AQ625">
            <v>1061129559</v>
          </cell>
          <cell r="AR625" t="str">
            <v>201006</v>
          </cell>
        </row>
        <row r="626">
          <cell r="D626">
            <v>13</v>
          </cell>
          <cell r="AQ626">
            <v>1131061230</v>
          </cell>
          <cell r="AR626" t="str">
            <v>201007</v>
          </cell>
        </row>
        <row r="627">
          <cell r="D627">
            <v>13</v>
          </cell>
          <cell r="AQ627">
            <v>1055016832</v>
          </cell>
          <cell r="AR627" t="str">
            <v>201008</v>
          </cell>
        </row>
        <row r="628">
          <cell r="D628">
            <v>13</v>
          </cell>
          <cell r="AQ628">
            <v>1083443709</v>
          </cell>
          <cell r="AR628" t="str">
            <v>201009</v>
          </cell>
        </row>
        <row r="629">
          <cell r="D629">
            <v>13</v>
          </cell>
          <cell r="AQ629">
            <v>1188141786</v>
          </cell>
          <cell r="AR629" t="str">
            <v>201010</v>
          </cell>
        </row>
        <row r="630">
          <cell r="D630">
            <v>13</v>
          </cell>
          <cell r="AQ630">
            <v>1081899588</v>
          </cell>
          <cell r="AR630" t="str">
            <v>201011</v>
          </cell>
        </row>
        <row r="631">
          <cell r="D631">
            <v>14</v>
          </cell>
          <cell r="AQ631">
            <v>516391761</v>
          </cell>
          <cell r="AR631" t="str">
            <v>200912</v>
          </cell>
        </row>
        <row r="632">
          <cell r="D632">
            <v>13</v>
          </cell>
          <cell r="AQ632">
            <v>1146263708</v>
          </cell>
          <cell r="AR632" t="str">
            <v>201012</v>
          </cell>
        </row>
        <row r="633">
          <cell r="D633">
            <v>13</v>
          </cell>
          <cell r="AQ633">
            <v>1104463429</v>
          </cell>
          <cell r="AR633" t="str">
            <v>201101</v>
          </cell>
        </row>
        <row r="634">
          <cell r="D634">
            <v>13</v>
          </cell>
          <cell r="AQ634">
            <v>1015685952</v>
          </cell>
          <cell r="AR634" t="str">
            <v>201102</v>
          </cell>
        </row>
        <row r="635">
          <cell r="D635">
            <v>13</v>
          </cell>
          <cell r="AQ635">
            <v>1222049863</v>
          </cell>
          <cell r="AR635" t="str">
            <v>201103</v>
          </cell>
        </row>
        <row r="636">
          <cell r="D636">
            <v>13</v>
          </cell>
          <cell r="AQ636">
            <v>1267341935</v>
          </cell>
          <cell r="AR636" t="str">
            <v>201104</v>
          </cell>
        </row>
        <row r="637">
          <cell r="D637">
            <v>13</v>
          </cell>
          <cell r="AQ637">
            <v>1422656618</v>
          </cell>
          <cell r="AR637" t="str">
            <v>201105</v>
          </cell>
        </row>
        <row r="638">
          <cell r="D638">
            <v>13</v>
          </cell>
          <cell r="AQ638">
            <v>1366102696</v>
          </cell>
          <cell r="AR638" t="str">
            <v>201106</v>
          </cell>
        </row>
        <row r="639">
          <cell r="D639">
            <v>13</v>
          </cell>
          <cell r="AQ639">
            <v>1356139808</v>
          </cell>
          <cell r="AR639" t="str">
            <v>201107</v>
          </cell>
        </row>
        <row r="640">
          <cell r="D640">
            <v>13</v>
          </cell>
          <cell r="AQ640">
            <v>1295620569</v>
          </cell>
          <cell r="AR640" t="str">
            <v>201108</v>
          </cell>
        </row>
        <row r="641">
          <cell r="D641">
            <v>13</v>
          </cell>
          <cell r="AQ641">
            <v>1429658981</v>
          </cell>
          <cell r="AR641" t="str">
            <v>201109</v>
          </cell>
        </row>
        <row r="642">
          <cell r="D642">
            <v>13</v>
          </cell>
          <cell r="AQ642">
            <v>1445456783</v>
          </cell>
          <cell r="AR642" t="str">
            <v>201110</v>
          </cell>
        </row>
        <row r="643">
          <cell r="D643">
            <v>13</v>
          </cell>
          <cell r="AQ643">
            <v>1197832166</v>
          </cell>
          <cell r="AR643" t="str">
            <v>201111</v>
          </cell>
        </row>
        <row r="644">
          <cell r="D644">
            <v>13</v>
          </cell>
          <cell r="AQ644">
            <v>1373139920</v>
          </cell>
          <cell r="AR644" t="str">
            <v>201112</v>
          </cell>
        </row>
        <row r="645">
          <cell r="D645">
            <v>5</v>
          </cell>
          <cell r="AQ645">
            <v>722678242</v>
          </cell>
          <cell r="AR645" t="str">
            <v>201909</v>
          </cell>
        </row>
        <row r="646">
          <cell r="D646">
            <v>13</v>
          </cell>
          <cell r="AQ646">
            <v>1335712444</v>
          </cell>
          <cell r="AR646" t="str">
            <v>201202</v>
          </cell>
        </row>
        <row r="647">
          <cell r="D647">
            <v>13</v>
          </cell>
          <cell r="AQ647">
            <v>1507051054</v>
          </cell>
          <cell r="AR647" t="str">
            <v>201203</v>
          </cell>
        </row>
        <row r="648">
          <cell r="D648">
            <v>13</v>
          </cell>
          <cell r="AQ648">
            <v>1495762281</v>
          </cell>
          <cell r="AR648" t="str">
            <v>201204</v>
          </cell>
        </row>
        <row r="649">
          <cell r="D649">
            <v>13</v>
          </cell>
          <cell r="AQ649">
            <v>1557459983</v>
          </cell>
          <cell r="AR649" t="str">
            <v>201205</v>
          </cell>
        </row>
        <row r="650">
          <cell r="D650">
            <v>13</v>
          </cell>
          <cell r="AQ650">
            <v>1559852183</v>
          </cell>
          <cell r="AR650" t="str">
            <v>201206</v>
          </cell>
        </row>
        <row r="651">
          <cell r="D651">
            <v>13</v>
          </cell>
          <cell r="AQ651">
            <v>1566151467</v>
          </cell>
          <cell r="AR651" t="str">
            <v>201207</v>
          </cell>
        </row>
        <row r="652">
          <cell r="D652">
            <v>13</v>
          </cell>
          <cell r="AQ652">
            <v>1567003103</v>
          </cell>
          <cell r="AR652" t="str">
            <v>201208</v>
          </cell>
        </row>
        <row r="653">
          <cell r="D653">
            <v>13</v>
          </cell>
          <cell r="AQ653">
            <v>1562167927</v>
          </cell>
          <cell r="AR653" t="str">
            <v>201209</v>
          </cell>
        </row>
        <row r="654">
          <cell r="D654">
            <v>14</v>
          </cell>
          <cell r="AQ654">
            <v>83844115</v>
          </cell>
          <cell r="AR654" t="str">
            <v>200902</v>
          </cell>
        </row>
        <row r="655">
          <cell r="D655">
            <v>14</v>
          </cell>
          <cell r="AQ655">
            <v>293417647</v>
          </cell>
          <cell r="AR655" t="str">
            <v>200903</v>
          </cell>
        </row>
        <row r="656">
          <cell r="D656">
            <v>14</v>
          </cell>
          <cell r="AQ656">
            <v>298290485</v>
          </cell>
          <cell r="AR656" t="str">
            <v>200904</v>
          </cell>
        </row>
        <row r="657">
          <cell r="D657">
            <v>14</v>
          </cell>
          <cell r="AQ657">
            <v>364397132</v>
          </cell>
          <cell r="AR657" t="str">
            <v>200905</v>
          </cell>
        </row>
        <row r="658">
          <cell r="D658">
            <v>14</v>
          </cell>
          <cell r="AQ658">
            <v>367274764.95999998</v>
          </cell>
          <cell r="AR658" t="str">
            <v>200906</v>
          </cell>
        </row>
        <row r="659">
          <cell r="D659">
            <v>14</v>
          </cell>
          <cell r="AQ659">
            <v>424247029</v>
          </cell>
          <cell r="AR659" t="str">
            <v>200907</v>
          </cell>
        </row>
        <row r="660">
          <cell r="D660">
            <v>14</v>
          </cell>
          <cell r="AQ660">
            <v>421703524</v>
          </cell>
          <cell r="AR660" t="str">
            <v>200908</v>
          </cell>
        </row>
        <row r="661">
          <cell r="D661">
            <v>14</v>
          </cell>
          <cell r="AQ661">
            <v>415196396.58999997</v>
          </cell>
          <cell r="AR661" t="str">
            <v>200909</v>
          </cell>
        </row>
        <row r="662">
          <cell r="D662">
            <v>14</v>
          </cell>
          <cell r="AQ662">
            <v>487068371</v>
          </cell>
          <cell r="AR662" t="str">
            <v>200910</v>
          </cell>
        </row>
        <row r="663">
          <cell r="D663">
            <v>14</v>
          </cell>
          <cell r="AQ663">
            <v>516449411</v>
          </cell>
          <cell r="AR663" t="str">
            <v>201001</v>
          </cell>
        </row>
        <row r="664">
          <cell r="D664">
            <v>14</v>
          </cell>
          <cell r="AQ664">
            <v>497495934</v>
          </cell>
          <cell r="AR664" t="str">
            <v>201002</v>
          </cell>
        </row>
        <row r="665">
          <cell r="D665">
            <v>14</v>
          </cell>
          <cell r="AQ665">
            <v>510936272</v>
          </cell>
          <cell r="AR665" t="str">
            <v>201003</v>
          </cell>
        </row>
        <row r="666">
          <cell r="D666">
            <v>14</v>
          </cell>
          <cell r="AQ666">
            <v>584849712</v>
          </cell>
          <cell r="AR666" t="str">
            <v>201004</v>
          </cell>
        </row>
        <row r="667">
          <cell r="D667">
            <v>14</v>
          </cell>
          <cell r="AQ667">
            <v>607499388</v>
          </cell>
          <cell r="AR667" t="str">
            <v>201005</v>
          </cell>
        </row>
        <row r="668">
          <cell r="D668">
            <v>14</v>
          </cell>
          <cell r="AQ668">
            <v>565541335</v>
          </cell>
          <cell r="AR668" t="str">
            <v>201006</v>
          </cell>
        </row>
        <row r="669">
          <cell r="D669">
            <v>14</v>
          </cell>
          <cell r="AQ669">
            <v>609809812</v>
          </cell>
          <cell r="AR669" t="str">
            <v>201007</v>
          </cell>
        </row>
        <row r="670">
          <cell r="D670">
            <v>14</v>
          </cell>
          <cell r="AQ670">
            <v>602806192</v>
          </cell>
          <cell r="AR670" t="str">
            <v>201008</v>
          </cell>
        </row>
        <row r="671">
          <cell r="D671">
            <v>14</v>
          </cell>
          <cell r="AQ671">
            <v>625281668</v>
          </cell>
          <cell r="AR671" t="str">
            <v>201009</v>
          </cell>
        </row>
        <row r="672">
          <cell r="D672">
            <v>14</v>
          </cell>
          <cell r="AQ672">
            <v>646631957</v>
          </cell>
          <cell r="AR672" t="str">
            <v>201010</v>
          </cell>
        </row>
        <row r="673">
          <cell r="D673">
            <v>14</v>
          </cell>
          <cell r="AQ673">
            <v>547805388</v>
          </cell>
          <cell r="AR673" t="str">
            <v>201011</v>
          </cell>
        </row>
        <row r="674">
          <cell r="D674">
            <v>14</v>
          </cell>
          <cell r="AQ674">
            <v>616333133</v>
          </cell>
          <cell r="AR674" t="str">
            <v>201012</v>
          </cell>
        </row>
        <row r="675">
          <cell r="D675">
            <v>14</v>
          </cell>
          <cell r="AQ675">
            <v>626435412</v>
          </cell>
          <cell r="AR675" t="str">
            <v>201101</v>
          </cell>
        </row>
        <row r="676">
          <cell r="D676">
            <v>14</v>
          </cell>
          <cell r="AQ676">
            <v>671994502</v>
          </cell>
          <cell r="AR676" t="str">
            <v>201102</v>
          </cell>
        </row>
        <row r="677">
          <cell r="D677">
            <v>14</v>
          </cell>
          <cell r="AQ677">
            <v>614054217</v>
          </cell>
          <cell r="AR677" t="str">
            <v>201103</v>
          </cell>
        </row>
        <row r="678">
          <cell r="D678">
            <v>14</v>
          </cell>
          <cell r="AQ678">
            <v>702820047</v>
          </cell>
          <cell r="AR678" t="str">
            <v>201104</v>
          </cell>
        </row>
        <row r="679">
          <cell r="D679">
            <v>14</v>
          </cell>
          <cell r="AQ679">
            <v>712853449</v>
          </cell>
          <cell r="AR679" t="str">
            <v>201105</v>
          </cell>
        </row>
        <row r="680">
          <cell r="D680">
            <v>14</v>
          </cell>
          <cell r="AQ680">
            <v>724721624</v>
          </cell>
          <cell r="AR680" t="str">
            <v>201106</v>
          </cell>
        </row>
        <row r="681">
          <cell r="D681">
            <v>14</v>
          </cell>
          <cell r="AQ681">
            <v>729288678</v>
          </cell>
          <cell r="AR681" t="str">
            <v>201107</v>
          </cell>
        </row>
        <row r="682">
          <cell r="D682">
            <v>14</v>
          </cell>
          <cell r="AQ682">
            <v>705110204</v>
          </cell>
          <cell r="AR682" t="str">
            <v>201108</v>
          </cell>
        </row>
        <row r="683">
          <cell r="D683">
            <v>14</v>
          </cell>
          <cell r="AQ683">
            <v>725908230</v>
          </cell>
          <cell r="AR683" t="str">
            <v>201109</v>
          </cell>
        </row>
        <row r="684">
          <cell r="D684">
            <v>14</v>
          </cell>
          <cell r="AQ684">
            <v>696479889</v>
          </cell>
          <cell r="AR684" t="str">
            <v>201110</v>
          </cell>
        </row>
        <row r="685">
          <cell r="D685">
            <v>14</v>
          </cell>
          <cell r="AQ685">
            <v>646783505</v>
          </cell>
          <cell r="AR685" t="str">
            <v>201111</v>
          </cell>
        </row>
        <row r="686">
          <cell r="D686">
            <v>14</v>
          </cell>
          <cell r="AQ686">
            <v>708608865</v>
          </cell>
          <cell r="AR686" t="str">
            <v>201112</v>
          </cell>
        </row>
        <row r="687">
          <cell r="D687">
            <v>14</v>
          </cell>
          <cell r="AQ687">
            <v>762700708</v>
          </cell>
          <cell r="AR687" t="str">
            <v>201201</v>
          </cell>
        </row>
        <row r="688">
          <cell r="D688">
            <v>14</v>
          </cell>
          <cell r="AQ688">
            <v>799235456</v>
          </cell>
          <cell r="AR688" t="str">
            <v>201202</v>
          </cell>
        </row>
        <row r="689">
          <cell r="D689">
            <v>14</v>
          </cell>
          <cell r="AQ689">
            <v>792544372</v>
          </cell>
          <cell r="AR689" t="str">
            <v>201203</v>
          </cell>
        </row>
        <row r="690">
          <cell r="D690">
            <v>14</v>
          </cell>
          <cell r="AQ690">
            <v>785280517</v>
          </cell>
          <cell r="AR690" t="str">
            <v>201204</v>
          </cell>
        </row>
        <row r="691">
          <cell r="D691">
            <v>14</v>
          </cell>
          <cell r="AQ691">
            <v>745649660</v>
          </cell>
          <cell r="AR691" t="str">
            <v>201205</v>
          </cell>
        </row>
        <row r="692">
          <cell r="D692">
            <v>14</v>
          </cell>
          <cell r="AQ692">
            <v>802606871</v>
          </cell>
          <cell r="AR692" t="str">
            <v>201206</v>
          </cell>
        </row>
        <row r="693">
          <cell r="D693">
            <v>14</v>
          </cell>
          <cell r="AQ693">
            <v>829892582</v>
          </cell>
          <cell r="AR693" t="str">
            <v>201207</v>
          </cell>
        </row>
        <row r="694">
          <cell r="D694">
            <v>14</v>
          </cell>
          <cell r="AQ694">
            <v>759088614</v>
          </cell>
          <cell r="AR694" t="str">
            <v>201208</v>
          </cell>
        </row>
        <row r="695">
          <cell r="D695">
            <v>14</v>
          </cell>
          <cell r="AQ695">
            <v>741781932</v>
          </cell>
          <cell r="AR695" t="str">
            <v>201209</v>
          </cell>
        </row>
        <row r="696">
          <cell r="D696">
            <v>14</v>
          </cell>
          <cell r="AQ696">
            <v>802262203.79000103</v>
          </cell>
          <cell r="AR696" t="str">
            <v>201210</v>
          </cell>
        </row>
        <row r="697">
          <cell r="D697">
            <v>14</v>
          </cell>
          <cell r="AQ697">
            <v>755300571</v>
          </cell>
          <cell r="AR697" t="str">
            <v>201211</v>
          </cell>
        </row>
        <row r="698">
          <cell r="D698">
            <v>14</v>
          </cell>
          <cell r="AQ698">
            <v>823347020</v>
          </cell>
          <cell r="AR698" t="str">
            <v>201212</v>
          </cell>
        </row>
        <row r="699">
          <cell r="D699">
            <v>15</v>
          </cell>
          <cell r="AQ699">
            <v>113894107</v>
          </cell>
          <cell r="AR699" t="str">
            <v>200901</v>
          </cell>
        </row>
        <row r="700">
          <cell r="D700">
            <v>15</v>
          </cell>
          <cell r="AQ700">
            <v>203382708</v>
          </cell>
          <cell r="AR700" t="str">
            <v>200902</v>
          </cell>
        </row>
        <row r="701">
          <cell r="D701">
            <v>15</v>
          </cell>
          <cell r="AQ701">
            <v>194095384.31</v>
          </cell>
          <cell r="AR701" t="str">
            <v>200903</v>
          </cell>
        </row>
        <row r="702">
          <cell r="D702">
            <v>15</v>
          </cell>
          <cell r="AQ702">
            <v>200011699</v>
          </cell>
          <cell r="AR702" t="str">
            <v>200904</v>
          </cell>
        </row>
        <row r="703">
          <cell r="D703">
            <v>15</v>
          </cell>
          <cell r="AQ703">
            <v>248655614</v>
          </cell>
          <cell r="AR703" t="str">
            <v>200905</v>
          </cell>
        </row>
        <row r="704">
          <cell r="D704">
            <v>15</v>
          </cell>
          <cell r="AQ704">
            <v>229565922</v>
          </cell>
          <cell r="AR704" t="str">
            <v>200906</v>
          </cell>
        </row>
        <row r="705">
          <cell r="D705">
            <v>15</v>
          </cell>
          <cell r="AQ705">
            <v>279164365</v>
          </cell>
          <cell r="AR705" t="str">
            <v>200907</v>
          </cell>
        </row>
        <row r="706">
          <cell r="D706">
            <v>15</v>
          </cell>
          <cell r="AQ706">
            <v>264290938</v>
          </cell>
          <cell r="AR706" t="str">
            <v>200908</v>
          </cell>
        </row>
        <row r="707">
          <cell r="D707">
            <v>15</v>
          </cell>
          <cell r="AQ707">
            <v>249626149.55000001</v>
          </cell>
          <cell r="AR707" t="str">
            <v>200909</v>
          </cell>
        </row>
        <row r="708">
          <cell r="D708">
            <v>15</v>
          </cell>
          <cell r="AQ708">
            <v>270762145</v>
          </cell>
          <cell r="AR708" t="str">
            <v>200910</v>
          </cell>
        </row>
        <row r="709">
          <cell r="D709">
            <v>15</v>
          </cell>
          <cell r="AQ709">
            <v>266176117</v>
          </cell>
          <cell r="AR709" t="str">
            <v>200911</v>
          </cell>
        </row>
        <row r="710">
          <cell r="D710">
            <v>15</v>
          </cell>
          <cell r="AQ710">
            <v>279400637</v>
          </cell>
          <cell r="AR710" t="str">
            <v>200912</v>
          </cell>
        </row>
        <row r="711">
          <cell r="D711">
            <v>15</v>
          </cell>
          <cell r="AQ711">
            <v>324955628</v>
          </cell>
          <cell r="AR711" t="str">
            <v>201001</v>
          </cell>
        </row>
        <row r="712">
          <cell r="D712">
            <v>15</v>
          </cell>
          <cell r="AQ712">
            <v>309109551</v>
          </cell>
          <cell r="AR712" t="str">
            <v>201002</v>
          </cell>
        </row>
        <row r="713">
          <cell r="D713">
            <v>15</v>
          </cell>
          <cell r="AQ713">
            <v>337417548</v>
          </cell>
          <cell r="AR713" t="str">
            <v>201003</v>
          </cell>
        </row>
        <row r="714">
          <cell r="D714">
            <v>15</v>
          </cell>
          <cell r="AQ714">
            <v>354223711</v>
          </cell>
          <cell r="AR714" t="str">
            <v>201004</v>
          </cell>
        </row>
        <row r="715">
          <cell r="D715">
            <v>15</v>
          </cell>
          <cell r="AQ715">
            <v>357710200</v>
          </cell>
          <cell r="AR715" t="str">
            <v>201005</v>
          </cell>
        </row>
        <row r="716">
          <cell r="D716">
            <v>15</v>
          </cell>
          <cell r="AQ716">
            <v>362717574</v>
          </cell>
          <cell r="AR716" t="str">
            <v>201006</v>
          </cell>
        </row>
        <row r="717">
          <cell r="D717">
            <v>15</v>
          </cell>
          <cell r="AQ717">
            <v>393295015</v>
          </cell>
          <cell r="AR717" t="str">
            <v>201007</v>
          </cell>
        </row>
        <row r="718">
          <cell r="D718">
            <v>15</v>
          </cell>
          <cell r="AQ718">
            <v>406769880</v>
          </cell>
          <cell r="AR718" t="str">
            <v>201008</v>
          </cell>
        </row>
        <row r="719">
          <cell r="D719">
            <v>15</v>
          </cell>
          <cell r="AQ719">
            <v>403935726</v>
          </cell>
          <cell r="AR719" t="str">
            <v>201009</v>
          </cell>
        </row>
        <row r="720">
          <cell r="D720">
            <v>15</v>
          </cell>
          <cell r="AQ720">
            <v>433143951</v>
          </cell>
          <cell r="AR720" t="str">
            <v>201010</v>
          </cell>
        </row>
        <row r="721">
          <cell r="D721">
            <v>15</v>
          </cell>
          <cell r="AQ721">
            <v>408583976</v>
          </cell>
          <cell r="AR721" t="str">
            <v>201011</v>
          </cell>
        </row>
        <row r="722">
          <cell r="D722">
            <v>15</v>
          </cell>
          <cell r="AQ722">
            <v>433066187</v>
          </cell>
          <cell r="AR722" t="str">
            <v>201012</v>
          </cell>
        </row>
        <row r="723">
          <cell r="D723">
            <v>15</v>
          </cell>
          <cell r="AQ723">
            <v>487716805</v>
          </cell>
          <cell r="AR723" t="str">
            <v>201101</v>
          </cell>
        </row>
        <row r="724">
          <cell r="D724">
            <v>15</v>
          </cell>
          <cell r="AQ724">
            <v>462909761</v>
          </cell>
          <cell r="AR724" t="str">
            <v>201102</v>
          </cell>
        </row>
        <row r="725">
          <cell r="D725">
            <v>15</v>
          </cell>
          <cell r="AQ725">
            <v>510976813</v>
          </cell>
          <cell r="AR725" t="str">
            <v>201103</v>
          </cell>
        </row>
        <row r="726">
          <cell r="D726">
            <v>15</v>
          </cell>
          <cell r="AQ726">
            <v>464022734</v>
          </cell>
          <cell r="AR726" t="str">
            <v>201104</v>
          </cell>
        </row>
        <row r="727">
          <cell r="D727">
            <v>15</v>
          </cell>
          <cell r="AQ727">
            <v>532779844</v>
          </cell>
          <cell r="AR727" t="str">
            <v>201105</v>
          </cell>
        </row>
        <row r="728">
          <cell r="D728">
            <v>15</v>
          </cell>
          <cell r="AQ728">
            <v>499156441</v>
          </cell>
          <cell r="AR728" t="str">
            <v>201106</v>
          </cell>
        </row>
        <row r="729">
          <cell r="D729">
            <v>15</v>
          </cell>
          <cell r="AQ729">
            <v>507493859</v>
          </cell>
          <cell r="AR729" t="str">
            <v>201107</v>
          </cell>
        </row>
        <row r="730">
          <cell r="D730">
            <v>15</v>
          </cell>
          <cell r="AQ730">
            <v>450668940</v>
          </cell>
          <cell r="AR730" t="str">
            <v>201108</v>
          </cell>
        </row>
        <row r="731">
          <cell r="D731">
            <v>15</v>
          </cell>
          <cell r="AQ731">
            <v>502323592</v>
          </cell>
          <cell r="AR731" t="str">
            <v>201109</v>
          </cell>
        </row>
        <row r="732">
          <cell r="D732">
            <v>15</v>
          </cell>
          <cell r="AQ732">
            <v>528156391</v>
          </cell>
          <cell r="AR732" t="str">
            <v>201110</v>
          </cell>
        </row>
        <row r="733">
          <cell r="D733">
            <v>15</v>
          </cell>
          <cell r="AQ733">
            <v>480222494</v>
          </cell>
          <cell r="AR733" t="str">
            <v>201111</v>
          </cell>
        </row>
        <row r="734">
          <cell r="D734">
            <v>15</v>
          </cell>
          <cell r="AQ734">
            <v>499128232</v>
          </cell>
          <cell r="AR734" t="str">
            <v>201112</v>
          </cell>
        </row>
        <row r="735">
          <cell r="D735">
            <v>15</v>
          </cell>
          <cell r="AQ735">
            <v>532186434</v>
          </cell>
          <cell r="AR735" t="str">
            <v>201201</v>
          </cell>
        </row>
        <row r="736">
          <cell r="D736">
            <v>15</v>
          </cell>
          <cell r="AQ736">
            <v>512752669</v>
          </cell>
          <cell r="AR736" t="str">
            <v>201202</v>
          </cell>
        </row>
        <row r="737">
          <cell r="D737">
            <v>15</v>
          </cell>
          <cell r="AQ737">
            <v>566638934</v>
          </cell>
          <cell r="AR737" t="str">
            <v>201203</v>
          </cell>
        </row>
        <row r="738">
          <cell r="D738">
            <v>15</v>
          </cell>
          <cell r="AQ738">
            <v>602152970</v>
          </cell>
          <cell r="AR738" t="str">
            <v>201204</v>
          </cell>
        </row>
        <row r="739">
          <cell r="D739">
            <v>15</v>
          </cell>
          <cell r="AQ739">
            <v>603272839</v>
          </cell>
          <cell r="AR739" t="str">
            <v>201205</v>
          </cell>
        </row>
        <row r="740">
          <cell r="D740">
            <v>15</v>
          </cell>
          <cell r="AQ740">
            <v>520437407</v>
          </cell>
          <cell r="AR740" t="str">
            <v>201206</v>
          </cell>
        </row>
        <row r="741">
          <cell r="D741">
            <v>15</v>
          </cell>
          <cell r="AQ741">
            <v>586731538</v>
          </cell>
          <cell r="AR741" t="str">
            <v>201207</v>
          </cell>
        </row>
        <row r="742">
          <cell r="D742">
            <v>15</v>
          </cell>
          <cell r="AQ742">
            <v>530295306</v>
          </cell>
          <cell r="AR742" t="str">
            <v>201208</v>
          </cell>
        </row>
        <row r="743">
          <cell r="D743">
            <v>15</v>
          </cell>
          <cell r="AQ743">
            <v>621857147</v>
          </cell>
          <cell r="AR743" t="str">
            <v>201209</v>
          </cell>
        </row>
        <row r="744">
          <cell r="D744">
            <v>15</v>
          </cell>
          <cell r="AQ744">
            <v>582198594.99000001</v>
          </cell>
          <cell r="AR744" t="str">
            <v>201210</v>
          </cell>
        </row>
        <row r="745">
          <cell r="D745">
            <v>15</v>
          </cell>
          <cell r="AQ745">
            <v>559170072</v>
          </cell>
          <cell r="AR745" t="str">
            <v>201211</v>
          </cell>
        </row>
        <row r="746">
          <cell r="D746">
            <v>15</v>
          </cell>
          <cell r="AQ746">
            <v>594982500</v>
          </cell>
          <cell r="AR746" t="str">
            <v>201212</v>
          </cell>
        </row>
        <row r="747">
          <cell r="D747">
            <v>15</v>
          </cell>
          <cell r="AQ747">
            <v>575996377</v>
          </cell>
          <cell r="AR747" t="str">
            <v>201301</v>
          </cell>
        </row>
        <row r="748">
          <cell r="D748">
            <v>15</v>
          </cell>
          <cell r="AQ748">
            <v>537715456</v>
          </cell>
          <cell r="AR748" t="str">
            <v>201302</v>
          </cell>
        </row>
        <row r="749">
          <cell r="D749">
            <v>16</v>
          </cell>
          <cell r="AQ749">
            <v>144604946</v>
          </cell>
          <cell r="AR749" t="str">
            <v>201212</v>
          </cell>
        </row>
        <row r="750">
          <cell r="D750">
            <v>17</v>
          </cell>
          <cell r="AQ750">
            <v>283575968</v>
          </cell>
          <cell r="AR750" t="str">
            <v>201212</v>
          </cell>
        </row>
        <row r="751">
          <cell r="D751">
            <v>18</v>
          </cell>
          <cell r="AQ751">
            <v>240017001</v>
          </cell>
          <cell r="AR751" t="str">
            <v>200903</v>
          </cell>
        </row>
        <row r="752">
          <cell r="D752">
            <v>18</v>
          </cell>
          <cell r="AQ752">
            <v>446816246</v>
          </cell>
          <cell r="AR752" t="str">
            <v>200904</v>
          </cell>
        </row>
        <row r="753">
          <cell r="D753">
            <v>18</v>
          </cell>
          <cell r="AQ753">
            <v>593386535</v>
          </cell>
          <cell r="AR753" t="str">
            <v>200905</v>
          </cell>
        </row>
        <row r="754">
          <cell r="D754">
            <v>18</v>
          </cell>
          <cell r="AQ754">
            <v>585740522</v>
          </cell>
          <cell r="AR754" t="str">
            <v>200906</v>
          </cell>
        </row>
        <row r="755">
          <cell r="D755">
            <v>18</v>
          </cell>
          <cell r="AQ755">
            <v>672591268</v>
          </cell>
          <cell r="AR755" t="str">
            <v>200907</v>
          </cell>
        </row>
        <row r="756">
          <cell r="D756">
            <v>18</v>
          </cell>
          <cell r="AQ756">
            <v>689047239</v>
          </cell>
          <cell r="AR756" t="str">
            <v>200908</v>
          </cell>
        </row>
        <row r="757">
          <cell r="D757">
            <v>18</v>
          </cell>
          <cell r="AQ757">
            <v>734994457.78000104</v>
          </cell>
          <cell r="AR757" t="str">
            <v>200909</v>
          </cell>
        </row>
        <row r="758">
          <cell r="D758">
            <v>18</v>
          </cell>
          <cell r="AQ758">
            <v>752827300</v>
          </cell>
          <cell r="AR758" t="str">
            <v>200910</v>
          </cell>
        </row>
        <row r="759">
          <cell r="D759">
            <v>18</v>
          </cell>
          <cell r="AQ759">
            <v>771265292</v>
          </cell>
          <cell r="AR759" t="str">
            <v>200911</v>
          </cell>
        </row>
        <row r="760">
          <cell r="D760">
            <v>18</v>
          </cell>
          <cell r="AQ760">
            <v>739021451</v>
          </cell>
          <cell r="AR760" t="str">
            <v>200912</v>
          </cell>
        </row>
        <row r="761">
          <cell r="D761">
            <v>18</v>
          </cell>
          <cell r="AQ761">
            <v>787764128</v>
          </cell>
          <cell r="AR761" t="str">
            <v>201001</v>
          </cell>
        </row>
        <row r="762">
          <cell r="D762">
            <v>18</v>
          </cell>
          <cell r="AQ762">
            <v>701227528</v>
          </cell>
          <cell r="AR762" t="str">
            <v>201002</v>
          </cell>
        </row>
        <row r="763">
          <cell r="D763">
            <v>18</v>
          </cell>
          <cell r="AQ763">
            <v>844611835</v>
          </cell>
          <cell r="AR763" t="str">
            <v>201003</v>
          </cell>
        </row>
        <row r="764">
          <cell r="D764">
            <v>18</v>
          </cell>
          <cell r="AQ764">
            <v>906950468</v>
          </cell>
          <cell r="AR764" t="str">
            <v>201004</v>
          </cell>
        </row>
        <row r="765">
          <cell r="D765">
            <v>18</v>
          </cell>
          <cell r="AQ765">
            <v>978087501</v>
          </cell>
          <cell r="AR765" t="str">
            <v>201005</v>
          </cell>
        </row>
        <row r="766">
          <cell r="D766">
            <v>18</v>
          </cell>
          <cell r="AQ766">
            <v>911743381</v>
          </cell>
          <cell r="AR766" t="str">
            <v>201006</v>
          </cell>
        </row>
        <row r="767">
          <cell r="D767">
            <v>18</v>
          </cell>
          <cell r="AQ767">
            <v>958395361</v>
          </cell>
          <cell r="AR767" t="str">
            <v>201007</v>
          </cell>
        </row>
        <row r="768">
          <cell r="D768">
            <v>18</v>
          </cell>
          <cell r="AQ768">
            <v>984841033</v>
          </cell>
          <cell r="AR768" t="str">
            <v>201008</v>
          </cell>
        </row>
        <row r="769">
          <cell r="D769">
            <v>18</v>
          </cell>
          <cell r="AQ769">
            <v>994067369</v>
          </cell>
          <cell r="AR769" t="str">
            <v>201009</v>
          </cell>
        </row>
        <row r="770">
          <cell r="D770">
            <v>18</v>
          </cell>
          <cell r="AQ770">
            <v>998884763</v>
          </cell>
          <cell r="AR770" t="str">
            <v>201010</v>
          </cell>
        </row>
        <row r="771">
          <cell r="D771">
            <v>18</v>
          </cell>
          <cell r="AQ771">
            <v>855697060</v>
          </cell>
          <cell r="AR771" t="str">
            <v>201011</v>
          </cell>
        </row>
        <row r="772">
          <cell r="D772">
            <v>18</v>
          </cell>
          <cell r="AQ772">
            <v>1012305104</v>
          </cell>
          <cell r="AR772" t="str">
            <v>201012</v>
          </cell>
        </row>
        <row r="773">
          <cell r="D773">
            <v>18</v>
          </cell>
          <cell r="AQ773">
            <v>888567101</v>
          </cell>
          <cell r="AR773" t="str">
            <v>201101</v>
          </cell>
        </row>
        <row r="774">
          <cell r="D774">
            <v>18</v>
          </cell>
          <cell r="AQ774">
            <v>881603861</v>
          </cell>
          <cell r="AR774" t="str">
            <v>201102</v>
          </cell>
        </row>
        <row r="775">
          <cell r="D775">
            <v>18</v>
          </cell>
          <cell r="AQ775">
            <v>998962629</v>
          </cell>
          <cell r="AR775" t="str">
            <v>201103</v>
          </cell>
        </row>
        <row r="776">
          <cell r="D776">
            <v>18</v>
          </cell>
          <cell r="AQ776">
            <v>998495228</v>
          </cell>
          <cell r="AR776" t="str">
            <v>201104</v>
          </cell>
        </row>
        <row r="777">
          <cell r="D777">
            <v>18</v>
          </cell>
          <cell r="AQ777">
            <v>1090804933</v>
          </cell>
          <cell r="AR777" t="str">
            <v>201105</v>
          </cell>
        </row>
        <row r="778">
          <cell r="D778">
            <v>18</v>
          </cell>
          <cell r="AQ778">
            <v>1083414781</v>
          </cell>
          <cell r="AR778" t="str">
            <v>201106</v>
          </cell>
        </row>
        <row r="779">
          <cell r="D779">
            <v>18</v>
          </cell>
          <cell r="AQ779">
            <v>1093289284</v>
          </cell>
          <cell r="AR779" t="str">
            <v>201107</v>
          </cell>
        </row>
        <row r="780">
          <cell r="D780">
            <v>18</v>
          </cell>
          <cell r="AQ780">
            <v>1015198375</v>
          </cell>
          <cell r="AR780" t="str">
            <v>201108</v>
          </cell>
        </row>
        <row r="781">
          <cell r="D781">
            <v>18</v>
          </cell>
          <cell r="AQ781">
            <v>1120737423</v>
          </cell>
          <cell r="AR781" t="str">
            <v>201109</v>
          </cell>
        </row>
        <row r="782">
          <cell r="D782">
            <v>18</v>
          </cell>
          <cell r="AQ782">
            <v>1059554967</v>
          </cell>
          <cell r="AR782" t="str">
            <v>201110</v>
          </cell>
        </row>
        <row r="783">
          <cell r="D783">
            <v>18</v>
          </cell>
          <cell r="AQ783">
            <v>990264683</v>
          </cell>
          <cell r="AR783" t="str">
            <v>201111</v>
          </cell>
        </row>
        <row r="784">
          <cell r="D784">
            <v>18</v>
          </cell>
          <cell r="AQ784">
            <v>1151081058</v>
          </cell>
          <cell r="AR784" t="str">
            <v>201112</v>
          </cell>
        </row>
        <row r="785">
          <cell r="D785">
            <v>18</v>
          </cell>
          <cell r="AQ785">
            <v>1125099625</v>
          </cell>
          <cell r="AR785" t="str">
            <v>201201</v>
          </cell>
        </row>
        <row r="786">
          <cell r="D786">
            <v>18</v>
          </cell>
          <cell r="AQ786">
            <v>1028637520</v>
          </cell>
          <cell r="AR786" t="str">
            <v>201202</v>
          </cell>
        </row>
        <row r="787">
          <cell r="D787">
            <v>18</v>
          </cell>
          <cell r="AQ787">
            <v>706447120</v>
          </cell>
          <cell r="AR787" t="str">
            <v>201203</v>
          </cell>
        </row>
        <row r="788">
          <cell r="D788">
            <v>18</v>
          </cell>
          <cell r="AQ788">
            <v>1141484922</v>
          </cell>
          <cell r="AR788" t="str">
            <v>201204</v>
          </cell>
        </row>
        <row r="789">
          <cell r="D789">
            <v>18</v>
          </cell>
          <cell r="AQ789">
            <v>1181417857</v>
          </cell>
          <cell r="AR789" t="str">
            <v>201205</v>
          </cell>
        </row>
        <row r="790">
          <cell r="D790">
            <v>18</v>
          </cell>
          <cell r="AQ790">
            <v>1098896280</v>
          </cell>
          <cell r="AR790" t="str">
            <v>201206</v>
          </cell>
        </row>
        <row r="791">
          <cell r="D791">
            <v>18</v>
          </cell>
          <cell r="AQ791">
            <v>1200132200</v>
          </cell>
          <cell r="AR791" t="str">
            <v>201207</v>
          </cell>
        </row>
        <row r="792">
          <cell r="D792">
            <v>18</v>
          </cell>
          <cell r="AQ792">
            <v>1179541794</v>
          </cell>
          <cell r="AR792" t="str">
            <v>201208</v>
          </cell>
        </row>
        <row r="793">
          <cell r="D793">
            <v>18</v>
          </cell>
          <cell r="AQ793">
            <v>1228380294</v>
          </cell>
          <cell r="AR793" t="str">
            <v>201209</v>
          </cell>
        </row>
        <row r="794">
          <cell r="D794">
            <v>18</v>
          </cell>
          <cell r="AQ794">
            <v>1192241788.8800001</v>
          </cell>
          <cell r="AR794" t="str">
            <v>201210</v>
          </cell>
        </row>
        <row r="795">
          <cell r="D795">
            <v>18</v>
          </cell>
          <cell r="AQ795">
            <v>1142169137</v>
          </cell>
          <cell r="AR795" t="str">
            <v>201211</v>
          </cell>
        </row>
        <row r="796">
          <cell r="D796">
            <v>18</v>
          </cell>
          <cell r="AQ796">
            <v>1227856005</v>
          </cell>
          <cell r="AR796" t="str">
            <v>201212</v>
          </cell>
        </row>
        <row r="797">
          <cell r="D797">
            <v>16</v>
          </cell>
          <cell r="AQ797">
            <v>90910685</v>
          </cell>
          <cell r="AR797" t="str">
            <v>201205</v>
          </cell>
        </row>
        <row r="798">
          <cell r="D798">
            <v>16</v>
          </cell>
          <cell r="AQ798">
            <v>137385472</v>
          </cell>
          <cell r="AR798" t="str">
            <v>201206</v>
          </cell>
        </row>
        <row r="799">
          <cell r="D799">
            <v>16</v>
          </cell>
          <cell r="AQ799">
            <v>130880784</v>
          </cell>
          <cell r="AR799" t="str">
            <v>201207</v>
          </cell>
        </row>
        <row r="800">
          <cell r="D800">
            <v>16</v>
          </cell>
          <cell r="AQ800">
            <v>120650541</v>
          </cell>
          <cell r="AR800" t="str">
            <v>201208</v>
          </cell>
        </row>
        <row r="801">
          <cell r="D801">
            <v>16</v>
          </cell>
          <cell r="AQ801">
            <v>135841072</v>
          </cell>
          <cell r="AR801" t="str">
            <v>201209</v>
          </cell>
        </row>
        <row r="802">
          <cell r="D802">
            <v>16</v>
          </cell>
          <cell r="AQ802">
            <v>141510380</v>
          </cell>
          <cell r="AR802" t="str">
            <v>201210</v>
          </cell>
        </row>
        <row r="803">
          <cell r="D803">
            <v>16</v>
          </cell>
          <cell r="AQ803">
            <v>123795820</v>
          </cell>
          <cell r="AR803" t="str">
            <v>201211</v>
          </cell>
        </row>
        <row r="804">
          <cell r="D804">
            <v>17</v>
          </cell>
          <cell r="AQ804">
            <v>69384021</v>
          </cell>
          <cell r="AR804" t="str">
            <v>201204</v>
          </cell>
        </row>
        <row r="805">
          <cell r="D805">
            <v>17</v>
          </cell>
          <cell r="AQ805">
            <v>168032898</v>
          </cell>
          <cell r="AR805" t="str">
            <v>201205</v>
          </cell>
        </row>
        <row r="806">
          <cell r="D806">
            <v>17</v>
          </cell>
          <cell r="AQ806">
            <v>226868938</v>
          </cell>
          <cell r="AR806" t="str">
            <v>201206</v>
          </cell>
        </row>
        <row r="807">
          <cell r="D807">
            <v>17</v>
          </cell>
          <cell r="AQ807">
            <v>263660124</v>
          </cell>
          <cell r="AR807" t="str">
            <v>201207</v>
          </cell>
        </row>
        <row r="808">
          <cell r="D808">
            <v>17</v>
          </cell>
          <cell r="AQ808">
            <v>246630941</v>
          </cell>
          <cell r="AR808" t="str">
            <v>201208</v>
          </cell>
        </row>
        <row r="809">
          <cell r="D809">
            <v>17</v>
          </cell>
          <cell r="AQ809">
            <v>248222896</v>
          </cell>
          <cell r="AR809" t="str">
            <v>201209</v>
          </cell>
        </row>
        <row r="810">
          <cell r="D810">
            <v>17</v>
          </cell>
          <cell r="AQ810">
            <v>250678843.72</v>
          </cell>
          <cell r="AR810" t="str">
            <v>201210</v>
          </cell>
        </row>
        <row r="811">
          <cell r="D811">
            <v>17</v>
          </cell>
          <cell r="AQ811">
            <v>244325851</v>
          </cell>
          <cell r="AR811" t="str">
            <v>201211</v>
          </cell>
        </row>
        <row r="812">
          <cell r="D812">
            <v>5</v>
          </cell>
          <cell r="AQ812">
            <v>440362952</v>
          </cell>
          <cell r="AR812" t="str">
            <v>201504</v>
          </cell>
        </row>
        <row r="813">
          <cell r="D813">
            <v>5</v>
          </cell>
          <cell r="AQ813">
            <v>710937740</v>
          </cell>
          <cell r="AR813" t="str">
            <v>201809</v>
          </cell>
        </row>
        <row r="814">
          <cell r="D814">
            <v>5</v>
          </cell>
          <cell r="AQ814">
            <v>815536929</v>
          </cell>
          <cell r="AR814" t="str">
            <v>201807</v>
          </cell>
        </row>
        <row r="815">
          <cell r="D815">
            <v>5</v>
          </cell>
          <cell r="AQ815">
            <v>733296609</v>
          </cell>
          <cell r="AR815" t="str">
            <v>201908</v>
          </cell>
        </row>
        <row r="816">
          <cell r="D816">
            <v>5</v>
          </cell>
          <cell r="AQ816">
            <v>700930511</v>
          </cell>
          <cell r="AR816" t="str">
            <v>201811</v>
          </cell>
        </row>
        <row r="817">
          <cell r="D817">
            <v>5</v>
          </cell>
          <cell r="AQ817">
            <v>711308825</v>
          </cell>
          <cell r="AR817" t="str">
            <v>201805</v>
          </cell>
        </row>
        <row r="818">
          <cell r="D818">
            <v>5</v>
          </cell>
          <cell r="AQ818">
            <v>729593086</v>
          </cell>
          <cell r="AR818" t="str">
            <v>201904</v>
          </cell>
        </row>
        <row r="819">
          <cell r="D819">
            <v>5</v>
          </cell>
          <cell r="AQ819">
            <v>708945488</v>
          </cell>
          <cell r="AR819" t="str">
            <v>201905</v>
          </cell>
        </row>
        <row r="820">
          <cell r="D820">
            <v>5</v>
          </cell>
          <cell r="AQ820">
            <v>890907610</v>
          </cell>
          <cell r="AR820" t="str">
            <v>201901</v>
          </cell>
        </row>
        <row r="821">
          <cell r="D821">
            <v>5</v>
          </cell>
          <cell r="AQ821">
            <v>408422030</v>
          </cell>
          <cell r="AR821" t="str">
            <v>201408</v>
          </cell>
        </row>
        <row r="822">
          <cell r="D822">
            <v>5</v>
          </cell>
          <cell r="AQ822">
            <v>484441932</v>
          </cell>
          <cell r="AR822" t="str">
            <v>201510</v>
          </cell>
        </row>
        <row r="823">
          <cell r="D823">
            <v>5</v>
          </cell>
          <cell r="AQ823">
            <v>744545723</v>
          </cell>
          <cell r="AR823" t="str">
            <v>201808</v>
          </cell>
        </row>
        <row r="824">
          <cell r="D824">
            <v>5</v>
          </cell>
          <cell r="AQ824">
            <v>672637649</v>
          </cell>
          <cell r="AR824" t="str">
            <v>201810</v>
          </cell>
        </row>
        <row r="825">
          <cell r="D825">
            <v>5</v>
          </cell>
          <cell r="AQ825">
            <v>661702452</v>
          </cell>
          <cell r="AR825" t="str">
            <v>201806</v>
          </cell>
        </row>
        <row r="826">
          <cell r="D826">
            <v>5</v>
          </cell>
          <cell r="AQ826">
            <v>686541655</v>
          </cell>
          <cell r="AR826" t="str">
            <v>201804</v>
          </cell>
        </row>
        <row r="827">
          <cell r="D827">
            <v>5</v>
          </cell>
          <cell r="AQ827">
            <v>855783248</v>
          </cell>
          <cell r="AR827" t="str">
            <v>201803</v>
          </cell>
        </row>
        <row r="828">
          <cell r="D828">
            <v>5</v>
          </cell>
          <cell r="AQ828">
            <v>809777397</v>
          </cell>
          <cell r="AR828" t="str">
            <v>201802</v>
          </cell>
        </row>
        <row r="829">
          <cell r="D829">
            <v>5</v>
          </cell>
          <cell r="AQ829">
            <v>700583454</v>
          </cell>
          <cell r="AR829" t="str">
            <v>201712</v>
          </cell>
        </row>
        <row r="830">
          <cell r="D830">
            <v>5</v>
          </cell>
          <cell r="AQ830">
            <v>732375729</v>
          </cell>
          <cell r="AR830" t="str">
            <v>201607</v>
          </cell>
        </row>
        <row r="831">
          <cell r="D831">
            <v>5</v>
          </cell>
          <cell r="AQ831">
            <v>719976924</v>
          </cell>
          <cell r="AR831" t="str">
            <v>201812</v>
          </cell>
        </row>
        <row r="832">
          <cell r="D832">
            <v>5</v>
          </cell>
          <cell r="AQ832">
            <v>803617354</v>
          </cell>
          <cell r="AR832" t="str">
            <v>201903</v>
          </cell>
        </row>
        <row r="833">
          <cell r="D833">
            <v>5</v>
          </cell>
          <cell r="AQ833">
            <v>934626289</v>
          </cell>
          <cell r="AR833" t="str">
            <v>201902</v>
          </cell>
        </row>
        <row r="834">
          <cell r="D834">
            <v>5</v>
          </cell>
          <cell r="AQ834">
            <v>693143802</v>
          </cell>
          <cell r="AR834" t="str">
            <v>201907</v>
          </cell>
        </row>
        <row r="835">
          <cell r="D835">
            <v>5</v>
          </cell>
          <cell r="AQ835">
            <v>639235466</v>
          </cell>
          <cell r="AR835" t="str">
            <v>201906</v>
          </cell>
        </row>
        <row r="836">
          <cell r="D836">
            <v>5</v>
          </cell>
          <cell r="AQ836">
            <v>627084402</v>
          </cell>
          <cell r="AR836" t="str">
            <v>201608</v>
          </cell>
        </row>
        <row r="837">
          <cell r="D837">
            <v>5</v>
          </cell>
          <cell r="AQ837">
            <v>495470576</v>
          </cell>
          <cell r="AR837" t="str">
            <v>201507</v>
          </cell>
        </row>
        <row r="838">
          <cell r="D838">
            <v>1</v>
          </cell>
          <cell r="AQ838">
            <v>750584627</v>
          </cell>
          <cell r="AR838" t="str">
            <v>201702</v>
          </cell>
        </row>
        <row r="839">
          <cell r="D839">
            <v>6</v>
          </cell>
          <cell r="AQ839">
            <v>2943180647</v>
          </cell>
          <cell r="AR839" t="str">
            <v>201901</v>
          </cell>
        </row>
        <row r="840">
          <cell r="D840">
            <v>6</v>
          </cell>
          <cell r="AQ840">
            <v>2864222660</v>
          </cell>
          <cell r="AR840" t="str">
            <v>201902</v>
          </cell>
        </row>
        <row r="841">
          <cell r="D841">
            <v>6</v>
          </cell>
          <cell r="AQ841">
            <v>2796835403</v>
          </cell>
          <cell r="AR841" t="str">
            <v>201903</v>
          </cell>
        </row>
        <row r="842">
          <cell r="D842">
            <v>6</v>
          </cell>
          <cell r="AQ842">
            <v>3075127323</v>
          </cell>
          <cell r="AR842" t="str">
            <v>201508</v>
          </cell>
        </row>
        <row r="843">
          <cell r="D843">
            <v>6</v>
          </cell>
          <cell r="AQ843">
            <v>2435684134</v>
          </cell>
          <cell r="AR843" t="str">
            <v>201502</v>
          </cell>
        </row>
        <row r="844">
          <cell r="D844">
            <v>6</v>
          </cell>
          <cell r="AQ844">
            <v>2484355193</v>
          </cell>
          <cell r="AR844" t="str">
            <v>201809</v>
          </cell>
        </row>
        <row r="845">
          <cell r="D845">
            <v>6</v>
          </cell>
          <cell r="AQ845">
            <v>2135566488</v>
          </cell>
          <cell r="AR845" t="str">
            <v>201309</v>
          </cell>
        </row>
        <row r="846">
          <cell r="D846">
            <v>6</v>
          </cell>
          <cell r="AQ846">
            <v>4386819954</v>
          </cell>
          <cell r="AR846" t="str">
            <v>201812</v>
          </cell>
        </row>
        <row r="847">
          <cell r="D847">
            <v>6</v>
          </cell>
          <cell r="AQ847">
            <v>3259771435</v>
          </cell>
          <cell r="AR847" t="str">
            <v>201907</v>
          </cell>
        </row>
        <row r="848">
          <cell r="D848">
            <v>6</v>
          </cell>
          <cell r="AQ848">
            <v>3448953337</v>
          </cell>
          <cell r="AR848" t="str">
            <v>201904</v>
          </cell>
        </row>
        <row r="849">
          <cell r="D849">
            <v>6</v>
          </cell>
          <cell r="AQ849">
            <v>4092924730</v>
          </cell>
          <cell r="AR849" t="str">
            <v>201905</v>
          </cell>
        </row>
        <row r="850">
          <cell r="D850">
            <v>6</v>
          </cell>
          <cell r="AQ850">
            <v>4272451973</v>
          </cell>
          <cell r="AR850" t="str">
            <v>201906</v>
          </cell>
        </row>
        <row r="851">
          <cell r="D851">
            <v>6</v>
          </cell>
          <cell r="AQ851">
            <v>4921815932</v>
          </cell>
          <cell r="AR851" t="str">
            <v>201810</v>
          </cell>
        </row>
        <row r="852">
          <cell r="D852">
            <v>6</v>
          </cell>
          <cell r="AQ852">
            <v>3820108989</v>
          </cell>
          <cell r="AR852" t="str">
            <v>201808</v>
          </cell>
        </row>
        <row r="853">
          <cell r="D853">
            <v>6</v>
          </cell>
          <cell r="AQ853">
            <v>3889888929</v>
          </cell>
          <cell r="AR853" t="str">
            <v>201807</v>
          </cell>
        </row>
        <row r="854">
          <cell r="D854">
            <v>6</v>
          </cell>
          <cell r="AQ854">
            <v>3358950088</v>
          </cell>
          <cell r="AR854" t="str">
            <v>201806</v>
          </cell>
        </row>
        <row r="855">
          <cell r="D855">
            <v>6</v>
          </cell>
          <cell r="AQ855">
            <v>4132288339</v>
          </cell>
          <cell r="AR855" t="str">
            <v>201909</v>
          </cell>
        </row>
        <row r="856">
          <cell r="D856">
            <v>6</v>
          </cell>
          <cell r="AQ856">
            <v>3510139508</v>
          </cell>
          <cell r="AR856" t="str">
            <v>201805</v>
          </cell>
        </row>
        <row r="857">
          <cell r="D857">
            <v>6</v>
          </cell>
          <cell r="AQ857">
            <v>3101652384</v>
          </cell>
          <cell r="AR857" t="str">
            <v>201908</v>
          </cell>
        </row>
        <row r="858">
          <cell r="D858">
            <v>6</v>
          </cell>
          <cell r="AQ858">
            <v>3007050886</v>
          </cell>
          <cell r="AR858" t="str">
            <v>201811</v>
          </cell>
        </row>
        <row r="859">
          <cell r="D859">
            <v>6</v>
          </cell>
          <cell r="AQ859">
            <v>2112798769</v>
          </cell>
          <cell r="AR859" t="str">
            <v>201307</v>
          </cell>
        </row>
        <row r="860">
          <cell r="D860">
            <v>6</v>
          </cell>
          <cell r="AQ860">
            <v>4022776372</v>
          </cell>
          <cell r="AR860" t="str">
            <v>201804</v>
          </cell>
        </row>
        <row r="861">
          <cell r="D861">
            <v>6</v>
          </cell>
          <cell r="AQ861">
            <v>4480839366</v>
          </cell>
          <cell r="AR861" t="str">
            <v>201803</v>
          </cell>
        </row>
        <row r="862">
          <cell r="D862">
            <v>6</v>
          </cell>
          <cell r="AQ862">
            <v>2986030042</v>
          </cell>
          <cell r="AR862" t="str">
            <v>201802</v>
          </cell>
        </row>
        <row r="863">
          <cell r="D863">
            <v>7</v>
          </cell>
          <cell r="AQ863">
            <v>5139275907</v>
          </cell>
          <cell r="AR863" t="str">
            <v>201303</v>
          </cell>
        </row>
        <row r="864">
          <cell r="D864">
            <v>7</v>
          </cell>
          <cell r="AQ864">
            <v>5965820404</v>
          </cell>
          <cell r="AR864" t="str">
            <v>201802</v>
          </cell>
        </row>
        <row r="865">
          <cell r="D865">
            <v>7</v>
          </cell>
          <cell r="AQ865">
            <v>7334288320</v>
          </cell>
          <cell r="AR865" t="str">
            <v>201803</v>
          </cell>
        </row>
        <row r="866">
          <cell r="D866">
            <v>7</v>
          </cell>
          <cell r="AQ866">
            <v>7109474309</v>
          </cell>
          <cell r="AR866" t="str">
            <v>201804</v>
          </cell>
        </row>
        <row r="867">
          <cell r="D867">
            <v>7</v>
          </cell>
          <cell r="AQ867">
            <v>7608027589</v>
          </cell>
          <cell r="AR867" t="str">
            <v>201806</v>
          </cell>
        </row>
        <row r="868">
          <cell r="D868">
            <v>7</v>
          </cell>
          <cell r="AQ868">
            <v>7253697444</v>
          </cell>
          <cell r="AR868" t="str">
            <v>201808</v>
          </cell>
        </row>
        <row r="869">
          <cell r="D869">
            <v>7</v>
          </cell>
          <cell r="AQ869">
            <v>7658256388</v>
          </cell>
          <cell r="AR869" t="str">
            <v>201810</v>
          </cell>
        </row>
        <row r="870">
          <cell r="D870">
            <v>7</v>
          </cell>
          <cell r="AQ870">
            <v>6545640615</v>
          </cell>
          <cell r="AR870" t="str">
            <v>201811</v>
          </cell>
        </row>
        <row r="871">
          <cell r="D871">
            <v>7</v>
          </cell>
          <cell r="AQ871">
            <v>5215381555</v>
          </cell>
          <cell r="AR871" t="str">
            <v>201309</v>
          </cell>
        </row>
        <row r="872">
          <cell r="D872">
            <v>7</v>
          </cell>
          <cell r="AQ872">
            <v>7221360736</v>
          </cell>
          <cell r="AR872" t="str">
            <v>201805</v>
          </cell>
        </row>
        <row r="873">
          <cell r="D873">
            <v>7</v>
          </cell>
          <cell r="AQ873">
            <v>7281693312</v>
          </cell>
          <cell r="AR873" t="str">
            <v>201807</v>
          </cell>
        </row>
        <row r="874">
          <cell r="D874">
            <v>7</v>
          </cell>
          <cell r="AQ874">
            <v>7925877598</v>
          </cell>
          <cell r="AR874" t="str">
            <v>201809</v>
          </cell>
        </row>
        <row r="875">
          <cell r="D875">
            <v>7</v>
          </cell>
          <cell r="AQ875">
            <v>7120749557</v>
          </cell>
          <cell r="AR875" t="str">
            <v>201812</v>
          </cell>
        </row>
        <row r="876">
          <cell r="D876">
            <v>7</v>
          </cell>
          <cell r="AQ876">
            <v>6951236116</v>
          </cell>
          <cell r="AR876" t="str">
            <v>201901</v>
          </cell>
        </row>
        <row r="877">
          <cell r="D877">
            <v>7</v>
          </cell>
          <cell r="AQ877">
            <v>6694665376</v>
          </cell>
          <cell r="AR877" t="str">
            <v>201902</v>
          </cell>
        </row>
        <row r="878">
          <cell r="D878">
            <v>7</v>
          </cell>
          <cell r="AQ878">
            <v>6920983673</v>
          </cell>
          <cell r="AR878" t="str">
            <v>201903</v>
          </cell>
        </row>
        <row r="879">
          <cell r="D879">
            <v>7</v>
          </cell>
          <cell r="AQ879">
            <v>6848756070</v>
          </cell>
          <cell r="AR879" t="str">
            <v>201904</v>
          </cell>
        </row>
        <row r="880">
          <cell r="D880">
            <v>7</v>
          </cell>
          <cell r="AQ880">
            <v>7793058672</v>
          </cell>
          <cell r="AR880" t="str">
            <v>201905</v>
          </cell>
        </row>
        <row r="881">
          <cell r="D881">
            <v>7</v>
          </cell>
          <cell r="AQ881">
            <v>7434473962</v>
          </cell>
          <cell r="AR881" t="str">
            <v>201906</v>
          </cell>
        </row>
        <row r="882">
          <cell r="D882">
            <v>7</v>
          </cell>
          <cell r="AQ882">
            <v>8028277889</v>
          </cell>
          <cell r="AR882" t="str">
            <v>201907</v>
          </cell>
        </row>
        <row r="883">
          <cell r="D883">
            <v>7</v>
          </cell>
          <cell r="AQ883">
            <v>8161496559</v>
          </cell>
          <cell r="AR883" t="str">
            <v>201908</v>
          </cell>
        </row>
        <row r="884">
          <cell r="D884">
            <v>7</v>
          </cell>
          <cell r="AQ884">
            <v>7388480982</v>
          </cell>
          <cell r="AR884" t="str">
            <v>201909</v>
          </cell>
        </row>
        <row r="885">
          <cell r="D885">
            <v>1</v>
          </cell>
          <cell r="AQ885">
            <v>986630982</v>
          </cell>
          <cell r="AR885" t="str">
            <v>201304</v>
          </cell>
        </row>
        <row r="886">
          <cell r="D886">
            <v>8</v>
          </cell>
          <cell r="AQ886">
            <v>392469895</v>
          </cell>
          <cell r="AR886" t="str">
            <v>201311</v>
          </cell>
        </row>
        <row r="887">
          <cell r="D887">
            <v>8</v>
          </cell>
          <cell r="AQ887">
            <v>530480885</v>
          </cell>
          <cell r="AR887" t="str">
            <v>201805</v>
          </cell>
        </row>
        <row r="888">
          <cell r="D888">
            <v>8</v>
          </cell>
          <cell r="AQ888">
            <v>557802940</v>
          </cell>
          <cell r="AR888" t="str">
            <v>201808</v>
          </cell>
        </row>
        <row r="889">
          <cell r="D889">
            <v>8</v>
          </cell>
          <cell r="AQ889">
            <v>529279991</v>
          </cell>
          <cell r="AR889" t="str">
            <v>201804</v>
          </cell>
        </row>
        <row r="890">
          <cell r="D890">
            <v>8</v>
          </cell>
          <cell r="AQ890">
            <v>513633808</v>
          </cell>
          <cell r="AR890" t="str">
            <v>201811</v>
          </cell>
        </row>
        <row r="891">
          <cell r="D891">
            <v>8</v>
          </cell>
          <cell r="AQ891">
            <v>484715910</v>
          </cell>
          <cell r="AR891" t="str">
            <v>201502</v>
          </cell>
        </row>
        <row r="892">
          <cell r="D892">
            <v>8</v>
          </cell>
          <cell r="AQ892">
            <v>456250036</v>
          </cell>
          <cell r="AR892" t="str">
            <v>201812</v>
          </cell>
        </row>
        <row r="893">
          <cell r="D893">
            <v>8</v>
          </cell>
          <cell r="AQ893">
            <v>535228296</v>
          </cell>
          <cell r="AR893" t="str">
            <v>201901</v>
          </cell>
        </row>
        <row r="894">
          <cell r="D894">
            <v>8</v>
          </cell>
          <cell r="AQ894">
            <v>519255678</v>
          </cell>
          <cell r="AR894" t="str">
            <v>201508</v>
          </cell>
        </row>
        <row r="895">
          <cell r="D895">
            <v>8</v>
          </cell>
          <cell r="AQ895">
            <v>533784362</v>
          </cell>
          <cell r="AR895" t="str">
            <v>201809</v>
          </cell>
        </row>
        <row r="896">
          <cell r="D896">
            <v>8</v>
          </cell>
          <cell r="AQ896">
            <v>561223978</v>
          </cell>
          <cell r="AR896" t="str">
            <v>201802</v>
          </cell>
        </row>
        <row r="897">
          <cell r="D897">
            <v>8</v>
          </cell>
          <cell r="AQ897">
            <v>529596018</v>
          </cell>
          <cell r="AR897" t="str">
            <v>201906</v>
          </cell>
        </row>
        <row r="898">
          <cell r="D898">
            <v>8</v>
          </cell>
          <cell r="AQ898">
            <v>584210574</v>
          </cell>
          <cell r="AR898" t="str">
            <v>201806</v>
          </cell>
        </row>
        <row r="899">
          <cell r="D899">
            <v>8</v>
          </cell>
          <cell r="AQ899">
            <v>574455827</v>
          </cell>
          <cell r="AR899" t="str">
            <v>201807</v>
          </cell>
        </row>
        <row r="900">
          <cell r="D900">
            <v>8</v>
          </cell>
          <cell r="AQ900">
            <v>536946878</v>
          </cell>
          <cell r="AR900" t="str">
            <v>201909</v>
          </cell>
        </row>
        <row r="901">
          <cell r="D901">
            <v>8</v>
          </cell>
          <cell r="AQ901">
            <v>481724810</v>
          </cell>
          <cell r="AR901" t="str">
            <v>201810</v>
          </cell>
        </row>
        <row r="902">
          <cell r="D902">
            <v>8</v>
          </cell>
          <cell r="AQ902">
            <v>538711548</v>
          </cell>
          <cell r="AR902" t="str">
            <v>201907</v>
          </cell>
        </row>
        <row r="903">
          <cell r="D903">
            <v>8</v>
          </cell>
          <cell r="AQ903">
            <v>468081238</v>
          </cell>
          <cell r="AR903" t="str">
            <v>201902</v>
          </cell>
        </row>
        <row r="904">
          <cell r="D904">
            <v>8</v>
          </cell>
          <cell r="AQ904">
            <v>607788434</v>
          </cell>
          <cell r="AR904" t="str">
            <v>201803</v>
          </cell>
        </row>
        <row r="905">
          <cell r="D905">
            <v>8</v>
          </cell>
          <cell r="AQ905">
            <v>511583532</v>
          </cell>
          <cell r="AR905" t="str">
            <v>201903</v>
          </cell>
        </row>
        <row r="906">
          <cell r="D906">
            <v>8</v>
          </cell>
          <cell r="AQ906">
            <v>511769429</v>
          </cell>
          <cell r="AR906" t="str">
            <v>201409</v>
          </cell>
        </row>
        <row r="907">
          <cell r="D907">
            <v>8</v>
          </cell>
          <cell r="AQ907">
            <v>530790872</v>
          </cell>
          <cell r="AR907" t="str">
            <v>201908</v>
          </cell>
        </row>
        <row r="908">
          <cell r="D908">
            <v>8</v>
          </cell>
          <cell r="AQ908">
            <v>546733094</v>
          </cell>
          <cell r="AR908" t="str">
            <v>201708</v>
          </cell>
        </row>
        <row r="909">
          <cell r="D909">
            <v>8</v>
          </cell>
          <cell r="AQ909">
            <v>482549161</v>
          </cell>
          <cell r="AR909" t="str">
            <v>201904</v>
          </cell>
        </row>
        <row r="910">
          <cell r="D910">
            <v>8</v>
          </cell>
          <cell r="AQ910">
            <v>592096978</v>
          </cell>
          <cell r="AR910" t="str">
            <v>201905</v>
          </cell>
        </row>
        <row r="911">
          <cell r="D911">
            <v>9</v>
          </cell>
          <cell r="AQ911">
            <v>1095122789</v>
          </cell>
          <cell r="AR911" t="str">
            <v>201808</v>
          </cell>
        </row>
        <row r="912">
          <cell r="D912">
            <v>9</v>
          </cell>
          <cell r="AQ912">
            <v>932853265</v>
          </cell>
          <cell r="AR912" t="str">
            <v>201811</v>
          </cell>
        </row>
        <row r="913">
          <cell r="D913">
            <v>9</v>
          </cell>
          <cell r="AQ913">
            <v>1074508034</v>
          </cell>
          <cell r="AR913" t="str">
            <v>201805</v>
          </cell>
        </row>
        <row r="914">
          <cell r="D914">
            <v>9</v>
          </cell>
          <cell r="AQ914">
            <v>982641286</v>
          </cell>
          <cell r="AR914" t="str">
            <v>201707</v>
          </cell>
        </row>
        <row r="915">
          <cell r="D915">
            <v>9</v>
          </cell>
          <cell r="AQ915">
            <v>1085559819</v>
          </cell>
          <cell r="AR915" t="str">
            <v>201807</v>
          </cell>
        </row>
        <row r="916">
          <cell r="D916">
            <v>9</v>
          </cell>
          <cell r="AQ916">
            <v>947082664</v>
          </cell>
          <cell r="AR916" t="str">
            <v>201902</v>
          </cell>
        </row>
        <row r="917">
          <cell r="D917">
            <v>9</v>
          </cell>
          <cell r="AQ917">
            <v>974628207</v>
          </cell>
          <cell r="AR917" t="str">
            <v>201804</v>
          </cell>
        </row>
        <row r="918">
          <cell r="D918">
            <v>9</v>
          </cell>
          <cell r="AQ918">
            <v>907913223</v>
          </cell>
          <cell r="AR918" t="str">
            <v>201601</v>
          </cell>
        </row>
        <row r="919">
          <cell r="D919">
            <v>9</v>
          </cell>
          <cell r="AQ919">
            <v>946830563</v>
          </cell>
          <cell r="AR919" t="str">
            <v>201904</v>
          </cell>
        </row>
        <row r="920">
          <cell r="D920">
            <v>9</v>
          </cell>
          <cell r="AQ920">
            <v>796163364</v>
          </cell>
          <cell r="AR920" t="str">
            <v>201402</v>
          </cell>
        </row>
        <row r="921">
          <cell r="D921">
            <v>9</v>
          </cell>
          <cell r="AQ921">
            <v>915428598</v>
          </cell>
          <cell r="AR921" t="str">
            <v>201906</v>
          </cell>
        </row>
        <row r="922">
          <cell r="D922">
            <v>9</v>
          </cell>
          <cell r="AQ922">
            <v>944658974</v>
          </cell>
          <cell r="AR922" t="str">
            <v>201802</v>
          </cell>
        </row>
        <row r="923">
          <cell r="D923">
            <v>9</v>
          </cell>
          <cell r="AQ923">
            <v>1020548656</v>
          </cell>
          <cell r="AR923" t="str">
            <v>201806</v>
          </cell>
        </row>
        <row r="924">
          <cell r="D924">
            <v>9</v>
          </cell>
          <cell r="AQ924">
            <v>962882476</v>
          </cell>
          <cell r="AR924" t="str">
            <v>201612</v>
          </cell>
        </row>
        <row r="925">
          <cell r="D925">
            <v>9</v>
          </cell>
          <cell r="AQ925">
            <v>1038952854</v>
          </cell>
          <cell r="AR925" t="str">
            <v>201809</v>
          </cell>
        </row>
        <row r="926">
          <cell r="D926">
            <v>9</v>
          </cell>
          <cell r="AQ926">
            <v>1056974403</v>
          </cell>
          <cell r="AR926" t="str">
            <v>201905</v>
          </cell>
        </row>
        <row r="927">
          <cell r="D927">
            <v>9</v>
          </cell>
          <cell r="AQ927">
            <v>1125456574</v>
          </cell>
          <cell r="AR927" t="str">
            <v>201803</v>
          </cell>
        </row>
        <row r="928">
          <cell r="D928">
            <v>9</v>
          </cell>
          <cell r="AQ928">
            <v>926968347</v>
          </cell>
          <cell r="AR928" t="str">
            <v>201901</v>
          </cell>
        </row>
        <row r="929">
          <cell r="D929">
            <v>9</v>
          </cell>
          <cell r="AQ929">
            <v>984334866</v>
          </cell>
          <cell r="AR929" t="str">
            <v>201908</v>
          </cell>
        </row>
        <row r="930">
          <cell r="D930">
            <v>9</v>
          </cell>
          <cell r="AQ930">
            <v>994661204</v>
          </cell>
          <cell r="AR930" t="str">
            <v>201907</v>
          </cell>
        </row>
        <row r="931">
          <cell r="D931">
            <v>9</v>
          </cell>
          <cell r="AQ931">
            <v>1038702119</v>
          </cell>
          <cell r="AR931" t="str">
            <v>201903</v>
          </cell>
        </row>
        <row r="932">
          <cell r="D932">
            <v>9</v>
          </cell>
          <cell r="AQ932">
            <v>930902006</v>
          </cell>
          <cell r="AR932" t="str">
            <v>201706</v>
          </cell>
        </row>
        <row r="933">
          <cell r="D933">
            <v>9</v>
          </cell>
          <cell r="AQ933">
            <v>984486006</v>
          </cell>
          <cell r="AR933" t="str">
            <v>201909</v>
          </cell>
        </row>
        <row r="934">
          <cell r="D934">
            <v>9</v>
          </cell>
          <cell r="AQ934">
            <v>936882136</v>
          </cell>
          <cell r="AR934" t="str">
            <v>201812</v>
          </cell>
        </row>
        <row r="935">
          <cell r="D935">
            <v>9</v>
          </cell>
          <cell r="AQ935">
            <v>1023520121</v>
          </cell>
          <cell r="AR935" t="str">
            <v>201810</v>
          </cell>
        </row>
        <row r="936">
          <cell r="D936">
            <v>10</v>
          </cell>
          <cell r="AQ936">
            <v>0</v>
          </cell>
          <cell r="AR936" t="str">
            <v>201608</v>
          </cell>
        </row>
        <row r="937">
          <cell r="D937">
            <v>11</v>
          </cell>
          <cell r="AQ937">
            <v>3044704319</v>
          </cell>
          <cell r="AR937" t="str">
            <v>201701</v>
          </cell>
        </row>
        <row r="938">
          <cell r="D938">
            <v>11</v>
          </cell>
          <cell r="AQ938">
            <v>3677898265</v>
          </cell>
          <cell r="AR938" t="str">
            <v>201807</v>
          </cell>
        </row>
        <row r="939">
          <cell r="D939">
            <v>11</v>
          </cell>
          <cell r="AQ939">
            <v>3433574504</v>
          </cell>
          <cell r="AR939" t="str">
            <v>201904</v>
          </cell>
        </row>
        <row r="940">
          <cell r="D940">
            <v>11</v>
          </cell>
          <cell r="AQ940">
            <v>3234520459</v>
          </cell>
          <cell r="AR940" t="str">
            <v>201909</v>
          </cell>
        </row>
        <row r="941">
          <cell r="D941">
            <v>11</v>
          </cell>
          <cell r="AQ941">
            <v>3265112234</v>
          </cell>
          <cell r="AR941" t="str">
            <v>201901</v>
          </cell>
        </row>
        <row r="942">
          <cell r="D942">
            <v>11</v>
          </cell>
          <cell r="AQ942">
            <v>3533242386</v>
          </cell>
          <cell r="AR942" t="str">
            <v>201812</v>
          </cell>
        </row>
        <row r="943">
          <cell r="D943">
            <v>11</v>
          </cell>
          <cell r="AQ943">
            <v>2906643576</v>
          </cell>
          <cell r="AR943" t="str">
            <v>201802</v>
          </cell>
        </row>
        <row r="944">
          <cell r="D944">
            <v>11</v>
          </cell>
          <cell r="AQ944">
            <v>3628262008</v>
          </cell>
          <cell r="AR944" t="str">
            <v>201805</v>
          </cell>
        </row>
        <row r="945">
          <cell r="D945">
            <v>11</v>
          </cell>
          <cell r="AQ945">
            <v>3523825688</v>
          </cell>
          <cell r="AR945" t="str">
            <v>201808</v>
          </cell>
        </row>
        <row r="946">
          <cell r="D946">
            <v>11</v>
          </cell>
          <cell r="AQ946">
            <v>2583820070</v>
          </cell>
          <cell r="AR946" t="str">
            <v>201409</v>
          </cell>
        </row>
        <row r="947">
          <cell r="D947">
            <v>11</v>
          </cell>
          <cell r="AQ947">
            <v>3313715577</v>
          </cell>
          <cell r="AR947" t="str">
            <v>201908</v>
          </cell>
        </row>
        <row r="948">
          <cell r="D948">
            <v>11</v>
          </cell>
          <cell r="AQ948">
            <v>3349819806</v>
          </cell>
          <cell r="AR948" t="str">
            <v>201903</v>
          </cell>
        </row>
        <row r="949">
          <cell r="D949">
            <v>11</v>
          </cell>
          <cell r="AQ949">
            <v>3015875901</v>
          </cell>
          <cell r="AR949" t="str">
            <v>201902</v>
          </cell>
        </row>
        <row r="950">
          <cell r="D950">
            <v>11</v>
          </cell>
          <cell r="AQ950">
            <v>3341550029</v>
          </cell>
          <cell r="AR950" t="str">
            <v>201811</v>
          </cell>
        </row>
        <row r="951">
          <cell r="D951">
            <v>11</v>
          </cell>
          <cell r="AQ951">
            <v>3622110182</v>
          </cell>
          <cell r="AR951" t="str">
            <v>201803</v>
          </cell>
        </row>
        <row r="952">
          <cell r="D952">
            <v>11</v>
          </cell>
          <cell r="AQ952">
            <v>3365196830</v>
          </cell>
          <cell r="AR952" t="str">
            <v>201810</v>
          </cell>
        </row>
        <row r="953">
          <cell r="D953">
            <v>11</v>
          </cell>
          <cell r="AQ953">
            <v>3332331123</v>
          </cell>
          <cell r="AR953" t="str">
            <v>201804</v>
          </cell>
        </row>
        <row r="954">
          <cell r="D954">
            <v>11</v>
          </cell>
          <cell r="AQ954">
            <v>3488655931</v>
          </cell>
          <cell r="AR954" t="str">
            <v>201806</v>
          </cell>
        </row>
        <row r="955">
          <cell r="D955">
            <v>11</v>
          </cell>
          <cell r="AQ955">
            <v>3396634460</v>
          </cell>
          <cell r="AR955" t="str">
            <v>201907</v>
          </cell>
        </row>
        <row r="956">
          <cell r="D956">
            <v>11</v>
          </cell>
          <cell r="AQ956">
            <v>3190670042</v>
          </cell>
          <cell r="AR956" t="str">
            <v>201906</v>
          </cell>
        </row>
        <row r="957">
          <cell r="D957">
            <v>11</v>
          </cell>
          <cell r="AQ957">
            <v>3486056920</v>
          </cell>
          <cell r="AR957" t="str">
            <v>201905</v>
          </cell>
        </row>
        <row r="958">
          <cell r="D958">
            <v>11</v>
          </cell>
          <cell r="AQ958">
            <v>2831405168</v>
          </cell>
          <cell r="AR958" t="str">
            <v>201509</v>
          </cell>
        </row>
        <row r="959">
          <cell r="D959">
            <v>11</v>
          </cell>
          <cell r="AQ959">
            <v>3348332694</v>
          </cell>
          <cell r="AR959" t="str">
            <v>201809</v>
          </cell>
        </row>
        <row r="960">
          <cell r="D960">
            <v>1</v>
          </cell>
          <cell r="AQ960">
            <v>1011338825</v>
          </cell>
          <cell r="AR960" t="str">
            <v>201310</v>
          </cell>
        </row>
        <row r="961">
          <cell r="D961">
            <v>1</v>
          </cell>
          <cell r="AQ961">
            <v>904893476</v>
          </cell>
          <cell r="AR961" t="str">
            <v>201308</v>
          </cell>
        </row>
        <row r="962">
          <cell r="D962">
            <v>1</v>
          </cell>
          <cell r="AQ962">
            <v>1129045268</v>
          </cell>
          <cell r="AR962" t="str">
            <v>201605</v>
          </cell>
        </row>
        <row r="963">
          <cell r="D963">
            <v>1</v>
          </cell>
          <cell r="AQ963">
            <v>1142499776</v>
          </cell>
          <cell r="AR963" t="str">
            <v>201504</v>
          </cell>
        </row>
        <row r="964">
          <cell r="D964">
            <v>1</v>
          </cell>
          <cell r="AQ964">
            <v>1066338380</v>
          </cell>
          <cell r="AR964" t="str">
            <v>201609</v>
          </cell>
        </row>
        <row r="965">
          <cell r="D965">
            <v>1</v>
          </cell>
          <cell r="AQ965">
            <v>994170206</v>
          </cell>
          <cell r="AR965" t="str">
            <v>201701</v>
          </cell>
        </row>
        <row r="966">
          <cell r="D966">
            <v>1</v>
          </cell>
          <cell r="AQ966">
            <v>1073269058</v>
          </cell>
          <cell r="AR966" t="str">
            <v>201705</v>
          </cell>
        </row>
        <row r="967">
          <cell r="D967">
            <v>1</v>
          </cell>
          <cell r="AQ967">
            <v>1072064514</v>
          </cell>
          <cell r="AR967" t="str">
            <v>201412</v>
          </cell>
        </row>
        <row r="968">
          <cell r="D968">
            <v>1</v>
          </cell>
          <cell r="AQ968">
            <v>914662861</v>
          </cell>
          <cell r="AR968" t="str">
            <v>201502</v>
          </cell>
        </row>
        <row r="969">
          <cell r="D969">
            <v>1</v>
          </cell>
          <cell r="AQ969">
            <v>1221741882</v>
          </cell>
          <cell r="AR969" t="str">
            <v>201507</v>
          </cell>
        </row>
        <row r="970">
          <cell r="D970">
            <v>1</v>
          </cell>
          <cell r="AQ970">
            <v>1076115230</v>
          </cell>
          <cell r="AR970" t="str">
            <v>201410</v>
          </cell>
        </row>
        <row r="971">
          <cell r="D971">
            <v>1</v>
          </cell>
          <cell r="AQ971">
            <v>1071636590</v>
          </cell>
          <cell r="AR971" t="str">
            <v>201604</v>
          </cell>
        </row>
        <row r="972">
          <cell r="D972">
            <v>1</v>
          </cell>
          <cell r="AQ972">
            <v>1012358192</v>
          </cell>
          <cell r="AR972" t="str">
            <v>201503</v>
          </cell>
        </row>
        <row r="973">
          <cell r="D973">
            <v>1</v>
          </cell>
          <cell r="AQ973">
            <v>1067516052</v>
          </cell>
          <cell r="AR973" t="str">
            <v>201610</v>
          </cell>
        </row>
        <row r="974">
          <cell r="D974">
            <v>1</v>
          </cell>
          <cell r="AQ974">
            <v>1036018220</v>
          </cell>
          <cell r="AR974" t="str">
            <v>201612</v>
          </cell>
        </row>
        <row r="975">
          <cell r="D975">
            <v>1</v>
          </cell>
          <cell r="AQ975">
            <v>1032198091</v>
          </cell>
          <cell r="AR975" t="str">
            <v>201703</v>
          </cell>
        </row>
        <row r="976">
          <cell r="D976">
            <v>1</v>
          </cell>
          <cell r="AQ976">
            <v>921935536</v>
          </cell>
          <cell r="AR976" t="str">
            <v>201707</v>
          </cell>
        </row>
        <row r="977">
          <cell r="D977">
            <v>1</v>
          </cell>
          <cell r="AQ977">
            <v>1117318334</v>
          </cell>
          <cell r="AR977" t="str">
            <v>201510</v>
          </cell>
        </row>
        <row r="978">
          <cell r="D978">
            <v>1</v>
          </cell>
          <cell r="AQ978">
            <v>1078374418</v>
          </cell>
          <cell r="AR978" t="str">
            <v>201512</v>
          </cell>
        </row>
        <row r="979">
          <cell r="D979">
            <v>1</v>
          </cell>
          <cell r="AQ979">
            <v>1014286841</v>
          </cell>
          <cell r="AR979" t="str">
            <v>201307</v>
          </cell>
        </row>
        <row r="980">
          <cell r="D980">
            <v>1</v>
          </cell>
          <cell r="AQ980">
            <v>1175706487</v>
          </cell>
          <cell r="AR980" t="str">
            <v>201505</v>
          </cell>
        </row>
        <row r="981">
          <cell r="D981">
            <v>1</v>
          </cell>
          <cell r="AQ981">
            <v>1077623807</v>
          </cell>
          <cell r="AR981" t="str">
            <v>201607</v>
          </cell>
        </row>
        <row r="982">
          <cell r="D982">
            <v>1</v>
          </cell>
          <cell r="AQ982">
            <v>1060693852</v>
          </cell>
          <cell r="AR982" t="str">
            <v>201608</v>
          </cell>
        </row>
        <row r="983">
          <cell r="D983">
            <v>1</v>
          </cell>
          <cell r="AQ983">
            <v>895266280</v>
          </cell>
          <cell r="AR983" t="str">
            <v>201407</v>
          </cell>
        </row>
        <row r="984">
          <cell r="D984">
            <v>1</v>
          </cell>
          <cell r="AQ984">
            <v>921811043</v>
          </cell>
          <cell r="AR984" t="str">
            <v>201406</v>
          </cell>
        </row>
        <row r="985">
          <cell r="D985">
            <v>1</v>
          </cell>
          <cell r="AQ985">
            <v>1100782236</v>
          </cell>
          <cell r="AR985" t="str">
            <v>201501</v>
          </cell>
        </row>
        <row r="986">
          <cell r="D986">
            <v>1</v>
          </cell>
          <cell r="AQ986">
            <v>958844546</v>
          </cell>
          <cell r="AR986" t="str">
            <v>201405</v>
          </cell>
        </row>
        <row r="987">
          <cell r="D987">
            <v>1</v>
          </cell>
          <cell r="AQ987">
            <v>891488871</v>
          </cell>
          <cell r="AR987" t="str">
            <v>201404</v>
          </cell>
        </row>
        <row r="988">
          <cell r="D988">
            <v>1</v>
          </cell>
          <cell r="AQ988">
            <v>900639687</v>
          </cell>
          <cell r="AR988" t="str">
            <v>201710</v>
          </cell>
        </row>
        <row r="989">
          <cell r="D989">
            <v>1</v>
          </cell>
          <cell r="AQ989">
            <v>866824887</v>
          </cell>
          <cell r="AR989" t="str">
            <v>201401</v>
          </cell>
        </row>
        <row r="990">
          <cell r="D990">
            <v>1</v>
          </cell>
          <cell r="AQ990">
            <v>1011266004</v>
          </cell>
          <cell r="AR990" t="str">
            <v>201312</v>
          </cell>
        </row>
        <row r="991">
          <cell r="D991">
            <v>1</v>
          </cell>
          <cell r="AQ991">
            <v>936835827</v>
          </cell>
          <cell r="AR991" t="str">
            <v>201309</v>
          </cell>
        </row>
        <row r="992">
          <cell r="D992">
            <v>1</v>
          </cell>
          <cell r="AQ992">
            <v>939339688</v>
          </cell>
          <cell r="AR992" t="str">
            <v>201409</v>
          </cell>
        </row>
        <row r="993">
          <cell r="D993">
            <v>1</v>
          </cell>
          <cell r="AQ993">
            <v>947279932</v>
          </cell>
          <cell r="AR993" t="str">
            <v>201408</v>
          </cell>
        </row>
        <row r="994">
          <cell r="D994">
            <v>1</v>
          </cell>
          <cell r="AQ994">
            <v>938421258</v>
          </cell>
          <cell r="AR994" t="str">
            <v>201611</v>
          </cell>
        </row>
        <row r="995">
          <cell r="D995">
            <v>1</v>
          </cell>
          <cell r="AQ995">
            <v>1043212646</v>
          </cell>
          <cell r="AR995" t="str">
            <v>201511</v>
          </cell>
        </row>
        <row r="996">
          <cell r="D996">
            <v>1</v>
          </cell>
          <cell r="AQ996">
            <v>980792441</v>
          </cell>
          <cell r="AR996" t="str">
            <v>201704</v>
          </cell>
        </row>
        <row r="997">
          <cell r="D997">
            <v>1</v>
          </cell>
          <cell r="AQ997">
            <v>993702203</v>
          </cell>
          <cell r="AR997" t="str">
            <v>201708</v>
          </cell>
        </row>
        <row r="998">
          <cell r="D998">
            <v>1</v>
          </cell>
          <cell r="AQ998">
            <v>918379739</v>
          </cell>
          <cell r="AR998" t="str">
            <v>201709</v>
          </cell>
        </row>
        <row r="999">
          <cell r="D999">
            <v>1</v>
          </cell>
          <cell r="AQ999">
            <v>726142207</v>
          </cell>
          <cell r="AR999" t="str">
            <v>201402</v>
          </cell>
        </row>
        <row r="1000">
          <cell r="D1000">
            <v>1</v>
          </cell>
          <cell r="AQ1000">
            <v>1035382609</v>
          </cell>
          <cell r="AR1000" t="str">
            <v>201411</v>
          </cell>
        </row>
        <row r="1001">
          <cell r="D1001">
            <v>1</v>
          </cell>
          <cell r="AQ1001">
            <v>840098383</v>
          </cell>
          <cell r="AR1001" t="str">
            <v>201311</v>
          </cell>
        </row>
        <row r="1002">
          <cell r="D1002">
            <v>1</v>
          </cell>
          <cell r="AQ1002">
            <v>1034798126</v>
          </cell>
          <cell r="AR1002" t="str">
            <v>201603</v>
          </cell>
        </row>
        <row r="1003">
          <cell r="D1003">
            <v>1</v>
          </cell>
          <cell r="AQ1003">
            <v>1039466147</v>
          </cell>
          <cell r="AR1003" t="str">
            <v>201606</v>
          </cell>
        </row>
        <row r="1004">
          <cell r="D1004">
            <v>1</v>
          </cell>
          <cell r="AQ1004">
            <v>951616982</v>
          </cell>
          <cell r="AR1004" t="str">
            <v>201303</v>
          </cell>
        </row>
        <row r="1005">
          <cell r="D1005">
            <v>1</v>
          </cell>
          <cell r="AQ1005">
            <v>1047164386</v>
          </cell>
          <cell r="AR1005" t="str">
            <v>201509</v>
          </cell>
        </row>
        <row r="1006">
          <cell r="D1006">
            <v>1</v>
          </cell>
          <cell r="AQ1006">
            <v>1070134876</v>
          </cell>
          <cell r="AR1006" t="str">
            <v>201601</v>
          </cell>
        </row>
        <row r="1007">
          <cell r="D1007">
            <v>1</v>
          </cell>
          <cell r="AQ1007">
            <v>913441749</v>
          </cell>
          <cell r="AR1007" t="str">
            <v>201306</v>
          </cell>
        </row>
        <row r="1008">
          <cell r="D1008">
            <v>1</v>
          </cell>
          <cell r="AQ1008">
            <v>791193958</v>
          </cell>
          <cell r="AR1008" t="str">
            <v>201711</v>
          </cell>
        </row>
        <row r="1009">
          <cell r="D1009">
            <v>1</v>
          </cell>
          <cell r="AQ1009">
            <v>1000901318</v>
          </cell>
          <cell r="AR1009" t="str">
            <v>201712</v>
          </cell>
        </row>
        <row r="1010">
          <cell r="D1010">
            <v>1</v>
          </cell>
          <cell r="AQ1010">
            <v>960282431</v>
          </cell>
          <cell r="AR1010" t="str">
            <v>201801</v>
          </cell>
        </row>
        <row r="1011">
          <cell r="D1011">
            <v>1</v>
          </cell>
          <cell r="AQ1011">
            <v>1258539813</v>
          </cell>
          <cell r="AR1011" t="str">
            <v>201508</v>
          </cell>
        </row>
        <row r="1012">
          <cell r="D1012">
            <v>1</v>
          </cell>
          <cell r="AQ1012">
            <v>957013037</v>
          </cell>
          <cell r="AR1012" t="str">
            <v>201602</v>
          </cell>
        </row>
        <row r="1013">
          <cell r="D1013">
            <v>2</v>
          </cell>
          <cell r="AQ1013">
            <v>2322471145</v>
          </cell>
          <cell r="AR1013" t="str">
            <v>201504</v>
          </cell>
        </row>
        <row r="1014">
          <cell r="D1014">
            <v>2</v>
          </cell>
          <cell r="AQ1014">
            <v>1631153058</v>
          </cell>
          <cell r="AR1014" t="str">
            <v>201307</v>
          </cell>
        </row>
        <row r="1015">
          <cell r="D1015">
            <v>2</v>
          </cell>
          <cell r="AQ1015">
            <v>2281012640</v>
          </cell>
          <cell r="AR1015" t="str">
            <v>201705</v>
          </cell>
        </row>
        <row r="1016">
          <cell r="D1016">
            <v>2</v>
          </cell>
          <cell r="AQ1016">
            <v>2166231351</v>
          </cell>
          <cell r="AR1016" t="str">
            <v>201704</v>
          </cell>
        </row>
        <row r="1017">
          <cell r="D1017">
            <v>2</v>
          </cell>
          <cell r="AQ1017">
            <v>1841923641</v>
          </cell>
          <cell r="AR1017" t="str">
            <v>201404</v>
          </cell>
        </row>
        <row r="1018">
          <cell r="D1018">
            <v>2</v>
          </cell>
          <cell r="AQ1018">
            <v>2283410130</v>
          </cell>
          <cell r="AR1018" t="str">
            <v>201612</v>
          </cell>
        </row>
        <row r="1019">
          <cell r="D1019">
            <v>2</v>
          </cell>
          <cell r="AQ1019">
            <v>2149563731</v>
          </cell>
          <cell r="AR1019" t="str">
            <v>201408</v>
          </cell>
        </row>
        <row r="1020">
          <cell r="D1020">
            <v>2</v>
          </cell>
          <cell r="AQ1020">
            <v>2459596822</v>
          </cell>
          <cell r="AR1020" t="str">
            <v>201607</v>
          </cell>
        </row>
        <row r="1021">
          <cell r="D1021">
            <v>2</v>
          </cell>
          <cell r="AQ1021">
            <v>2423941056</v>
          </cell>
          <cell r="AR1021" t="str">
            <v>201605</v>
          </cell>
        </row>
        <row r="1022">
          <cell r="D1022">
            <v>2</v>
          </cell>
          <cell r="AQ1022">
            <v>2060182223</v>
          </cell>
          <cell r="AR1022" t="str">
            <v>201502</v>
          </cell>
        </row>
        <row r="1023">
          <cell r="D1023">
            <v>2</v>
          </cell>
          <cell r="AQ1023">
            <v>2191758692</v>
          </cell>
          <cell r="AR1023" t="str">
            <v>201506</v>
          </cell>
        </row>
        <row r="1024">
          <cell r="D1024">
            <v>2</v>
          </cell>
          <cell r="AQ1024">
            <v>1664362822</v>
          </cell>
          <cell r="AR1024" t="str">
            <v>201305</v>
          </cell>
        </row>
        <row r="1025">
          <cell r="D1025">
            <v>2</v>
          </cell>
          <cell r="AQ1025">
            <v>1570282684</v>
          </cell>
          <cell r="AR1025" t="str">
            <v>201308</v>
          </cell>
        </row>
        <row r="1026">
          <cell r="D1026">
            <v>2</v>
          </cell>
          <cell r="AQ1026">
            <v>2091312672</v>
          </cell>
          <cell r="AR1026" t="str">
            <v>201707</v>
          </cell>
        </row>
        <row r="1027">
          <cell r="D1027">
            <v>2</v>
          </cell>
          <cell r="AQ1027">
            <v>2339602722</v>
          </cell>
          <cell r="AR1027" t="str">
            <v>201703</v>
          </cell>
        </row>
        <row r="1028">
          <cell r="D1028">
            <v>2</v>
          </cell>
          <cell r="AQ1028">
            <v>2180950245</v>
          </cell>
          <cell r="AR1028" t="str">
            <v>201611</v>
          </cell>
        </row>
        <row r="1029">
          <cell r="D1029">
            <v>2</v>
          </cell>
          <cell r="AQ1029">
            <v>2196007112</v>
          </cell>
          <cell r="AR1029" t="str">
            <v>201606</v>
          </cell>
        </row>
        <row r="1030">
          <cell r="D1030">
            <v>2</v>
          </cell>
          <cell r="AQ1030">
            <v>2157738928</v>
          </cell>
          <cell r="AR1030" t="str">
            <v>201412</v>
          </cell>
        </row>
        <row r="1031">
          <cell r="D1031">
            <v>2</v>
          </cell>
          <cell r="AQ1031">
            <v>2197819336</v>
          </cell>
          <cell r="AR1031" t="str">
            <v>201509</v>
          </cell>
        </row>
        <row r="1032">
          <cell r="D1032">
            <v>2</v>
          </cell>
          <cell r="AQ1032">
            <v>2544260558</v>
          </cell>
          <cell r="AR1032" t="str">
            <v>201507</v>
          </cell>
        </row>
        <row r="1033">
          <cell r="D1033">
            <v>2</v>
          </cell>
          <cell r="AQ1033">
            <v>1820554322</v>
          </cell>
          <cell r="AR1033" t="str">
            <v>201303</v>
          </cell>
        </row>
        <row r="1034">
          <cell r="D1034">
            <v>2</v>
          </cell>
          <cell r="AQ1034">
            <v>1671718815</v>
          </cell>
          <cell r="AR1034" t="str">
            <v>201304</v>
          </cell>
        </row>
        <row r="1035">
          <cell r="D1035">
            <v>2</v>
          </cell>
          <cell r="AQ1035">
            <v>2002200856</v>
          </cell>
          <cell r="AR1035" t="str">
            <v>201311</v>
          </cell>
        </row>
        <row r="1036">
          <cell r="D1036">
            <v>2</v>
          </cell>
          <cell r="AQ1036">
            <v>2141151948</v>
          </cell>
          <cell r="AR1036" t="str">
            <v>201711</v>
          </cell>
        </row>
        <row r="1037">
          <cell r="D1037">
            <v>2</v>
          </cell>
          <cell r="AQ1037">
            <v>2235542897</v>
          </cell>
          <cell r="AR1037" t="str">
            <v>201706</v>
          </cell>
        </row>
        <row r="1038">
          <cell r="D1038">
            <v>2</v>
          </cell>
          <cell r="AQ1038">
            <v>2067593272</v>
          </cell>
          <cell r="AR1038" t="str">
            <v>201702</v>
          </cell>
        </row>
        <row r="1039">
          <cell r="D1039">
            <v>2</v>
          </cell>
          <cell r="AQ1039">
            <v>2324496204</v>
          </cell>
          <cell r="AR1039" t="str">
            <v>201701</v>
          </cell>
        </row>
        <row r="1040">
          <cell r="D1040">
            <v>2</v>
          </cell>
          <cell r="AQ1040">
            <v>2565788042</v>
          </cell>
          <cell r="AR1040" t="str">
            <v>201610</v>
          </cell>
        </row>
        <row r="1041">
          <cell r="D1041">
            <v>2</v>
          </cell>
          <cell r="AQ1041">
            <v>2431929536</v>
          </cell>
          <cell r="AR1041" t="str">
            <v>201609</v>
          </cell>
        </row>
        <row r="1042">
          <cell r="D1042">
            <v>2</v>
          </cell>
          <cell r="AQ1042">
            <v>2469394447</v>
          </cell>
          <cell r="AR1042" t="str">
            <v>201608</v>
          </cell>
        </row>
        <row r="1043">
          <cell r="D1043">
            <v>2</v>
          </cell>
          <cell r="AQ1043">
            <v>2502595735</v>
          </cell>
          <cell r="AR1043" t="str">
            <v>201512</v>
          </cell>
        </row>
        <row r="1044">
          <cell r="D1044">
            <v>2</v>
          </cell>
          <cell r="AQ1044">
            <v>2262251822</v>
          </cell>
          <cell r="AR1044" t="str">
            <v>201302</v>
          </cell>
        </row>
        <row r="1045">
          <cell r="D1045">
            <v>2</v>
          </cell>
          <cell r="AQ1045">
            <v>2630386017</v>
          </cell>
          <cell r="AR1045" t="str">
            <v>201505</v>
          </cell>
        </row>
        <row r="1046">
          <cell r="D1046">
            <v>2</v>
          </cell>
          <cell r="AQ1046">
            <v>1702763646</v>
          </cell>
          <cell r="AR1046" t="str">
            <v>201306</v>
          </cell>
        </row>
        <row r="1047">
          <cell r="D1047">
            <v>2</v>
          </cell>
          <cell r="AQ1047">
            <v>2326992531</v>
          </cell>
          <cell r="AR1047" t="str">
            <v>201301</v>
          </cell>
        </row>
        <row r="1048">
          <cell r="D1048">
            <v>2</v>
          </cell>
          <cell r="AQ1048">
            <v>2090964882</v>
          </cell>
          <cell r="AR1048" t="str">
            <v>201712</v>
          </cell>
        </row>
        <row r="1049">
          <cell r="D1049">
            <v>2</v>
          </cell>
          <cell r="AQ1049">
            <v>2095214818</v>
          </cell>
          <cell r="AR1049" t="str">
            <v>201709</v>
          </cell>
        </row>
        <row r="1050">
          <cell r="D1050">
            <v>2</v>
          </cell>
          <cell r="AQ1050">
            <v>2214308622</v>
          </cell>
          <cell r="AR1050" t="str">
            <v>201405</v>
          </cell>
        </row>
        <row r="1051">
          <cell r="D1051">
            <v>2</v>
          </cell>
          <cell r="AQ1051">
            <v>1967314659</v>
          </cell>
          <cell r="AR1051" t="str">
            <v>201409</v>
          </cell>
        </row>
        <row r="1052">
          <cell r="D1052">
            <v>2</v>
          </cell>
          <cell r="AQ1052">
            <v>2323611958</v>
          </cell>
          <cell r="AR1052" t="str">
            <v>201602</v>
          </cell>
        </row>
        <row r="1053">
          <cell r="D1053">
            <v>2</v>
          </cell>
          <cell r="AQ1053">
            <v>2325157303</v>
          </cell>
          <cell r="AR1053" t="str">
            <v>201511</v>
          </cell>
        </row>
        <row r="1054">
          <cell r="D1054">
            <v>2</v>
          </cell>
          <cell r="AQ1054">
            <v>2410201235</v>
          </cell>
          <cell r="AR1054" t="str">
            <v>201508</v>
          </cell>
        </row>
        <row r="1055">
          <cell r="D1055">
            <v>2</v>
          </cell>
          <cell r="AQ1055">
            <v>1970941044</v>
          </cell>
          <cell r="AR1055" t="str">
            <v>201503</v>
          </cell>
        </row>
        <row r="1056">
          <cell r="D1056">
            <v>2</v>
          </cell>
          <cell r="AQ1056">
            <v>1540932397</v>
          </cell>
          <cell r="AR1056" t="str">
            <v>201309</v>
          </cell>
        </row>
        <row r="1057">
          <cell r="D1057">
            <v>2</v>
          </cell>
          <cell r="AQ1057">
            <v>2085050898</v>
          </cell>
          <cell r="AR1057" t="str">
            <v>201801</v>
          </cell>
        </row>
        <row r="1058">
          <cell r="D1058">
            <v>2</v>
          </cell>
          <cell r="AQ1058">
            <v>1921933862</v>
          </cell>
          <cell r="AR1058" t="str">
            <v>201401</v>
          </cell>
        </row>
        <row r="1059">
          <cell r="D1059">
            <v>2</v>
          </cell>
          <cell r="AQ1059">
            <v>1938217356</v>
          </cell>
          <cell r="AR1059" t="str">
            <v>201406</v>
          </cell>
        </row>
        <row r="1060">
          <cell r="D1060">
            <v>2</v>
          </cell>
          <cell r="AQ1060">
            <v>2104753321</v>
          </cell>
          <cell r="AR1060" t="str">
            <v>201410</v>
          </cell>
        </row>
        <row r="1061">
          <cell r="D1061">
            <v>2</v>
          </cell>
          <cell r="AQ1061">
            <v>2297229263</v>
          </cell>
          <cell r="AR1061" t="str">
            <v>201603</v>
          </cell>
        </row>
        <row r="1062">
          <cell r="D1062">
            <v>2</v>
          </cell>
          <cell r="AQ1062">
            <v>1927546247</v>
          </cell>
          <cell r="AR1062" t="str">
            <v>201411</v>
          </cell>
        </row>
        <row r="1063">
          <cell r="D1063">
            <v>2</v>
          </cell>
          <cell r="AQ1063">
            <v>2508921695</v>
          </cell>
          <cell r="AR1063" t="str">
            <v>201601</v>
          </cell>
        </row>
        <row r="1064">
          <cell r="D1064">
            <v>2</v>
          </cell>
          <cell r="AQ1064">
            <v>2740483284</v>
          </cell>
          <cell r="AR1064" t="str">
            <v>201510</v>
          </cell>
        </row>
        <row r="1065">
          <cell r="D1065">
            <v>2</v>
          </cell>
          <cell r="AQ1065">
            <v>2226433679</v>
          </cell>
          <cell r="AR1065" t="str">
            <v>201501</v>
          </cell>
        </row>
        <row r="1066">
          <cell r="D1066">
            <v>2</v>
          </cell>
          <cell r="AQ1066">
            <v>1970611972</v>
          </cell>
          <cell r="AR1066" t="str">
            <v>201312</v>
          </cell>
        </row>
        <row r="1067">
          <cell r="D1067">
            <v>2</v>
          </cell>
          <cell r="AQ1067">
            <v>2081415065</v>
          </cell>
          <cell r="AR1067" t="str">
            <v>201708</v>
          </cell>
        </row>
        <row r="1068">
          <cell r="D1068">
            <v>2</v>
          </cell>
          <cell r="AQ1068">
            <v>2014193379</v>
          </cell>
          <cell r="AR1068" t="str">
            <v>201403</v>
          </cell>
        </row>
        <row r="1069">
          <cell r="D1069">
            <v>2</v>
          </cell>
          <cell r="AQ1069">
            <v>2024504840</v>
          </cell>
          <cell r="AR1069" t="str">
            <v>201407</v>
          </cell>
        </row>
        <row r="1070">
          <cell r="D1070">
            <v>3</v>
          </cell>
          <cell r="AQ1070">
            <v>970297987</v>
          </cell>
          <cell r="AR1070" t="str">
            <v>201801</v>
          </cell>
        </row>
        <row r="1071">
          <cell r="D1071">
            <v>3</v>
          </cell>
          <cell r="AQ1071">
            <v>935784938</v>
          </cell>
          <cell r="AR1071" t="str">
            <v>201710</v>
          </cell>
        </row>
        <row r="1072">
          <cell r="D1072">
            <v>3</v>
          </cell>
          <cell r="AQ1072">
            <v>815517217</v>
          </cell>
          <cell r="AR1072" t="str">
            <v>201601</v>
          </cell>
        </row>
        <row r="1073">
          <cell r="D1073">
            <v>3</v>
          </cell>
          <cell r="AQ1073">
            <v>641218604</v>
          </cell>
          <cell r="AR1073" t="str">
            <v>201401</v>
          </cell>
        </row>
        <row r="1074">
          <cell r="D1074">
            <v>3</v>
          </cell>
          <cell r="AQ1074">
            <v>1043534919</v>
          </cell>
          <cell r="AR1074" t="str">
            <v>201712</v>
          </cell>
        </row>
        <row r="1075">
          <cell r="D1075">
            <v>3</v>
          </cell>
          <cell r="AQ1075">
            <v>818926578</v>
          </cell>
          <cell r="AR1075" t="str">
            <v>201511</v>
          </cell>
        </row>
        <row r="1076">
          <cell r="D1076">
            <v>3</v>
          </cell>
          <cell r="AQ1076">
            <v>949632513</v>
          </cell>
          <cell r="AR1076" t="str">
            <v>201708</v>
          </cell>
        </row>
        <row r="1077">
          <cell r="D1077">
            <v>3</v>
          </cell>
          <cell r="AQ1077">
            <v>456924751</v>
          </cell>
          <cell r="AR1077" t="str">
            <v>201504</v>
          </cell>
        </row>
        <row r="1078">
          <cell r="D1078">
            <v>3</v>
          </cell>
          <cell r="AQ1078">
            <v>887059290</v>
          </cell>
          <cell r="AR1078" t="str">
            <v>201505</v>
          </cell>
        </row>
        <row r="1079">
          <cell r="D1079">
            <v>3</v>
          </cell>
          <cell r="AQ1079">
            <v>979849785</v>
          </cell>
          <cell r="AR1079" t="str">
            <v>201709</v>
          </cell>
        </row>
        <row r="1080">
          <cell r="D1080">
            <v>3</v>
          </cell>
          <cell r="AQ1080">
            <v>856342113</v>
          </cell>
          <cell r="AR1080" t="str">
            <v>201603</v>
          </cell>
        </row>
        <row r="1081">
          <cell r="D1081">
            <v>3</v>
          </cell>
          <cell r="AQ1081">
            <v>901961087</v>
          </cell>
          <cell r="AR1081" t="str">
            <v>201506</v>
          </cell>
        </row>
        <row r="1082">
          <cell r="D1082">
            <v>3</v>
          </cell>
          <cell r="AQ1082">
            <v>632061862</v>
          </cell>
          <cell r="AR1082" t="str">
            <v>201410</v>
          </cell>
        </row>
        <row r="1083">
          <cell r="D1083">
            <v>3</v>
          </cell>
          <cell r="AQ1083">
            <v>893015669</v>
          </cell>
          <cell r="AR1083" t="str">
            <v>201508</v>
          </cell>
        </row>
        <row r="1084">
          <cell r="D1084">
            <v>3</v>
          </cell>
          <cell r="AQ1084">
            <v>892436997</v>
          </cell>
          <cell r="AR1084" t="str">
            <v>201707</v>
          </cell>
        </row>
        <row r="1085">
          <cell r="D1085">
            <v>3</v>
          </cell>
          <cell r="AQ1085">
            <v>626779412</v>
          </cell>
          <cell r="AR1085" t="str">
            <v>201501</v>
          </cell>
        </row>
        <row r="1086">
          <cell r="D1086">
            <v>3</v>
          </cell>
          <cell r="AQ1086">
            <v>957360195</v>
          </cell>
          <cell r="AR1086" t="str">
            <v>201607</v>
          </cell>
        </row>
        <row r="1087">
          <cell r="D1087">
            <v>3</v>
          </cell>
          <cell r="AQ1087">
            <v>818666579</v>
          </cell>
          <cell r="AR1087" t="str">
            <v>201606</v>
          </cell>
        </row>
        <row r="1088">
          <cell r="D1088">
            <v>3</v>
          </cell>
          <cell r="AQ1088">
            <v>709419692</v>
          </cell>
          <cell r="AR1088" t="str">
            <v>201405</v>
          </cell>
        </row>
        <row r="1089">
          <cell r="D1089">
            <v>3</v>
          </cell>
          <cell r="AQ1089">
            <v>1020862306</v>
          </cell>
          <cell r="AR1089" t="str">
            <v>201706</v>
          </cell>
        </row>
        <row r="1090">
          <cell r="D1090">
            <v>3</v>
          </cell>
          <cell r="AQ1090">
            <v>614203257</v>
          </cell>
          <cell r="AR1090" t="str">
            <v>201411</v>
          </cell>
        </row>
        <row r="1091">
          <cell r="D1091">
            <v>3</v>
          </cell>
          <cell r="AQ1091">
            <v>676229347</v>
          </cell>
          <cell r="AR1091" t="str">
            <v>201309</v>
          </cell>
        </row>
        <row r="1092">
          <cell r="D1092">
            <v>3</v>
          </cell>
          <cell r="AQ1092">
            <v>917918412</v>
          </cell>
          <cell r="AR1092" t="str">
            <v>201703</v>
          </cell>
        </row>
        <row r="1093">
          <cell r="D1093">
            <v>3</v>
          </cell>
          <cell r="AQ1093">
            <v>891385469</v>
          </cell>
          <cell r="AR1093" t="str">
            <v>201605</v>
          </cell>
        </row>
        <row r="1094">
          <cell r="D1094">
            <v>3</v>
          </cell>
          <cell r="AQ1094">
            <v>917347206</v>
          </cell>
          <cell r="AR1094" t="str">
            <v>201510</v>
          </cell>
        </row>
        <row r="1095">
          <cell r="D1095">
            <v>3</v>
          </cell>
          <cell r="AQ1095">
            <v>964635067</v>
          </cell>
          <cell r="AR1095" t="str">
            <v>201609</v>
          </cell>
        </row>
        <row r="1096">
          <cell r="D1096">
            <v>3</v>
          </cell>
          <cell r="AQ1096">
            <v>708391016</v>
          </cell>
          <cell r="AR1096" t="str">
            <v>201602</v>
          </cell>
        </row>
        <row r="1097">
          <cell r="D1097">
            <v>3</v>
          </cell>
          <cell r="AQ1097">
            <v>675581361</v>
          </cell>
          <cell r="AR1097" t="str">
            <v>201408</v>
          </cell>
        </row>
        <row r="1098">
          <cell r="D1098">
            <v>3</v>
          </cell>
          <cell r="AQ1098">
            <v>608847489</v>
          </cell>
          <cell r="AR1098" t="str">
            <v>201409</v>
          </cell>
        </row>
        <row r="1099">
          <cell r="D1099">
            <v>3</v>
          </cell>
          <cell r="AQ1099">
            <v>700994661</v>
          </cell>
          <cell r="AR1099" t="str">
            <v>201412</v>
          </cell>
        </row>
        <row r="1100">
          <cell r="D1100">
            <v>3</v>
          </cell>
          <cell r="AQ1100">
            <v>658991934</v>
          </cell>
          <cell r="AR1100" t="str">
            <v>201311</v>
          </cell>
        </row>
        <row r="1101">
          <cell r="D1101">
            <v>3</v>
          </cell>
          <cell r="AQ1101">
            <v>790309980</v>
          </cell>
          <cell r="AR1101" t="str">
            <v>201702</v>
          </cell>
        </row>
        <row r="1102">
          <cell r="D1102">
            <v>3</v>
          </cell>
          <cell r="AQ1102">
            <v>754114018</v>
          </cell>
          <cell r="AR1102" t="str">
            <v>201312</v>
          </cell>
        </row>
        <row r="1103">
          <cell r="D1103">
            <v>3</v>
          </cell>
          <cell r="AQ1103">
            <v>997816125</v>
          </cell>
          <cell r="AR1103" t="str">
            <v>201705</v>
          </cell>
        </row>
        <row r="1104">
          <cell r="D1104">
            <v>3</v>
          </cell>
          <cell r="AQ1104">
            <v>607747339</v>
          </cell>
          <cell r="AR1104" t="str">
            <v>201406</v>
          </cell>
        </row>
        <row r="1105">
          <cell r="D1105">
            <v>3</v>
          </cell>
          <cell r="AQ1105">
            <v>900250019</v>
          </cell>
          <cell r="AR1105" t="str">
            <v>201701</v>
          </cell>
        </row>
        <row r="1106">
          <cell r="D1106">
            <v>3</v>
          </cell>
          <cell r="AQ1106">
            <v>616465892</v>
          </cell>
          <cell r="AR1106" t="str">
            <v>201407</v>
          </cell>
        </row>
        <row r="1107">
          <cell r="D1107">
            <v>3</v>
          </cell>
          <cell r="AQ1107">
            <v>637510331</v>
          </cell>
          <cell r="AR1107" t="str">
            <v>201403</v>
          </cell>
        </row>
        <row r="1108">
          <cell r="D1108">
            <v>3</v>
          </cell>
          <cell r="AQ1108">
            <v>774571643</v>
          </cell>
          <cell r="AR1108" t="str">
            <v>201308</v>
          </cell>
        </row>
        <row r="1109">
          <cell r="D1109">
            <v>3</v>
          </cell>
          <cell r="AQ1109">
            <v>547930408</v>
          </cell>
          <cell r="AR1109" t="str">
            <v>201503</v>
          </cell>
        </row>
        <row r="1110">
          <cell r="D1110">
            <v>3</v>
          </cell>
          <cell r="AQ1110">
            <v>599122399</v>
          </cell>
          <cell r="AR1110" t="str">
            <v>201404</v>
          </cell>
        </row>
        <row r="1111">
          <cell r="D1111">
            <v>3</v>
          </cell>
          <cell r="AQ1111">
            <v>911569980</v>
          </cell>
          <cell r="AR1111" t="str">
            <v>201507</v>
          </cell>
        </row>
        <row r="1112">
          <cell r="D1112">
            <v>3</v>
          </cell>
          <cell r="AQ1112">
            <v>687817932</v>
          </cell>
          <cell r="AR1112" t="str">
            <v>201306</v>
          </cell>
        </row>
        <row r="1113">
          <cell r="D1113">
            <v>3</v>
          </cell>
          <cell r="AQ1113">
            <v>858527692</v>
          </cell>
          <cell r="AR1113" t="str">
            <v>201509</v>
          </cell>
        </row>
        <row r="1114">
          <cell r="D1114">
            <v>3</v>
          </cell>
          <cell r="AQ1114">
            <v>567350118</v>
          </cell>
          <cell r="AR1114" t="str">
            <v>201402</v>
          </cell>
        </row>
        <row r="1115">
          <cell r="D1115">
            <v>3</v>
          </cell>
          <cell r="AQ1115">
            <v>982991901</v>
          </cell>
          <cell r="AR1115" t="str">
            <v>201711</v>
          </cell>
        </row>
        <row r="1116">
          <cell r="D1116">
            <v>3</v>
          </cell>
          <cell r="AQ1116">
            <v>936844844</v>
          </cell>
          <cell r="AR1116" t="str">
            <v>201704</v>
          </cell>
        </row>
        <row r="1117">
          <cell r="D1117">
            <v>3</v>
          </cell>
          <cell r="AQ1117">
            <v>815042774</v>
          </cell>
          <cell r="AR1117" t="str">
            <v>201611</v>
          </cell>
        </row>
        <row r="1118">
          <cell r="D1118">
            <v>3</v>
          </cell>
          <cell r="AQ1118">
            <v>904244425</v>
          </cell>
          <cell r="AR1118" t="str">
            <v>201610</v>
          </cell>
        </row>
        <row r="1119">
          <cell r="D1119">
            <v>3</v>
          </cell>
          <cell r="AQ1119">
            <v>882524363</v>
          </cell>
          <cell r="AR1119" t="str">
            <v>201604</v>
          </cell>
        </row>
        <row r="1120">
          <cell r="D1120">
            <v>3</v>
          </cell>
          <cell r="AQ1120">
            <v>934618828</v>
          </cell>
          <cell r="AR1120" t="str">
            <v>201512</v>
          </cell>
        </row>
        <row r="1121">
          <cell r="D1121">
            <v>5</v>
          </cell>
          <cell r="AQ1121">
            <v>487880096</v>
          </cell>
          <cell r="AR1121" t="str">
            <v>201508</v>
          </cell>
        </row>
        <row r="1122">
          <cell r="D1122">
            <v>5</v>
          </cell>
          <cell r="AQ1122">
            <v>345642665</v>
          </cell>
          <cell r="AR1122" t="str">
            <v>201311</v>
          </cell>
        </row>
        <row r="1123">
          <cell r="D1123">
            <v>5</v>
          </cell>
          <cell r="AQ1123">
            <v>590781860</v>
          </cell>
          <cell r="AR1123" t="str">
            <v>201603</v>
          </cell>
        </row>
        <row r="1124">
          <cell r="D1124">
            <v>5</v>
          </cell>
          <cell r="AQ1124">
            <v>852001540</v>
          </cell>
          <cell r="AR1124" t="str">
            <v>201801</v>
          </cell>
        </row>
        <row r="1125">
          <cell r="D1125">
            <v>5</v>
          </cell>
          <cell r="AQ1125">
            <v>370896641</v>
          </cell>
          <cell r="AR1125" t="str">
            <v>201305</v>
          </cell>
        </row>
        <row r="1126">
          <cell r="D1126">
            <v>5</v>
          </cell>
          <cell r="AQ1126">
            <v>554815771</v>
          </cell>
          <cell r="AR1126" t="str">
            <v>201711</v>
          </cell>
        </row>
        <row r="1127">
          <cell r="D1127">
            <v>5</v>
          </cell>
          <cell r="AQ1127">
            <v>297517553</v>
          </cell>
          <cell r="AR1127" t="str">
            <v>201306</v>
          </cell>
        </row>
        <row r="1128">
          <cell r="D1128">
            <v>5</v>
          </cell>
          <cell r="AQ1128">
            <v>739009660</v>
          </cell>
          <cell r="AR1128" t="str">
            <v>201602</v>
          </cell>
        </row>
        <row r="1129">
          <cell r="D1129">
            <v>5</v>
          </cell>
          <cell r="AQ1129">
            <v>362739177</v>
          </cell>
          <cell r="AR1129" t="str">
            <v>201412</v>
          </cell>
        </row>
        <row r="1130">
          <cell r="D1130">
            <v>5</v>
          </cell>
          <cell r="AQ1130">
            <v>463271907</v>
          </cell>
          <cell r="AR1130" t="str">
            <v>201512</v>
          </cell>
        </row>
        <row r="1131">
          <cell r="D1131">
            <v>5</v>
          </cell>
          <cell r="AQ1131">
            <v>595097930</v>
          </cell>
          <cell r="AR1131" t="str">
            <v>201609</v>
          </cell>
        </row>
        <row r="1132">
          <cell r="D1132">
            <v>5</v>
          </cell>
          <cell r="AQ1132">
            <v>532874638</v>
          </cell>
          <cell r="AR1132" t="str">
            <v>201606</v>
          </cell>
        </row>
        <row r="1133">
          <cell r="D1133">
            <v>5</v>
          </cell>
          <cell r="AQ1133">
            <v>491252304</v>
          </cell>
          <cell r="AR1133" t="str">
            <v>201505</v>
          </cell>
        </row>
        <row r="1134">
          <cell r="D1134">
            <v>5</v>
          </cell>
          <cell r="AQ1134">
            <v>437559942</v>
          </cell>
          <cell r="AR1134" t="str">
            <v>201506</v>
          </cell>
        </row>
        <row r="1135">
          <cell r="D1135">
            <v>5</v>
          </cell>
          <cell r="AQ1135">
            <v>362378461</v>
          </cell>
          <cell r="AR1135" t="str">
            <v>201409</v>
          </cell>
        </row>
        <row r="1136">
          <cell r="D1136">
            <v>5</v>
          </cell>
          <cell r="AQ1136">
            <v>676142071</v>
          </cell>
          <cell r="AR1136" t="str">
            <v>201704</v>
          </cell>
        </row>
        <row r="1137">
          <cell r="D1137">
            <v>5</v>
          </cell>
          <cell r="AQ1137">
            <v>411905999</v>
          </cell>
          <cell r="AR1137" t="str">
            <v>201405</v>
          </cell>
        </row>
        <row r="1138">
          <cell r="D1138">
            <v>5</v>
          </cell>
          <cell r="AQ1138">
            <v>461254244</v>
          </cell>
          <cell r="AR1138" t="str">
            <v>201511</v>
          </cell>
        </row>
        <row r="1139">
          <cell r="D1139">
            <v>5</v>
          </cell>
          <cell r="AQ1139">
            <v>599600000</v>
          </cell>
          <cell r="AR1139" t="str">
            <v>201612</v>
          </cell>
        </row>
        <row r="1140">
          <cell r="D1140">
            <v>5</v>
          </cell>
          <cell r="AQ1140">
            <v>412502941</v>
          </cell>
          <cell r="AR1140" t="str">
            <v>201407</v>
          </cell>
        </row>
        <row r="1141">
          <cell r="D1141">
            <v>5</v>
          </cell>
          <cell r="AQ1141">
            <v>673197506</v>
          </cell>
          <cell r="AR1141" t="str">
            <v>201610</v>
          </cell>
        </row>
        <row r="1142">
          <cell r="D1142">
            <v>5</v>
          </cell>
          <cell r="AQ1142">
            <v>720058741</v>
          </cell>
          <cell r="AR1142" t="str">
            <v>201601</v>
          </cell>
        </row>
        <row r="1143">
          <cell r="D1143">
            <v>5</v>
          </cell>
          <cell r="AQ1143">
            <v>622926552</v>
          </cell>
          <cell r="AR1143" t="str">
            <v>201605</v>
          </cell>
        </row>
        <row r="1144">
          <cell r="D1144">
            <v>5</v>
          </cell>
          <cell r="AQ1144">
            <v>524971630</v>
          </cell>
          <cell r="AR1144" t="str">
            <v>201604</v>
          </cell>
        </row>
        <row r="1145">
          <cell r="D1145">
            <v>5</v>
          </cell>
          <cell r="AQ1145">
            <v>381008809</v>
          </cell>
          <cell r="AR1145" t="str">
            <v>201410</v>
          </cell>
        </row>
        <row r="1146">
          <cell r="D1146">
            <v>5</v>
          </cell>
          <cell r="AQ1146">
            <v>492618494</v>
          </cell>
          <cell r="AR1146" t="str">
            <v>201401</v>
          </cell>
        </row>
        <row r="1147">
          <cell r="D1147">
            <v>5</v>
          </cell>
          <cell r="AQ1147">
            <v>413370921</v>
          </cell>
          <cell r="AR1147" t="str">
            <v>201403</v>
          </cell>
        </row>
        <row r="1148">
          <cell r="D1148">
            <v>5</v>
          </cell>
          <cell r="AQ1148">
            <v>401114267</v>
          </cell>
          <cell r="AR1148" t="str">
            <v>201309</v>
          </cell>
        </row>
        <row r="1149">
          <cell r="D1149">
            <v>5</v>
          </cell>
          <cell r="AQ1149">
            <v>696000762</v>
          </cell>
          <cell r="AR1149" t="str">
            <v>201710</v>
          </cell>
        </row>
        <row r="1150">
          <cell r="D1150">
            <v>5</v>
          </cell>
          <cell r="AQ1150">
            <v>354721501</v>
          </cell>
          <cell r="AR1150" t="str">
            <v>201404</v>
          </cell>
        </row>
        <row r="1151">
          <cell r="D1151">
            <v>5</v>
          </cell>
          <cell r="AQ1151">
            <v>311846459</v>
          </cell>
          <cell r="AR1151" t="str">
            <v>201406</v>
          </cell>
        </row>
        <row r="1152">
          <cell r="D1152">
            <v>5</v>
          </cell>
          <cell r="AQ1152">
            <v>334376146</v>
          </cell>
          <cell r="AR1152" t="str">
            <v>201312</v>
          </cell>
        </row>
        <row r="1153">
          <cell r="D1153">
            <v>5</v>
          </cell>
          <cell r="AQ1153">
            <v>669348084</v>
          </cell>
          <cell r="AR1153" t="str">
            <v>201709</v>
          </cell>
        </row>
        <row r="1154">
          <cell r="D1154">
            <v>5</v>
          </cell>
          <cell r="AQ1154">
            <v>572313557</v>
          </cell>
          <cell r="AR1154" t="str">
            <v>201501</v>
          </cell>
        </row>
        <row r="1155">
          <cell r="D1155">
            <v>5</v>
          </cell>
          <cell r="AQ1155">
            <v>600618450</v>
          </cell>
          <cell r="AR1155" t="str">
            <v>201706</v>
          </cell>
        </row>
        <row r="1156">
          <cell r="D1156">
            <v>5</v>
          </cell>
          <cell r="AQ1156">
            <v>561365101</v>
          </cell>
          <cell r="AR1156" t="str">
            <v>201502</v>
          </cell>
        </row>
        <row r="1157">
          <cell r="D1157">
            <v>5</v>
          </cell>
          <cell r="AQ1157">
            <v>360514696</v>
          </cell>
          <cell r="AR1157" t="str">
            <v>201411</v>
          </cell>
        </row>
        <row r="1158">
          <cell r="D1158">
            <v>5</v>
          </cell>
          <cell r="AQ1158">
            <v>629817889</v>
          </cell>
          <cell r="AR1158" t="str">
            <v>201705</v>
          </cell>
        </row>
        <row r="1159">
          <cell r="D1159">
            <v>5</v>
          </cell>
          <cell r="AQ1159">
            <v>467450709</v>
          </cell>
          <cell r="AR1159" t="str">
            <v>201509</v>
          </cell>
        </row>
        <row r="1160">
          <cell r="D1160">
            <v>5</v>
          </cell>
          <cell r="AQ1160">
            <v>447634564</v>
          </cell>
          <cell r="AR1160" t="str">
            <v>201307</v>
          </cell>
        </row>
        <row r="1161">
          <cell r="D1161">
            <v>5</v>
          </cell>
          <cell r="AQ1161">
            <v>788305388</v>
          </cell>
          <cell r="AR1161" t="str">
            <v>201703</v>
          </cell>
        </row>
        <row r="1162">
          <cell r="D1162">
            <v>5</v>
          </cell>
          <cell r="AQ1162">
            <v>875944297</v>
          </cell>
          <cell r="AR1162" t="str">
            <v>201702</v>
          </cell>
        </row>
        <row r="1163">
          <cell r="D1163">
            <v>5</v>
          </cell>
          <cell r="AQ1163">
            <v>469887609</v>
          </cell>
          <cell r="AR1163" t="str">
            <v>201303</v>
          </cell>
        </row>
        <row r="1164">
          <cell r="D1164">
            <v>5</v>
          </cell>
          <cell r="AQ1164">
            <v>691086871</v>
          </cell>
          <cell r="AR1164" t="str">
            <v>201707</v>
          </cell>
        </row>
        <row r="1165">
          <cell r="D1165">
            <v>5</v>
          </cell>
          <cell r="AQ1165">
            <v>395389170</v>
          </cell>
          <cell r="AR1165" t="str">
            <v>201308</v>
          </cell>
        </row>
        <row r="1166">
          <cell r="D1166">
            <v>5</v>
          </cell>
          <cell r="AQ1166">
            <v>365399413</v>
          </cell>
          <cell r="AR1166" t="str">
            <v>201310</v>
          </cell>
        </row>
        <row r="1167">
          <cell r="D1167">
            <v>5</v>
          </cell>
          <cell r="AQ1167">
            <v>329617168</v>
          </cell>
          <cell r="AR1167" t="str">
            <v>201304</v>
          </cell>
        </row>
        <row r="1168">
          <cell r="D1168">
            <v>5</v>
          </cell>
          <cell r="AQ1168">
            <v>591845694</v>
          </cell>
          <cell r="AR1168" t="str">
            <v>201402</v>
          </cell>
        </row>
        <row r="1169">
          <cell r="D1169">
            <v>5</v>
          </cell>
          <cell r="AQ1169">
            <v>857839780</v>
          </cell>
          <cell r="AR1169" t="str">
            <v>201701</v>
          </cell>
        </row>
        <row r="1170">
          <cell r="D1170">
            <v>5</v>
          </cell>
          <cell r="AQ1170">
            <v>618477695</v>
          </cell>
          <cell r="AR1170" t="str">
            <v>201611</v>
          </cell>
        </row>
        <row r="1171">
          <cell r="D1171">
            <v>5</v>
          </cell>
          <cell r="AQ1171">
            <v>455082433</v>
          </cell>
          <cell r="AR1171" t="str">
            <v>201503</v>
          </cell>
        </row>
        <row r="1172">
          <cell r="D1172">
            <v>5</v>
          </cell>
          <cell r="AQ1172">
            <v>683521822</v>
          </cell>
          <cell r="AR1172" t="str">
            <v>201708</v>
          </cell>
        </row>
        <row r="1173">
          <cell r="D1173">
            <v>6</v>
          </cell>
          <cell r="AQ1173">
            <v>2786676726</v>
          </cell>
          <cell r="AR1173" t="str">
            <v>201506</v>
          </cell>
        </row>
        <row r="1174">
          <cell r="D1174">
            <v>6</v>
          </cell>
          <cell r="AQ1174">
            <v>3220184683</v>
          </cell>
          <cell r="AR1174" t="str">
            <v>201505</v>
          </cell>
        </row>
        <row r="1175">
          <cell r="D1175">
            <v>6</v>
          </cell>
          <cell r="AQ1175">
            <v>3011770708</v>
          </cell>
          <cell r="AR1175" t="str">
            <v>201509</v>
          </cell>
        </row>
        <row r="1176">
          <cell r="D1176">
            <v>6</v>
          </cell>
          <cell r="AQ1176">
            <v>2308818794</v>
          </cell>
          <cell r="AR1176" t="str">
            <v>201311</v>
          </cell>
        </row>
        <row r="1177">
          <cell r="D1177">
            <v>6</v>
          </cell>
          <cell r="AQ1177">
            <v>2304297438</v>
          </cell>
          <cell r="AR1177" t="str">
            <v>201312</v>
          </cell>
        </row>
        <row r="1178">
          <cell r="D1178">
            <v>6</v>
          </cell>
          <cell r="AQ1178">
            <v>4036867248</v>
          </cell>
          <cell r="AR1178" t="str">
            <v>201709</v>
          </cell>
        </row>
        <row r="1179">
          <cell r="D1179">
            <v>6</v>
          </cell>
          <cell r="AQ1179">
            <v>3898541444</v>
          </cell>
          <cell r="AR1179" t="str">
            <v>201707</v>
          </cell>
        </row>
        <row r="1180">
          <cell r="D1180">
            <v>6</v>
          </cell>
          <cell r="AQ1180">
            <v>4196398110</v>
          </cell>
          <cell r="AR1180" t="str">
            <v>201706</v>
          </cell>
        </row>
        <row r="1181">
          <cell r="D1181">
            <v>6</v>
          </cell>
          <cell r="AQ1181">
            <v>2661642775</v>
          </cell>
          <cell r="AR1181" t="str">
            <v>201305</v>
          </cell>
        </row>
        <row r="1182">
          <cell r="D1182">
            <v>6</v>
          </cell>
          <cell r="AQ1182">
            <v>2989086808</v>
          </cell>
          <cell r="AR1182" t="str">
            <v>201412</v>
          </cell>
        </row>
        <row r="1183">
          <cell r="D1183">
            <v>6</v>
          </cell>
          <cell r="AQ1183">
            <v>2576732674</v>
          </cell>
          <cell r="AR1183" t="str">
            <v>201201</v>
          </cell>
        </row>
        <row r="1184">
          <cell r="D1184">
            <v>6</v>
          </cell>
          <cell r="AQ1184">
            <v>3578965562</v>
          </cell>
          <cell r="AR1184" t="str">
            <v>201211</v>
          </cell>
        </row>
        <row r="1185">
          <cell r="D1185">
            <v>6</v>
          </cell>
          <cell r="AQ1185">
            <v>2682152396</v>
          </cell>
          <cell r="AR1185" t="str">
            <v>201303</v>
          </cell>
        </row>
        <row r="1186">
          <cell r="D1186">
            <v>6</v>
          </cell>
          <cell r="AQ1186">
            <v>2293603237</v>
          </cell>
          <cell r="AR1186" t="str">
            <v>201308</v>
          </cell>
        </row>
        <row r="1187">
          <cell r="D1187">
            <v>6</v>
          </cell>
          <cell r="AQ1187">
            <v>3346580328</v>
          </cell>
          <cell r="AR1187" t="str">
            <v>201301</v>
          </cell>
        </row>
        <row r="1188">
          <cell r="D1188">
            <v>6</v>
          </cell>
          <cell r="AQ1188">
            <v>2849170743</v>
          </cell>
          <cell r="AR1188" t="str">
            <v>201602</v>
          </cell>
        </row>
        <row r="1189">
          <cell r="D1189">
            <v>6</v>
          </cell>
          <cell r="AQ1189">
            <v>3610238196</v>
          </cell>
          <cell r="AR1189" t="str">
            <v>201210</v>
          </cell>
        </row>
        <row r="1190">
          <cell r="D1190">
            <v>6</v>
          </cell>
          <cell r="AQ1190">
            <v>3235217573</v>
          </cell>
          <cell r="AR1190" t="str">
            <v>201212</v>
          </cell>
        </row>
        <row r="1191">
          <cell r="D1191">
            <v>6</v>
          </cell>
          <cell r="AQ1191">
            <v>2853532813</v>
          </cell>
          <cell r="AR1191" t="str">
            <v>201405</v>
          </cell>
        </row>
        <row r="1192">
          <cell r="D1192">
            <v>6</v>
          </cell>
          <cell r="AQ1192">
            <v>2570664028</v>
          </cell>
          <cell r="AR1192" t="str">
            <v>201304</v>
          </cell>
        </row>
        <row r="1193">
          <cell r="D1193">
            <v>6</v>
          </cell>
          <cell r="AQ1193">
            <v>2935304233</v>
          </cell>
          <cell r="AR1193" t="str">
            <v>201701</v>
          </cell>
        </row>
        <row r="1194">
          <cell r="D1194">
            <v>6</v>
          </cell>
          <cell r="AQ1194">
            <v>2702852530</v>
          </cell>
          <cell r="AR1194" t="str">
            <v>201302</v>
          </cell>
        </row>
        <row r="1195">
          <cell r="D1195">
            <v>6</v>
          </cell>
          <cell r="AQ1195">
            <v>2541577963</v>
          </cell>
          <cell r="AR1195" t="str">
            <v>201409</v>
          </cell>
        </row>
        <row r="1196">
          <cell r="D1196">
            <v>6</v>
          </cell>
          <cell r="AQ1196">
            <v>2106731727</v>
          </cell>
          <cell r="AR1196" t="str">
            <v>201310</v>
          </cell>
        </row>
        <row r="1197">
          <cell r="D1197">
            <v>6</v>
          </cell>
          <cell r="AQ1197">
            <v>2546297355</v>
          </cell>
          <cell r="AR1197" t="str">
            <v>201306</v>
          </cell>
        </row>
        <row r="1198">
          <cell r="D1198">
            <v>6</v>
          </cell>
          <cell r="AQ1198">
            <v>3297887169</v>
          </cell>
          <cell r="AR1198" t="str">
            <v>201601</v>
          </cell>
        </row>
        <row r="1199">
          <cell r="D1199">
            <v>6</v>
          </cell>
          <cell r="AQ1199">
            <v>2147235949</v>
          </cell>
          <cell r="AR1199" t="str">
            <v>201401</v>
          </cell>
        </row>
        <row r="1200">
          <cell r="D1200">
            <v>6</v>
          </cell>
          <cell r="AQ1200">
            <v>3204526990</v>
          </cell>
          <cell r="AR1200" t="str">
            <v>201710</v>
          </cell>
        </row>
        <row r="1201">
          <cell r="D1201">
            <v>6</v>
          </cell>
          <cell r="AQ1201">
            <v>1954220105</v>
          </cell>
          <cell r="AR1201" t="str">
            <v>201402</v>
          </cell>
        </row>
        <row r="1202">
          <cell r="D1202">
            <v>6</v>
          </cell>
          <cell r="AQ1202">
            <v>3929339872</v>
          </cell>
          <cell r="AR1202" t="str">
            <v>201708</v>
          </cell>
        </row>
        <row r="1203">
          <cell r="D1203">
            <v>6</v>
          </cell>
          <cell r="AQ1203">
            <v>2568926445</v>
          </cell>
          <cell r="AR1203" t="str">
            <v>201705</v>
          </cell>
        </row>
        <row r="1204">
          <cell r="D1204">
            <v>6</v>
          </cell>
          <cell r="AQ1204">
            <v>3113878076</v>
          </cell>
          <cell r="AR1204" t="str">
            <v>201503</v>
          </cell>
        </row>
        <row r="1205">
          <cell r="D1205">
            <v>6</v>
          </cell>
          <cell r="AQ1205">
            <v>3075208613</v>
          </cell>
          <cell r="AR1205" t="str">
            <v>201612</v>
          </cell>
        </row>
        <row r="1206">
          <cell r="D1206">
            <v>6</v>
          </cell>
          <cell r="AQ1206">
            <v>2899199271</v>
          </cell>
          <cell r="AR1206" t="str">
            <v>201407</v>
          </cell>
        </row>
        <row r="1207">
          <cell r="D1207">
            <v>6</v>
          </cell>
          <cell r="AQ1207">
            <v>3483806111</v>
          </cell>
          <cell r="AR1207" t="str">
            <v>201607</v>
          </cell>
        </row>
        <row r="1208">
          <cell r="D1208">
            <v>6</v>
          </cell>
          <cell r="AQ1208">
            <v>2869476419</v>
          </cell>
          <cell r="AR1208" t="str">
            <v>201411</v>
          </cell>
        </row>
        <row r="1209">
          <cell r="D1209">
            <v>6</v>
          </cell>
          <cell r="AQ1209">
            <v>3565864248</v>
          </cell>
          <cell r="AR1209" t="str">
            <v>201801</v>
          </cell>
        </row>
        <row r="1210">
          <cell r="D1210">
            <v>6</v>
          </cell>
          <cell r="AQ1210">
            <v>2532560163</v>
          </cell>
          <cell r="AR1210" t="str">
            <v>201403</v>
          </cell>
        </row>
        <row r="1211">
          <cell r="D1211">
            <v>6</v>
          </cell>
          <cell r="AQ1211">
            <v>3733632749</v>
          </cell>
          <cell r="AR1211" t="str">
            <v>201704</v>
          </cell>
        </row>
        <row r="1212">
          <cell r="D1212">
            <v>6</v>
          </cell>
          <cell r="AQ1212">
            <v>2280755369</v>
          </cell>
          <cell r="AR1212" t="str">
            <v>201404</v>
          </cell>
        </row>
        <row r="1213">
          <cell r="D1213">
            <v>6</v>
          </cell>
          <cell r="AQ1213">
            <v>3115119683</v>
          </cell>
          <cell r="AR1213" t="str">
            <v>201408</v>
          </cell>
        </row>
        <row r="1214">
          <cell r="D1214">
            <v>6</v>
          </cell>
          <cell r="AQ1214">
            <v>3429995513</v>
          </cell>
          <cell r="AR1214" t="str">
            <v>201605</v>
          </cell>
        </row>
        <row r="1215">
          <cell r="D1215">
            <v>6</v>
          </cell>
          <cell r="AQ1215">
            <v>3793872694</v>
          </cell>
          <cell r="AR1215" t="str">
            <v>201510</v>
          </cell>
        </row>
        <row r="1216">
          <cell r="D1216">
            <v>6</v>
          </cell>
          <cell r="AQ1216">
            <v>2853275010</v>
          </cell>
          <cell r="AR1216" t="str">
            <v>201604</v>
          </cell>
        </row>
        <row r="1217">
          <cell r="D1217">
            <v>6</v>
          </cell>
          <cell r="AQ1217">
            <v>3524369047</v>
          </cell>
          <cell r="AR1217" t="str">
            <v>201410</v>
          </cell>
        </row>
        <row r="1218">
          <cell r="D1218">
            <v>6</v>
          </cell>
          <cell r="AQ1218">
            <v>3125621910</v>
          </cell>
          <cell r="AR1218" t="str">
            <v>201504</v>
          </cell>
        </row>
        <row r="1219">
          <cell r="D1219">
            <v>6</v>
          </cell>
          <cell r="AQ1219">
            <v>3387018755</v>
          </cell>
          <cell r="AR1219" t="str">
            <v>201603</v>
          </cell>
        </row>
        <row r="1220">
          <cell r="D1220">
            <v>6</v>
          </cell>
          <cell r="AQ1220">
            <v>3348331621</v>
          </cell>
          <cell r="AR1220" t="str">
            <v>201712</v>
          </cell>
        </row>
        <row r="1221">
          <cell r="D1221">
            <v>6</v>
          </cell>
          <cell r="AQ1221">
            <v>3118506199</v>
          </cell>
          <cell r="AR1221" t="str">
            <v>201711</v>
          </cell>
        </row>
        <row r="1222">
          <cell r="D1222">
            <v>6</v>
          </cell>
          <cell r="AQ1222">
            <v>3475873674</v>
          </cell>
          <cell r="AR1222" t="str">
            <v>201512</v>
          </cell>
        </row>
        <row r="1223">
          <cell r="D1223">
            <v>6</v>
          </cell>
          <cell r="AQ1223">
            <v>4011932129</v>
          </cell>
          <cell r="AR1223" t="str">
            <v>201703</v>
          </cell>
        </row>
        <row r="1224">
          <cell r="D1224">
            <v>6</v>
          </cell>
          <cell r="AQ1224">
            <v>2942421863</v>
          </cell>
          <cell r="AR1224" t="str">
            <v>201702</v>
          </cell>
        </row>
        <row r="1225">
          <cell r="D1225">
            <v>6</v>
          </cell>
          <cell r="AQ1225">
            <v>2898339467</v>
          </cell>
          <cell r="AR1225" t="str">
            <v>201511</v>
          </cell>
        </row>
        <row r="1226">
          <cell r="D1226">
            <v>6</v>
          </cell>
          <cell r="AQ1226">
            <v>2230585284</v>
          </cell>
          <cell r="AR1226" t="str">
            <v>201406</v>
          </cell>
        </row>
        <row r="1227">
          <cell r="D1227">
            <v>6</v>
          </cell>
          <cell r="AQ1227">
            <v>2933738851</v>
          </cell>
          <cell r="AR1227" t="str">
            <v>201611</v>
          </cell>
        </row>
        <row r="1228">
          <cell r="D1228">
            <v>6</v>
          </cell>
          <cell r="AQ1228">
            <v>3187384791</v>
          </cell>
          <cell r="AR1228" t="str">
            <v>201609</v>
          </cell>
        </row>
        <row r="1229">
          <cell r="D1229">
            <v>6</v>
          </cell>
          <cell r="AQ1229">
            <v>3759424472</v>
          </cell>
          <cell r="AR1229" t="str">
            <v>201608</v>
          </cell>
        </row>
        <row r="1230">
          <cell r="D1230">
            <v>6</v>
          </cell>
          <cell r="AQ1230">
            <v>3170350724</v>
          </cell>
          <cell r="AR1230" t="str">
            <v>201606</v>
          </cell>
        </row>
        <row r="1231">
          <cell r="D1231">
            <v>6</v>
          </cell>
          <cell r="AQ1231">
            <v>3384200751</v>
          </cell>
          <cell r="AR1231" t="str">
            <v>201507</v>
          </cell>
        </row>
        <row r="1232">
          <cell r="D1232">
            <v>6</v>
          </cell>
          <cell r="AQ1232">
            <v>3624987459</v>
          </cell>
          <cell r="AR1232" t="str">
            <v>201610</v>
          </cell>
        </row>
        <row r="1233">
          <cell r="D1233">
            <v>6</v>
          </cell>
          <cell r="AQ1233">
            <v>3139843428</v>
          </cell>
          <cell r="AR1233" t="str">
            <v>201501</v>
          </cell>
        </row>
        <row r="1234">
          <cell r="D1234">
            <v>7</v>
          </cell>
          <cell r="AQ1234">
            <v>6361519741</v>
          </cell>
          <cell r="AR1234" t="str">
            <v>201407</v>
          </cell>
        </row>
        <row r="1235">
          <cell r="D1235">
            <v>7</v>
          </cell>
          <cell r="AQ1235">
            <v>6565312276</v>
          </cell>
          <cell r="AR1235" t="str">
            <v>201504</v>
          </cell>
        </row>
        <row r="1236">
          <cell r="D1236">
            <v>7</v>
          </cell>
          <cell r="AQ1236">
            <v>7406498015</v>
          </cell>
          <cell r="AR1236" t="str">
            <v>201510</v>
          </cell>
        </row>
        <row r="1237">
          <cell r="D1237">
            <v>7</v>
          </cell>
          <cell r="AQ1237">
            <v>6781044401</v>
          </cell>
          <cell r="AR1237" t="str">
            <v>201601</v>
          </cell>
        </row>
        <row r="1238">
          <cell r="D1238">
            <v>7</v>
          </cell>
          <cell r="AQ1238">
            <v>6288079818</v>
          </cell>
          <cell r="AR1238" t="str">
            <v>201705</v>
          </cell>
        </row>
        <row r="1239">
          <cell r="D1239">
            <v>7</v>
          </cell>
          <cell r="AQ1239">
            <v>6397762538</v>
          </cell>
          <cell r="AR1239" t="str">
            <v>201708</v>
          </cell>
        </row>
        <row r="1240">
          <cell r="D1240">
            <v>7</v>
          </cell>
          <cell r="AQ1240">
            <v>6417427563</v>
          </cell>
          <cell r="AR1240" t="str">
            <v>201709</v>
          </cell>
        </row>
        <row r="1241">
          <cell r="D1241">
            <v>7</v>
          </cell>
          <cell r="AQ1241">
            <v>6543886312</v>
          </cell>
          <cell r="AR1241" t="str">
            <v>201801</v>
          </cell>
        </row>
        <row r="1242">
          <cell r="D1242">
            <v>7</v>
          </cell>
          <cell r="AQ1242">
            <v>6128329701</v>
          </cell>
          <cell r="AR1242" t="str">
            <v>201410</v>
          </cell>
        </row>
        <row r="1243">
          <cell r="D1243">
            <v>7</v>
          </cell>
          <cell r="AQ1243">
            <v>6019878431</v>
          </cell>
          <cell r="AR1243" t="str">
            <v>201401</v>
          </cell>
        </row>
        <row r="1244">
          <cell r="D1244">
            <v>7</v>
          </cell>
          <cell r="AQ1244">
            <v>5490513543</v>
          </cell>
          <cell r="AR1244" t="str">
            <v>201406</v>
          </cell>
        </row>
        <row r="1245">
          <cell r="D1245">
            <v>7</v>
          </cell>
          <cell r="AQ1245">
            <v>6037543645</v>
          </cell>
          <cell r="AR1245" t="str">
            <v>201411</v>
          </cell>
        </row>
        <row r="1246">
          <cell r="D1246">
            <v>7</v>
          </cell>
          <cell r="AQ1246">
            <v>6802859950</v>
          </cell>
          <cell r="AR1246" t="str">
            <v>201501</v>
          </cell>
        </row>
        <row r="1247">
          <cell r="D1247">
            <v>7</v>
          </cell>
          <cell r="AQ1247">
            <v>6499282524</v>
          </cell>
          <cell r="AR1247" t="str">
            <v>201503</v>
          </cell>
        </row>
        <row r="1248">
          <cell r="D1248">
            <v>7</v>
          </cell>
          <cell r="AQ1248">
            <v>7776498943</v>
          </cell>
          <cell r="AR1248" t="str">
            <v>201508</v>
          </cell>
        </row>
        <row r="1249">
          <cell r="D1249">
            <v>7</v>
          </cell>
          <cell r="AQ1249">
            <v>6529324028</v>
          </cell>
          <cell r="AR1249" t="str">
            <v>201603</v>
          </cell>
        </row>
        <row r="1250">
          <cell r="D1250">
            <v>7</v>
          </cell>
          <cell r="AQ1250">
            <v>7038594815</v>
          </cell>
          <cell r="AR1250" t="str">
            <v>201604</v>
          </cell>
        </row>
        <row r="1251">
          <cell r="D1251">
            <v>7</v>
          </cell>
          <cell r="AQ1251">
            <v>6408282245</v>
          </cell>
          <cell r="AR1251" t="str">
            <v>201612</v>
          </cell>
        </row>
        <row r="1252">
          <cell r="D1252">
            <v>7</v>
          </cell>
          <cell r="AQ1252">
            <v>6840671767</v>
          </cell>
          <cell r="AR1252" t="str">
            <v>201710</v>
          </cell>
        </row>
        <row r="1253">
          <cell r="D1253">
            <v>7</v>
          </cell>
          <cell r="AQ1253">
            <v>6668233380</v>
          </cell>
          <cell r="AR1253" t="str">
            <v>201211</v>
          </cell>
        </row>
        <row r="1254">
          <cell r="D1254">
            <v>7</v>
          </cell>
          <cell r="AQ1254">
            <v>6623313855</v>
          </cell>
          <cell r="AR1254" t="str">
            <v>201301</v>
          </cell>
        </row>
        <row r="1255">
          <cell r="D1255">
            <v>7</v>
          </cell>
          <cell r="AQ1255">
            <v>6011424988</v>
          </cell>
          <cell r="AR1255" t="str">
            <v>201302</v>
          </cell>
        </row>
        <row r="1256">
          <cell r="D1256">
            <v>7</v>
          </cell>
          <cell r="AQ1256">
            <v>5277414202</v>
          </cell>
          <cell r="AR1256" t="str">
            <v>201306</v>
          </cell>
        </row>
        <row r="1257">
          <cell r="D1257">
            <v>7</v>
          </cell>
          <cell r="AQ1257">
            <v>5190828476</v>
          </cell>
          <cell r="AR1257" t="str">
            <v>201307</v>
          </cell>
        </row>
        <row r="1258">
          <cell r="D1258">
            <v>7</v>
          </cell>
          <cell r="AQ1258">
            <v>7063050625</v>
          </cell>
          <cell r="AR1258" t="str">
            <v>201405</v>
          </cell>
        </row>
        <row r="1259">
          <cell r="D1259">
            <v>7</v>
          </cell>
          <cell r="AQ1259">
            <v>6379800591</v>
          </cell>
          <cell r="AR1259" t="str">
            <v>201409</v>
          </cell>
        </row>
        <row r="1260">
          <cell r="D1260">
            <v>7</v>
          </cell>
          <cell r="AQ1260">
            <v>7064973087</v>
          </cell>
          <cell r="AR1260" t="str">
            <v>201505</v>
          </cell>
        </row>
        <row r="1261">
          <cell r="D1261">
            <v>7</v>
          </cell>
          <cell r="AQ1261">
            <v>6432616585</v>
          </cell>
          <cell r="AR1261" t="str">
            <v>201511</v>
          </cell>
        </row>
        <row r="1262">
          <cell r="D1262">
            <v>7</v>
          </cell>
          <cell r="AQ1262">
            <v>6787144166</v>
          </cell>
          <cell r="AR1262" t="str">
            <v>201609</v>
          </cell>
        </row>
        <row r="1263">
          <cell r="D1263">
            <v>7</v>
          </cell>
          <cell r="AQ1263">
            <v>6567548324</v>
          </cell>
          <cell r="AR1263" t="str">
            <v>201712</v>
          </cell>
        </row>
        <row r="1264">
          <cell r="D1264">
            <v>7</v>
          </cell>
          <cell r="AQ1264">
            <v>4233083428</v>
          </cell>
          <cell r="AR1264" t="str">
            <v>201304</v>
          </cell>
        </row>
        <row r="1265">
          <cell r="D1265">
            <v>7</v>
          </cell>
          <cell r="AQ1265">
            <v>5748409265</v>
          </cell>
          <cell r="AR1265" t="str">
            <v>201310</v>
          </cell>
        </row>
        <row r="1266">
          <cell r="D1266">
            <v>7</v>
          </cell>
          <cell r="AQ1266">
            <v>5748811599</v>
          </cell>
          <cell r="AR1266" t="str">
            <v>201311</v>
          </cell>
        </row>
        <row r="1267">
          <cell r="D1267">
            <v>7</v>
          </cell>
          <cell r="AQ1267">
            <v>6418678782</v>
          </cell>
          <cell r="AR1267" t="str">
            <v>201509</v>
          </cell>
        </row>
        <row r="1268">
          <cell r="D1268">
            <v>7</v>
          </cell>
          <cell r="AQ1268">
            <v>6042942973</v>
          </cell>
          <cell r="AR1268" t="str">
            <v>201512</v>
          </cell>
        </row>
        <row r="1269">
          <cell r="D1269">
            <v>7</v>
          </cell>
          <cell r="AQ1269">
            <v>6060288698</v>
          </cell>
          <cell r="AR1269" t="str">
            <v>201602</v>
          </cell>
        </row>
        <row r="1270">
          <cell r="D1270">
            <v>7</v>
          </cell>
          <cell r="AQ1270">
            <v>7154615461</v>
          </cell>
          <cell r="AR1270" t="str">
            <v>201608</v>
          </cell>
        </row>
        <row r="1271">
          <cell r="D1271">
            <v>7</v>
          </cell>
          <cell r="AQ1271">
            <v>6827110561</v>
          </cell>
          <cell r="AR1271" t="str">
            <v>201701</v>
          </cell>
        </row>
        <row r="1272">
          <cell r="D1272">
            <v>7</v>
          </cell>
          <cell r="AQ1272">
            <v>5942208690</v>
          </cell>
          <cell r="AR1272" t="str">
            <v>201702</v>
          </cell>
        </row>
        <row r="1273">
          <cell r="D1273">
            <v>7</v>
          </cell>
          <cell r="AQ1273">
            <v>6367448855</v>
          </cell>
          <cell r="AR1273" t="str">
            <v>201703</v>
          </cell>
        </row>
        <row r="1274">
          <cell r="D1274">
            <v>7</v>
          </cell>
          <cell r="AQ1274">
            <v>6128159975</v>
          </cell>
          <cell r="AR1274" t="str">
            <v>201711</v>
          </cell>
        </row>
        <row r="1275">
          <cell r="D1275">
            <v>7</v>
          </cell>
          <cell r="AQ1275">
            <v>6887743318</v>
          </cell>
          <cell r="AR1275" t="str">
            <v>201212</v>
          </cell>
        </row>
        <row r="1276">
          <cell r="D1276">
            <v>7</v>
          </cell>
          <cell r="AQ1276">
            <v>5120745783</v>
          </cell>
          <cell r="AR1276" t="str">
            <v>201305</v>
          </cell>
        </row>
        <row r="1277">
          <cell r="D1277">
            <v>7</v>
          </cell>
          <cell r="AQ1277">
            <v>5388492832</v>
          </cell>
          <cell r="AR1277" t="str">
            <v>201308</v>
          </cell>
        </row>
        <row r="1278">
          <cell r="D1278">
            <v>7</v>
          </cell>
          <cell r="AQ1278">
            <v>6468430874</v>
          </cell>
          <cell r="AR1278" t="str">
            <v>201412</v>
          </cell>
        </row>
        <row r="1279">
          <cell r="D1279">
            <v>7</v>
          </cell>
          <cell r="AQ1279">
            <v>5057695324</v>
          </cell>
          <cell r="AR1279" t="str">
            <v>201502</v>
          </cell>
        </row>
        <row r="1280">
          <cell r="D1280">
            <v>7</v>
          </cell>
          <cell r="AQ1280">
            <v>6755249628</v>
          </cell>
          <cell r="AR1280" t="str">
            <v>201506</v>
          </cell>
        </row>
        <row r="1281">
          <cell r="D1281">
            <v>7</v>
          </cell>
          <cell r="AQ1281">
            <v>6512457925</v>
          </cell>
          <cell r="AR1281" t="str">
            <v>201507</v>
          </cell>
        </row>
        <row r="1282">
          <cell r="D1282">
            <v>7</v>
          </cell>
          <cell r="AQ1282">
            <v>6951743652</v>
          </cell>
          <cell r="AR1282" t="str">
            <v>201606</v>
          </cell>
        </row>
        <row r="1283">
          <cell r="D1283">
            <v>7</v>
          </cell>
          <cell r="AQ1283">
            <v>6157130721</v>
          </cell>
          <cell r="AR1283" t="str">
            <v>201611</v>
          </cell>
        </row>
        <row r="1284">
          <cell r="D1284">
            <v>7</v>
          </cell>
          <cell r="AQ1284">
            <v>6983480717</v>
          </cell>
          <cell r="AR1284" t="str">
            <v>201706</v>
          </cell>
        </row>
        <row r="1285">
          <cell r="D1285">
            <v>7</v>
          </cell>
          <cell r="AQ1285">
            <v>4084964033</v>
          </cell>
          <cell r="AR1285" t="str">
            <v>201707</v>
          </cell>
        </row>
        <row r="1286">
          <cell r="D1286">
            <v>7</v>
          </cell>
          <cell r="AQ1286">
            <v>4961019695</v>
          </cell>
          <cell r="AR1286" t="str">
            <v>201312</v>
          </cell>
        </row>
        <row r="1287">
          <cell r="D1287">
            <v>7</v>
          </cell>
          <cell r="AQ1287">
            <v>5109706847</v>
          </cell>
          <cell r="AR1287" t="str">
            <v>201402</v>
          </cell>
        </row>
        <row r="1288">
          <cell r="D1288">
            <v>7</v>
          </cell>
          <cell r="AQ1288">
            <v>6382917771</v>
          </cell>
          <cell r="AR1288" t="str">
            <v>201403</v>
          </cell>
        </row>
        <row r="1289">
          <cell r="D1289">
            <v>7</v>
          </cell>
          <cell r="AQ1289">
            <v>5486849979</v>
          </cell>
          <cell r="AR1289" t="str">
            <v>201404</v>
          </cell>
        </row>
        <row r="1290">
          <cell r="D1290">
            <v>7</v>
          </cell>
          <cell r="AQ1290">
            <v>6906643879</v>
          </cell>
          <cell r="AR1290" t="str">
            <v>201408</v>
          </cell>
        </row>
        <row r="1291">
          <cell r="D1291">
            <v>7</v>
          </cell>
          <cell r="AQ1291">
            <v>7167713050</v>
          </cell>
          <cell r="AR1291" t="str">
            <v>201605</v>
          </cell>
        </row>
        <row r="1292">
          <cell r="D1292">
            <v>7</v>
          </cell>
          <cell r="AQ1292">
            <v>7140014231</v>
          </cell>
          <cell r="AR1292" t="str">
            <v>201607</v>
          </cell>
        </row>
        <row r="1293">
          <cell r="D1293">
            <v>7</v>
          </cell>
          <cell r="AQ1293">
            <v>6600778826</v>
          </cell>
          <cell r="AR1293" t="str">
            <v>201610</v>
          </cell>
        </row>
        <row r="1294">
          <cell r="D1294">
            <v>7</v>
          </cell>
          <cell r="AQ1294">
            <v>6907642936</v>
          </cell>
          <cell r="AR1294" t="str">
            <v>201704</v>
          </cell>
        </row>
        <row r="1295">
          <cell r="D1295">
            <v>8</v>
          </cell>
          <cell r="AQ1295">
            <v>675340558</v>
          </cell>
          <cell r="AR1295" t="str">
            <v>201704</v>
          </cell>
        </row>
        <row r="1296">
          <cell r="D1296">
            <v>8</v>
          </cell>
          <cell r="AQ1296">
            <v>593140414</v>
          </cell>
          <cell r="AR1296" t="str">
            <v>201505</v>
          </cell>
        </row>
        <row r="1297">
          <cell r="D1297">
            <v>8</v>
          </cell>
          <cell r="AQ1297">
            <v>506379281</v>
          </cell>
          <cell r="AR1297" t="str">
            <v>201606</v>
          </cell>
        </row>
        <row r="1298">
          <cell r="D1298">
            <v>8</v>
          </cell>
          <cell r="AQ1298">
            <v>576344214</v>
          </cell>
          <cell r="AR1298" t="str">
            <v>201609</v>
          </cell>
        </row>
        <row r="1299">
          <cell r="D1299">
            <v>8</v>
          </cell>
          <cell r="AQ1299">
            <v>473075991</v>
          </cell>
          <cell r="AR1299" t="str">
            <v>201302</v>
          </cell>
        </row>
        <row r="1300">
          <cell r="D1300">
            <v>8</v>
          </cell>
          <cell r="AQ1300">
            <v>567773280</v>
          </cell>
          <cell r="AR1300" t="str">
            <v>201607</v>
          </cell>
        </row>
        <row r="1301">
          <cell r="D1301">
            <v>8</v>
          </cell>
          <cell r="AQ1301">
            <v>499568448</v>
          </cell>
          <cell r="AR1301" t="str">
            <v>201712</v>
          </cell>
        </row>
        <row r="1302">
          <cell r="D1302">
            <v>8</v>
          </cell>
          <cell r="AQ1302">
            <v>487096657</v>
          </cell>
          <cell r="AR1302" t="str">
            <v>201307</v>
          </cell>
        </row>
        <row r="1303">
          <cell r="D1303">
            <v>8</v>
          </cell>
          <cell r="AQ1303">
            <v>431269675</v>
          </cell>
          <cell r="AR1303" t="str">
            <v>201511</v>
          </cell>
        </row>
        <row r="1304">
          <cell r="D1304">
            <v>8</v>
          </cell>
          <cell r="AQ1304">
            <v>374130335</v>
          </cell>
          <cell r="AR1304" t="str">
            <v>201306</v>
          </cell>
        </row>
        <row r="1305">
          <cell r="D1305">
            <v>8</v>
          </cell>
          <cell r="AQ1305">
            <v>452300259</v>
          </cell>
          <cell r="AR1305" t="str">
            <v>201412</v>
          </cell>
        </row>
        <row r="1306">
          <cell r="D1306">
            <v>8</v>
          </cell>
          <cell r="AQ1306">
            <v>454541496</v>
          </cell>
          <cell r="AR1306" t="str">
            <v>201402</v>
          </cell>
        </row>
        <row r="1307">
          <cell r="D1307">
            <v>8</v>
          </cell>
          <cell r="AQ1307">
            <v>427285068</v>
          </cell>
          <cell r="AR1307" t="str">
            <v>201405</v>
          </cell>
        </row>
        <row r="1308">
          <cell r="D1308">
            <v>8</v>
          </cell>
          <cell r="AQ1308">
            <v>503614985</v>
          </cell>
          <cell r="AR1308" t="str">
            <v>201509</v>
          </cell>
        </row>
        <row r="1309">
          <cell r="D1309">
            <v>8</v>
          </cell>
          <cell r="AQ1309">
            <v>607516945</v>
          </cell>
          <cell r="AR1309" t="str">
            <v>201610</v>
          </cell>
        </row>
        <row r="1310">
          <cell r="D1310">
            <v>8</v>
          </cell>
          <cell r="AQ1310">
            <v>509382698</v>
          </cell>
          <cell r="AR1310" t="str">
            <v>201608</v>
          </cell>
        </row>
        <row r="1311">
          <cell r="D1311">
            <v>8</v>
          </cell>
          <cell r="AQ1311">
            <v>600463120</v>
          </cell>
          <cell r="AR1311" t="str">
            <v>201507</v>
          </cell>
        </row>
        <row r="1312">
          <cell r="D1312">
            <v>8</v>
          </cell>
          <cell r="AQ1312">
            <v>499039526</v>
          </cell>
          <cell r="AR1312" t="str">
            <v>201711</v>
          </cell>
        </row>
        <row r="1313">
          <cell r="D1313">
            <v>8</v>
          </cell>
          <cell r="AQ1313">
            <v>446338796</v>
          </cell>
          <cell r="AR1313" t="str">
            <v>201512</v>
          </cell>
        </row>
        <row r="1314">
          <cell r="D1314">
            <v>8</v>
          </cell>
          <cell r="AQ1314">
            <v>441992269</v>
          </cell>
          <cell r="AR1314" t="str">
            <v>201310</v>
          </cell>
        </row>
        <row r="1315">
          <cell r="D1315">
            <v>8</v>
          </cell>
          <cell r="AQ1315">
            <v>578757235</v>
          </cell>
          <cell r="AR1315" t="str">
            <v>201602</v>
          </cell>
        </row>
        <row r="1316">
          <cell r="D1316">
            <v>8</v>
          </cell>
          <cell r="AQ1316">
            <v>533153617</v>
          </cell>
          <cell r="AR1316" t="str">
            <v>201702</v>
          </cell>
        </row>
        <row r="1317">
          <cell r="D1317">
            <v>8</v>
          </cell>
          <cell r="AQ1317">
            <v>543237987</v>
          </cell>
          <cell r="AR1317" t="str">
            <v>201701</v>
          </cell>
        </row>
        <row r="1318">
          <cell r="D1318">
            <v>8</v>
          </cell>
          <cell r="AQ1318">
            <v>400535235</v>
          </cell>
          <cell r="AR1318" t="str">
            <v>201304</v>
          </cell>
        </row>
        <row r="1319">
          <cell r="D1319">
            <v>8</v>
          </cell>
          <cell r="AQ1319">
            <v>413711036</v>
          </cell>
          <cell r="AR1319" t="str">
            <v>201303</v>
          </cell>
        </row>
        <row r="1320">
          <cell r="D1320">
            <v>8</v>
          </cell>
          <cell r="AQ1320">
            <v>610531027</v>
          </cell>
          <cell r="AR1320" t="str">
            <v>201801</v>
          </cell>
        </row>
        <row r="1321">
          <cell r="D1321">
            <v>8</v>
          </cell>
          <cell r="AQ1321">
            <v>574420587</v>
          </cell>
          <cell r="AR1321" t="str">
            <v>201709</v>
          </cell>
        </row>
        <row r="1322">
          <cell r="D1322">
            <v>8</v>
          </cell>
          <cell r="AQ1322">
            <v>501159432</v>
          </cell>
          <cell r="AR1322" t="str">
            <v>201510</v>
          </cell>
        </row>
        <row r="1323">
          <cell r="D1323">
            <v>8</v>
          </cell>
          <cell r="AQ1323">
            <v>521752353</v>
          </cell>
          <cell r="AR1323" t="str">
            <v>201601</v>
          </cell>
        </row>
        <row r="1324">
          <cell r="D1324">
            <v>8</v>
          </cell>
          <cell r="AQ1324">
            <v>574144640</v>
          </cell>
          <cell r="AR1324" t="str">
            <v>201706</v>
          </cell>
        </row>
        <row r="1325">
          <cell r="D1325">
            <v>8</v>
          </cell>
          <cell r="AQ1325">
            <v>571163466</v>
          </cell>
          <cell r="AR1325" t="str">
            <v>201705</v>
          </cell>
        </row>
        <row r="1326">
          <cell r="D1326">
            <v>8</v>
          </cell>
          <cell r="AQ1326">
            <v>483591322</v>
          </cell>
          <cell r="AR1326" t="str">
            <v>201403</v>
          </cell>
        </row>
        <row r="1327">
          <cell r="D1327">
            <v>8</v>
          </cell>
          <cell r="AQ1327">
            <v>348861104</v>
          </cell>
          <cell r="AR1327" t="str">
            <v>201404</v>
          </cell>
        </row>
        <row r="1328">
          <cell r="D1328">
            <v>8</v>
          </cell>
          <cell r="AQ1328">
            <v>594925188</v>
          </cell>
          <cell r="AR1328" t="str">
            <v>201703</v>
          </cell>
        </row>
        <row r="1329">
          <cell r="D1329">
            <v>8</v>
          </cell>
          <cell r="AQ1329">
            <v>590966021</v>
          </cell>
          <cell r="AR1329" t="str">
            <v>201605</v>
          </cell>
        </row>
        <row r="1330">
          <cell r="D1330">
            <v>8</v>
          </cell>
          <cell r="AQ1330">
            <v>394712670</v>
          </cell>
          <cell r="AR1330" t="str">
            <v>201410</v>
          </cell>
        </row>
        <row r="1331">
          <cell r="D1331">
            <v>8</v>
          </cell>
          <cell r="AQ1331">
            <v>374181483</v>
          </cell>
          <cell r="AR1331" t="str">
            <v>201312</v>
          </cell>
        </row>
        <row r="1332">
          <cell r="D1332">
            <v>8</v>
          </cell>
          <cell r="AQ1332">
            <v>523401154</v>
          </cell>
          <cell r="AR1332" t="str">
            <v>201501</v>
          </cell>
        </row>
        <row r="1333">
          <cell r="D1333">
            <v>8</v>
          </cell>
          <cell r="AQ1333">
            <v>482183120</v>
          </cell>
          <cell r="AR1333" t="str">
            <v>201401</v>
          </cell>
        </row>
        <row r="1334">
          <cell r="D1334">
            <v>8</v>
          </cell>
          <cell r="AQ1334">
            <v>499722727</v>
          </cell>
          <cell r="AR1334" t="str">
            <v>201710</v>
          </cell>
        </row>
        <row r="1335">
          <cell r="D1335">
            <v>8</v>
          </cell>
          <cell r="AQ1335">
            <v>411859188</v>
          </cell>
          <cell r="AR1335" t="str">
            <v>201308</v>
          </cell>
        </row>
        <row r="1336">
          <cell r="D1336">
            <v>8</v>
          </cell>
          <cell r="AQ1336">
            <v>442698163</v>
          </cell>
          <cell r="AR1336" t="str">
            <v>201503</v>
          </cell>
        </row>
        <row r="1337">
          <cell r="D1337">
            <v>8</v>
          </cell>
          <cell r="AQ1337">
            <v>588416504</v>
          </cell>
          <cell r="AR1337" t="str">
            <v>201603</v>
          </cell>
        </row>
        <row r="1338">
          <cell r="D1338">
            <v>8</v>
          </cell>
          <cell r="AQ1338">
            <v>387699625</v>
          </cell>
          <cell r="AR1338" t="str">
            <v>201411</v>
          </cell>
        </row>
        <row r="1339">
          <cell r="D1339">
            <v>8</v>
          </cell>
          <cell r="AQ1339">
            <v>520418492</v>
          </cell>
          <cell r="AR1339" t="str">
            <v>201612</v>
          </cell>
        </row>
        <row r="1340">
          <cell r="D1340">
            <v>8</v>
          </cell>
          <cell r="AQ1340">
            <v>387902725</v>
          </cell>
          <cell r="AR1340" t="str">
            <v>201407</v>
          </cell>
        </row>
        <row r="1341">
          <cell r="D1341">
            <v>8</v>
          </cell>
          <cell r="AQ1341">
            <v>370168678</v>
          </cell>
          <cell r="AR1341" t="str">
            <v>201408</v>
          </cell>
        </row>
        <row r="1342">
          <cell r="D1342">
            <v>8</v>
          </cell>
          <cell r="AQ1342">
            <v>500082257</v>
          </cell>
          <cell r="AR1342" t="str">
            <v>201301</v>
          </cell>
        </row>
        <row r="1343">
          <cell r="D1343">
            <v>8</v>
          </cell>
          <cell r="AQ1343">
            <v>483655273</v>
          </cell>
          <cell r="AR1343" t="str">
            <v>201506</v>
          </cell>
        </row>
        <row r="1344">
          <cell r="D1344">
            <v>8</v>
          </cell>
          <cell r="AQ1344">
            <v>546752962</v>
          </cell>
          <cell r="AR1344" t="str">
            <v>201707</v>
          </cell>
        </row>
        <row r="1345">
          <cell r="D1345">
            <v>8</v>
          </cell>
          <cell r="AQ1345">
            <v>458323649</v>
          </cell>
          <cell r="AR1345" t="str">
            <v>201305</v>
          </cell>
        </row>
        <row r="1346">
          <cell r="D1346">
            <v>8</v>
          </cell>
          <cell r="AQ1346">
            <v>409114220</v>
          </cell>
          <cell r="AR1346" t="str">
            <v>201309</v>
          </cell>
        </row>
        <row r="1347">
          <cell r="D1347">
            <v>8</v>
          </cell>
          <cell r="AQ1347">
            <v>538915369</v>
          </cell>
          <cell r="AR1347" t="str">
            <v>201604</v>
          </cell>
        </row>
        <row r="1348">
          <cell r="D1348">
            <v>8</v>
          </cell>
          <cell r="AQ1348">
            <v>324490493</v>
          </cell>
          <cell r="AR1348" t="str">
            <v>201406</v>
          </cell>
        </row>
        <row r="1349">
          <cell r="D1349">
            <v>8</v>
          </cell>
          <cell r="AQ1349">
            <v>536335497</v>
          </cell>
          <cell r="AR1349" t="str">
            <v>201504</v>
          </cell>
        </row>
        <row r="1350">
          <cell r="D1350">
            <v>8</v>
          </cell>
          <cell r="AQ1350">
            <v>457396325</v>
          </cell>
          <cell r="AR1350" t="str">
            <v>201611</v>
          </cell>
        </row>
        <row r="1351">
          <cell r="D1351">
            <v>9</v>
          </cell>
          <cell r="AQ1351">
            <v>969064645</v>
          </cell>
          <cell r="AR1351" t="str">
            <v>201603</v>
          </cell>
        </row>
        <row r="1352">
          <cell r="D1352">
            <v>9</v>
          </cell>
          <cell r="AQ1352">
            <v>957406700</v>
          </cell>
          <cell r="AR1352" t="str">
            <v>201708</v>
          </cell>
        </row>
        <row r="1353">
          <cell r="D1353">
            <v>9</v>
          </cell>
          <cell r="AQ1353">
            <v>884273733</v>
          </cell>
          <cell r="AR1353" t="str">
            <v>201409</v>
          </cell>
        </row>
        <row r="1354">
          <cell r="D1354">
            <v>9</v>
          </cell>
          <cell r="AQ1354">
            <v>947505529</v>
          </cell>
          <cell r="AR1354" t="str">
            <v>201801</v>
          </cell>
        </row>
        <row r="1355">
          <cell r="D1355">
            <v>9</v>
          </cell>
          <cell r="AQ1355">
            <v>936891288</v>
          </cell>
          <cell r="AR1355" t="str">
            <v>201712</v>
          </cell>
        </row>
        <row r="1356">
          <cell r="D1356">
            <v>9</v>
          </cell>
          <cell r="AQ1356">
            <v>923158430</v>
          </cell>
          <cell r="AR1356" t="str">
            <v>201501</v>
          </cell>
        </row>
        <row r="1357">
          <cell r="D1357">
            <v>9</v>
          </cell>
          <cell r="AQ1357">
            <v>959563819</v>
          </cell>
          <cell r="AR1357" t="str">
            <v>201405</v>
          </cell>
        </row>
        <row r="1358">
          <cell r="D1358">
            <v>9</v>
          </cell>
          <cell r="AQ1358">
            <v>999225425</v>
          </cell>
          <cell r="AR1358" t="str">
            <v>201710</v>
          </cell>
        </row>
        <row r="1359">
          <cell r="D1359">
            <v>9</v>
          </cell>
          <cell r="AQ1359">
            <v>944756359</v>
          </cell>
          <cell r="AR1359" t="str">
            <v>201509</v>
          </cell>
        </row>
        <row r="1360">
          <cell r="D1360">
            <v>9</v>
          </cell>
          <cell r="AQ1360">
            <v>985022707</v>
          </cell>
          <cell r="AR1360" t="str">
            <v>201704</v>
          </cell>
        </row>
        <row r="1361">
          <cell r="D1361">
            <v>9</v>
          </cell>
          <cell r="AQ1361">
            <v>858335717</v>
          </cell>
          <cell r="AR1361" t="str">
            <v>201411</v>
          </cell>
        </row>
        <row r="1362">
          <cell r="D1362">
            <v>9</v>
          </cell>
          <cell r="AQ1362">
            <v>962962108</v>
          </cell>
          <cell r="AR1362" t="str">
            <v>201504</v>
          </cell>
        </row>
        <row r="1363">
          <cell r="D1363">
            <v>9</v>
          </cell>
          <cell r="AQ1363">
            <v>885790895</v>
          </cell>
          <cell r="AR1363" t="str">
            <v>201404</v>
          </cell>
        </row>
        <row r="1364">
          <cell r="D1364">
            <v>9</v>
          </cell>
          <cell r="AQ1364">
            <v>816673050</v>
          </cell>
          <cell r="AR1364" t="str">
            <v>201306</v>
          </cell>
        </row>
        <row r="1365">
          <cell r="D1365">
            <v>9</v>
          </cell>
          <cell r="AQ1365">
            <v>945877649</v>
          </cell>
          <cell r="AR1365" t="str">
            <v>201606</v>
          </cell>
        </row>
        <row r="1366">
          <cell r="D1366">
            <v>9</v>
          </cell>
          <cell r="AQ1366">
            <v>1010020852</v>
          </cell>
          <cell r="AR1366" t="str">
            <v>201609</v>
          </cell>
        </row>
        <row r="1367">
          <cell r="D1367">
            <v>9</v>
          </cell>
          <cell r="AQ1367">
            <v>893091886</v>
          </cell>
          <cell r="AR1367" t="str">
            <v>201608</v>
          </cell>
        </row>
        <row r="1368">
          <cell r="D1368">
            <v>9</v>
          </cell>
          <cell r="AQ1368">
            <v>1121702305</v>
          </cell>
          <cell r="AR1368" t="str">
            <v>201607</v>
          </cell>
        </row>
        <row r="1369">
          <cell r="D1369">
            <v>9</v>
          </cell>
          <cell r="AQ1369">
            <v>790356358</v>
          </cell>
          <cell r="AR1369" t="str">
            <v>201309</v>
          </cell>
        </row>
        <row r="1370">
          <cell r="D1370">
            <v>9</v>
          </cell>
          <cell r="AQ1370">
            <v>821911832</v>
          </cell>
          <cell r="AR1370" t="str">
            <v>201401</v>
          </cell>
        </row>
        <row r="1371">
          <cell r="D1371">
            <v>9</v>
          </cell>
          <cell r="AQ1371">
            <v>1056523247</v>
          </cell>
          <cell r="AR1371" t="str">
            <v>201705</v>
          </cell>
        </row>
        <row r="1372">
          <cell r="D1372">
            <v>9</v>
          </cell>
          <cell r="AQ1372">
            <v>1028926069</v>
          </cell>
          <cell r="AR1372" t="str">
            <v>201604</v>
          </cell>
        </row>
        <row r="1373">
          <cell r="D1373">
            <v>9</v>
          </cell>
          <cell r="AQ1373">
            <v>878143976</v>
          </cell>
          <cell r="AR1373" t="str">
            <v>201511</v>
          </cell>
        </row>
        <row r="1374">
          <cell r="D1374">
            <v>9</v>
          </cell>
          <cell r="AQ1374">
            <v>1032661482</v>
          </cell>
          <cell r="AR1374" t="str">
            <v>201505</v>
          </cell>
        </row>
        <row r="1375">
          <cell r="D1375">
            <v>9</v>
          </cell>
          <cell r="AQ1375">
            <v>961190880</v>
          </cell>
          <cell r="AR1375" t="str">
            <v>201506</v>
          </cell>
        </row>
        <row r="1376">
          <cell r="D1376">
            <v>9</v>
          </cell>
          <cell r="AQ1376">
            <v>764068168</v>
          </cell>
          <cell r="AR1376" t="str">
            <v>201311</v>
          </cell>
        </row>
        <row r="1377">
          <cell r="D1377">
            <v>9</v>
          </cell>
          <cell r="AQ1377">
            <v>733122162</v>
          </cell>
          <cell r="AR1377" t="str">
            <v>201310</v>
          </cell>
        </row>
        <row r="1378">
          <cell r="D1378">
            <v>9</v>
          </cell>
          <cell r="AQ1378">
            <v>1003463961</v>
          </cell>
          <cell r="AR1378" t="str">
            <v>201510</v>
          </cell>
        </row>
        <row r="1379">
          <cell r="D1379">
            <v>9</v>
          </cell>
          <cell r="AQ1379">
            <v>1089865012</v>
          </cell>
          <cell r="AR1379" t="str">
            <v>201507</v>
          </cell>
        </row>
        <row r="1380">
          <cell r="D1380">
            <v>9</v>
          </cell>
          <cell r="AQ1380">
            <v>887842525</v>
          </cell>
          <cell r="AR1380" t="str">
            <v>201407</v>
          </cell>
        </row>
        <row r="1381">
          <cell r="D1381">
            <v>9</v>
          </cell>
          <cell r="AQ1381">
            <v>952013671</v>
          </cell>
          <cell r="AR1381" t="str">
            <v>201610</v>
          </cell>
        </row>
        <row r="1382">
          <cell r="D1382">
            <v>9</v>
          </cell>
          <cell r="AQ1382">
            <v>856693164</v>
          </cell>
          <cell r="AR1382" t="str">
            <v>201307</v>
          </cell>
        </row>
        <row r="1383">
          <cell r="D1383">
            <v>9</v>
          </cell>
          <cell r="AQ1383">
            <v>890477529</v>
          </cell>
          <cell r="AR1383" t="str">
            <v>201403</v>
          </cell>
        </row>
        <row r="1384">
          <cell r="D1384">
            <v>9</v>
          </cell>
          <cell r="AQ1384">
            <v>816761576</v>
          </cell>
          <cell r="AR1384" t="str">
            <v>201711</v>
          </cell>
        </row>
        <row r="1385">
          <cell r="D1385">
            <v>9</v>
          </cell>
          <cell r="AQ1385">
            <v>980407108</v>
          </cell>
          <cell r="AR1385" t="str">
            <v>201512</v>
          </cell>
        </row>
        <row r="1386">
          <cell r="D1386">
            <v>9</v>
          </cell>
          <cell r="AQ1386">
            <v>835706369</v>
          </cell>
          <cell r="AR1386" t="str">
            <v>201406</v>
          </cell>
        </row>
        <row r="1387">
          <cell r="D1387">
            <v>9</v>
          </cell>
          <cell r="AQ1387">
            <v>823347799</v>
          </cell>
          <cell r="AR1387" t="str">
            <v>201412</v>
          </cell>
        </row>
        <row r="1388">
          <cell r="D1388">
            <v>9</v>
          </cell>
          <cell r="AQ1388">
            <v>978862389</v>
          </cell>
          <cell r="AR1388" t="str">
            <v>201709</v>
          </cell>
        </row>
        <row r="1389">
          <cell r="D1389">
            <v>9</v>
          </cell>
          <cell r="AQ1389">
            <v>943792898</v>
          </cell>
          <cell r="AR1389" t="str">
            <v>201503</v>
          </cell>
        </row>
        <row r="1390">
          <cell r="D1390">
            <v>9</v>
          </cell>
          <cell r="AQ1390">
            <v>972031423</v>
          </cell>
          <cell r="AR1390" t="str">
            <v>201508</v>
          </cell>
        </row>
        <row r="1391">
          <cell r="D1391">
            <v>9</v>
          </cell>
          <cell r="AQ1391">
            <v>1044445321</v>
          </cell>
          <cell r="AR1391" t="str">
            <v>201703</v>
          </cell>
        </row>
        <row r="1392">
          <cell r="D1392">
            <v>9</v>
          </cell>
          <cell r="AQ1392">
            <v>839592222</v>
          </cell>
          <cell r="AR1392" t="str">
            <v>201410</v>
          </cell>
        </row>
        <row r="1393">
          <cell r="D1393">
            <v>9</v>
          </cell>
          <cell r="AQ1393">
            <v>779283453</v>
          </cell>
          <cell r="AR1393" t="str">
            <v>201312</v>
          </cell>
        </row>
        <row r="1394">
          <cell r="D1394">
            <v>9</v>
          </cell>
          <cell r="AQ1394">
            <v>830828934</v>
          </cell>
          <cell r="AR1394" t="str">
            <v>201602</v>
          </cell>
        </row>
        <row r="1395">
          <cell r="D1395">
            <v>9</v>
          </cell>
          <cell r="AQ1395">
            <v>838844214</v>
          </cell>
          <cell r="AR1395" t="str">
            <v>201308</v>
          </cell>
        </row>
        <row r="1396">
          <cell r="D1396">
            <v>9</v>
          </cell>
          <cell r="AQ1396">
            <v>866278358</v>
          </cell>
          <cell r="AR1396" t="str">
            <v>201702</v>
          </cell>
        </row>
        <row r="1397">
          <cell r="D1397">
            <v>9</v>
          </cell>
          <cell r="AQ1397">
            <v>1001650557</v>
          </cell>
          <cell r="AR1397" t="str">
            <v>201605</v>
          </cell>
        </row>
        <row r="1398">
          <cell r="D1398">
            <v>9</v>
          </cell>
          <cell r="AQ1398">
            <v>942505467</v>
          </cell>
          <cell r="AR1398" t="str">
            <v>201701</v>
          </cell>
        </row>
        <row r="1399">
          <cell r="D1399">
            <v>9</v>
          </cell>
          <cell r="AQ1399">
            <v>910955607</v>
          </cell>
          <cell r="AR1399" t="str">
            <v>201611</v>
          </cell>
        </row>
        <row r="1400">
          <cell r="D1400">
            <v>9</v>
          </cell>
          <cell r="AQ1400">
            <v>929245115</v>
          </cell>
          <cell r="AR1400" t="str">
            <v>201408</v>
          </cell>
        </row>
        <row r="1401">
          <cell r="D1401">
            <v>9</v>
          </cell>
          <cell r="AQ1401">
            <v>809255132</v>
          </cell>
          <cell r="AR1401" t="str">
            <v>201502</v>
          </cell>
        </row>
        <row r="1402">
          <cell r="D1402">
            <v>10</v>
          </cell>
          <cell r="AQ1402">
            <v>18185145</v>
          </cell>
          <cell r="AR1402" t="str">
            <v>201309</v>
          </cell>
        </row>
        <row r="1403">
          <cell r="D1403">
            <v>10</v>
          </cell>
          <cell r="AQ1403">
            <v>25582297</v>
          </cell>
          <cell r="AR1403" t="str">
            <v>201308</v>
          </cell>
        </row>
        <row r="1404">
          <cell r="D1404">
            <v>11</v>
          </cell>
          <cell r="AQ1404">
            <v>2254540883</v>
          </cell>
          <cell r="AR1404" t="str">
            <v>201303</v>
          </cell>
        </row>
        <row r="1405">
          <cell r="D1405">
            <v>11</v>
          </cell>
          <cell r="AQ1405">
            <v>2065119517</v>
          </cell>
          <cell r="AR1405" t="str">
            <v>201304</v>
          </cell>
        </row>
        <row r="1406">
          <cell r="D1406">
            <v>11</v>
          </cell>
          <cell r="AQ1406">
            <v>2250801731</v>
          </cell>
          <cell r="AR1406" t="str">
            <v>201305</v>
          </cell>
        </row>
        <row r="1407">
          <cell r="D1407">
            <v>11</v>
          </cell>
          <cell r="AQ1407">
            <v>2073963342</v>
          </cell>
          <cell r="AR1407" t="str">
            <v>201312</v>
          </cell>
        </row>
        <row r="1408">
          <cell r="D1408">
            <v>11</v>
          </cell>
          <cell r="AQ1408">
            <v>2253635040</v>
          </cell>
          <cell r="AR1408" t="str">
            <v>201307</v>
          </cell>
        </row>
        <row r="1409">
          <cell r="D1409">
            <v>11</v>
          </cell>
          <cell r="AQ1409">
            <v>2215442677</v>
          </cell>
          <cell r="AR1409" t="str">
            <v>201311</v>
          </cell>
        </row>
        <row r="1410">
          <cell r="D1410">
            <v>11</v>
          </cell>
          <cell r="AQ1410">
            <v>2348326763</v>
          </cell>
          <cell r="AR1410" t="str">
            <v>201308</v>
          </cell>
        </row>
        <row r="1411">
          <cell r="D1411">
            <v>11</v>
          </cell>
          <cell r="AQ1411">
            <v>2059767208</v>
          </cell>
          <cell r="AR1411" t="str">
            <v>201306</v>
          </cell>
        </row>
        <row r="1412">
          <cell r="D1412">
            <v>11</v>
          </cell>
          <cell r="AQ1412">
            <v>2155561766</v>
          </cell>
          <cell r="AR1412" t="str">
            <v>201310</v>
          </cell>
        </row>
        <row r="1413">
          <cell r="D1413">
            <v>11</v>
          </cell>
          <cell r="AQ1413">
            <v>2168032732</v>
          </cell>
          <cell r="AR1413" t="str">
            <v>201309</v>
          </cell>
        </row>
        <row r="1414">
          <cell r="D1414">
            <v>11</v>
          </cell>
          <cell r="AQ1414">
            <v>2725518108</v>
          </cell>
          <cell r="AR1414" t="str">
            <v>201503</v>
          </cell>
        </row>
        <row r="1415">
          <cell r="D1415">
            <v>11</v>
          </cell>
          <cell r="AQ1415">
            <v>3135938839</v>
          </cell>
          <cell r="AR1415" t="str">
            <v>201601</v>
          </cell>
        </row>
        <row r="1416">
          <cell r="D1416">
            <v>11</v>
          </cell>
          <cell r="AQ1416">
            <v>2718119376</v>
          </cell>
          <cell r="AR1416" t="str">
            <v>201504</v>
          </cell>
        </row>
        <row r="1417">
          <cell r="D1417">
            <v>11</v>
          </cell>
          <cell r="AQ1417">
            <v>2781278209</v>
          </cell>
          <cell r="AR1417" t="str">
            <v>201408</v>
          </cell>
        </row>
        <row r="1418">
          <cell r="D1418">
            <v>11</v>
          </cell>
          <cell r="AQ1418">
            <v>2462700334</v>
          </cell>
          <cell r="AR1418" t="str">
            <v>201404</v>
          </cell>
        </row>
        <row r="1419">
          <cell r="D1419">
            <v>11</v>
          </cell>
          <cell r="AQ1419">
            <v>3138735730</v>
          </cell>
          <cell r="AR1419" t="str">
            <v>201708</v>
          </cell>
        </row>
        <row r="1420">
          <cell r="D1420">
            <v>11</v>
          </cell>
          <cell r="AQ1420">
            <v>2053080792</v>
          </cell>
          <cell r="AR1420" t="str">
            <v>201402</v>
          </cell>
        </row>
        <row r="1421">
          <cell r="D1421">
            <v>11</v>
          </cell>
          <cell r="AQ1421">
            <v>2372579720</v>
          </cell>
          <cell r="AR1421" t="str">
            <v>201401</v>
          </cell>
        </row>
        <row r="1422">
          <cell r="D1422">
            <v>11</v>
          </cell>
          <cell r="AQ1422">
            <v>2956403394</v>
          </cell>
          <cell r="AR1422" t="str">
            <v>201511</v>
          </cell>
        </row>
        <row r="1423">
          <cell r="D1423">
            <v>11</v>
          </cell>
          <cell r="AQ1423">
            <v>2543716464</v>
          </cell>
          <cell r="AR1423" t="str">
            <v>201502</v>
          </cell>
        </row>
        <row r="1424">
          <cell r="D1424">
            <v>11</v>
          </cell>
          <cell r="AQ1424">
            <v>3253207847</v>
          </cell>
          <cell r="AR1424" t="str">
            <v>201603</v>
          </cell>
        </row>
        <row r="1425">
          <cell r="D1425">
            <v>11</v>
          </cell>
          <cell r="AQ1425">
            <v>3367322356</v>
          </cell>
          <cell r="AR1425" t="str">
            <v>201505</v>
          </cell>
        </row>
        <row r="1426">
          <cell r="D1426">
            <v>11</v>
          </cell>
          <cell r="AQ1426">
            <v>3174399091</v>
          </cell>
          <cell r="AR1426" t="str">
            <v>201604</v>
          </cell>
        </row>
        <row r="1427">
          <cell r="D1427">
            <v>11</v>
          </cell>
          <cell r="AQ1427">
            <v>3074534237</v>
          </cell>
          <cell r="AR1427" t="str">
            <v>201606</v>
          </cell>
        </row>
        <row r="1428">
          <cell r="D1428">
            <v>11</v>
          </cell>
          <cell r="AQ1428">
            <v>3073836916</v>
          </cell>
          <cell r="AR1428" t="str">
            <v>201507</v>
          </cell>
        </row>
        <row r="1429">
          <cell r="D1429">
            <v>11</v>
          </cell>
          <cell r="AQ1429">
            <v>2842391045</v>
          </cell>
          <cell r="AR1429" t="str">
            <v>201702</v>
          </cell>
        </row>
        <row r="1430">
          <cell r="D1430">
            <v>11</v>
          </cell>
          <cell r="AQ1430">
            <v>2700439925</v>
          </cell>
          <cell r="AR1430" t="str">
            <v>201501</v>
          </cell>
        </row>
        <row r="1431">
          <cell r="D1431">
            <v>11</v>
          </cell>
          <cell r="AQ1431">
            <v>3235439583</v>
          </cell>
          <cell r="AR1431" t="str">
            <v>201510</v>
          </cell>
        </row>
        <row r="1432">
          <cell r="D1432">
            <v>11</v>
          </cell>
          <cell r="AQ1432">
            <v>3095552380</v>
          </cell>
          <cell r="AR1432" t="str">
            <v>201711</v>
          </cell>
        </row>
        <row r="1433">
          <cell r="D1433">
            <v>11</v>
          </cell>
          <cell r="AQ1433">
            <v>3185415303</v>
          </cell>
          <cell r="AR1433" t="str">
            <v>201512</v>
          </cell>
        </row>
        <row r="1434">
          <cell r="D1434">
            <v>11</v>
          </cell>
          <cell r="AQ1434">
            <v>3057220687</v>
          </cell>
          <cell r="AR1434" t="str">
            <v>201508</v>
          </cell>
        </row>
        <row r="1435">
          <cell r="D1435">
            <v>11</v>
          </cell>
          <cell r="AQ1435">
            <v>2750933090</v>
          </cell>
          <cell r="AR1435" t="str">
            <v>201410</v>
          </cell>
        </row>
        <row r="1436">
          <cell r="D1436">
            <v>11</v>
          </cell>
          <cell r="AQ1436">
            <v>3286024906</v>
          </cell>
          <cell r="AR1436" t="str">
            <v>201608</v>
          </cell>
        </row>
        <row r="1437">
          <cell r="D1437">
            <v>11</v>
          </cell>
          <cell r="AQ1437">
            <v>3115997891</v>
          </cell>
          <cell r="AR1437" t="str">
            <v>201609</v>
          </cell>
        </row>
        <row r="1438">
          <cell r="D1438">
            <v>11</v>
          </cell>
          <cell r="AQ1438">
            <v>3520686587</v>
          </cell>
          <cell r="AR1438" t="str">
            <v>201610</v>
          </cell>
        </row>
        <row r="1439">
          <cell r="D1439">
            <v>11</v>
          </cell>
          <cell r="AQ1439">
            <v>2990092605</v>
          </cell>
          <cell r="AR1439" t="str">
            <v>201611</v>
          </cell>
        </row>
        <row r="1440">
          <cell r="D1440">
            <v>11</v>
          </cell>
          <cell r="AQ1440">
            <v>2293248147</v>
          </cell>
          <cell r="AR1440" t="str">
            <v>201406</v>
          </cell>
        </row>
        <row r="1441">
          <cell r="D1441">
            <v>11</v>
          </cell>
          <cell r="AQ1441">
            <v>3326559267</v>
          </cell>
          <cell r="AR1441" t="str">
            <v>201703</v>
          </cell>
        </row>
        <row r="1442">
          <cell r="D1442">
            <v>11</v>
          </cell>
          <cell r="AQ1442">
            <v>3555016510</v>
          </cell>
          <cell r="AR1442" t="str">
            <v>201709</v>
          </cell>
        </row>
        <row r="1443">
          <cell r="D1443">
            <v>11</v>
          </cell>
          <cell r="AQ1443">
            <v>3704669227</v>
          </cell>
          <cell r="AR1443" t="str">
            <v>201712</v>
          </cell>
        </row>
        <row r="1444">
          <cell r="D1444">
            <v>11</v>
          </cell>
          <cell r="AQ1444">
            <v>2899090483</v>
          </cell>
          <cell r="AR1444" t="str">
            <v>201602</v>
          </cell>
        </row>
        <row r="1445">
          <cell r="D1445">
            <v>11</v>
          </cell>
          <cell r="AQ1445">
            <v>2430318847</v>
          </cell>
          <cell r="AR1445" t="str">
            <v>201411</v>
          </cell>
        </row>
        <row r="1446">
          <cell r="D1446">
            <v>11</v>
          </cell>
          <cell r="AQ1446">
            <v>3421857845</v>
          </cell>
          <cell r="AR1446" t="str">
            <v>201605</v>
          </cell>
        </row>
        <row r="1447">
          <cell r="D1447">
            <v>11</v>
          </cell>
          <cell r="AQ1447">
            <v>3525615655</v>
          </cell>
          <cell r="AR1447" t="str">
            <v>201607</v>
          </cell>
        </row>
        <row r="1448">
          <cell r="D1448">
            <v>11</v>
          </cell>
          <cell r="AQ1448">
            <v>2759545434</v>
          </cell>
          <cell r="AR1448" t="str">
            <v>201407</v>
          </cell>
        </row>
        <row r="1449">
          <cell r="D1449">
            <v>11</v>
          </cell>
          <cell r="AQ1449">
            <v>2813987453</v>
          </cell>
          <cell r="AR1449" t="str">
            <v>201405</v>
          </cell>
        </row>
        <row r="1450">
          <cell r="D1450">
            <v>11</v>
          </cell>
          <cell r="AQ1450">
            <v>3515294211</v>
          </cell>
          <cell r="AR1450" t="str">
            <v>201704</v>
          </cell>
        </row>
        <row r="1451">
          <cell r="D1451">
            <v>11</v>
          </cell>
          <cell r="AQ1451">
            <v>3468488022</v>
          </cell>
          <cell r="AR1451" t="str">
            <v>201705</v>
          </cell>
        </row>
        <row r="1452">
          <cell r="D1452">
            <v>11</v>
          </cell>
          <cell r="AQ1452">
            <v>2309563829</v>
          </cell>
          <cell r="AR1452" t="str">
            <v>201403</v>
          </cell>
        </row>
        <row r="1453">
          <cell r="D1453">
            <v>11</v>
          </cell>
          <cell r="AQ1453">
            <v>3350719534</v>
          </cell>
          <cell r="AR1453" t="str">
            <v>201710</v>
          </cell>
        </row>
        <row r="1454">
          <cell r="D1454">
            <v>11</v>
          </cell>
          <cell r="AQ1454">
            <v>3224293340</v>
          </cell>
          <cell r="AR1454" t="str">
            <v>201801</v>
          </cell>
        </row>
        <row r="1455">
          <cell r="D1455">
            <v>11</v>
          </cell>
          <cell r="AQ1455">
            <v>2893701111</v>
          </cell>
          <cell r="AR1455" t="str">
            <v>201506</v>
          </cell>
        </row>
        <row r="1456">
          <cell r="D1456">
            <v>11</v>
          </cell>
          <cell r="AQ1456">
            <v>2728010079</v>
          </cell>
          <cell r="AR1456" t="str">
            <v>201412</v>
          </cell>
        </row>
        <row r="1457">
          <cell r="D1457">
            <v>11</v>
          </cell>
          <cell r="AQ1457">
            <v>3292910572</v>
          </cell>
          <cell r="AR1457" t="str">
            <v>201612</v>
          </cell>
        </row>
        <row r="1458">
          <cell r="D1458">
            <v>11</v>
          </cell>
          <cell r="AQ1458">
            <v>3478708338</v>
          </cell>
          <cell r="AR1458" t="str">
            <v>201706</v>
          </cell>
        </row>
        <row r="1459">
          <cell r="D1459">
            <v>11</v>
          </cell>
          <cell r="AQ1459">
            <v>3184547849</v>
          </cell>
          <cell r="AR1459" t="str">
            <v>201707</v>
          </cell>
        </row>
        <row r="1460">
          <cell r="D1460">
            <v>12</v>
          </cell>
          <cell r="AQ1460">
            <v>342899578</v>
          </cell>
          <cell r="AR1460" t="str">
            <v>201309</v>
          </cell>
        </row>
        <row r="1461">
          <cell r="D1461">
            <v>12</v>
          </cell>
          <cell r="AQ1461">
            <v>392059696</v>
          </cell>
          <cell r="AR1461" t="str">
            <v>201705</v>
          </cell>
        </row>
        <row r="1462">
          <cell r="D1462">
            <v>12</v>
          </cell>
          <cell r="AQ1462">
            <v>463450917</v>
          </cell>
          <cell r="AR1462" t="str">
            <v>201805</v>
          </cell>
        </row>
        <row r="1463">
          <cell r="D1463">
            <v>12</v>
          </cell>
          <cell r="AQ1463">
            <v>400481202</v>
          </cell>
          <cell r="AR1463" t="str">
            <v>201612</v>
          </cell>
        </row>
        <row r="1464">
          <cell r="D1464">
            <v>12</v>
          </cell>
          <cell r="AQ1464">
            <v>368197346</v>
          </cell>
          <cell r="AR1464" t="str">
            <v>201609</v>
          </cell>
        </row>
        <row r="1465">
          <cell r="D1465">
            <v>12</v>
          </cell>
          <cell r="AQ1465">
            <v>417908157</v>
          </cell>
          <cell r="AR1465" t="str">
            <v>201806</v>
          </cell>
        </row>
        <row r="1466">
          <cell r="D1466">
            <v>12</v>
          </cell>
          <cell r="AQ1466">
            <v>328887448</v>
          </cell>
          <cell r="AR1466" t="str">
            <v>201402</v>
          </cell>
        </row>
        <row r="1467">
          <cell r="D1467">
            <v>12</v>
          </cell>
          <cell r="AQ1467">
            <v>354234983</v>
          </cell>
          <cell r="AR1467" t="str">
            <v>201510</v>
          </cell>
        </row>
        <row r="1468">
          <cell r="D1468">
            <v>12</v>
          </cell>
          <cell r="AQ1468">
            <v>394210152</v>
          </cell>
          <cell r="AR1468" t="str">
            <v>201703</v>
          </cell>
        </row>
        <row r="1469">
          <cell r="D1469">
            <v>12</v>
          </cell>
          <cell r="AQ1469">
            <v>388703814</v>
          </cell>
          <cell r="AR1469" t="str">
            <v>201505</v>
          </cell>
        </row>
        <row r="1470">
          <cell r="D1470">
            <v>12</v>
          </cell>
          <cell r="AQ1470">
            <v>275642421</v>
          </cell>
          <cell r="AR1470" t="str">
            <v>201404</v>
          </cell>
        </row>
        <row r="1471">
          <cell r="D1471">
            <v>12</v>
          </cell>
          <cell r="AQ1471">
            <v>428929825</v>
          </cell>
          <cell r="AR1471" t="str">
            <v>201605</v>
          </cell>
        </row>
        <row r="1472">
          <cell r="D1472">
            <v>12</v>
          </cell>
          <cell r="AQ1472">
            <v>432574201</v>
          </cell>
          <cell r="AR1472" t="str">
            <v>201807</v>
          </cell>
        </row>
        <row r="1473">
          <cell r="D1473">
            <v>12</v>
          </cell>
          <cell r="AQ1473">
            <v>356806225</v>
          </cell>
          <cell r="AR1473" t="str">
            <v>201504</v>
          </cell>
        </row>
        <row r="1474">
          <cell r="D1474">
            <v>12</v>
          </cell>
          <cell r="AQ1474">
            <v>425207239</v>
          </cell>
          <cell r="AR1474" t="str">
            <v>201903</v>
          </cell>
        </row>
        <row r="1475">
          <cell r="D1475">
            <v>12</v>
          </cell>
          <cell r="AQ1475">
            <v>397026676</v>
          </cell>
          <cell r="AR1475" t="str">
            <v>201902</v>
          </cell>
        </row>
        <row r="1476">
          <cell r="D1476">
            <v>12</v>
          </cell>
          <cell r="AQ1476">
            <v>357454536</v>
          </cell>
          <cell r="AR1476" t="str">
            <v>201602</v>
          </cell>
        </row>
        <row r="1477">
          <cell r="D1477">
            <v>12</v>
          </cell>
          <cell r="AQ1477">
            <v>318728265</v>
          </cell>
          <cell r="AR1477" t="str">
            <v>201403</v>
          </cell>
        </row>
        <row r="1478">
          <cell r="D1478">
            <v>12</v>
          </cell>
          <cell r="AQ1478">
            <v>339475020</v>
          </cell>
          <cell r="AR1478" t="str">
            <v>201501</v>
          </cell>
        </row>
        <row r="1479">
          <cell r="D1479">
            <v>12</v>
          </cell>
          <cell r="AQ1479">
            <v>363758183</v>
          </cell>
          <cell r="AR1479" t="str">
            <v>201606</v>
          </cell>
        </row>
        <row r="1480">
          <cell r="D1480">
            <v>12</v>
          </cell>
          <cell r="AQ1480">
            <v>276880620</v>
          </cell>
          <cell r="AR1480" t="str">
            <v>201312</v>
          </cell>
        </row>
        <row r="1481">
          <cell r="D1481">
            <v>12</v>
          </cell>
          <cell r="AQ1481">
            <v>343084055</v>
          </cell>
          <cell r="AR1481" t="str">
            <v>201506</v>
          </cell>
        </row>
        <row r="1482">
          <cell r="D1482">
            <v>12</v>
          </cell>
          <cell r="AQ1482">
            <v>310148485</v>
          </cell>
          <cell r="AR1482" t="str">
            <v>201611</v>
          </cell>
        </row>
        <row r="1483">
          <cell r="D1483">
            <v>12</v>
          </cell>
          <cell r="AQ1483">
            <v>373789156</v>
          </cell>
          <cell r="AR1483" t="str">
            <v>201409</v>
          </cell>
        </row>
        <row r="1484">
          <cell r="D1484">
            <v>12</v>
          </cell>
          <cell r="AQ1484">
            <v>392468506</v>
          </cell>
          <cell r="AR1484" t="str">
            <v>201708</v>
          </cell>
        </row>
        <row r="1485">
          <cell r="D1485">
            <v>12</v>
          </cell>
          <cell r="AQ1485">
            <v>399475394</v>
          </cell>
          <cell r="AR1485" t="str">
            <v>201607</v>
          </cell>
        </row>
        <row r="1486">
          <cell r="D1486">
            <v>12</v>
          </cell>
          <cell r="AQ1486">
            <v>357739075</v>
          </cell>
          <cell r="AR1486" t="str">
            <v>201503</v>
          </cell>
        </row>
        <row r="1487">
          <cell r="D1487">
            <v>12</v>
          </cell>
          <cell r="AQ1487">
            <v>379416221</v>
          </cell>
          <cell r="AR1487" t="str">
            <v>201603</v>
          </cell>
        </row>
        <row r="1488">
          <cell r="D1488">
            <v>12</v>
          </cell>
          <cell r="AQ1488">
            <v>384576782</v>
          </cell>
          <cell r="AR1488" t="str">
            <v>201706</v>
          </cell>
        </row>
        <row r="1489">
          <cell r="D1489">
            <v>12</v>
          </cell>
          <cell r="AQ1489">
            <v>326093871</v>
          </cell>
          <cell r="AR1489" t="str">
            <v>201406</v>
          </cell>
        </row>
        <row r="1490">
          <cell r="D1490">
            <v>12</v>
          </cell>
          <cell r="AQ1490">
            <v>444994247</v>
          </cell>
          <cell r="AR1490" t="str">
            <v>201710</v>
          </cell>
        </row>
        <row r="1491">
          <cell r="D1491">
            <v>12</v>
          </cell>
          <cell r="AQ1491">
            <v>310202339</v>
          </cell>
          <cell r="AR1491" t="str">
            <v>201502</v>
          </cell>
        </row>
        <row r="1492">
          <cell r="D1492">
            <v>12</v>
          </cell>
          <cell r="AQ1492">
            <v>373775490</v>
          </cell>
          <cell r="AR1492" t="str">
            <v>201308</v>
          </cell>
        </row>
        <row r="1493">
          <cell r="D1493">
            <v>12</v>
          </cell>
          <cell r="AQ1493">
            <v>389116953</v>
          </cell>
          <cell r="AR1493" t="str">
            <v>201508</v>
          </cell>
        </row>
        <row r="1494">
          <cell r="D1494">
            <v>12</v>
          </cell>
          <cell r="AQ1494">
            <v>437044251</v>
          </cell>
          <cell r="AR1494" t="str">
            <v>201809</v>
          </cell>
        </row>
        <row r="1495">
          <cell r="D1495">
            <v>12</v>
          </cell>
          <cell r="AQ1495">
            <v>385029575</v>
          </cell>
          <cell r="AR1495" t="str">
            <v>201704</v>
          </cell>
        </row>
        <row r="1496">
          <cell r="D1496">
            <v>12</v>
          </cell>
          <cell r="AQ1496">
            <v>454514906</v>
          </cell>
          <cell r="AR1496" t="str">
            <v>201904</v>
          </cell>
        </row>
        <row r="1497">
          <cell r="D1497">
            <v>12</v>
          </cell>
          <cell r="AQ1497">
            <v>357140920</v>
          </cell>
          <cell r="AR1497" t="str">
            <v>201711</v>
          </cell>
        </row>
        <row r="1498">
          <cell r="D1498">
            <v>12</v>
          </cell>
          <cell r="AQ1498">
            <v>301505754</v>
          </cell>
          <cell r="AR1498" t="str">
            <v>201401</v>
          </cell>
        </row>
        <row r="1499">
          <cell r="D1499">
            <v>12</v>
          </cell>
          <cell r="AQ1499">
            <v>404322833</v>
          </cell>
          <cell r="AR1499" t="str">
            <v>201405</v>
          </cell>
        </row>
        <row r="1500">
          <cell r="D1500">
            <v>12</v>
          </cell>
          <cell r="AQ1500">
            <v>390558696</v>
          </cell>
          <cell r="AR1500" t="str">
            <v>201608</v>
          </cell>
        </row>
        <row r="1501">
          <cell r="D1501">
            <v>12</v>
          </cell>
          <cell r="AQ1501">
            <v>421852349</v>
          </cell>
          <cell r="AR1501" t="str">
            <v>201610</v>
          </cell>
        </row>
        <row r="1502">
          <cell r="D1502">
            <v>12</v>
          </cell>
          <cell r="AQ1502">
            <v>450096567</v>
          </cell>
          <cell r="AR1502" t="str">
            <v>201709</v>
          </cell>
        </row>
        <row r="1503">
          <cell r="D1503">
            <v>12</v>
          </cell>
          <cell r="AQ1503">
            <v>449462626</v>
          </cell>
          <cell r="AR1503" t="str">
            <v>201901</v>
          </cell>
        </row>
        <row r="1504">
          <cell r="D1504">
            <v>12</v>
          </cell>
          <cell r="AQ1504">
            <v>415669389</v>
          </cell>
          <cell r="AR1504" t="str">
            <v>201802</v>
          </cell>
        </row>
        <row r="1505">
          <cell r="D1505">
            <v>12</v>
          </cell>
          <cell r="AQ1505">
            <v>467683705</v>
          </cell>
          <cell r="AR1505" t="str">
            <v>201907</v>
          </cell>
        </row>
        <row r="1506">
          <cell r="D1506">
            <v>12</v>
          </cell>
          <cell r="AQ1506">
            <v>319819710</v>
          </cell>
          <cell r="AR1506" t="str">
            <v>201310</v>
          </cell>
        </row>
        <row r="1507">
          <cell r="D1507">
            <v>12</v>
          </cell>
          <cell r="AQ1507">
            <v>429372836</v>
          </cell>
          <cell r="AR1507" t="str">
            <v>201808</v>
          </cell>
        </row>
        <row r="1508">
          <cell r="D1508">
            <v>12</v>
          </cell>
          <cell r="AQ1508">
            <v>387381959</v>
          </cell>
          <cell r="AR1508" t="str">
            <v>201811</v>
          </cell>
        </row>
        <row r="1509">
          <cell r="D1509">
            <v>12</v>
          </cell>
          <cell r="AQ1509">
            <v>410988598</v>
          </cell>
          <cell r="AR1509" t="str">
            <v>201801</v>
          </cell>
        </row>
        <row r="1510">
          <cell r="D1510">
            <v>12</v>
          </cell>
          <cell r="AQ1510">
            <v>420234471</v>
          </cell>
          <cell r="AR1510" t="str">
            <v>201701</v>
          </cell>
        </row>
        <row r="1511">
          <cell r="D1511">
            <v>12</v>
          </cell>
          <cell r="AQ1511">
            <v>403960728</v>
          </cell>
          <cell r="AR1511" t="str">
            <v>201812</v>
          </cell>
        </row>
        <row r="1512">
          <cell r="D1512">
            <v>12</v>
          </cell>
          <cell r="AQ1512">
            <v>271877232</v>
          </cell>
          <cell r="AR1512" t="str">
            <v>201511</v>
          </cell>
        </row>
        <row r="1513">
          <cell r="D1513">
            <v>12</v>
          </cell>
          <cell r="AQ1513">
            <v>410590062</v>
          </cell>
          <cell r="AR1513" t="str">
            <v>201702</v>
          </cell>
        </row>
        <row r="1514">
          <cell r="D1514">
            <v>12</v>
          </cell>
          <cell r="AQ1514">
            <v>362444490</v>
          </cell>
          <cell r="AR1514" t="str">
            <v>201408</v>
          </cell>
        </row>
        <row r="1515">
          <cell r="D1515">
            <v>12</v>
          </cell>
          <cell r="AQ1515">
            <v>407599745</v>
          </cell>
          <cell r="AR1515" t="str">
            <v>201507</v>
          </cell>
        </row>
        <row r="1516">
          <cell r="D1516">
            <v>12</v>
          </cell>
          <cell r="AQ1516">
            <v>401481916</v>
          </cell>
          <cell r="AR1516" t="str">
            <v>201407</v>
          </cell>
        </row>
        <row r="1517">
          <cell r="D1517">
            <v>12</v>
          </cell>
          <cell r="AQ1517">
            <v>291659997</v>
          </cell>
          <cell r="AR1517" t="str">
            <v>201411</v>
          </cell>
        </row>
        <row r="1518">
          <cell r="D1518">
            <v>12</v>
          </cell>
          <cell r="AQ1518">
            <v>405304673</v>
          </cell>
          <cell r="AR1518" t="str">
            <v>201908</v>
          </cell>
        </row>
        <row r="1519">
          <cell r="D1519">
            <v>12</v>
          </cell>
          <cell r="AQ1519">
            <v>382449311</v>
          </cell>
          <cell r="AR1519" t="str">
            <v>201509</v>
          </cell>
        </row>
        <row r="1520">
          <cell r="D1520">
            <v>12</v>
          </cell>
          <cell r="AQ1520">
            <v>374664543</v>
          </cell>
          <cell r="AR1520" t="str">
            <v>201906</v>
          </cell>
        </row>
        <row r="1521">
          <cell r="D1521">
            <v>12</v>
          </cell>
          <cell r="AQ1521">
            <v>405718072</v>
          </cell>
          <cell r="AR1521" t="str">
            <v>201410</v>
          </cell>
        </row>
        <row r="1522">
          <cell r="D1522">
            <v>12</v>
          </cell>
          <cell r="AQ1522">
            <v>396720656</v>
          </cell>
          <cell r="AR1522" t="str">
            <v>201905</v>
          </cell>
        </row>
        <row r="1523">
          <cell r="D1523">
            <v>12</v>
          </cell>
          <cell r="AQ1523">
            <v>297167016</v>
          </cell>
          <cell r="AR1523" t="str">
            <v>201306</v>
          </cell>
        </row>
        <row r="1524">
          <cell r="D1524">
            <v>12</v>
          </cell>
          <cell r="AQ1524">
            <v>340601757</v>
          </cell>
          <cell r="AR1524" t="str">
            <v>201512</v>
          </cell>
        </row>
        <row r="1525">
          <cell r="D1525">
            <v>12</v>
          </cell>
          <cell r="AQ1525">
            <v>316111923</v>
          </cell>
          <cell r="AR1525" t="str">
            <v>201412</v>
          </cell>
        </row>
        <row r="1526">
          <cell r="D1526">
            <v>12</v>
          </cell>
          <cell r="AQ1526">
            <v>429315734</v>
          </cell>
          <cell r="AR1526" t="str">
            <v>201707</v>
          </cell>
        </row>
        <row r="1527">
          <cell r="D1527">
            <v>12</v>
          </cell>
          <cell r="AQ1527">
            <v>301100061</v>
          </cell>
          <cell r="AR1527" t="str">
            <v>201311</v>
          </cell>
        </row>
        <row r="1528">
          <cell r="D1528">
            <v>12</v>
          </cell>
          <cell r="AQ1528">
            <v>385210698</v>
          </cell>
          <cell r="AR1528" t="str">
            <v>201804</v>
          </cell>
        </row>
        <row r="1529">
          <cell r="D1529">
            <v>12</v>
          </cell>
          <cell r="AQ1529">
            <v>393218697</v>
          </cell>
          <cell r="AR1529" t="str">
            <v>201803</v>
          </cell>
        </row>
        <row r="1530">
          <cell r="D1530">
            <v>12</v>
          </cell>
          <cell r="AQ1530">
            <v>392944112</v>
          </cell>
          <cell r="AR1530" t="str">
            <v>201810</v>
          </cell>
        </row>
        <row r="1531">
          <cell r="D1531">
            <v>12</v>
          </cell>
          <cell r="AQ1531">
            <v>349389407</v>
          </cell>
          <cell r="AR1531" t="str">
            <v>201307</v>
          </cell>
        </row>
        <row r="1532">
          <cell r="D1532">
            <v>12</v>
          </cell>
          <cell r="AQ1532">
            <v>449986510</v>
          </cell>
          <cell r="AR1532" t="str">
            <v>201909</v>
          </cell>
        </row>
        <row r="1533">
          <cell r="D1533">
            <v>12</v>
          </cell>
          <cell r="AQ1533">
            <v>413510298</v>
          </cell>
          <cell r="AR1533" t="str">
            <v>201712</v>
          </cell>
        </row>
        <row r="1534">
          <cell r="D1534">
            <v>12</v>
          </cell>
          <cell r="AQ1534">
            <v>382414886</v>
          </cell>
          <cell r="AR1534" t="str">
            <v>201604</v>
          </cell>
        </row>
        <row r="1535">
          <cell r="D1535">
            <v>12</v>
          </cell>
          <cell r="AQ1535">
            <v>359646793</v>
          </cell>
          <cell r="AR1535" t="str">
            <v>201601</v>
          </cell>
        </row>
        <row r="1536">
          <cell r="D1536">
            <v>13</v>
          </cell>
          <cell r="AQ1536">
            <v>1644121790</v>
          </cell>
          <cell r="AR1536" t="str">
            <v>201611</v>
          </cell>
        </row>
        <row r="1537">
          <cell r="D1537">
            <v>13</v>
          </cell>
          <cell r="AQ1537">
            <v>1722978427</v>
          </cell>
          <cell r="AR1537" t="str">
            <v>201909</v>
          </cell>
        </row>
        <row r="1538">
          <cell r="D1538">
            <v>13</v>
          </cell>
          <cell r="AQ1538">
            <v>1797696508</v>
          </cell>
          <cell r="AR1538" t="str">
            <v>201709</v>
          </cell>
        </row>
        <row r="1539">
          <cell r="D1539">
            <v>13</v>
          </cell>
          <cell r="AQ1539">
            <v>2030706934</v>
          </cell>
          <cell r="AR1539" t="str">
            <v>201905</v>
          </cell>
        </row>
        <row r="1540">
          <cell r="D1540">
            <v>13</v>
          </cell>
          <cell r="AQ1540">
            <v>1481263359</v>
          </cell>
          <cell r="AR1540" t="str">
            <v>201406</v>
          </cell>
        </row>
        <row r="1541">
          <cell r="D1541">
            <v>13</v>
          </cell>
          <cell r="AQ1541">
            <v>1762215137</v>
          </cell>
          <cell r="AR1541" t="str">
            <v>201509</v>
          </cell>
        </row>
        <row r="1542">
          <cell r="D1542">
            <v>13</v>
          </cell>
          <cell r="AQ1542">
            <v>1966299196</v>
          </cell>
          <cell r="AR1542" t="str">
            <v>201704</v>
          </cell>
        </row>
        <row r="1543">
          <cell r="D1543">
            <v>13</v>
          </cell>
          <cell r="AQ1543">
            <v>1348645361</v>
          </cell>
          <cell r="AR1543" t="str">
            <v>201402</v>
          </cell>
        </row>
        <row r="1544">
          <cell r="D1544">
            <v>13</v>
          </cell>
          <cell r="AQ1544">
            <v>1966888703</v>
          </cell>
          <cell r="AR1544" t="str">
            <v>201807</v>
          </cell>
        </row>
        <row r="1545">
          <cell r="D1545">
            <v>13</v>
          </cell>
          <cell r="AQ1545">
            <v>1651276832</v>
          </cell>
          <cell r="AR1545" t="str">
            <v>201408</v>
          </cell>
        </row>
        <row r="1546">
          <cell r="D1546">
            <v>13</v>
          </cell>
          <cell r="AQ1546">
            <v>1241375098</v>
          </cell>
          <cell r="AR1546" t="str">
            <v>201304</v>
          </cell>
        </row>
        <row r="1547">
          <cell r="D1547">
            <v>13</v>
          </cell>
          <cell r="AQ1547">
            <v>1645744239</v>
          </cell>
          <cell r="AR1547" t="str">
            <v>201901</v>
          </cell>
        </row>
        <row r="1548">
          <cell r="D1548">
            <v>13</v>
          </cell>
          <cell r="AQ1548">
            <v>1679711386</v>
          </cell>
          <cell r="AR1548" t="str">
            <v>201511</v>
          </cell>
        </row>
        <row r="1549">
          <cell r="D1549">
            <v>13</v>
          </cell>
          <cell r="AQ1549">
            <v>1977819916</v>
          </cell>
          <cell r="AR1549" t="str">
            <v>201808</v>
          </cell>
        </row>
        <row r="1550">
          <cell r="D1550">
            <v>13</v>
          </cell>
          <cell r="AQ1550">
            <v>2181579820</v>
          </cell>
          <cell r="AR1550" t="str">
            <v>201805</v>
          </cell>
        </row>
        <row r="1551">
          <cell r="D1551">
            <v>13</v>
          </cell>
          <cell r="AQ1551">
            <v>1490384517</v>
          </cell>
          <cell r="AR1551" t="str">
            <v>201410</v>
          </cell>
        </row>
        <row r="1552">
          <cell r="D1552">
            <v>13</v>
          </cell>
          <cell r="AQ1552">
            <v>1762612162</v>
          </cell>
          <cell r="AR1552" t="str">
            <v>201701</v>
          </cell>
        </row>
        <row r="1553">
          <cell r="D1553">
            <v>13</v>
          </cell>
          <cell r="AQ1553">
            <v>1731781769</v>
          </cell>
          <cell r="AR1553" t="str">
            <v>201603</v>
          </cell>
        </row>
        <row r="1554">
          <cell r="D1554">
            <v>13</v>
          </cell>
          <cell r="AQ1554">
            <v>2149242933</v>
          </cell>
          <cell r="AR1554" t="str">
            <v>201903</v>
          </cell>
        </row>
        <row r="1555">
          <cell r="D1555">
            <v>13</v>
          </cell>
          <cell r="AQ1555">
            <v>1557284744</v>
          </cell>
          <cell r="AR1555" t="str">
            <v>201301</v>
          </cell>
        </row>
        <row r="1556">
          <cell r="D1556">
            <v>13</v>
          </cell>
          <cell r="AQ1556">
            <v>1899118454</v>
          </cell>
          <cell r="AR1556" t="str">
            <v>201510</v>
          </cell>
        </row>
        <row r="1557">
          <cell r="D1557">
            <v>13</v>
          </cell>
          <cell r="AQ1557">
            <v>1682212496</v>
          </cell>
          <cell r="AR1557" t="str">
            <v>201711</v>
          </cell>
        </row>
        <row r="1558">
          <cell r="D1558">
            <v>13</v>
          </cell>
          <cell r="AQ1558">
            <v>1785005323</v>
          </cell>
          <cell r="AR1558" t="str">
            <v>201508</v>
          </cell>
        </row>
        <row r="1559">
          <cell r="D1559">
            <v>13</v>
          </cell>
          <cell r="AQ1559">
            <v>1615473082</v>
          </cell>
          <cell r="AR1559" t="str">
            <v>201811</v>
          </cell>
        </row>
        <row r="1560">
          <cell r="D1560">
            <v>13</v>
          </cell>
          <cell r="AQ1560">
            <v>1799367274</v>
          </cell>
          <cell r="AR1560" t="str">
            <v>201506</v>
          </cell>
        </row>
        <row r="1561">
          <cell r="D1561">
            <v>13</v>
          </cell>
          <cell r="AQ1561">
            <v>1882231299</v>
          </cell>
          <cell r="AR1561" t="str">
            <v>201505</v>
          </cell>
        </row>
        <row r="1562">
          <cell r="D1562">
            <v>13</v>
          </cell>
          <cell r="AQ1562">
            <v>1522350720</v>
          </cell>
          <cell r="AR1562" t="str">
            <v>201403</v>
          </cell>
        </row>
        <row r="1563">
          <cell r="D1563">
            <v>13</v>
          </cell>
          <cell r="AQ1563">
            <v>1655928467</v>
          </cell>
          <cell r="AR1563" t="str">
            <v>201902</v>
          </cell>
        </row>
        <row r="1564">
          <cell r="D1564">
            <v>13</v>
          </cell>
          <cell r="AQ1564">
            <v>1824080400</v>
          </cell>
          <cell r="AR1564" t="str">
            <v>201708</v>
          </cell>
        </row>
        <row r="1565">
          <cell r="D1565">
            <v>13</v>
          </cell>
          <cell r="AQ1565">
            <v>1857435224</v>
          </cell>
          <cell r="AR1565" t="str">
            <v>201512</v>
          </cell>
        </row>
        <row r="1566">
          <cell r="D1566">
            <v>13</v>
          </cell>
          <cell r="AQ1566">
            <v>1764038854</v>
          </cell>
          <cell r="AR1566" t="str">
            <v>201710</v>
          </cell>
        </row>
        <row r="1567">
          <cell r="D1567">
            <v>13</v>
          </cell>
          <cell r="AQ1567">
            <v>1637267626</v>
          </cell>
          <cell r="AR1567" t="str">
            <v>201801</v>
          </cell>
        </row>
        <row r="1568">
          <cell r="D1568">
            <v>13</v>
          </cell>
          <cell r="AQ1568">
            <v>1923277538</v>
          </cell>
          <cell r="AR1568" t="str">
            <v>201607</v>
          </cell>
        </row>
        <row r="1569">
          <cell r="D1569">
            <v>13</v>
          </cell>
          <cell r="AQ1569">
            <v>1886658981</v>
          </cell>
          <cell r="AR1569" t="str">
            <v>201608</v>
          </cell>
        </row>
        <row r="1570">
          <cell r="D1570">
            <v>13</v>
          </cell>
          <cell r="AQ1570">
            <v>1438380478</v>
          </cell>
          <cell r="AR1570" t="str">
            <v>201409</v>
          </cell>
        </row>
        <row r="1571">
          <cell r="D1571">
            <v>13</v>
          </cell>
          <cell r="AQ1571">
            <v>1446088081</v>
          </cell>
          <cell r="AR1571" t="str">
            <v>201303</v>
          </cell>
        </row>
        <row r="1572">
          <cell r="D1572">
            <v>13</v>
          </cell>
          <cell r="AQ1572">
            <v>1478942755</v>
          </cell>
          <cell r="AR1572" t="str">
            <v>201802</v>
          </cell>
        </row>
        <row r="1573">
          <cell r="D1573">
            <v>13</v>
          </cell>
          <cell r="AQ1573">
            <v>1741567407</v>
          </cell>
          <cell r="AR1573" t="str">
            <v>201612</v>
          </cell>
        </row>
        <row r="1574">
          <cell r="D1574">
            <v>13</v>
          </cell>
          <cell r="AQ1574">
            <v>1654684200</v>
          </cell>
          <cell r="AR1574" t="str">
            <v>201210</v>
          </cell>
        </row>
        <row r="1575">
          <cell r="D1575">
            <v>13</v>
          </cell>
          <cell r="AQ1575">
            <v>1415104678</v>
          </cell>
          <cell r="AR1575" t="str">
            <v>201307</v>
          </cell>
        </row>
        <row r="1576">
          <cell r="D1576">
            <v>13</v>
          </cell>
          <cell r="AQ1576">
            <v>1816664703</v>
          </cell>
          <cell r="AR1576" t="str">
            <v>201604</v>
          </cell>
        </row>
        <row r="1577">
          <cell r="D1577">
            <v>13</v>
          </cell>
          <cell r="AQ1577">
            <v>1431658318</v>
          </cell>
          <cell r="AR1577" t="str">
            <v>201305</v>
          </cell>
        </row>
        <row r="1578">
          <cell r="D1578">
            <v>13</v>
          </cell>
          <cell r="AQ1578">
            <v>1885583435</v>
          </cell>
          <cell r="AR1578" t="str">
            <v>201706</v>
          </cell>
        </row>
        <row r="1579">
          <cell r="D1579">
            <v>13</v>
          </cell>
          <cell r="AQ1579">
            <v>1730787233</v>
          </cell>
          <cell r="AR1579" t="str">
            <v>201609</v>
          </cell>
        </row>
        <row r="1580">
          <cell r="D1580">
            <v>13</v>
          </cell>
          <cell r="AQ1580">
            <v>1618516902</v>
          </cell>
          <cell r="AR1580" t="str">
            <v>201211</v>
          </cell>
        </row>
        <row r="1581">
          <cell r="D1581">
            <v>13</v>
          </cell>
          <cell r="AQ1581">
            <v>1567925631</v>
          </cell>
          <cell r="AR1581" t="str">
            <v>201407</v>
          </cell>
        </row>
        <row r="1582">
          <cell r="D1582">
            <v>13</v>
          </cell>
          <cell r="AQ1582">
            <v>1913912781</v>
          </cell>
          <cell r="AR1582" t="str">
            <v>201605</v>
          </cell>
        </row>
        <row r="1583">
          <cell r="D1583">
            <v>13</v>
          </cell>
          <cell r="AQ1583">
            <v>2015744364</v>
          </cell>
          <cell r="AR1583" t="str">
            <v>201904</v>
          </cell>
        </row>
        <row r="1584">
          <cell r="D1584">
            <v>13</v>
          </cell>
          <cell r="AQ1584">
            <v>1996077852</v>
          </cell>
          <cell r="AR1584" t="str">
            <v>201703</v>
          </cell>
        </row>
        <row r="1585">
          <cell r="D1585">
            <v>13</v>
          </cell>
          <cell r="AQ1585">
            <v>1895544927</v>
          </cell>
          <cell r="AR1585" t="str">
            <v>201907</v>
          </cell>
        </row>
        <row r="1586">
          <cell r="D1586">
            <v>13</v>
          </cell>
          <cell r="AQ1586">
            <v>1412391068</v>
          </cell>
          <cell r="AR1586" t="str">
            <v>201411</v>
          </cell>
        </row>
        <row r="1587">
          <cell r="D1587">
            <v>13</v>
          </cell>
          <cell r="AQ1587">
            <v>2007702636</v>
          </cell>
          <cell r="AR1587" t="str">
            <v>201705</v>
          </cell>
        </row>
        <row r="1588">
          <cell r="D1588">
            <v>13</v>
          </cell>
          <cell r="AQ1588">
            <v>1641551747</v>
          </cell>
          <cell r="AR1588" t="str">
            <v>201412</v>
          </cell>
        </row>
        <row r="1589">
          <cell r="D1589">
            <v>13</v>
          </cell>
          <cell r="AQ1589">
            <v>1331387808</v>
          </cell>
          <cell r="AR1589" t="str">
            <v>201308</v>
          </cell>
        </row>
        <row r="1590">
          <cell r="D1590">
            <v>13</v>
          </cell>
          <cell r="AQ1590">
            <v>1949418379</v>
          </cell>
          <cell r="AR1590" t="str">
            <v>201806</v>
          </cell>
        </row>
        <row r="1591">
          <cell r="D1591">
            <v>13</v>
          </cell>
          <cell r="AQ1591">
            <v>1938278095</v>
          </cell>
          <cell r="AR1591" t="str">
            <v>201906</v>
          </cell>
        </row>
        <row r="1592">
          <cell r="D1592">
            <v>13</v>
          </cell>
          <cell r="AQ1592">
            <v>1716304587</v>
          </cell>
          <cell r="AR1592" t="str">
            <v>201606</v>
          </cell>
        </row>
        <row r="1593">
          <cell r="D1593">
            <v>13</v>
          </cell>
          <cell r="AQ1593">
            <v>1217209160</v>
          </cell>
          <cell r="AR1593" t="str">
            <v>201311</v>
          </cell>
        </row>
        <row r="1594">
          <cell r="D1594">
            <v>13</v>
          </cell>
          <cell r="AQ1594">
            <v>1372527330</v>
          </cell>
          <cell r="AR1594" t="str">
            <v>201502</v>
          </cell>
        </row>
        <row r="1595">
          <cell r="D1595">
            <v>13</v>
          </cell>
          <cell r="AQ1595">
            <v>1604480766</v>
          </cell>
          <cell r="AR1595" t="str">
            <v>201201</v>
          </cell>
        </row>
        <row r="1596">
          <cell r="D1596">
            <v>13</v>
          </cell>
          <cell r="AQ1596">
            <v>1654707592</v>
          </cell>
          <cell r="AR1596" t="str">
            <v>201702</v>
          </cell>
        </row>
        <row r="1597">
          <cell r="D1597">
            <v>13</v>
          </cell>
          <cell r="AQ1597">
            <v>1906049838</v>
          </cell>
          <cell r="AR1597" t="str">
            <v>201507</v>
          </cell>
        </row>
        <row r="1598">
          <cell r="D1598">
            <v>13</v>
          </cell>
          <cell r="AQ1598">
            <v>1581907914</v>
          </cell>
          <cell r="AR1598" t="str">
            <v>201404</v>
          </cell>
        </row>
        <row r="1599">
          <cell r="D1599">
            <v>13</v>
          </cell>
          <cell r="AQ1599">
            <v>1790489920</v>
          </cell>
          <cell r="AR1599" t="str">
            <v>201503</v>
          </cell>
        </row>
        <row r="1600">
          <cell r="D1600">
            <v>13</v>
          </cell>
          <cell r="AQ1600">
            <v>1687947576</v>
          </cell>
          <cell r="AR1600" t="str">
            <v>201707</v>
          </cell>
        </row>
        <row r="1601">
          <cell r="D1601">
            <v>13</v>
          </cell>
          <cell r="AQ1601">
            <v>1948049816</v>
          </cell>
          <cell r="AR1601" t="str">
            <v>201810</v>
          </cell>
        </row>
        <row r="1602">
          <cell r="D1602">
            <v>13</v>
          </cell>
          <cell r="AQ1602">
            <v>1368516984</v>
          </cell>
          <cell r="AR1602" t="str">
            <v>201306</v>
          </cell>
        </row>
        <row r="1603">
          <cell r="D1603">
            <v>13</v>
          </cell>
          <cell r="AQ1603">
            <v>1232991241</v>
          </cell>
          <cell r="AR1603" t="str">
            <v>201310</v>
          </cell>
        </row>
        <row r="1604">
          <cell r="D1604">
            <v>13</v>
          </cell>
          <cell r="AQ1604">
            <v>1525924408</v>
          </cell>
          <cell r="AR1604" t="str">
            <v>201212</v>
          </cell>
        </row>
        <row r="1605">
          <cell r="D1605">
            <v>13</v>
          </cell>
          <cell r="AQ1605">
            <v>1675927694</v>
          </cell>
          <cell r="AR1605" t="str">
            <v>201405</v>
          </cell>
        </row>
        <row r="1606">
          <cell r="D1606">
            <v>13</v>
          </cell>
          <cell r="AQ1606">
            <v>1984071466</v>
          </cell>
          <cell r="AR1606" t="str">
            <v>201803</v>
          </cell>
        </row>
        <row r="1607">
          <cell r="D1607">
            <v>13</v>
          </cell>
          <cell r="AQ1607">
            <v>1923189038</v>
          </cell>
          <cell r="AR1607" t="str">
            <v>201804</v>
          </cell>
        </row>
        <row r="1608">
          <cell r="D1608">
            <v>13</v>
          </cell>
          <cell r="AQ1608">
            <v>1434899722</v>
          </cell>
          <cell r="AR1608" t="str">
            <v>201401</v>
          </cell>
        </row>
        <row r="1609">
          <cell r="D1609">
            <v>13</v>
          </cell>
          <cell r="AQ1609">
            <v>1779058622</v>
          </cell>
          <cell r="AR1609" t="str">
            <v>201812</v>
          </cell>
        </row>
        <row r="1610">
          <cell r="D1610">
            <v>13</v>
          </cell>
          <cell r="AQ1610">
            <v>1782402479</v>
          </cell>
          <cell r="AR1610" t="str">
            <v>201712</v>
          </cell>
        </row>
        <row r="1611">
          <cell r="D1611">
            <v>13</v>
          </cell>
          <cell r="AQ1611">
            <v>1240567747</v>
          </cell>
          <cell r="AR1611" t="str">
            <v>201312</v>
          </cell>
        </row>
        <row r="1612">
          <cell r="D1612">
            <v>13</v>
          </cell>
          <cell r="AQ1612">
            <v>1296125145</v>
          </cell>
          <cell r="AR1612" t="str">
            <v>201309</v>
          </cell>
        </row>
        <row r="1613">
          <cell r="D1613">
            <v>13</v>
          </cell>
          <cell r="AQ1613">
            <v>1832385383</v>
          </cell>
          <cell r="AR1613" t="str">
            <v>201809</v>
          </cell>
        </row>
        <row r="1614">
          <cell r="D1614">
            <v>13</v>
          </cell>
          <cell r="AQ1614">
            <v>1578534968</v>
          </cell>
          <cell r="AR1614" t="str">
            <v>201501</v>
          </cell>
        </row>
        <row r="1615">
          <cell r="D1615">
            <v>13</v>
          </cell>
          <cell r="AQ1615">
            <v>1782904718</v>
          </cell>
          <cell r="AR1615" t="str">
            <v>201504</v>
          </cell>
        </row>
        <row r="1616">
          <cell r="D1616">
            <v>13</v>
          </cell>
          <cell r="AQ1616">
            <v>1778817990</v>
          </cell>
          <cell r="AR1616" t="str">
            <v>201602</v>
          </cell>
        </row>
        <row r="1617">
          <cell r="D1617">
            <v>13</v>
          </cell>
          <cell r="AQ1617">
            <v>1803130867</v>
          </cell>
          <cell r="AR1617" t="str">
            <v>201601</v>
          </cell>
        </row>
        <row r="1618">
          <cell r="D1618">
            <v>13</v>
          </cell>
          <cell r="AQ1618">
            <v>1962467518</v>
          </cell>
          <cell r="AR1618" t="str">
            <v>201908</v>
          </cell>
        </row>
        <row r="1619">
          <cell r="D1619">
            <v>13</v>
          </cell>
          <cell r="AQ1619">
            <v>1674060769</v>
          </cell>
          <cell r="AR1619" t="str">
            <v>201302</v>
          </cell>
        </row>
        <row r="1620">
          <cell r="D1620">
            <v>13</v>
          </cell>
          <cell r="AQ1620">
            <v>1879765374</v>
          </cell>
          <cell r="AR1620" t="str">
            <v>201610</v>
          </cell>
        </row>
        <row r="1621">
          <cell r="D1621">
            <v>14</v>
          </cell>
          <cell r="AQ1621">
            <v>804053579</v>
          </cell>
          <cell r="AR1621" t="str">
            <v>201411</v>
          </cell>
        </row>
        <row r="1622">
          <cell r="D1622">
            <v>14</v>
          </cell>
          <cell r="AQ1622">
            <v>968262440</v>
          </cell>
          <cell r="AR1622" t="str">
            <v>201709</v>
          </cell>
        </row>
        <row r="1623">
          <cell r="D1623">
            <v>14</v>
          </cell>
          <cell r="AQ1623">
            <v>980776416</v>
          </cell>
          <cell r="AR1623" t="str">
            <v>201608</v>
          </cell>
        </row>
        <row r="1624">
          <cell r="D1624">
            <v>14</v>
          </cell>
          <cell r="AQ1624">
            <v>586953326</v>
          </cell>
          <cell r="AR1624" t="str">
            <v>201308</v>
          </cell>
        </row>
        <row r="1625">
          <cell r="D1625">
            <v>14</v>
          </cell>
          <cell r="AQ1625">
            <v>818051530</v>
          </cell>
          <cell r="AR1625" t="str">
            <v>201402</v>
          </cell>
        </row>
        <row r="1626">
          <cell r="D1626">
            <v>14</v>
          </cell>
          <cell r="AQ1626">
            <v>729638339</v>
          </cell>
          <cell r="AR1626" t="str">
            <v>201401</v>
          </cell>
        </row>
        <row r="1627">
          <cell r="D1627">
            <v>14</v>
          </cell>
          <cell r="AQ1627">
            <v>729987350</v>
          </cell>
          <cell r="AR1627" t="str">
            <v>201406</v>
          </cell>
        </row>
        <row r="1628">
          <cell r="D1628">
            <v>14</v>
          </cell>
          <cell r="AQ1628">
            <v>1032119724</v>
          </cell>
          <cell r="AR1628" t="str">
            <v>201710</v>
          </cell>
        </row>
        <row r="1629">
          <cell r="D1629">
            <v>14</v>
          </cell>
          <cell r="AQ1629">
            <v>1001771942</v>
          </cell>
          <cell r="AR1629" t="str">
            <v>201806</v>
          </cell>
        </row>
        <row r="1630">
          <cell r="D1630">
            <v>14</v>
          </cell>
          <cell r="AQ1630">
            <v>549186073</v>
          </cell>
          <cell r="AR1630" t="str">
            <v>201311</v>
          </cell>
        </row>
        <row r="1631">
          <cell r="D1631">
            <v>14</v>
          </cell>
          <cell r="AQ1631">
            <v>1095957083</v>
          </cell>
          <cell r="AR1631" t="str">
            <v>201809</v>
          </cell>
        </row>
        <row r="1632">
          <cell r="D1632">
            <v>14</v>
          </cell>
          <cell r="AQ1632">
            <v>750991893</v>
          </cell>
          <cell r="AR1632" t="str">
            <v>201404</v>
          </cell>
        </row>
        <row r="1633">
          <cell r="D1633">
            <v>14</v>
          </cell>
          <cell r="AQ1633">
            <v>950076560</v>
          </cell>
          <cell r="AR1633" t="str">
            <v>201610</v>
          </cell>
        </row>
        <row r="1634">
          <cell r="D1634">
            <v>14</v>
          </cell>
          <cell r="AQ1634">
            <v>502561936</v>
          </cell>
          <cell r="AR1634" t="str">
            <v>201312</v>
          </cell>
        </row>
        <row r="1635">
          <cell r="D1635">
            <v>14</v>
          </cell>
          <cell r="AQ1635">
            <v>1093245738</v>
          </cell>
          <cell r="AR1635" t="str">
            <v>201803</v>
          </cell>
        </row>
        <row r="1636">
          <cell r="D1636">
            <v>14</v>
          </cell>
          <cell r="AQ1636">
            <v>537544070</v>
          </cell>
          <cell r="AR1636" t="str">
            <v>201304</v>
          </cell>
        </row>
        <row r="1637">
          <cell r="D1637">
            <v>14</v>
          </cell>
          <cell r="AQ1637">
            <v>1082830970</v>
          </cell>
          <cell r="AR1637" t="str">
            <v>201802</v>
          </cell>
        </row>
        <row r="1638">
          <cell r="D1638">
            <v>14</v>
          </cell>
          <cell r="AQ1638">
            <v>1012815051</v>
          </cell>
          <cell r="AR1638" t="str">
            <v>201612</v>
          </cell>
        </row>
        <row r="1639">
          <cell r="D1639">
            <v>14</v>
          </cell>
          <cell r="AQ1639">
            <v>943917919</v>
          </cell>
          <cell r="AR1639" t="str">
            <v>201511</v>
          </cell>
        </row>
        <row r="1640">
          <cell r="D1640">
            <v>14</v>
          </cell>
          <cell r="AQ1640">
            <v>1056391598</v>
          </cell>
          <cell r="AR1640" t="str">
            <v>201808</v>
          </cell>
        </row>
        <row r="1641">
          <cell r="D1641">
            <v>14</v>
          </cell>
          <cell r="AQ1641">
            <v>1076154785</v>
          </cell>
          <cell r="AR1641" t="str">
            <v>201805</v>
          </cell>
        </row>
        <row r="1642">
          <cell r="D1642">
            <v>14</v>
          </cell>
          <cell r="AQ1642">
            <v>969867994</v>
          </cell>
          <cell r="AR1642" t="str">
            <v>201302</v>
          </cell>
        </row>
        <row r="1643">
          <cell r="D1643">
            <v>14</v>
          </cell>
          <cell r="AQ1643">
            <v>1163343738</v>
          </cell>
          <cell r="AR1643" t="str">
            <v>201907</v>
          </cell>
        </row>
        <row r="1644">
          <cell r="D1644">
            <v>14</v>
          </cell>
          <cell r="AQ1644">
            <v>1095459000</v>
          </cell>
          <cell r="AR1644" t="str">
            <v>201703</v>
          </cell>
        </row>
        <row r="1645">
          <cell r="D1645">
            <v>14</v>
          </cell>
          <cell r="AQ1645">
            <v>1025838585</v>
          </cell>
          <cell r="AR1645" t="str">
            <v>201807</v>
          </cell>
        </row>
        <row r="1646">
          <cell r="D1646">
            <v>14</v>
          </cell>
          <cell r="AQ1646">
            <v>1049617396</v>
          </cell>
          <cell r="AR1646" t="str">
            <v>201906</v>
          </cell>
        </row>
        <row r="1647">
          <cell r="D1647">
            <v>14</v>
          </cell>
          <cell r="AQ1647">
            <v>1231533374</v>
          </cell>
          <cell r="AR1647" t="str">
            <v>201903</v>
          </cell>
        </row>
        <row r="1648">
          <cell r="D1648">
            <v>14</v>
          </cell>
          <cell r="AQ1648">
            <v>1054674486</v>
          </cell>
          <cell r="AR1648" t="str">
            <v>201704</v>
          </cell>
        </row>
        <row r="1649">
          <cell r="D1649">
            <v>14</v>
          </cell>
          <cell r="AQ1649">
            <v>927118691</v>
          </cell>
          <cell r="AR1649" t="str">
            <v>201508</v>
          </cell>
        </row>
        <row r="1650">
          <cell r="D1650">
            <v>14</v>
          </cell>
          <cell r="AQ1650">
            <v>994668871</v>
          </cell>
          <cell r="AR1650" t="str">
            <v>201705</v>
          </cell>
        </row>
        <row r="1651">
          <cell r="D1651">
            <v>14</v>
          </cell>
          <cell r="AQ1651">
            <v>1019568976</v>
          </cell>
          <cell r="AR1651" t="str">
            <v>201811</v>
          </cell>
        </row>
        <row r="1652">
          <cell r="D1652">
            <v>14</v>
          </cell>
          <cell r="AQ1652">
            <v>1012988761</v>
          </cell>
          <cell r="AR1652" t="str">
            <v>201503</v>
          </cell>
        </row>
        <row r="1653">
          <cell r="D1653">
            <v>14</v>
          </cell>
          <cell r="AQ1653">
            <v>1250131206</v>
          </cell>
          <cell r="AR1653" t="str">
            <v>201905</v>
          </cell>
        </row>
        <row r="1654">
          <cell r="D1654">
            <v>14</v>
          </cell>
          <cell r="AQ1654">
            <v>854773702</v>
          </cell>
          <cell r="AR1654" t="str">
            <v>201410</v>
          </cell>
        </row>
        <row r="1655">
          <cell r="D1655">
            <v>14</v>
          </cell>
          <cell r="AQ1655">
            <v>916167923</v>
          </cell>
          <cell r="AR1655" t="str">
            <v>201708</v>
          </cell>
        </row>
        <row r="1656">
          <cell r="D1656">
            <v>14</v>
          </cell>
          <cell r="AQ1656">
            <v>1008340399</v>
          </cell>
          <cell r="AR1656" t="str">
            <v>201801</v>
          </cell>
        </row>
        <row r="1657">
          <cell r="D1657">
            <v>14</v>
          </cell>
          <cell r="AQ1657">
            <v>839690437</v>
          </cell>
          <cell r="AR1657" t="str">
            <v>201409</v>
          </cell>
        </row>
        <row r="1658">
          <cell r="D1658">
            <v>14</v>
          </cell>
          <cell r="AQ1658">
            <v>1011797536</v>
          </cell>
          <cell r="AR1658" t="str">
            <v>201812</v>
          </cell>
        </row>
        <row r="1659">
          <cell r="D1659">
            <v>14</v>
          </cell>
          <cell r="AQ1659">
            <v>845122951</v>
          </cell>
          <cell r="AR1659" t="str">
            <v>201407</v>
          </cell>
        </row>
        <row r="1660">
          <cell r="D1660">
            <v>14</v>
          </cell>
          <cell r="AQ1660">
            <v>1096391467</v>
          </cell>
          <cell r="AR1660" t="str">
            <v>201702</v>
          </cell>
        </row>
        <row r="1661">
          <cell r="D1661">
            <v>14</v>
          </cell>
          <cell r="AQ1661">
            <v>946952830</v>
          </cell>
          <cell r="AR1661" t="str">
            <v>201509</v>
          </cell>
        </row>
        <row r="1662">
          <cell r="D1662">
            <v>14</v>
          </cell>
          <cell r="AQ1662">
            <v>766314655</v>
          </cell>
          <cell r="AR1662" t="str">
            <v>201403</v>
          </cell>
        </row>
        <row r="1663">
          <cell r="D1663">
            <v>14</v>
          </cell>
          <cell r="AQ1663">
            <v>1017961678</v>
          </cell>
          <cell r="AR1663" t="str">
            <v>201505</v>
          </cell>
        </row>
        <row r="1664">
          <cell r="D1664">
            <v>14</v>
          </cell>
          <cell r="AQ1664">
            <v>1062946085</v>
          </cell>
          <cell r="AR1664" t="str">
            <v>201603</v>
          </cell>
        </row>
        <row r="1665">
          <cell r="D1665">
            <v>14</v>
          </cell>
          <cell r="AQ1665">
            <v>588499930</v>
          </cell>
          <cell r="AR1665" t="str">
            <v>201309</v>
          </cell>
        </row>
        <row r="1666">
          <cell r="D1666">
            <v>14</v>
          </cell>
          <cell r="AQ1666">
            <v>1169498568</v>
          </cell>
          <cell r="AR1666" t="str">
            <v>201908</v>
          </cell>
        </row>
        <row r="1667">
          <cell r="D1667">
            <v>14</v>
          </cell>
          <cell r="AQ1667">
            <v>1039510444</v>
          </cell>
          <cell r="AR1667" t="str">
            <v>201712</v>
          </cell>
        </row>
        <row r="1668">
          <cell r="D1668">
            <v>14</v>
          </cell>
          <cell r="AQ1668">
            <v>1146945497</v>
          </cell>
          <cell r="AR1668" t="str">
            <v>201904</v>
          </cell>
        </row>
        <row r="1669">
          <cell r="D1669">
            <v>14</v>
          </cell>
          <cell r="AQ1669">
            <v>887109475</v>
          </cell>
          <cell r="AR1669" t="str">
            <v>201412</v>
          </cell>
        </row>
        <row r="1670">
          <cell r="D1670">
            <v>14</v>
          </cell>
          <cell r="AQ1670">
            <v>918234480</v>
          </cell>
          <cell r="AR1670" t="str">
            <v>201606</v>
          </cell>
        </row>
        <row r="1671">
          <cell r="D1671">
            <v>14</v>
          </cell>
          <cell r="AQ1671">
            <v>1024069627</v>
          </cell>
          <cell r="AR1671" t="str">
            <v>201607</v>
          </cell>
        </row>
        <row r="1672">
          <cell r="D1672">
            <v>14</v>
          </cell>
          <cell r="AQ1672">
            <v>884836868</v>
          </cell>
          <cell r="AR1672" t="str">
            <v>201611</v>
          </cell>
        </row>
        <row r="1673">
          <cell r="D1673">
            <v>14</v>
          </cell>
          <cell r="AQ1673">
            <v>959131994</v>
          </cell>
          <cell r="AR1673" t="str">
            <v>201501</v>
          </cell>
        </row>
        <row r="1674">
          <cell r="D1674">
            <v>14</v>
          </cell>
          <cell r="AQ1674">
            <v>1050349817</v>
          </cell>
          <cell r="AR1674" t="str">
            <v>201706</v>
          </cell>
        </row>
        <row r="1675">
          <cell r="D1675">
            <v>14</v>
          </cell>
          <cell r="AQ1675">
            <v>997522477</v>
          </cell>
          <cell r="AR1675" t="str">
            <v>201510</v>
          </cell>
        </row>
        <row r="1676">
          <cell r="D1676">
            <v>14</v>
          </cell>
          <cell r="AQ1676">
            <v>1173383736</v>
          </cell>
          <cell r="AR1676" t="str">
            <v>201602</v>
          </cell>
        </row>
        <row r="1677">
          <cell r="D1677">
            <v>14</v>
          </cell>
          <cell r="AQ1677">
            <v>949689766</v>
          </cell>
          <cell r="AR1677" t="str">
            <v>201605</v>
          </cell>
        </row>
        <row r="1678">
          <cell r="D1678">
            <v>14</v>
          </cell>
          <cell r="AQ1678">
            <v>976274741</v>
          </cell>
          <cell r="AR1678" t="str">
            <v>201507</v>
          </cell>
        </row>
        <row r="1679">
          <cell r="D1679">
            <v>14</v>
          </cell>
          <cell r="AQ1679">
            <v>945950438</v>
          </cell>
          <cell r="AR1679" t="str">
            <v>201609</v>
          </cell>
        </row>
        <row r="1680">
          <cell r="D1680">
            <v>14</v>
          </cell>
          <cell r="AQ1680">
            <v>1003900808</v>
          </cell>
          <cell r="AR1680" t="str">
            <v>201604</v>
          </cell>
        </row>
        <row r="1681">
          <cell r="D1681">
            <v>14</v>
          </cell>
          <cell r="AQ1681">
            <v>1114981896</v>
          </cell>
          <cell r="AR1681" t="str">
            <v>201701</v>
          </cell>
        </row>
        <row r="1682">
          <cell r="D1682">
            <v>14</v>
          </cell>
          <cell r="AQ1682">
            <v>955834337</v>
          </cell>
          <cell r="AR1682" t="str">
            <v>201506</v>
          </cell>
        </row>
        <row r="1683">
          <cell r="D1683">
            <v>14</v>
          </cell>
          <cell r="AQ1683">
            <v>1075060595</v>
          </cell>
          <cell r="AR1683" t="str">
            <v>201502</v>
          </cell>
        </row>
        <row r="1684">
          <cell r="D1684">
            <v>14</v>
          </cell>
          <cell r="AQ1684">
            <v>1185141071</v>
          </cell>
          <cell r="AR1684" t="str">
            <v>201901</v>
          </cell>
        </row>
        <row r="1685">
          <cell r="D1685">
            <v>14</v>
          </cell>
          <cell r="AQ1685">
            <v>556741920</v>
          </cell>
          <cell r="AR1685" t="str">
            <v>201306</v>
          </cell>
        </row>
        <row r="1686">
          <cell r="D1686">
            <v>14</v>
          </cell>
          <cell r="AQ1686">
            <v>1091980517</v>
          </cell>
          <cell r="AR1686" t="str">
            <v>201909</v>
          </cell>
        </row>
        <row r="1687">
          <cell r="D1687">
            <v>14</v>
          </cell>
          <cell r="AQ1687">
            <v>1012596423</v>
          </cell>
          <cell r="AR1687" t="str">
            <v>201601</v>
          </cell>
        </row>
        <row r="1688">
          <cell r="D1688">
            <v>14</v>
          </cell>
          <cell r="AQ1688">
            <v>1134710019</v>
          </cell>
          <cell r="AR1688" t="str">
            <v>201902</v>
          </cell>
        </row>
        <row r="1689">
          <cell r="D1689">
            <v>14</v>
          </cell>
          <cell r="AQ1689">
            <v>1011780129</v>
          </cell>
          <cell r="AR1689" t="str">
            <v>201707</v>
          </cell>
        </row>
        <row r="1690">
          <cell r="D1690">
            <v>14</v>
          </cell>
          <cell r="AQ1690">
            <v>1002281976</v>
          </cell>
          <cell r="AR1690" t="str">
            <v>201804</v>
          </cell>
        </row>
        <row r="1691">
          <cell r="D1691">
            <v>14</v>
          </cell>
          <cell r="AQ1691">
            <v>719026769</v>
          </cell>
          <cell r="AR1691" t="str">
            <v>201303</v>
          </cell>
        </row>
        <row r="1692">
          <cell r="D1692">
            <v>14</v>
          </cell>
          <cell r="AQ1692">
            <v>587315229</v>
          </cell>
          <cell r="AR1692" t="str">
            <v>201310</v>
          </cell>
        </row>
        <row r="1693">
          <cell r="D1693">
            <v>14</v>
          </cell>
          <cell r="AQ1693">
            <v>619139255</v>
          </cell>
          <cell r="AR1693" t="str">
            <v>201307</v>
          </cell>
        </row>
        <row r="1694">
          <cell r="D1694">
            <v>14</v>
          </cell>
          <cell r="AQ1694">
            <v>974516928</v>
          </cell>
          <cell r="AR1694" t="str">
            <v>201512</v>
          </cell>
        </row>
        <row r="1695">
          <cell r="D1695">
            <v>14</v>
          </cell>
          <cell r="AQ1695">
            <v>879719849</v>
          </cell>
          <cell r="AR1695" t="str">
            <v>201711</v>
          </cell>
        </row>
        <row r="1696">
          <cell r="D1696">
            <v>14</v>
          </cell>
          <cell r="AQ1696">
            <v>566095675</v>
          </cell>
          <cell r="AR1696" t="str">
            <v>201305</v>
          </cell>
        </row>
        <row r="1697">
          <cell r="D1697">
            <v>14</v>
          </cell>
          <cell r="AQ1697">
            <v>823780619</v>
          </cell>
          <cell r="AR1697" t="str">
            <v>201405</v>
          </cell>
        </row>
        <row r="1698">
          <cell r="D1698">
            <v>14</v>
          </cell>
          <cell r="AQ1698">
            <v>998420395</v>
          </cell>
          <cell r="AR1698" t="str">
            <v>201504</v>
          </cell>
        </row>
        <row r="1699">
          <cell r="D1699">
            <v>14</v>
          </cell>
          <cell r="AQ1699">
            <v>891608785</v>
          </cell>
          <cell r="AR1699" t="str">
            <v>201301</v>
          </cell>
        </row>
        <row r="1700">
          <cell r="D1700">
            <v>14</v>
          </cell>
          <cell r="AQ1700">
            <v>1015142644</v>
          </cell>
          <cell r="AR1700" t="str">
            <v>201810</v>
          </cell>
        </row>
        <row r="1701">
          <cell r="D1701">
            <v>14</v>
          </cell>
          <cell r="AQ1701">
            <v>800856273</v>
          </cell>
          <cell r="AR1701" t="str">
            <v>201408</v>
          </cell>
        </row>
        <row r="1702">
          <cell r="D1702">
            <v>15</v>
          </cell>
          <cell r="AQ1702">
            <v>685447120</v>
          </cell>
          <cell r="AR1702" t="str">
            <v>201609</v>
          </cell>
        </row>
        <row r="1703">
          <cell r="D1703">
            <v>15</v>
          </cell>
          <cell r="AQ1703">
            <v>866357822</v>
          </cell>
          <cell r="AR1703" t="str">
            <v>201803</v>
          </cell>
        </row>
        <row r="1704">
          <cell r="D1704">
            <v>15</v>
          </cell>
          <cell r="AQ1704">
            <v>486684278</v>
          </cell>
          <cell r="AR1704" t="str">
            <v>201410</v>
          </cell>
        </row>
        <row r="1705">
          <cell r="D1705">
            <v>15</v>
          </cell>
          <cell r="AQ1705">
            <v>914031211</v>
          </cell>
          <cell r="AR1705" t="str">
            <v>201908</v>
          </cell>
        </row>
        <row r="1706">
          <cell r="D1706">
            <v>15</v>
          </cell>
          <cell r="AQ1706">
            <v>735141240</v>
          </cell>
          <cell r="AR1706" t="str">
            <v>201608</v>
          </cell>
        </row>
        <row r="1707">
          <cell r="D1707">
            <v>15</v>
          </cell>
          <cell r="AQ1707">
            <v>758439552</v>
          </cell>
          <cell r="AR1707" t="str">
            <v>201804</v>
          </cell>
        </row>
        <row r="1708">
          <cell r="D1708">
            <v>15</v>
          </cell>
          <cell r="AQ1708">
            <v>662623505</v>
          </cell>
          <cell r="AR1708" t="str">
            <v>201606</v>
          </cell>
        </row>
        <row r="1709">
          <cell r="D1709">
            <v>15</v>
          </cell>
          <cell r="AQ1709">
            <v>826727219</v>
          </cell>
          <cell r="AR1709" t="str">
            <v>201607</v>
          </cell>
        </row>
        <row r="1710">
          <cell r="D1710">
            <v>15</v>
          </cell>
          <cell r="AQ1710">
            <v>628010154</v>
          </cell>
          <cell r="AR1710" t="str">
            <v>201603</v>
          </cell>
        </row>
        <row r="1711">
          <cell r="D1711">
            <v>15</v>
          </cell>
          <cell r="AQ1711">
            <v>461609481</v>
          </cell>
          <cell r="AR1711" t="str">
            <v>201310</v>
          </cell>
        </row>
        <row r="1712">
          <cell r="D1712">
            <v>15</v>
          </cell>
          <cell r="AQ1712">
            <v>427805855</v>
          </cell>
          <cell r="AR1712" t="str">
            <v>201304</v>
          </cell>
        </row>
        <row r="1713">
          <cell r="D1713">
            <v>15</v>
          </cell>
          <cell r="AQ1713">
            <v>465306573</v>
          </cell>
          <cell r="AR1713" t="str">
            <v>201308</v>
          </cell>
        </row>
        <row r="1714">
          <cell r="D1714">
            <v>15</v>
          </cell>
          <cell r="AQ1714">
            <v>732463465</v>
          </cell>
          <cell r="AR1714" t="str">
            <v>201802</v>
          </cell>
        </row>
        <row r="1715">
          <cell r="D1715">
            <v>15</v>
          </cell>
          <cell r="AQ1715">
            <v>494803579</v>
          </cell>
          <cell r="AR1715" t="str">
            <v>201407</v>
          </cell>
        </row>
        <row r="1716">
          <cell r="D1716">
            <v>15</v>
          </cell>
          <cell r="AQ1716">
            <v>592870704</v>
          </cell>
          <cell r="AR1716" t="str">
            <v>201510</v>
          </cell>
        </row>
        <row r="1717">
          <cell r="D1717">
            <v>15</v>
          </cell>
          <cell r="AQ1717">
            <v>503223408</v>
          </cell>
          <cell r="AR1717" t="str">
            <v>201509</v>
          </cell>
        </row>
        <row r="1718">
          <cell r="D1718">
            <v>15</v>
          </cell>
          <cell r="AQ1718">
            <v>727340749</v>
          </cell>
          <cell r="AR1718" t="str">
            <v>201704</v>
          </cell>
        </row>
        <row r="1719">
          <cell r="D1719">
            <v>15</v>
          </cell>
          <cell r="AQ1719">
            <v>430583712</v>
          </cell>
          <cell r="AR1719" t="str">
            <v>201311</v>
          </cell>
        </row>
        <row r="1720">
          <cell r="D1720">
            <v>15</v>
          </cell>
          <cell r="AQ1720">
            <v>478456901</v>
          </cell>
          <cell r="AR1720" t="str">
            <v>201402</v>
          </cell>
        </row>
        <row r="1721">
          <cell r="D1721">
            <v>15</v>
          </cell>
          <cell r="AQ1721">
            <v>735063940</v>
          </cell>
          <cell r="AR1721" t="str">
            <v>201702</v>
          </cell>
        </row>
        <row r="1722">
          <cell r="D1722">
            <v>15</v>
          </cell>
          <cell r="AQ1722">
            <v>526816005</v>
          </cell>
          <cell r="AR1722" t="str">
            <v>201408</v>
          </cell>
        </row>
        <row r="1723">
          <cell r="D1723">
            <v>15</v>
          </cell>
          <cell r="AQ1723">
            <v>834795322</v>
          </cell>
          <cell r="AR1723" t="str">
            <v>201811</v>
          </cell>
        </row>
        <row r="1724">
          <cell r="D1724">
            <v>15</v>
          </cell>
          <cell r="AQ1724">
            <v>930033229</v>
          </cell>
          <cell r="AR1724" t="str">
            <v>201805</v>
          </cell>
        </row>
        <row r="1725">
          <cell r="D1725">
            <v>15</v>
          </cell>
          <cell r="AQ1725">
            <v>831749740</v>
          </cell>
          <cell r="AR1725" t="str">
            <v>201703</v>
          </cell>
        </row>
        <row r="1726">
          <cell r="D1726">
            <v>15</v>
          </cell>
          <cell r="AQ1726">
            <v>779229731</v>
          </cell>
          <cell r="AR1726" t="str">
            <v>201705</v>
          </cell>
        </row>
        <row r="1727">
          <cell r="D1727">
            <v>15</v>
          </cell>
          <cell r="AQ1727">
            <v>641767274</v>
          </cell>
          <cell r="AR1727" t="str">
            <v>201601</v>
          </cell>
        </row>
        <row r="1728">
          <cell r="D1728">
            <v>15</v>
          </cell>
          <cell r="AQ1728">
            <v>490272938</v>
          </cell>
          <cell r="AR1728" t="str">
            <v>201403</v>
          </cell>
        </row>
        <row r="1729">
          <cell r="D1729">
            <v>15</v>
          </cell>
          <cell r="AQ1729">
            <v>540808623</v>
          </cell>
          <cell r="AR1729" t="str">
            <v>201508</v>
          </cell>
        </row>
        <row r="1730">
          <cell r="D1730">
            <v>15</v>
          </cell>
          <cell r="AQ1730">
            <v>449264816</v>
          </cell>
          <cell r="AR1730" t="str">
            <v>201412</v>
          </cell>
        </row>
        <row r="1731">
          <cell r="D1731">
            <v>15</v>
          </cell>
          <cell r="AQ1731">
            <v>618178025</v>
          </cell>
          <cell r="AR1731" t="str">
            <v>201604</v>
          </cell>
        </row>
        <row r="1732">
          <cell r="D1732">
            <v>15</v>
          </cell>
          <cell r="AQ1732">
            <v>840406690</v>
          </cell>
          <cell r="AR1732" t="str">
            <v>201904</v>
          </cell>
        </row>
        <row r="1733">
          <cell r="D1733">
            <v>15</v>
          </cell>
          <cell r="AQ1733">
            <v>731284925</v>
          </cell>
          <cell r="AR1733" t="str">
            <v>201605</v>
          </cell>
        </row>
        <row r="1734">
          <cell r="D1734">
            <v>15</v>
          </cell>
          <cell r="AQ1734">
            <v>441771856</v>
          </cell>
          <cell r="AR1734" t="str">
            <v>201303</v>
          </cell>
        </row>
        <row r="1735">
          <cell r="D1735">
            <v>15</v>
          </cell>
          <cell r="AQ1735">
            <v>805080720</v>
          </cell>
          <cell r="AR1735" t="str">
            <v>201801</v>
          </cell>
        </row>
        <row r="1736">
          <cell r="D1736">
            <v>15</v>
          </cell>
          <cell r="AQ1736">
            <v>484388873</v>
          </cell>
          <cell r="AR1736" t="str">
            <v>201404</v>
          </cell>
        </row>
        <row r="1737">
          <cell r="D1737">
            <v>15</v>
          </cell>
          <cell r="AQ1737">
            <v>532262246</v>
          </cell>
          <cell r="AR1737" t="str">
            <v>201405</v>
          </cell>
        </row>
        <row r="1738">
          <cell r="D1738">
            <v>15</v>
          </cell>
          <cell r="AQ1738">
            <v>755098395</v>
          </cell>
          <cell r="AR1738" t="str">
            <v>201709</v>
          </cell>
        </row>
        <row r="1739">
          <cell r="D1739">
            <v>15</v>
          </cell>
          <cell r="AQ1739">
            <v>857894590</v>
          </cell>
          <cell r="AR1739" t="str">
            <v>201903</v>
          </cell>
        </row>
        <row r="1740">
          <cell r="D1740">
            <v>15</v>
          </cell>
          <cell r="AQ1740">
            <v>587851969</v>
          </cell>
          <cell r="AR1740" t="str">
            <v>201512</v>
          </cell>
        </row>
        <row r="1741">
          <cell r="D1741">
            <v>15</v>
          </cell>
          <cell r="AQ1741">
            <v>676286012</v>
          </cell>
          <cell r="AR1741" t="str">
            <v>201711</v>
          </cell>
        </row>
        <row r="1742">
          <cell r="D1742">
            <v>15</v>
          </cell>
          <cell r="AQ1742">
            <v>506686840</v>
          </cell>
          <cell r="AR1742" t="str">
            <v>201309</v>
          </cell>
        </row>
        <row r="1743">
          <cell r="D1743">
            <v>15</v>
          </cell>
          <cell r="AQ1743">
            <v>736902398</v>
          </cell>
          <cell r="AR1743" t="str">
            <v>201712</v>
          </cell>
        </row>
        <row r="1744">
          <cell r="D1744">
            <v>15</v>
          </cell>
          <cell r="AQ1744">
            <v>837663344</v>
          </cell>
          <cell r="AR1744" t="str">
            <v>201807</v>
          </cell>
        </row>
        <row r="1745">
          <cell r="D1745">
            <v>15</v>
          </cell>
          <cell r="AQ1745">
            <v>514472971</v>
          </cell>
          <cell r="AR1745" t="str">
            <v>201307</v>
          </cell>
        </row>
        <row r="1746">
          <cell r="D1746">
            <v>15</v>
          </cell>
          <cell r="AQ1746">
            <v>810648403</v>
          </cell>
          <cell r="AR1746" t="str">
            <v>201710</v>
          </cell>
        </row>
        <row r="1747">
          <cell r="D1747">
            <v>15</v>
          </cell>
          <cell r="AQ1747">
            <v>813987205</v>
          </cell>
          <cell r="AR1747" t="str">
            <v>201812</v>
          </cell>
        </row>
        <row r="1748">
          <cell r="D1748">
            <v>15</v>
          </cell>
          <cell r="AQ1748">
            <v>896852941</v>
          </cell>
          <cell r="AR1748" t="str">
            <v>201806</v>
          </cell>
        </row>
        <row r="1749">
          <cell r="D1749">
            <v>15</v>
          </cell>
          <cell r="AQ1749">
            <v>943291420</v>
          </cell>
          <cell r="AR1749" t="str">
            <v>201906</v>
          </cell>
        </row>
        <row r="1750">
          <cell r="D1750">
            <v>15</v>
          </cell>
          <cell r="AQ1750">
            <v>785835241</v>
          </cell>
          <cell r="AR1750" t="str">
            <v>201706</v>
          </cell>
        </row>
        <row r="1751">
          <cell r="D1751">
            <v>15</v>
          </cell>
          <cell r="AQ1751">
            <v>743856848</v>
          </cell>
          <cell r="AR1751" t="str">
            <v>201708</v>
          </cell>
        </row>
        <row r="1752">
          <cell r="D1752">
            <v>15</v>
          </cell>
          <cell r="AQ1752">
            <v>509353127</v>
          </cell>
          <cell r="AR1752" t="str">
            <v>201305</v>
          </cell>
        </row>
        <row r="1753">
          <cell r="D1753">
            <v>15</v>
          </cell>
          <cell r="AQ1753">
            <v>702010462</v>
          </cell>
          <cell r="AR1753" t="str">
            <v>201707</v>
          </cell>
        </row>
        <row r="1754">
          <cell r="D1754">
            <v>15</v>
          </cell>
          <cell r="AQ1754">
            <v>794015220</v>
          </cell>
          <cell r="AR1754" t="str">
            <v>201902</v>
          </cell>
        </row>
        <row r="1755">
          <cell r="D1755">
            <v>15</v>
          </cell>
          <cell r="AQ1755">
            <v>492159796</v>
          </cell>
          <cell r="AR1755" t="str">
            <v>201504</v>
          </cell>
        </row>
        <row r="1756">
          <cell r="D1756">
            <v>15</v>
          </cell>
          <cell r="AQ1756">
            <v>507419325</v>
          </cell>
          <cell r="AR1756" t="str">
            <v>201503</v>
          </cell>
        </row>
        <row r="1757">
          <cell r="D1757">
            <v>15</v>
          </cell>
          <cell r="AQ1757">
            <v>538818676</v>
          </cell>
          <cell r="AR1757" t="str">
            <v>201401</v>
          </cell>
        </row>
        <row r="1758">
          <cell r="D1758">
            <v>15</v>
          </cell>
          <cell r="AQ1758">
            <v>522225839</v>
          </cell>
          <cell r="AR1758" t="str">
            <v>201502</v>
          </cell>
        </row>
        <row r="1759">
          <cell r="D1759">
            <v>15</v>
          </cell>
          <cell r="AQ1759">
            <v>787541784</v>
          </cell>
          <cell r="AR1759" t="str">
            <v>201810</v>
          </cell>
        </row>
        <row r="1760">
          <cell r="D1760">
            <v>15</v>
          </cell>
          <cell r="AQ1760">
            <v>921905473</v>
          </cell>
          <cell r="AR1760" t="str">
            <v>201808</v>
          </cell>
        </row>
        <row r="1761">
          <cell r="D1761">
            <v>15</v>
          </cell>
          <cell r="AQ1761">
            <v>518078507</v>
          </cell>
          <cell r="AR1761" t="str">
            <v>201501</v>
          </cell>
        </row>
        <row r="1762">
          <cell r="D1762">
            <v>15</v>
          </cell>
          <cell r="AQ1762">
            <v>788527003</v>
          </cell>
          <cell r="AR1762" t="str">
            <v>201905</v>
          </cell>
        </row>
        <row r="1763">
          <cell r="D1763">
            <v>15</v>
          </cell>
          <cell r="AQ1763">
            <v>540412834</v>
          </cell>
          <cell r="AR1763" t="str">
            <v>201505</v>
          </cell>
        </row>
        <row r="1764">
          <cell r="D1764">
            <v>15</v>
          </cell>
          <cell r="AQ1764">
            <v>653244261</v>
          </cell>
          <cell r="AR1764" t="str">
            <v>201612</v>
          </cell>
        </row>
        <row r="1765">
          <cell r="D1765">
            <v>15</v>
          </cell>
          <cell r="AQ1765">
            <v>520267947</v>
          </cell>
          <cell r="AR1765" t="str">
            <v>201506</v>
          </cell>
        </row>
        <row r="1766">
          <cell r="D1766">
            <v>15</v>
          </cell>
          <cell r="AQ1766">
            <v>458218485</v>
          </cell>
          <cell r="AR1766" t="str">
            <v>201409</v>
          </cell>
        </row>
        <row r="1767">
          <cell r="D1767">
            <v>15</v>
          </cell>
          <cell r="AQ1767">
            <v>953388952</v>
          </cell>
          <cell r="AR1767" t="str">
            <v>201907</v>
          </cell>
        </row>
        <row r="1768">
          <cell r="D1768">
            <v>15</v>
          </cell>
          <cell r="AQ1768">
            <v>574447844</v>
          </cell>
          <cell r="AR1768" t="str">
            <v>201507</v>
          </cell>
        </row>
        <row r="1769">
          <cell r="D1769">
            <v>15</v>
          </cell>
          <cell r="AQ1769">
            <v>799966620</v>
          </cell>
          <cell r="AR1769" t="str">
            <v>201909</v>
          </cell>
        </row>
        <row r="1770">
          <cell r="D1770">
            <v>15</v>
          </cell>
          <cell r="AQ1770">
            <v>490519748</v>
          </cell>
          <cell r="AR1770" t="str">
            <v>201511</v>
          </cell>
        </row>
        <row r="1771">
          <cell r="D1771">
            <v>15</v>
          </cell>
          <cell r="AQ1771">
            <v>733182505</v>
          </cell>
          <cell r="AR1771" t="str">
            <v>201701</v>
          </cell>
        </row>
        <row r="1772">
          <cell r="D1772">
            <v>15</v>
          </cell>
          <cell r="AQ1772">
            <v>741871343</v>
          </cell>
          <cell r="AR1772" t="str">
            <v>201610</v>
          </cell>
        </row>
        <row r="1773">
          <cell r="D1773">
            <v>15</v>
          </cell>
          <cell r="AQ1773">
            <v>418292031</v>
          </cell>
          <cell r="AR1773" t="str">
            <v>201406</v>
          </cell>
        </row>
        <row r="1774">
          <cell r="D1774">
            <v>15</v>
          </cell>
          <cell r="AQ1774">
            <v>402903737</v>
          </cell>
          <cell r="AR1774" t="str">
            <v>201411</v>
          </cell>
        </row>
        <row r="1775">
          <cell r="D1775">
            <v>15</v>
          </cell>
          <cell r="AQ1775">
            <v>671184178</v>
          </cell>
          <cell r="AR1775" t="str">
            <v>201602</v>
          </cell>
        </row>
        <row r="1776">
          <cell r="D1776">
            <v>15</v>
          </cell>
          <cell r="AQ1776">
            <v>482960921</v>
          </cell>
          <cell r="AR1776" t="str">
            <v>201306</v>
          </cell>
        </row>
        <row r="1777">
          <cell r="D1777">
            <v>15</v>
          </cell>
          <cell r="AQ1777">
            <v>813385828</v>
          </cell>
          <cell r="AR1777" t="str">
            <v>201901</v>
          </cell>
        </row>
        <row r="1778">
          <cell r="D1778">
            <v>15</v>
          </cell>
          <cell r="AQ1778">
            <v>619136711</v>
          </cell>
          <cell r="AR1778" t="str">
            <v>201611</v>
          </cell>
        </row>
        <row r="1779">
          <cell r="D1779">
            <v>15</v>
          </cell>
          <cell r="AQ1779">
            <v>818383830</v>
          </cell>
          <cell r="AR1779" t="str">
            <v>201809</v>
          </cell>
        </row>
        <row r="1780">
          <cell r="D1780">
            <v>15</v>
          </cell>
          <cell r="AQ1780">
            <v>435824702</v>
          </cell>
          <cell r="AR1780" t="str">
            <v>201312</v>
          </cell>
        </row>
        <row r="1781">
          <cell r="D1781">
            <v>16</v>
          </cell>
          <cell r="AQ1781">
            <v>378479749</v>
          </cell>
          <cell r="AR1781" t="str">
            <v>201702</v>
          </cell>
        </row>
        <row r="1782">
          <cell r="D1782">
            <v>16</v>
          </cell>
          <cell r="AQ1782">
            <v>217685899</v>
          </cell>
          <cell r="AR1782" t="str">
            <v>201310</v>
          </cell>
        </row>
        <row r="1783">
          <cell r="D1783">
            <v>16</v>
          </cell>
          <cell r="AQ1783">
            <v>331735080</v>
          </cell>
          <cell r="AR1783" t="str">
            <v>201601</v>
          </cell>
        </row>
        <row r="1784">
          <cell r="D1784">
            <v>16</v>
          </cell>
          <cell r="AQ1784">
            <v>300315850</v>
          </cell>
          <cell r="AR1784" t="str">
            <v>201608</v>
          </cell>
        </row>
        <row r="1785">
          <cell r="D1785">
            <v>16</v>
          </cell>
          <cell r="AQ1785">
            <v>260756443</v>
          </cell>
          <cell r="AR1785" t="str">
            <v>201707</v>
          </cell>
        </row>
        <row r="1786">
          <cell r="D1786">
            <v>16</v>
          </cell>
          <cell r="AQ1786">
            <v>274921550</v>
          </cell>
          <cell r="AR1786" t="str">
            <v>201709</v>
          </cell>
        </row>
        <row r="1787">
          <cell r="D1787">
            <v>16</v>
          </cell>
          <cell r="AQ1787">
            <v>326305092</v>
          </cell>
          <cell r="AR1787" t="str">
            <v>201710</v>
          </cell>
        </row>
        <row r="1788">
          <cell r="D1788">
            <v>16</v>
          </cell>
          <cell r="AQ1788">
            <v>220032612</v>
          </cell>
          <cell r="AR1788" t="str">
            <v>201401</v>
          </cell>
        </row>
        <row r="1789">
          <cell r="D1789">
            <v>16</v>
          </cell>
          <cell r="AQ1789">
            <v>357472388</v>
          </cell>
          <cell r="AR1789" t="str">
            <v>201803</v>
          </cell>
        </row>
        <row r="1790">
          <cell r="D1790">
            <v>16</v>
          </cell>
          <cell r="AQ1790">
            <v>431859238</v>
          </cell>
          <cell r="AR1790" t="str">
            <v>201909</v>
          </cell>
        </row>
        <row r="1791">
          <cell r="D1791">
            <v>16</v>
          </cell>
          <cell r="AQ1791">
            <v>350478409</v>
          </cell>
          <cell r="AR1791" t="str">
            <v>201805</v>
          </cell>
        </row>
        <row r="1792">
          <cell r="D1792">
            <v>16</v>
          </cell>
          <cell r="AQ1792">
            <v>354638221</v>
          </cell>
          <cell r="AR1792" t="str">
            <v>201806</v>
          </cell>
        </row>
        <row r="1793">
          <cell r="D1793">
            <v>16</v>
          </cell>
          <cell r="AQ1793">
            <v>281160413</v>
          </cell>
          <cell r="AR1793" t="str">
            <v>201502</v>
          </cell>
        </row>
        <row r="1794">
          <cell r="D1794">
            <v>16</v>
          </cell>
          <cell r="AQ1794">
            <v>270632800</v>
          </cell>
          <cell r="AR1794" t="str">
            <v>201512</v>
          </cell>
        </row>
        <row r="1795">
          <cell r="D1795">
            <v>16</v>
          </cell>
          <cell r="AQ1795">
            <v>357704712</v>
          </cell>
          <cell r="AR1795" t="str">
            <v>201602</v>
          </cell>
        </row>
        <row r="1796">
          <cell r="D1796">
            <v>16</v>
          </cell>
          <cell r="AQ1796">
            <v>289658094</v>
          </cell>
          <cell r="AR1796" t="str">
            <v>201603</v>
          </cell>
        </row>
        <row r="1797">
          <cell r="D1797">
            <v>16</v>
          </cell>
          <cell r="AQ1797">
            <v>293829884</v>
          </cell>
          <cell r="AR1797" t="str">
            <v>201606</v>
          </cell>
        </row>
        <row r="1798">
          <cell r="D1798">
            <v>16</v>
          </cell>
          <cell r="AQ1798">
            <v>219161682</v>
          </cell>
          <cell r="AR1798" t="str">
            <v>201409</v>
          </cell>
        </row>
        <row r="1799">
          <cell r="D1799">
            <v>16</v>
          </cell>
          <cell r="AQ1799">
            <v>240039306</v>
          </cell>
          <cell r="AR1799" t="str">
            <v>201403</v>
          </cell>
        </row>
        <row r="1800">
          <cell r="D1800">
            <v>16</v>
          </cell>
          <cell r="AQ1800">
            <v>270398153</v>
          </cell>
          <cell r="AR1800" t="str">
            <v>201711</v>
          </cell>
        </row>
        <row r="1801">
          <cell r="D1801">
            <v>16</v>
          </cell>
          <cell r="AQ1801">
            <v>272692108</v>
          </cell>
          <cell r="AR1801" t="str">
            <v>201501</v>
          </cell>
        </row>
        <row r="1802">
          <cell r="D1802">
            <v>16</v>
          </cell>
          <cell r="AQ1802">
            <v>202830590</v>
          </cell>
          <cell r="AR1802" t="str">
            <v>201412</v>
          </cell>
        </row>
        <row r="1803">
          <cell r="D1803">
            <v>16</v>
          </cell>
          <cell r="AQ1803">
            <v>211218745</v>
          </cell>
          <cell r="AR1803" t="str">
            <v>201410</v>
          </cell>
        </row>
        <row r="1804">
          <cell r="D1804">
            <v>16</v>
          </cell>
          <cell r="AQ1804">
            <v>222283677</v>
          </cell>
          <cell r="AR1804" t="str">
            <v>201408</v>
          </cell>
        </row>
        <row r="1805">
          <cell r="D1805">
            <v>16</v>
          </cell>
          <cell r="AQ1805">
            <v>272616429</v>
          </cell>
          <cell r="AR1805" t="str">
            <v>201612</v>
          </cell>
        </row>
        <row r="1806">
          <cell r="D1806">
            <v>16</v>
          </cell>
          <cell r="AQ1806">
            <v>282167974</v>
          </cell>
          <cell r="AR1806" t="str">
            <v>201708</v>
          </cell>
        </row>
        <row r="1807">
          <cell r="D1807">
            <v>16</v>
          </cell>
          <cell r="AQ1807">
            <v>167832471</v>
          </cell>
          <cell r="AR1807" t="str">
            <v>201312</v>
          </cell>
        </row>
        <row r="1808">
          <cell r="D1808">
            <v>16</v>
          </cell>
          <cell r="AQ1808">
            <v>393104096</v>
          </cell>
          <cell r="AR1808" t="str">
            <v>201802</v>
          </cell>
        </row>
        <row r="1809">
          <cell r="D1809">
            <v>16</v>
          </cell>
          <cell r="AQ1809">
            <v>205684423</v>
          </cell>
          <cell r="AR1809" t="str">
            <v>201307</v>
          </cell>
        </row>
        <row r="1810">
          <cell r="D1810">
            <v>16</v>
          </cell>
          <cell r="AQ1810">
            <v>325970224</v>
          </cell>
          <cell r="AR1810" t="str">
            <v>201811</v>
          </cell>
        </row>
        <row r="1811">
          <cell r="D1811">
            <v>16</v>
          </cell>
          <cell r="AQ1811">
            <v>170902840</v>
          </cell>
          <cell r="AR1811" t="str">
            <v>201411</v>
          </cell>
        </row>
        <row r="1812">
          <cell r="D1812">
            <v>16</v>
          </cell>
          <cell r="AQ1812">
            <v>353410717</v>
          </cell>
          <cell r="AR1812" t="str">
            <v>201607</v>
          </cell>
        </row>
        <row r="1813">
          <cell r="D1813">
            <v>16</v>
          </cell>
          <cell r="AQ1813">
            <v>338881923</v>
          </cell>
          <cell r="AR1813" t="str">
            <v>201609</v>
          </cell>
        </row>
        <row r="1814">
          <cell r="D1814">
            <v>16</v>
          </cell>
          <cell r="AQ1814">
            <v>267033621</v>
          </cell>
          <cell r="AR1814" t="str">
            <v>201611</v>
          </cell>
        </row>
        <row r="1815">
          <cell r="D1815">
            <v>16</v>
          </cell>
          <cell r="AQ1815">
            <v>410192954</v>
          </cell>
          <cell r="AR1815" t="str">
            <v>201701</v>
          </cell>
        </row>
        <row r="1816">
          <cell r="D1816">
            <v>16</v>
          </cell>
          <cell r="AQ1816">
            <v>321913751</v>
          </cell>
          <cell r="AR1816" t="str">
            <v>201705</v>
          </cell>
        </row>
        <row r="1817">
          <cell r="D1817">
            <v>16</v>
          </cell>
          <cell r="AQ1817">
            <v>327546109</v>
          </cell>
          <cell r="AR1817" t="str">
            <v>201706</v>
          </cell>
        </row>
        <row r="1818">
          <cell r="D1818">
            <v>16</v>
          </cell>
          <cell r="AQ1818">
            <v>274490199</v>
          </cell>
          <cell r="AR1818" t="str">
            <v>201810</v>
          </cell>
        </row>
        <row r="1819">
          <cell r="D1819">
            <v>16</v>
          </cell>
          <cell r="AQ1819">
            <v>415544213</v>
          </cell>
          <cell r="AR1819" t="str">
            <v>201902</v>
          </cell>
        </row>
        <row r="1820">
          <cell r="D1820">
            <v>16</v>
          </cell>
          <cell r="AQ1820">
            <v>400732216</v>
          </cell>
          <cell r="AR1820" t="str">
            <v>201907</v>
          </cell>
        </row>
        <row r="1821">
          <cell r="D1821">
            <v>16</v>
          </cell>
          <cell r="AQ1821">
            <v>149519293</v>
          </cell>
          <cell r="AR1821" t="str">
            <v>201605</v>
          </cell>
        </row>
        <row r="1822">
          <cell r="D1822">
            <v>16</v>
          </cell>
          <cell r="AQ1822">
            <v>231598617</v>
          </cell>
          <cell r="AR1822" t="str">
            <v>201405</v>
          </cell>
        </row>
        <row r="1823">
          <cell r="D1823">
            <v>16</v>
          </cell>
          <cell r="AQ1823">
            <v>269857285</v>
          </cell>
          <cell r="AR1823" t="str">
            <v>201402</v>
          </cell>
        </row>
        <row r="1824">
          <cell r="D1824">
            <v>16</v>
          </cell>
          <cell r="AQ1824">
            <v>189480541</v>
          </cell>
          <cell r="AR1824" t="str">
            <v>201311</v>
          </cell>
        </row>
        <row r="1825">
          <cell r="D1825">
            <v>16</v>
          </cell>
          <cell r="AQ1825">
            <v>364470282</v>
          </cell>
          <cell r="AR1825" t="str">
            <v>201809</v>
          </cell>
        </row>
        <row r="1826">
          <cell r="D1826">
            <v>16</v>
          </cell>
          <cell r="AQ1826">
            <v>220411793</v>
          </cell>
          <cell r="AR1826" t="str">
            <v>201305</v>
          </cell>
        </row>
        <row r="1827">
          <cell r="D1827">
            <v>16</v>
          </cell>
          <cell r="AQ1827">
            <v>330550616</v>
          </cell>
          <cell r="AR1827" t="str">
            <v>201904</v>
          </cell>
        </row>
        <row r="1828">
          <cell r="D1828">
            <v>16</v>
          </cell>
          <cell r="AQ1828">
            <v>173584874</v>
          </cell>
          <cell r="AR1828" t="str">
            <v>201304</v>
          </cell>
        </row>
        <row r="1829">
          <cell r="D1829">
            <v>16</v>
          </cell>
          <cell r="AQ1829">
            <v>395118258</v>
          </cell>
          <cell r="AR1829" t="str">
            <v>201905</v>
          </cell>
        </row>
        <row r="1830">
          <cell r="D1830">
            <v>16</v>
          </cell>
          <cell r="AQ1830">
            <v>280430599</v>
          </cell>
          <cell r="AR1830" t="str">
            <v>201508</v>
          </cell>
        </row>
        <row r="1831">
          <cell r="D1831">
            <v>16</v>
          </cell>
          <cell r="AQ1831">
            <v>284819809</v>
          </cell>
          <cell r="AR1831" t="str">
            <v>201604</v>
          </cell>
        </row>
        <row r="1832">
          <cell r="D1832">
            <v>16</v>
          </cell>
          <cell r="AQ1832">
            <v>156708513</v>
          </cell>
          <cell r="AR1832" t="str">
            <v>201406</v>
          </cell>
        </row>
        <row r="1833">
          <cell r="D1833">
            <v>16</v>
          </cell>
          <cell r="AQ1833">
            <v>367760323</v>
          </cell>
          <cell r="AR1833" t="str">
            <v>201703</v>
          </cell>
        </row>
        <row r="1834">
          <cell r="D1834">
            <v>16</v>
          </cell>
          <cell r="AQ1834">
            <v>379666803</v>
          </cell>
          <cell r="AR1834" t="str">
            <v>201801</v>
          </cell>
        </row>
        <row r="1835">
          <cell r="D1835">
            <v>16</v>
          </cell>
          <cell r="AQ1835">
            <v>213337783</v>
          </cell>
          <cell r="AR1835" t="str">
            <v>201308</v>
          </cell>
        </row>
        <row r="1836">
          <cell r="D1836">
            <v>16</v>
          </cell>
          <cell r="AQ1836">
            <v>374232535</v>
          </cell>
          <cell r="AR1836" t="str">
            <v>201901</v>
          </cell>
        </row>
        <row r="1837">
          <cell r="D1837">
            <v>16</v>
          </cell>
          <cell r="AQ1837">
            <v>355949726</v>
          </cell>
          <cell r="AR1837" t="str">
            <v>201903</v>
          </cell>
        </row>
        <row r="1838">
          <cell r="D1838">
            <v>16</v>
          </cell>
          <cell r="AQ1838">
            <v>348787931</v>
          </cell>
          <cell r="AR1838" t="str">
            <v>201906</v>
          </cell>
        </row>
        <row r="1839">
          <cell r="D1839">
            <v>16</v>
          </cell>
          <cell r="AQ1839">
            <v>234202368</v>
          </cell>
          <cell r="AR1839" t="str">
            <v>201303</v>
          </cell>
        </row>
        <row r="1840">
          <cell r="D1840">
            <v>16</v>
          </cell>
          <cell r="AQ1840">
            <v>248983811</v>
          </cell>
          <cell r="AR1840" t="str">
            <v>201507</v>
          </cell>
        </row>
        <row r="1841">
          <cell r="D1841">
            <v>16</v>
          </cell>
          <cell r="AQ1841">
            <v>252031182</v>
          </cell>
          <cell r="AR1841" t="str">
            <v>201510</v>
          </cell>
        </row>
        <row r="1842">
          <cell r="D1842">
            <v>16</v>
          </cell>
          <cell r="AQ1842">
            <v>232815028</v>
          </cell>
          <cell r="AR1842" t="str">
            <v>201511</v>
          </cell>
        </row>
        <row r="1843">
          <cell r="D1843">
            <v>16</v>
          </cell>
          <cell r="AQ1843">
            <v>355024538</v>
          </cell>
          <cell r="AR1843" t="str">
            <v>201704</v>
          </cell>
        </row>
        <row r="1844">
          <cell r="D1844">
            <v>16</v>
          </cell>
          <cell r="AQ1844">
            <v>299602641</v>
          </cell>
          <cell r="AR1844" t="str">
            <v>201712</v>
          </cell>
        </row>
        <row r="1845">
          <cell r="D1845">
            <v>16</v>
          </cell>
          <cell r="AQ1845">
            <v>419914221</v>
          </cell>
          <cell r="AR1845" t="str">
            <v>201807</v>
          </cell>
        </row>
        <row r="1846">
          <cell r="D1846">
            <v>16</v>
          </cell>
          <cell r="AQ1846">
            <v>195533562</v>
          </cell>
          <cell r="AR1846" t="str">
            <v>201309</v>
          </cell>
        </row>
        <row r="1847">
          <cell r="D1847">
            <v>16</v>
          </cell>
          <cell r="AQ1847">
            <v>241530338</v>
          </cell>
          <cell r="AR1847" t="str">
            <v>201301</v>
          </cell>
        </row>
        <row r="1848">
          <cell r="D1848">
            <v>16</v>
          </cell>
          <cell r="AQ1848">
            <v>410331698</v>
          </cell>
          <cell r="AR1848" t="str">
            <v>201808</v>
          </cell>
        </row>
        <row r="1849">
          <cell r="D1849">
            <v>16</v>
          </cell>
          <cell r="AQ1849">
            <v>337470165</v>
          </cell>
          <cell r="AR1849" t="str">
            <v>201812</v>
          </cell>
        </row>
        <row r="1850">
          <cell r="D1850">
            <v>16</v>
          </cell>
          <cell r="AQ1850">
            <v>233234090</v>
          </cell>
          <cell r="AR1850" t="str">
            <v>201505</v>
          </cell>
        </row>
        <row r="1851">
          <cell r="D1851">
            <v>16</v>
          </cell>
          <cell r="AQ1851">
            <v>248117860</v>
          </cell>
          <cell r="AR1851" t="str">
            <v>201509</v>
          </cell>
        </row>
        <row r="1852">
          <cell r="D1852">
            <v>16</v>
          </cell>
          <cell r="AQ1852">
            <v>175510140</v>
          </cell>
          <cell r="AR1852" t="str">
            <v>201407</v>
          </cell>
        </row>
        <row r="1853">
          <cell r="D1853">
            <v>16</v>
          </cell>
          <cell r="AQ1853">
            <v>369905526</v>
          </cell>
          <cell r="AR1853" t="str">
            <v>201610</v>
          </cell>
        </row>
        <row r="1854">
          <cell r="D1854">
            <v>16</v>
          </cell>
          <cell r="AQ1854">
            <v>160527421</v>
          </cell>
          <cell r="AR1854" t="str">
            <v>201404</v>
          </cell>
        </row>
        <row r="1855">
          <cell r="D1855">
            <v>16</v>
          </cell>
          <cell r="AQ1855">
            <v>387728875</v>
          </cell>
          <cell r="AR1855" t="str">
            <v>201908</v>
          </cell>
        </row>
        <row r="1856">
          <cell r="D1856">
            <v>16</v>
          </cell>
          <cell r="AQ1856">
            <v>291298322</v>
          </cell>
          <cell r="AR1856" t="str">
            <v>201804</v>
          </cell>
        </row>
        <row r="1857">
          <cell r="D1857">
            <v>16</v>
          </cell>
          <cell r="AQ1857">
            <v>204471730</v>
          </cell>
          <cell r="AR1857" t="str">
            <v>201306</v>
          </cell>
        </row>
        <row r="1858">
          <cell r="D1858">
            <v>16</v>
          </cell>
          <cell r="AQ1858">
            <v>240199988</v>
          </cell>
          <cell r="AR1858" t="str">
            <v>201504</v>
          </cell>
        </row>
        <row r="1859">
          <cell r="D1859">
            <v>16</v>
          </cell>
          <cell r="AQ1859">
            <v>325763951</v>
          </cell>
          <cell r="AR1859" t="str">
            <v>201302</v>
          </cell>
        </row>
        <row r="1860">
          <cell r="D1860">
            <v>16</v>
          </cell>
          <cell r="AQ1860">
            <v>237517422</v>
          </cell>
          <cell r="AR1860" t="str">
            <v>201503</v>
          </cell>
        </row>
        <row r="1861">
          <cell r="D1861">
            <v>16</v>
          </cell>
          <cell r="AQ1861">
            <v>257262765</v>
          </cell>
          <cell r="AR1861" t="str">
            <v>201506</v>
          </cell>
        </row>
        <row r="1862">
          <cell r="D1862">
            <v>17</v>
          </cell>
          <cell r="AQ1862">
            <v>413218855</v>
          </cell>
          <cell r="AR1862" t="str">
            <v>201603</v>
          </cell>
        </row>
        <row r="1863">
          <cell r="D1863">
            <v>17</v>
          </cell>
          <cell r="AQ1863">
            <v>486800580</v>
          </cell>
          <cell r="AR1863" t="str">
            <v>201705</v>
          </cell>
        </row>
        <row r="1864">
          <cell r="D1864">
            <v>17</v>
          </cell>
          <cell r="AQ1864">
            <v>453595555</v>
          </cell>
          <cell r="AR1864" t="str">
            <v>201704</v>
          </cell>
        </row>
        <row r="1865">
          <cell r="D1865">
            <v>17</v>
          </cell>
          <cell r="AQ1865">
            <v>317267296</v>
          </cell>
          <cell r="AR1865" t="str">
            <v>201506</v>
          </cell>
        </row>
        <row r="1866">
          <cell r="D1866">
            <v>17</v>
          </cell>
          <cell r="AQ1866">
            <v>297398361</v>
          </cell>
          <cell r="AR1866" t="str">
            <v>201403</v>
          </cell>
        </row>
        <row r="1867">
          <cell r="D1867">
            <v>17</v>
          </cell>
          <cell r="AQ1867">
            <v>455876940</v>
          </cell>
          <cell r="AR1867" t="str">
            <v>201804</v>
          </cell>
        </row>
        <row r="1868">
          <cell r="D1868">
            <v>17</v>
          </cell>
          <cell r="AQ1868">
            <v>478132554</v>
          </cell>
          <cell r="AR1868" t="str">
            <v>201703</v>
          </cell>
        </row>
        <row r="1869">
          <cell r="D1869">
            <v>17</v>
          </cell>
          <cell r="AQ1869">
            <v>395127152</v>
          </cell>
          <cell r="AR1869" t="str">
            <v>201510</v>
          </cell>
        </row>
        <row r="1870">
          <cell r="D1870">
            <v>17</v>
          </cell>
          <cell r="AQ1870">
            <v>248392034</v>
          </cell>
          <cell r="AR1870" t="str">
            <v>201402</v>
          </cell>
        </row>
        <row r="1871">
          <cell r="D1871">
            <v>17</v>
          </cell>
          <cell r="AQ1871">
            <v>242520736</v>
          </cell>
          <cell r="AR1871" t="str">
            <v>201310</v>
          </cell>
        </row>
        <row r="1872">
          <cell r="D1872">
            <v>17</v>
          </cell>
          <cell r="AQ1872">
            <v>267416867</v>
          </cell>
          <cell r="AR1872" t="str">
            <v>201404</v>
          </cell>
        </row>
        <row r="1873">
          <cell r="D1873">
            <v>17</v>
          </cell>
          <cell r="AQ1873">
            <v>317272346</v>
          </cell>
          <cell r="AR1873" t="str">
            <v>201406</v>
          </cell>
        </row>
        <row r="1874">
          <cell r="D1874">
            <v>17</v>
          </cell>
          <cell r="AQ1874">
            <v>367125324</v>
          </cell>
          <cell r="AR1874" t="str">
            <v>201702</v>
          </cell>
        </row>
        <row r="1875">
          <cell r="D1875">
            <v>17</v>
          </cell>
          <cell r="AQ1875">
            <v>462570420</v>
          </cell>
          <cell r="AR1875" t="str">
            <v>201805</v>
          </cell>
        </row>
        <row r="1876">
          <cell r="D1876">
            <v>17</v>
          </cell>
          <cell r="AQ1876">
            <v>444956414</v>
          </cell>
          <cell r="AR1876" t="str">
            <v>201809</v>
          </cell>
        </row>
        <row r="1877">
          <cell r="D1877">
            <v>17</v>
          </cell>
          <cell r="AQ1877">
            <v>375340760</v>
          </cell>
          <cell r="AR1877" t="str">
            <v>201503</v>
          </cell>
        </row>
        <row r="1878">
          <cell r="D1878">
            <v>17</v>
          </cell>
          <cell r="AQ1878">
            <v>345630945</v>
          </cell>
          <cell r="AR1878" t="str">
            <v>201504</v>
          </cell>
        </row>
        <row r="1879">
          <cell r="D1879">
            <v>17</v>
          </cell>
          <cell r="AQ1879">
            <v>488745883</v>
          </cell>
          <cell r="AR1879" t="str">
            <v>201810</v>
          </cell>
        </row>
        <row r="1880">
          <cell r="D1880">
            <v>17</v>
          </cell>
          <cell r="AQ1880">
            <v>462642189</v>
          </cell>
          <cell r="AR1880" t="str">
            <v>201612</v>
          </cell>
        </row>
        <row r="1881">
          <cell r="D1881">
            <v>17</v>
          </cell>
          <cell r="AQ1881">
            <v>298813736</v>
          </cell>
          <cell r="AR1881" t="str">
            <v>201502</v>
          </cell>
        </row>
        <row r="1882">
          <cell r="D1882">
            <v>17</v>
          </cell>
          <cell r="AQ1882">
            <v>409472724</v>
          </cell>
          <cell r="AR1882" t="str">
            <v>201508</v>
          </cell>
        </row>
        <row r="1883">
          <cell r="D1883">
            <v>17</v>
          </cell>
          <cell r="AQ1883">
            <v>448322915</v>
          </cell>
          <cell r="AR1883" t="str">
            <v>201807</v>
          </cell>
        </row>
        <row r="1884">
          <cell r="D1884">
            <v>17</v>
          </cell>
          <cell r="AQ1884">
            <v>376436230</v>
          </cell>
          <cell r="AR1884" t="str">
            <v>201909</v>
          </cell>
        </row>
        <row r="1885">
          <cell r="D1885">
            <v>17</v>
          </cell>
          <cell r="AQ1885">
            <v>272445762</v>
          </cell>
          <cell r="AR1885" t="str">
            <v>201401</v>
          </cell>
        </row>
        <row r="1886">
          <cell r="D1886">
            <v>17</v>
          </cell>
          <cell r="AQ1886">
            <v>381092246</v>
          </cell>
          <cell r="AR1886" t="str">
            <v>201605</v>
          </cell>
        </row>
        <row r="1887">
          <cell r="D1887">
            <v>17</v>
          </cell>
          <cell r="AQ1887">
            <v>468551622</v>
          </cell>
          <cell r="AR1887" t="str">
            <v>201808</v>
          </cell>
        </row>
        <row r="1888">
          <cell r="D1888">
            <v>17</v>
          </cell>
          <cell r="AQ1888">
            <v>263755770</v>
          </cell>
          <cell r="AR1888" t="str">
            <v>201305</v>
          </cell>
        </row>
        <row r="1889">
          <cell r="D1889">
            <v>17</v>
          </cell>
          <cell r="AQ1889">
            <v>508537651</v>
          </cell>
          <cell r="AR1889" t="str">
            <v>201811</v>
          </cell>
        </row>
        <row r="1890">
          <cell r="D1890">
            <v>17</v>
          </cell>
          <cell r="AQ1890">
            <v>382486080</v>
          </cell>
          <cell r="AR1890" t="str">
            <v>201706</v>
          </cell>
        </row>
        <row r="1891">
          <cell r="D1891">
            <v>17</v>
          </cell>
          <cell r="AQ1891">
            <v>311831376</v>
          </cell>
          <cell r="AR1891" t="str">
            <v>201405</v>
          </cell>
        </row>
        <row r="1892">
          <cell r="D1892">
            <v>17</v>
          </cell>
          <cell r="AQ1892">
            <v>414731178</v>
          </cell>
          <cell r="AR1892" t="str">
            <v>201701</v>
          </cell>
        </row>
        <row r="1893">
          <cell r="D1893">
            <v>17</v>
          </cell>
          <cell r="AQ1893">
            <v>368201263</v>
          </cell>
          <cell r="AR1893" t="str">
            <v>201505</v>
          </cell>
        </row>
        <row r="1894">
          <cell r="D1894">
            <v>17</v>
          </cell>
          <cell r="AQ1894">
            <v>388282181</v>
          </cell>
          <cell r="AR1894" t="str">
            <v>201601</v>
          </cell>
        </row>
        <row r="1895">
          <cell r="D1895">
            <v>17</v>
          </cell>
          <cell r="AQ1895">
            <v>339855470</v>
          </cell>
          <cell r="AR1895" t="str">
            <v>201604</v>
          </cell>
        </row>
        <row r="1896">
          <cell r="D1896">
            <v>17</v>
          </cell>
          <cell r="AQ1896">
            <v>404561949</v>
          </cell>
          <cell r="AR1896" t="str">
            <v>201608</v>
          </cell>
        </row>
        <row r="1897">
          <cell r="D1897">
            <v>17</v>
          </cell>
          <cell r="AQ1897">
            <v>267988802</v>
          </cell>
          <cell r="AR1897" t="str">
            <v>201308</v>
          </cell>
        </row>
        <row r="1898">
          <cell r="D1898">
            <v>17</v>
          </cell>
          <cell r="AQ1898">
            <v>415548319</v>
          </cell>
          <cell r="AR1898" t="str">
            <v>201707</v>
          </cell>
        </row>
        <row r="1899">
          <cell r="D1899">
            <v>17</v>
          </cell>
          <cell r="AQ1899">
            <v>312869512</v>
          </cell>
          <cell r="AR1899" t="str">
            <v>201407</v>
          </cell>
        </row>
        <row r="1900">
          <cell r="D1900">
            <v>17</v>
          </cell>
          <cell r="AQ1900">
            <v>259309373</v>
          </cell>
          <cell r="AR1900" t="str">
            <v>201307</v>
          </cell>
        </row>
        <row r="1901">
          <cell r="D1901">
            <v>17</v>
          </cell>
          <cell r="AQ1901">
            <v>395625837</v>
          </cell>
          <cell r="AR1901" t="str">
            <v>201509</v>
          </cell>
        </row>
        <row r="1902">
          <cell r="D1902">
            <v>17</v>
          </cell>
          <cell r="AQ1902">
            <v>492858219</v>
          </cell>
          <cell r="AR1902" t="str">
            <v>201812</v>
          </cell>
        </row>
        <row r="1903">
          <cell r="D1903">
            <v>17</v>
          </cell>
          <cell r="AQ1903">
            <v>359125639</v>
          </cell>
          <cell r="AR1903" t="str">
            <v>201511</v>
          </cell>
        </row>
        <row r="1904">
          <cell r="D1904">
            <v>17</v>
          </cell>
          <cell r="AQ1904">
            <v>393337225</v>
          </cell>
          <cell r="AR1904" t="str">
            <v>201606</v>
          </cell>
        </row>
        <row r="1905">
          <cell r="D1905">
            <v>17</v>
          </cell>
          <cell r="AQ1905">
            <v>437489389</v>
          </cell>
          <cell r="AR1905" t="str">
            <v>201806</v>
          </cell>
        </row>
        <row r="1906">
          <cell r="D1906">
            <v>17</v>
          </cell>
          <cell r="AQ1906">
            <v>413523407</v>
          </cell>
          <cell r="AR1906" t="str">
            <v>201802</v>
          </cell>
        </row>
        <row r="1907">
          <cell r="D1907">
            <v>17</v>
          </cell>
          <cell r="AQ1907">
            <v>199793455</v>
          </cell>
          <cell r="AR1907" t="str">
            <v>201309</v>
          </cell>
        </row>
        <row r="1908">
          <cell r="D1908">
            <v>17</v>
          </cell>
          <cell r="AQ1908">
            <v>453017358</v>
          </cell>
          <cell r="AR1908" t="str">
            <v>201611</v>
          </cell>
        </row>
        <row r="1909">
          <cell r="D1909">
            <v>17</v>
          </cell>
          <cell r="AQ1909">
            <v>389930965</v>
          </cell>
          <cell r="AR1909" t="str">
            <v>201801</v>
          </cell>
        </row>
        <row r="1910">
          <cell r="D1910">
            <v>17</v>
          </cell>
          <cell r="AQ1910">
            <v>444502040</v>
          </cell>
          <cell r="AR1910" t="str">
            <v>201712</v>
          </cell>
        </row>
        <row r="1911">
          <cell r="D1911">
            <v>17</v>
          </cell>
          <cell r="AQ1911">
            <v>244762884</v>
          </cell>
          <cell r="AR1911" t="str">
            <v>201304</v>
          </cell>
        </row>
        <row r="1912">
          <cell r="D1912">
            <v>17</v>
          </cell>
          <cell r="AQ1912">
            <v>249457878</v>
          </cell>
          <cell r="AR1912" t="str">
            <v>201312</v>
          </cell>
        </row>
        <row r="1913">
          <cell r="D1913">
            <v>17</v>
          </cell>
          <cell r="AQ1913">
            <v>229260739</v>
          </cell>
          <cell r="AR1913" t="str">
            <v>201311</v>
          </cell>
        </row>
        <row r="1914">
          <cell r="D1914">
            <v>17</v>
          </cell>
          <cell r="AQ1914">
            <v>498241698</v>
          </cell>
          <cell r="AR1914" t="str">
            <v>201907</v>
          </cell>
        </row>
        <row r="1915">
          <cell r="D1915">
            <v>17</v>
          </cell>
          <cell r="AQ1915">
            <v>405591265</v>
          </cell>
          <cell r="AR1915" t="str">
            <v>201512</v>
          </cell>
        </row>
        <row r="1916">
          <cell r="D1916">
            <v>17</v>
          </cell>
          <cell r="AQ1916">
            <v>472795815</v>
          </cell>
          <cell r="AR1916" t="str">
            <v>201803</v>
          </cell>
        </row>
        <row r="1917">
          <cell r="D1917">
            <v>17</v>
          </cell>
          <cell r="AQ1917">
            <v>376598655</v>
          </cell>
          <cell r="AR1917" t="str">
            <v>201602</v>
          </cell>
        </row>
        <row r="1918">
          <cell r="D1918">
            <v>17</v>
          </cell>
          <cell r="AQ1918">
            <v>385846421</v>
          </cell>
          <cell r="AR1918" t="str">
            <v>201609</v>
          </cell>
        </row>
        <row r="1919">
          <cell r="D1919">
            <v>17</v>
          </cell>
          <cell r="AQ1919">
            <v>411265487</v>
          </cell>
          <cell r="AR1919" t="str">
            <v>201902</v>
          </cell>
        </row>
        <row r="1920">
          <cell r="D1920">
            <v>17</v>
          </cell>
          <cell r="AQ1920">
            <v>268476324</v>
          </cell>
          <cell r="AR1920" t="str">
            <v>201303</v>
          </cell>
        </row>
        <row r="1921">
          <cell r="D1921">
            <v>17</v>
          </cell>
          <cell r="AQ1921">
            <v>463012572</v>
          </cell>
          <cell r="AR1921" t="str">
            <v>201903</v>
          </cell>
        </row>
        <row r="1922">
          <cell r="D1922">
            <v>17</v>
          </cell>
          <cell r="AQ1922">
            <v>445757610</v>
          </cell>
          <cell r="AR1922" t="str">
            <v>201908</v>
          </cell>
        </row>
        <row r="1923">
          <cell r="D1923">
            <v>17</v>
          </cell>
          <cell r="AQ1923">
            <v>381231859</v>
          </cell>
          <cell r="AR1923" t="str">
            <v>201905</v>
          </cell>
        </row>
        <row r="1924">
          <cell r="D1924">
            <v>17</v>
          </cell>
          <cell r="AQ1924">
            <v>548327895</v>
          </cell>
          <cell r="AR1924" t="str">
            <v>201904</v>
          </cell>
        </row>
        <row r="1925">
          <cell r="D1925">
            <v>17</v>
          </cell>
          <cell r="AQ1925">
            <v>319154307</v>
          </cell>
          <cell r="AR1925" t="str">
            <v>201302</v>
          </cell>
        </row>
        <row r="1926">
          <cell r="D1926">
            <v>17</v>
          </cell>
          <cell r="AQ1926">
            <v>298531611</v>
          </cell>
          <cell r="AR1926" t="str">
            <v>201412</v>
          </cell>
        </row>
        <row r="1927">
          <cell r="D1927">
            <v>17</v>
          </cell>
          <cell r="AQ1927">
            <v>325603040</v>
          </cell>
          <cell r="AR1927" t="str">
            <v>201501</v>
          </cell>
        </row>
        <row r="1928">
          <cell r="D1928">
            <v>17</v>
          </cell>
          <cell r="AQ1928">
            <v>489726922</v>
          </cell>
          <cell r="AR1928" t="str">
            <v>201906</v>
          </cell>
        </row>
        <row r="1929">
          <cell r="D1929">
            <v>17</v>
          </cell>
          <cell r="AQ1929">
            <v>250932703</v>
          </cell>
          <cell r="AR1929" t="str">
            <v>201306</v>
          </cell>
        </row>
        <row r="1930">
          <cell r="D1930">
            <v>17</v>
          </cell>
          <cell r="AQ1930">
            <v>394729803</v>
          </cell>
          <cell r="AR1930" t="str">
            <v>201708</v>
          </cell>
        </row>
        <row r="1931">
          <cell r="D1931">
            <v>17</v>
          </cell>
          <cell r="AQ1931">
            <v>384620182</v>
          </cell>
          <cell r="AR1931" t="str">
            <v>201507</v>
          </cell>
        </row>
        <row r="1932">
          <cell r="D1932">
            <v>17</v>
          </cell>
          <cell r="AQ1932">
            <v>315294166</v>
          </cell>
          <cell r="AR1932" t="str">
            <v>201301</v>
          </cell>
        </row>
        <row r="1933">
          <cell r="D1933">
            <v>17</v>
          </cell>
          <cell r="AQ1933">
            <v>298583929</v>
          </cell>
          <cell r="AR1933" t="str">
            <v>201411</v>
          </cell>
        </row>
        <row r="1934">
          <cell r="D1934">
            <v>17</v>
          </cell>
          <cell r="AQ1934">
            <v>294748544</v>
          </cell>
          <cell r="AR1934" t="str">
            <v>201410</v>
          </cell>
        </row>
        <row r="1935">
          <cell r="D1935">
            <v>17</v>
          </cell>
          <cell r="AQ1935">
            <v>408863783</v>
          </cell>
          <cell r="AR1935" t="str">
            <v>201711</v>
          </cell>
        </row>
        <row r="1936">
          <cell r="D1936">
            <v>17</v>
          </cell>
          <cell r="AQ1936">
            <v>442871492</v>
          </cell>
          <cell r="AR1936" t="str">
            <v>201710</v>
          </cell>
        </row>
        <row r="1937">
          <cell r="D1937">
            <v>17</v>
          </cell>
          <cell r="AQ1937">
            <v>391181165</v>
          </cell>
          <cell r="AR1937" t="str">
            <v>201709</v>
          </cell>
        </row>
        <row r="1938">
          <cell r="D1938">
            <v>17</v>
          </cell>
          <cell r="AQ1938">
            <v>305467724</v>
          </cell>
          <cell r="AR1938" t="str">
            <v>201409</v>
          </cell>
        </row>
        <row r="1939">
          <cell r="D1939">
            <v>17</v>
          </cell>
          <cell r="AQ1939">
            <v>426104972</v>
          </cell>
          <cell r="AR1939" t="str">
            <v>201607</v>
          </cell>
        </row>
        <row r="1940">
          <cell r="D1940">
            <v>17</v>
          </cell>
          <cell r="AQ1940">
            <v>492410716</v>
          </cell>
          <cell r="AR1940" t="str">
            <v>201901</v>
          </cell>
        </row>
        <row r="1941">
          <cell r="D1941">
            <v>17</v>
          </cell>
          <cell r="AQ1941">
            <v>329867442</v>
          </cell>
          <cell r="AR1941" t="str">
            <v>201408</v>
          </cell>
        </row>
        <row r="1942">
          <cell r="D1942">
            <v>17</v>
          </cell>
          <cell r="AQ1942">
            <v>450063932</v>
          </cell>
          <cell r="AR1942" t="str">
            <v>201610</v>
          </cell>
        </row>
        <row r="1943">
          <cell r="D1943">
            <v>18</v>
          </cell>
          <cell r="AQ1943">
            <v>1566966814</v>
          </cell>
          <cell r="AR1943" t="str">
            <v>201801</v>
          </cell>
        </row>
        <row r="1944">
          <cell r="D1944">
            <v>18</v>
          </cell>
          <cell r="AQ1944">
            <v>1633559951</v>
          </cell>
          <cell r="AR1944" t="str">
            <v>201809</v>
          </cell>
        </row>
        <row r="1945">
          <cell r="D1945">
            <v>18</v>
          </cell>
          <cell r="AQ1945">
            <v>1195719250</v>
          </cell>
          <cell r="AR1945" t="str">
            <v>201501</v>
          </cell>
        </row>
        <row r="1946">
          <cell r="D1946">
            <v>18</v>
          </cell>
          <cell r="AQ1946">
            <v>1542203748</v>
          </cell>
          <cell r="AR1946" t="str">
            <v>201701</v>
          </cell>
        </row>
        <row r="1947">
          <cell r="D1947">
            <v>18</v>
          </cell>
          <cell r="AQ1947">
            <v>949553555</v>
          </cell>
          <cell r="AR1947" t="str">
            <v>201304</v>
          </cell>
        </row>
        <row r="1948">
          <cell r="D1948">
            <v>18</v>
          </cell>
          <cell r="AQ1948">
            <v>1520227192</v>
          </cell>
          <cell r="AR1948" t="str">
            <v>201811</v>
          </cell>
        </row>
        <row r="1949">
          <cell r="D1949">
            <v>18</v>
          </cell>
          <cell r="AQ1949">
            <v>1647951465</v>
          </cell>
          <cell r="AR1949" t="str">
            <v>201712</v>
          </cell>
        </row>
        <row r="1950">
          <cell r="D1950">
            <v>18</v>
          </cell>
          <cell r="AQ1950">
            <v>1486082320</v>
          </cell>
          <cell r="AR1950" t="str">
            <v>201710</v>
          </cell>
        </row>
        <row r="1951">
          <cell r="D1951">
            <v>18</v>
          </cell>
          <cell r="AQ1951">
            <v>1624431970</v>
          </cell>
          <cell r="AR1951" t="str">
            <v>201901</v>
          </cell>
        </row>
        <row r="1952">
          <cell r="D1952">
            <v>18</v>
          </cell>
          <cell r="AQ1952">
            <v>1215559295</v>
          </cell>
          <cell r="AR1952" t="str">
            <v>201405</v>
          </cell>
        </row>
        <row r="1953">
          <cell r="D1953">
            <v>18</v>
          </cell>
          <cell r="AQ1953">
            <v>1065232149</v>
          </cell>
          <cell r="AR1953" t="str">
            <v>201302</v>
          </cell>
        </row>
        <row r="1954">
          <cell r="D1954">
            <v>18</v>
          </cell>
          <cell r="AQ1954">
            <v>1045143285</v>
          </cell>
          <cell r="AR1954" t="str">
            <v>201303</v>
          </cell>
        </row>
        <row r="1955">
          <cell r="D1955">
            <v>18</v>
          </cell>
          <cell r="AQ1955">
            <v>1723431284</v>
          </cell>
          <cell r="AR1955" t="str">
            <v>201908</v>
          </cell>
        </row>
        <row r="1956">
          <cell r="D1956">
            <v>18</v>
          </cell>
          <cell r="AQ1956">
            <v>1588520690</v>
          </cell>
          <cell r="AR1956" t="str">
            <v>201709</v>
          </cell>
        </row>
        <row r="1957">
          <cell r="D1957">
            <v>18</v>
          </cell>
          <cell r="AQ1957">
            <v>1493619695</v>
          </cell>
          <cell r="AR1957" t="str">
            <v>201704</v>
          </cell>
        </row>
        <row r="1958">
          <cell r="D1958">
            <v>18</v>
          </cell>
          <cell r="AQ1958">
            <v>1487281826</v>
          </cell>
          <cell r="AR1958" t="str">
            <v>201612</v>
          </cell>
        </row>
        <row r="1959">
          <cell r="D1959">
            <v>18</v>
          </cell>
          <cell r="AQ1959">
            <v>1561633620</v>
          </cell>
          <cell r="AR1959" t="str">
            <v>201607</v>
          </cell>
        </row>
        <row r="1960">
          <cell r="D1960">
            <v>18</v>
          </cell>
          <cell r="AQ1960">
            <v>1332541505</v>
          </cell>
          <cell r="AR1960" t="str">
            <v>201606</v>
          </cell>
        </row>
        <row r="1961">
          <cell r="D1961">
            <v>18</v>
          </cell>
          <cell r="AQ1961">
            <v>1708746095</v>
          </cell>
          <cell r="AR1961" t="str">
            <v>201907</v>
          </cell>
        </row>
        <row r="1962">
          <cell r="D1962">
            <v>18</v>
          </cell>
          <cell r="AQ1962">
            <v>1433441558</v>
          </cell>
          <cell r="AR1962" t="str">
            <v>201505</v>
          </cell>
        </row>
        <row r="1963">
          <cell r="D1963">
            <v>18</v>
          </cell>
          <cell r="AQ1963">
            <v>1486356154</v>
          </cell>
          <cell r="AR1963" t="str">
            <v>201601</v>
          </cell>
        </row>
        <row r="1964">
          <cell r="D1964">
            <v>18</v>
          </cell>
          <cell r="AQ1964">
            <v>1701019424</v>
          </cell>
          <cell r="AR1964" t="str">
            <v>201909</v>
          </cell>
        </row>
        <row r="1965">
          <cell r="D1965">
            <v>18</v>
          </cell>
          <cell r="AQ1965">
            <v>1072495070</v>
          </cell>
          <cell r="AR1965" t="str">
            <v>201312</v>
          </cell>
        </row>
        <row r="1966">
          <cell r="D1966">
            <v>18</v>
          </cell>
          <cell r="AQ1966">
            <v>1456927360</v>
          </cell>
          <cell r="AR1966" t="str">
            <v>201902</v>
          </cell>
        </row>
        <row r="1967">
          <cell r="D1967">
            <v>18</v>
          </cell>
          <cell r="AQ1967">
            <v>1681324945</v>
          </cell>
          <cell r="AR1967" t="str">
            <v>201903</v>
          </cell>
        </row>
        <row r="1968">
          <cell r="D1968">
            <v>18</v>
          </cell>
          <cell r="AQ1968">
            <v>1164192060</v>
          </cell>
          <cell r="AR1968" t="str">
            <v>201404</v>
          </cell>
        </row>
        <row r="1969">
          <cell r="D1969">
            <v>18</v>
          </cell>
          <cell r="AQ1969">
            <v>1316118850</v>
          </cell>
          <cell r="AR1969" t="str">
            <v>201611</v>
          </cell>
        </row>
        <row r="1970">
          <cell r="D1970">
            <v>18</v>
          </cell>
          <cell r="AQ1970">
            <v>1643959003</v>
          </cell>
          <cell r="AR1970" t="str">
            <v>201906</v>
          </cell>
        </row>
        <row r="1971">
          <cell r="D1971">
            <v>18</v>
          </cell>
          <cell r="AQ1971">
            <v>1444102220</v>
          </cell>
          <cell r="AR1971" t="str">
            <v>201608</v>
          </cell>
        </row>
        <row r="1972">
          <cell r="D1972">
            <v>18</v>
          </cell>
          <cell r="AQ1972">
            <v>1495759638</v>
          </cell>
          <cell r="AR1972" t="str">
            <v>201604</v>
          </cell>
        </row>
        <row r="1973">
          <cell r="D1973">
            <v>18</v>
          </cell>
          <cell r="AQ1973">
            <v>989597180</v>
          </cell>
          <cell r="AR1973" t="str">
            <v>201308</v>
          </cell>
        </row>
        <row r="1974">
          <cell r="D1974">
            <v>18</v>
          </cell>
          <cell r="AQ1974">
            <v>1590904190</v>
          </cell>
          <cell r="AR1974" t="str">
            <v>201810</v>
          </cell>
        </row>
        <row r="1975">
          <cell r="D1975">
            <v>18</v>
          </cell>
          <cell r="AQ1975">
            <v>1025247327</v>
          </cell>
          <cell r="AR1975" t="str">
            <v>201307</v>
          </cell>
        </row>
        <row r="1976">
          <cell r="D1976">
            <v>18</v>
          </cell>
          <cell r="AQ1976">
            <v>984423767</v>
          </cell>
          <cell r="AR1976" t="str">
            <v>201402</v>
          </cell>
        </row>
        <row r="1977">
          <cell r="D1977">
            <v>18</v>
          </cell>
          <cell r="AQ1977">
            <v>1514835763</v>
          </cell>
          <cell r="AR1977" t="str">
            <v>201708</v>
          </cell>
        </row>
        <row r="1978">
          <cell r="D1978">
            <v>18</v>
          </cell>
          <cell r="AQ1978">
            <v>1470168308</v>
          </cell>
          <cell r="AR1978" t="str">
            <v>201610</v>
          </cell>
        </row>
        <row r="1979">
          <cell r="D1979">
            <v>18</v>
          </cell>
          <cell r="AQ1979">
            <v>1280673381</v>
          </cell>
          <cell r="AR1979" t="str">
            <v>201503</v>
          </cell>
        </row>
        <row r="1980">
          <cell r="D1980">
            <v>18</v>
          </cell>
          <cell r="AQ1980">
            <v>1125047298</v>
          </cell>
          <cell r="AR1980" t="str">
            <v>201410</v>
          </cell>
        </row>
        <row r="1981">
          <cell r="D1981">
            <v>18</v>
          </cell>
          <cell r="AQ1981">
            <v>1424272676</v>
          </cell>
          <cell r="AR1981" t="str">
            <v>201507</v>
          </cell>
        </row>
        <row r="1982">
          <cell r="D1982">
            <v>18</v>
          </cell>
          <cell r="AQ1982">
            <v>1576250313</v>
          </cell>
          <cell r="AR1982" t="str">
            <v>201804</v>
          </cell>
        </row>
        <row r="1983">
          <cell r="D1983">
            <v>18</v>
          </cell>
          <cell r="AQ1983">
            <v>1658390993</v>
          </cell>
          <cell r="AR1983" t="str">
            <v>201803</v>
          </cell>
        </row>
        <row r="1984">
          <cell r="D1984">
            <v>18</v>
          </cell>
          <cell r="AQ1984">
            <v>1590828592</v>
          </cell>
          <cell r="AR1984" t="str">
            <v>201703</v>
          </cell>
        </row>
        <row r="1985">
          <cell r="D1985">
            <v>18</v>
          </cell>
          <cell r="AQ1985">
            <v>1310165342</v>
          </cell>
          <cell r="AR1985" t="str">
            <v>201702</v>
          </cell>
        </row>
        <row r="1986">
          <cell r="D1986">
            <v>18</v>
          </cell>
          <cell r="AQ1986">
            <v>1131852024</v>
          </cell>
          <cell r="AR1986" t="str">
            <v>201502</v>
          </cell>
        </row>
        <row r="1987">
          <cell r="D1987">
            <v>18</v>
          </cell>
          <cell r="AQ1987">
            <v>1564290864</v>
          </cell>
          <cell r="AR1987" t="str">
            <v>201605</v>
          </cell>
        </row>
        <row r="1988">
          <cell r="D1988">
            <v>18</v>
          </cell>
          <cell r="AQ1988">
            <v>1303035711</v>
          </cell>
          <cell r="AR1988" t="str">
            <v>201504</v>
          </cell>
        </row>
        <row r="1989">
          <cell r="D1989">
            <v>18</v>
          </cell>
          <cell r="AQ1989">
            <v>1459082153</v>
          </cell>
          <cell r="AR1989" t="str">
            <v>201603</v>
          </cell>
        </row>
        <row r="1990">
          <cell r="D1990">
            <v>18</v>
          </cell>
          <cell r="AQ1990">
            <v>1392424002</v>
          </cell>
          <cell r="AR1990" t="str">
            <v>201506</v>
          </cell>
        </row>
        <row r="1991">
          <cell r="D1991">
            <v>18</v>
          </cell>
          <cell r="AQ1991">
            <v>1167811724</v>
          </cell>
          <cell r="AR1991" t="str">
            <v>201412</v>
          </cell>
        </row>
        <row r="1992">
          <cell r="D1992">
            <v>18</v>
          </cell>
          <cell r="AQ1992">
            <v>1006473432</v>
          </cell>
          <cell r="AR1992" t="str">
            <v>201310</v>
          </cell>
        </row>
        <row r="1993">
          <cell r="D1993">
            <v>18</v>
          </cell>
          <cell r="AQ1993">
            <v>1518016982</v>
          </cell>
          <cell r="AR1993" t="str">
            <v>201512</v>
          </cell>
        </row>
        <row r="1994">
          <cell r="D1994">
            <v>18</v>
          </cell>
          <cell r="AQ1994">
            <v>1451318196</v>
          </cell>
          <cell r="AR1994" t="str">
            <v>201802</v>
          </cell>
        </row>
        <row r="1995">
          <cell r="D1995">
            <v>18</v>
          </cell>
          <cell r="AQ1995">
            <v>1802483147</v>
          </cell>
          <cell r="AR1995" t="str">
            <v>201812</v>
          </cell>
        </row>
        <row r="1996">
          <cell r="D1996">
            <v>18</v>
          </cell>
          <cell r="AQ1996">
            <v>1080618128</v>
          </cell>
          <cell r="AR1996" t="str">
            <v>201401</v>
          </cell>
        </row>
        <row r="1997">
          <cell r="D1997">
            <v>18</v>
          </cell>
          <cell r="AQ1997">
            <v>996476653</v>
          </cell>
          <cell r="AR1997" t="str">
            <v>201306</v>
          </cell>
        </row>
        <row r="1998">
          <cell r="D1998">
            <v>18</v>
          </cell>
          <cell r="AQ1998">
            <v>1533890873</v>
          </cell>
          <cell r="AR1998" t="str">
            <v>201705</v>
          </cell>
        </row>
        <row r="1999">
          <cell r="D1999">
            <v>18</v>
          </cell>
          <cell r="AQ1999">
            <v>1197249126</v>
          </cell>
          <cell r="AR1999" t="str">
            <v>201407</v>
          </cell>
        </row>
        <row r="2000">
          <cell r="D2000">
            <v>18</v>
          </cell>
          <cell r="AQ2000">
            <v>1271123915</v>
          </cell>
          <cell r="AR2000" t="str">
            <v>201602</v>
          </cell>
        </row>
        <row r="2001">
          <cell r="D2001">
            <v>18</v>
          </cell>
          <cell r="AQ2001">
            <v>1644947276</v>
          </cell>
          <cell r="AR2001" t="str">
            <v>201808</v>
          </cell>
        </row>
        <row r="2002">
          <cell r="D2002">
            <v>18</v>
          </cell>
          <cell r="AQ2002">
            <v>923022370</v>
          </cell>
          <cell r="AR2002" t="str">
            <v>201311</v>
          </cell>
        </row>
        <row r="2003">
          <cell r="D2003">
            <v>18</v>
          </cell>
          <cell r="AQ2003">
            <v>1208213843</v>
          </cell>
          <cell r="AR2003" t="str">
            <v>201301</v>
          </cell>
        </row>
        <row r="2004">
          <cell r="D2004">
            <v>18</v>
          </cell>
          <cell r="AQ2004">
            <v>1567001908</v>
          </cell>
          <cell r="AR2004" t="str">
            <v>201707</v>
          </cell>
        </row>
        <row r="2005">
          <cell r="D2005">
            <v>18</v>
          </cell>
          <cell r="AQ2005">
            <v>1550972128</v>
          </cell>
          <cell r="AR2005" t="str">
            <v>201706</v>
          </cell>
        </row>
        <row r="2006">
          <cell r="D2006">
            <v>18</v>
          </cell>
          <cell r="AQ2006">
            <v>1707329058</v>
          </cell>
          <cell r="AR2006" t="str">
            <v>201905</v>
          </cell>
        </row>
        <row r="2007">
          <cell r="D2007">
            <v>18</v>
          </cell>
          <cell r="AQ2007">
            <v>1203274708</v>
          </cell>
          <cell r="AR2007" t="str">
            <v>201408</v>
          </cell>
        </row>
        <row r="2008">
          <cell r="D2008">
            <v>18</v>
          </cell>
          <cell r="AQ2008">
            <v>1353138245</v>
          </cell>
          <cell r="AR2008" t="str">
            <v>201509</v>
          </cell>
        </row>
        <row r="2009">
          <cell r="D2009">
            <v>18</v>
          </cell>
          <cell r="AQ2009">
            <v>1192803428</v>
          </cell>
          <cell r="AR2009" t="str">
            <v>201409</v>
          </cell>
        </row>
        <row r="2010">
          <cell r="D2010">
            <v>18</v>
          </cell>
          <cell r="AQ2010">
            <v>1443958198</v>
          </cell>
          <cell r="AR2010" t="str">
            <v>201508</v>
          </cell>
        </row>
        <row r="2011">
          <cell r="D2011">
            <v>18</v>
          </cell>
          <cell r="AQ2011">
            <v>1031875868</v>
          </cell>
          <cell r="AR2011" t="str">
            <v>201309</v>
          </cell>
        </row>
        <row r="2012">
          <cell r="D2012">
            <v>18</v>
          </cell>
          <cell r="AQ2012">
            <v>1413462157</v>
          </cell>
          <cell r="AR2012" t="str">
            <v>201711</v>
          </cell>
        </row>
        <row r="2013">
          <cell r="D2013">
            <v>18</v>
          </cell>
          <cell r="AQ2013">
            <v>1168389278</v>
          </cell>
          <cell r="AR2013" t="str">
            <v>201403</v>
          </cell>
        </row>
        <row r="2014">
          <cell r="D2014">
            <v>18</v>
          </cell>
          <cell r="AQ2014">
            <v>983216861</v>
          </cell>
          <cell r="AR2014" t="str">
            <v>201305</v>
          </cell>
        </row>
        <row r="2015">
          <cell r="D2015">
            <v>18</v>
          </cell>
          <cell r="AQ2015">
            <v>1411231096</v>
          </cell>
          <cell r="AR2015" t="str">
            <v>201511</v>
          </cell>
        </row>
        <row r="2016">
          <cell r="D2016">
            <v>18</v>
          </cell>
          <cell r="AQ2016">
            <v>1444268327</v>
          </cell>
          <cell r="AR2016" t="str">
            <v>201510</v>
          </cell>
        </row>
        <row r="2017">
          <cell r="D2017">
            <v>18</v>
          </cell>
          <cell r="AQ2017">
            <v>1729218562</v>
          </cell>
          <cell r="AR2017" t="str">
            <v>201904</v>
          </cell>
        </row>
        <row r="2018">
          <cell r="D2018">
            <v>18</v>
          </cell>
          <cell r="AQ2018">
            <v>1127557569</v>
          </cell>
          <cell r="AR2018" t="str">
            <v>201406</v>
          </cell>
        </row>
        <row r="2019">
          <cell r="D2019">
            <v>18</v>
          </cell>
          <cell r="AQ2019">
            <v>1418684209</v>
          </cell>
          <cell r="AR2019" t="str">
            <v>201609</v>
          </cell>
        </row>
        <row r="2020">
          <cell r="D2020">
            <v>18</v>
          </cell>
          <cell r="AQ2020">
            <v>1147813783</v>
          </cell>
          <cell r="AR2020" t="str">
            <v>201411</v>
          </cell>
        </row>
        <row r="2021">
          <cell r="D2021">
            <v>18</v>
          </cell>
          <cell r="AQ2021">
            <v>1661645046</v>
          </cell>
          <cell r="AR2021" t="str">
            <v>201807</v>
          </cell>
        </row>
        <row r="2022">
          <cell r="D2022">
            <v>18</v>
          </cell>
          <cell r="AQ2022">
            <v>1629755159</v>
          </cell>
          <cell r="AR2022" t="str">
            <v>201805</v>
          </cell>
        </row>
        <row r="2023">
          <cell r="D2023">
            <v>18</v>
          </cell>
          <cell r="AQ2023">
            <v>1625266407</v>
          </cell>
          <cell r="AR2023" t="str">
            <v>201806</v>
          </cell>
        </row>
        <row r="2024">
          <cell r="D2024">
            <v>10102</v>
          </cell>
          <cell r="AQ2024">
            <v>301458843</v>
          </cell>
          <cell r="AR2024" t="str">
            <v>201902</v>
          </cell>
        </row>
        <row r="2025">
          <cell r="D2025">
            <v>10102</v>
          </cell>
          <cell r="AQ2025">
            <v>309475752</v>
          </cell>
          <cell r="AR2025" t="str">
            <v>201801</v>
          </cell>
        </row>
        <row r="2026">
          <cell r="D2026">
            <v>10102</v>
          </cell>
          <cell r="AQ2026">
            <v>290810601</v>
          </cell>
          <cell r="AR2026" t="str">
            <v>201702</v>
          </cell>
        </row>
        <row r="2027">
          <cell r="D2027">
            <v>10102</v>
          </cell>
          <cell r="AQ2027">
            <v>432906661</v>
          </cell>
          <cell r="AR2027" t="str">
            <v>201907</v>
          </cell>
        </row>
        <row r="2028">
          <cell r="D2028">
            <v>10102</v>
          </cell>
          <cell r="AQ2028">
            <v>293203687</v>
          </cell>
          <cell r="AR2028" t="str">
            <v>201804</v>
          </cell>
        </row>
        <row r="2029">
          <cell r="D2029">
            <v>10102</v>
          </cell>
          <cell r="AQ2029">
            <v>359632035</v>
          </cell>
          <cell r="AR2029" t="str">
            <v>201901</v>
          </cell>
        </row>
        <row r="2030">
          <cell r="D2030">
            <v>10102</v>
          </cell>
          <cell r="AQ2030">
            <v>320796651</v>
          </cell>
          <cell r="AR2030" t="str">
            <v>201712</v>
          </cell>
        </row>
        <row r="2031">
          <cell r="D2031">
            <v>10102</v>
          </cell>
          <cell r="AQ2031">
            <v>244570740</v>
          </cell>
          <cell r="AR2031" t="str">
            <v>201701</v>
          </cell>
        </row>
        <row r="2032">
          <cell r="D2032">
            <v>10102</v>
          </cell>
          <cell r="AQ2032">
            <v>173086411</v>
          </cell>
          <cell r="AR2032" t="str">
            <v>201612</v>
          </cell>
        </row>
        <row r="2033">
          <cell r="D2033">
            <v>10102</v>
          </cell>
          <cell r="AQ2033">
            <v>257923525</v>
          </cell>
          <cell r="AR2033" t="str">
            <v>201704</v>
          </cell>
        </row>
        <row r="2034">
          <cell r="D2034">
            <v>10102</v>
          </cell>
          <cell r="AQ2034">
            <v>383677683</v>
          </cell>
          <cell r="AR2034" t="str">
            <v>201809</v>
          </cell>
        </row>
        <row r="2035">
          <cell r="D2035">
            <v>10102</v>
          </cell>
          <cell r="AQ2035">
            <v>154927125</v>
          </cell>
          <cell r="AR2035" t="str">
            <v>201611</v>
          </cell>
        </row>
        <row r="2036">
          <cell r="D2036">
            <v>10102</v>
          </cell>
          <cell r="AQ2036">
            <v>322130459</v>
          </cell>
          <cell r="AR2036" t="str">
            <v>201707</v>
          </cell>
        </row>
        <row r="2037">
          <cell r="D2037">
            <v>10102</v>
          </cell>
          <cell r="AQ2037">
            <v>335563030</v>
          </cell>
          <cell r="AR2037" t="str">
            <v>201805</v>
          </cell>
        </row>
        <row r="2038">
          <cell r="D2038">
            <v>10102</v>
          </cell>
          <cell r="AQ2038">
            <v>274438102</v>
          </cell>
          <cell r="AR2038" t="str">
            <v>201709</v>
          </cell>
        </row>
        <row r="2039">
          <cell r="D2039">
            <v>10102</v>
          </cell>
          <cell r="AQ2039">
            <v>410562034</v>
          </cell>
          <cell r="AR2039" t="str">
            <v>201810</v>
          </cell>
        </row>
        <row r="2040">
          <cell r="D2040">
            <v>10102</v>
          </cell>
          <cell r="AQ2040">
            <v>430509238</v>
          </cell>
          <cell r="AR2040" t="str">
            <v>201908</v>
          </cell>
        </row>
        <row r="2041">
          <cell r="D2041">
            <v>10102</v>
          </cell>
          <cell r="AQ2041">
            <v>286198600</v>
          </cell>
          <cell r="AR2041" t="str">
            <v>201703</v>
          </cell>
        </row>
        <row r="2042">
          <cell r="D2042">
            <v>10102</v>
          </cell>
          <cell r="AQ2042">
            <v>425861846</v>
          </cell>
          <cell r="AR2042" t="str">
            <v>201903</v>
          </cell>
        </row>
        <row r="2043">
          <cell r="D2043">
            <v>10102</v>
          </cell>
          <cell r="AQ2043">
            <v>285930024</v>
          </cell>
          <cell r="AR2043" t="str">
            <v>201706</v>
          </cell>
        </row>
        <row r="2044">
          <cell r="D2044">
            <v>10102</v>
          </cell>
          <cell r="AQ2044">
            <v>428576510</v>
          </cell>
          <cell r="AR2044" t="str">
            <v>201905</v>
          </cell>
        </row>
        <row r="2045">
          <cell r="D2045">
            <v>10102</v>
          </cell>
          <cell r="AQ2045">
            <v>170446982</v>
          </cell>
          <cell r="AR2045" t="str">
            <v>201610</v>
          </cell>
        </row>
        <row r="2046">
          <cell r="D2046">
            <v>10102</v>
          </cell>
          <cell r="AQ2046">
            <v>177318157</v>
          </cell>
          <cell r="AR2046" t="str">
            <v>201609</v>
          </cell>
        </row>
        <row r="2047">
          <cell r="D2047">
            <v>10102</v>
          </cell>
          <cell r="AQ2047">
            <v>241844575</v>
          </cell>
          <cell r="AR2047" t="str">
            <v>201708</v>
          </cell>
        </row>
        <row r="2048">
          <cell r="D2048">
            <v>10102</v>
          </cell>
          <cell r="AQ2048">
            <v>125831108</v>
          </cell>
          <cell r="AR2048" t="str">
            <v>201608</v>
          </cell>
        </row>
        <row r="2049">
          <cell r="D2049">
            <v>10102</v>
          </cell>
          <cell r="AQ2049">
            <v>240436041</v>
          </cell>
          <cell r="AR2049" t="str">
            <v>201711</v>
          </cell>
        </row>
        <row r="2050">
          <cell r="D2050">
            <v>10102</v>
          </cell>
          <cell r="AQ2050">
            <v>358461087</v>
          </cell>
          <cell r="AR2050" t="str">
            <v>201808</v>
          </cell>
        </row>
        <row r="2051">
          <cell r="D2051">
            <v>10102</v>
          </cell>
          <cell r="AQ2051">
            <v>408464571</v>
          </cell>
          <cell r="AR2051" t="str">
            <v>201807</v>
          </cell>
        </row>
        <row r="2052">
          <cell r="D2052">
            <v>10102</v>
          </cell>
          <cell r="AQ2052">
            <v>378476763</v>
          </cell>
          <cell r="AR2052" t="str">
            <v>201812</v>
          </cell>
        </row>
        <row r="2053">
          <cell r="D2053">
            <v>10102</v>
          </cell>
          <cell r="AQ2053">
            <v>341300563</v>
          </cell>
          <cell r="AR2053" t="str">
            <v>201803</v>
          </cell>
        </row>
        <row r="2054">
          <cell r="D2054">
            <v>10102</v>
          </cell>
          <cell r="AQ2054">
            <v>417611148</v>
          </cell>
          <cell r="AR2054" t="str">
            <v>201904</v>
          </cell>
        </row>
        <row r="2055">
          <cell r="D2055">
            <v>10102</v>
          </cell>
          <cell r="AQ2055">
            <v>276370538</v>
          </cell>
          <cell r="AR2055" t="str">
            <v>201802</v>
          </cell>
        </row>
        <row r="2056">
          <cell r="D2056">
            <v>10102</v>
          </cell>
          <cell r="AQ2056">
            <v>224167766</v>
          </cell>
          <cell r="AR2056" t="str">
            <v>201705</v>
          </cell>
        </row>
        <row r="2057">
          <cell r="D2057">
            <v>10102</v>
          </cell>
          <cell r="AQ2057">
            <v>378730713</v>
          </cell>
          <cell r="AR2057" t="str">
            <v>201806</v>
          </cell>
        </row>
        <row r="2058">
          <cell r="D2058">
            <v>10102</v>
          </cell>
          <cell r="AQ2058">
            <v>414711221</v>
          </cell>
          <cell r="AR2058" t="str">
            <v>201906</v>
          </cell>
        </row>
        <row r="2059">
          <cell r="D2059">
            <v>10102</v>
          </cell>
          <cell r="AQ2059">
            <v>311309494</v>
          </cell>
          <cell r="AR2059" t="str">
            <v>201710</v>
          </cell>
        </row>
        <row r="2060">
          <cell r="D2060">
            <v>10102</v>
          </cell>
          <cell r="AQ2060">
            <v>418213973</v>
          </cell>
          <cell r="AR2060" t="str">
            <v>201909</v>
          </cell>
        </row>
        <row r="2061">
          <cell r="D2061">
            <v>10102</v>
          </cell>
          <cell r="AQ2061">
            <v>374744570</v>
          </cell>
          <cell r="AR2061" t="str">
            <v>201811</v>
          </cell>
        </row>
        <row r="2062">
          <cell r="D2062">
            <v>10122</v>
          </cell>
          <cell r="AQ2062">
            <v>282046553</v>
          </cell>
          <cell r="AR2062" t="str">
            <v>201801</v>
          </cell>
        </row>
        <row r="2063">
          <cell r="D2063">
            <v>10122</v>
          </cell>
          <cell r="AQ2063">
            <v>509308132</v>
          </cell>
          <cell r="AR2063" t="str">
            <v>201904</v>
          </cell>
        </row>
        <row r="2064">
          <cell r="D2064">
            <v>10122</v>
          </cell>
          <cell r="AQ2064">
            <v>233997089</v>
          </cell>
          <cell r="AR2064" t="str">
            <v>201711</v>
          </cell>
        </row>
        <row r="2065">
          <cell r="D2065">
            <v>10122</v>
          </cell>
          <cell r="AQ2065">
            <v>486670554</v>
          </cell>
          <cell r="AR2065" t="str">
            <v>201903</v>
          </cell>
        </row>
        <row r="2066">
          <cell r="D2066">
            <v>10122</v>
          </cell>
          <cell r="AQ2066">
            <v>308639665</v>
          </cell>
          <cell r="AR2066" t="str">
            <v>201712</v>
          </cell>
        </row>
        <row r="2067">
          <cell r="D2067">
            <v>10122</v>
          </cell>
          <cell r="AQ2067">
            <v>498101808</v>
          </cell>
          <cell r="AR2067" t="str">
            <v>201902</v>
          </cell>
        </row>
        <row r="2068">
          <cell r="D2068">
            <v>10122</v>
          </cell>
          <cell r="AQ2068">
            <v>404343614</v>
          </cell>
          <cell r="AR2068" t="str">
            <v>201807</v>
          </cell>
        </row>
        <row r="2069">
          <cell r="D2069">
            <v>10122</v>
          </cell>
          <cell r="AQ2069">
            <v>417461631</v>
          </cell>
          <cell r="AR2069" t="str">
            <v>201806</v>
          </cell>
        </row>
        <row r="2070">
          <cell r="D2070">
            <v>10122</v>
          </cell>
          <cell r="AQ2070">
            <v>414778578</v>
          </cell>
          <cell r="AR2070" t="str">
            <v>201808</v>
          </cell>
        </row>
        <row r="2071">
          <cell r="D2071">
            <v>10122</v>
          </cell>
          <cell r="AQ2071">
            <v>600205702</v>
          </cell>
          <cell r="AR2071" t="str">
            <v>201905</v>
          </cell>
        </row>
        <row r="2072">
          <cell r="D2072">
            <v>10122</v>
          </cell>
          <cell r="AQ2072">
            <v>661158733</v>
          </cell>
          <cell r="AR2072" t="str">
            <v>201908</v>
          </cell>
        </row>
        <row r="2073">
          <cell r="D2073">
            <v>10122</v>
          </cell>
          <cell r="AQ2073">
            <v>428133104</v>
          </cell>
          <cell r="AR2073" t="str">
            <v>201811</v>
          </cell>
        </row>
        <row r="2074">
          <cell r="D2074">
            <v>10122</v>
          </cell>
          <cell r="AQ2074">
            <v>371329203</v>
          </cell>
          <cell r="AR2074" t="str">
            <v>201805</v>
          </cell>
        </row>
        <row r="2075">
          <cell r="D2075">
            <v>10122</v>
          </cell>
          <cell r="AQ2075">
            <v>326850560</v>
          </cell>
          <cell r="AR2075" t="str">
            <v>201803</v>
          </cell>
        </row>
        <row r="2076">
          <cell r="D2076">
            <v>10122</v>
          </cell>
          <cell r="AQ2076">
            <v>404795680</v>
          </cell>
          <cell r="AR2076" t="str">
            <v>201810</v>
          </cell>
        </row>
        <row r="2077">
          <cell r="D2077">
            <v>10122</v>
          </cell>
          <cell r="AQ2077">
            <v>302005305</v>
          </cell>
          <cell r="AR2077" t="str">
            <v>201802</v>
          </cell>
        </row>
        <row r="2078">
          <cell r="D2078">
            <v>10122</v>
          </cell>
          <cell r="AQ2078">
            <v>88082521</v>
          </cell>
          <cell r="AR2078" t="str">
            <v>201709</v>
          </cell>
        </row>
        <row r="2079">
          <cell r="D2079">
            <v>10122</v>
          </cell>
          <cell r="AQ2079">
            <v>445428564</v>
          </cell>
          <cell r="AR2079" t="str">
            <v>201809</v>
          </cell>
        </row>
        <row r="2080">
          <cell r="D2080">
            <v>10122</v>
          </cell>
          <cell r="AQ2080">
            <v>201474453</v>
          </cell>
          <cell r="AR2080" t="str">
            <v>201710</v>
          </cell>
        </row>
        <row r="2081">
          <cell r="D2081">
            <v>10122</v>
          </cell>
          <cell r="AQ2081">
            <v>474573583</v>
          </cell>
          <cell r="AR2081" t="str">
            <v>201812</v>
          </cell>
        </row>
        <row r="2082">
          <cell r="D2082">
            <v>10122</v>
          </cell>
          <cell r="AQ2082">
            <v>605611838</v>
          </cell>
          <cell r="AR2082" t="str">
            <v>201909</v>
          </cell>
        </row>
        <row r="2083">
          <cell r="D2083">
            <v>10122</v>
          </cell>
          <cell r="AQ2083">
            <v>508532375</v>
          </cell>
          <cell r="AR2083" t="str">
            <v>201901</v>
          </cell>
        </row>
        <row r="2084">
          <cell r="D2084">
            <v>10122</v>
          </cell>
          <cell r="AQ2084">
            <v>571857095</v>
          </cell>
          <cell r="AR2084" t="str">
            <v>201907</v>
          </cell>
        </row>
        <row r="2085">
          <cell r="D2085">
            <v>10122</v>
          </cell>
          <cell r="AQ2085">
            <v>571049706</v>
          </cell>
          <cell r="AR2085" t="str">
            <v>201906</v>
          </cell>
        </row>
        <row r="2086">
          <cell r="D2086">
            <v>10122</v>
          </cell>
          <cell r="AQ2086">
            <v>300553938</v>
          </cell>
          <cell r="AR2086" t="str">
            <v>201804</v>
          </cell>
        </row>
        <row r="2087">
          <cell r="D2087">
            <v>10143</v>
          </cell>
          <cell r="AQ2087">
            <v>663740008</v>
          </cell>
          <cell r="AR2087" t="str">
            <v>201908</v>
          </cell>
        </row>
        <row r="2088">
          <cell r="D2088">
            <v>10143</v>
          </cell>
          <cell r="AQ2088">
            <v>627808534</v>
          </cell>
          <cell r="AR2088" t="str">
            <v>201909</v>
          </cell>
        </row>
        <row r="2089">
          <cell r="D2089">
            <v>10143</v>
          </cell>
          <cell r="AQ2089">
            <v>51588591</v>
          </cell>
          <cell r="AR2089" t="str">
            <v>201907</v>
          </cell>
        </row>
      </sheetData>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FINANCIEROS"/>
      <sheetName val="Indice"/>
      <sheetName val="Oferta de Juegos"/>
      <sheetName val="Posiciones de Juego"/>
      <sheetName val="Ingresos Brutos del Juego"/>
      <sheetName val="Visitas"/>
      <sheetName val="Resumen Industria"/>
      <sheetName val="Glosario"/>
      <sheetName val="Parametros"/>
      <sheetName val="UF"/>
      <sheetName val="Gráficos Comunicado"/>
    </sheetNames>
    <sheetDataSet>
      <sheetData sheetId="0"/>
      <sheetData sheetId="1"/>
      <sheetData sheetId="2">
        <row r="11">
          <cell r="D11">
            <v>2</v>
          </cell>
          <cell r="E11">
            <v>4</v>
          </cell>
          <cell r="F11">
            <v>0</v>
          </cell>
          <cell r="G11">
            <v>371</v>
          </cell>
          <cell r="H11">
            <v>0</v>
          </cell>
        </row>
        <row r="12">
          <cell r="D12">
            <v>6</v>
          </cell>
          <cell r="E12">
            <v>17</v>
          </cell>
          <cell r="F12">
            <v>1</v>
          </cell>
          <cell r="G12">
            <v>690</v>
          </cell>
          <cell r="H12">
            <v>0</v>
          </cell>
        </row>
        <row r="13">
          <cell r="D13">
            <v>6</v>
          </cell>
          <cell r="E13">
            <v>21</v>
          </cell>
          <cell r="F13">
            <v>1</v>
          </cell>
          <cell r="G13">
            <v>907</v>
          </cell>
          <cell r="H13">
            <v>0</v>
          </cell>
        </row>
        <row r="14">
          <cell r="D14">
            <v>16</v>
          </cell>
          <cell r="E14">
            <v>53</v>
          </cell>
          <cell r="F14">
            <v>3</v>
          </cell>
          <cell r="G14">
            <v>1500</v>
          </cell>
          <cell r="H14">
            <v>148</v>
          </cell>
        </row>
        <row r="15">
          <cell r="D15">
            <v>6</v>
          </cell>
          <cell r="E15">
            <v>30</v>
          </cell>
          <cell r="F15">
            <v>0</v>
          </cell>
          <cell r="G15">
            <v>465</v>
          </cell>
          <cell r="H15">
            <v>0</v>
          </cell>
        </row>
        <row r="16">
          <cell r="D16">
            <v>7</v>
          </cell>
          <cell r="E16">
            <v>36</v>
          </cell>
          <cell r="F16">
            <v>2</v>
          </cell>
          <cell r="G16">
            <v>457</v>
          </cell>
          <cell r="H16">
            <v>0</v>
          </cell>
        </row>
        <row r="17">
          <cell r="D17">
            <v>2</v>
          </cell>
          <cell r="E17">
            <v>5</v>
          </cell>
          <cell r="F17">
            <v>0</v>
          </cell>
          <cell r="G17">
            <v>122</v>
          </cell>
          <cell r="H17">
            <v>0</v>
          </cell>
        </row>
        <row r="18">
          <cell r="D18">
            <v>45</v>
          </cell>
          <cell r="E18">
            <v>166</v>
          </cell>
          <cell r="F18">
            <v>7</v>
          </cell>
          <cell r="G18">
            <v>4512</v>
          </cell>
          <cell r="H18">
            <v>148</v>
          </cell>
        </row>
      </sheetData>
      <sheetData sheetId="3">
        <row r="11">
          <cell r="D11">
            <v>14</v>
          </cell>
          <cell r="E11">
            <v>28</v>
          </cell>
          <cell r="F11">
            <v>0</v>
          </cell>
          <cell r="G11">
            <v>371</v>
          </cell>
          <cell r="H11">
            <v>0</v>
          </cell>
          <cell r="I11">
            <v>413</v>
          </cell>
        </row>
        <row r="12">
          <cell r="D12">
            <v>42</v>
          </cell>
          <cell r="E12">
            <v>135</v>
          </cell>
          <cell r="F12">
            <v>7</v>
          </cell>
          <cell r="G12">
            <v>690</v>
          </cell>
          <cell r="H12">
            <v>0</v>
          </cell>
          <cell r="I12">
            <v>874</v>
          </cell>
        </row>
        <row r="13">
          <cell r="D13">
            <v>42</v>
          </cell>
          <cell r="E13">
            <v>153</v>
          </cell>
          <cell r="F13">
            <v>7</v>
          </cell>
          <cell r="G13">
            <v>907</v>
          </cell>
          <cell r="H13">
            <v>0</v>
          </cell>
          <cell r="I13">
            <v>1109</v>
          </cell>
        </row>
        <row r="14">
          <cell r="D14">
            <v>112</v>
          </cell>
          <cell r="E14">
            <v>434</v>
          </cell>
          <cell r="F14">
            <v>24</v>
          </cell>
          <cell r="G14">
            <v>1500</v>
          </cell>
          <cell r="H14">
            <v>148</v>
          </cell>
          <cell r="I14">
            <v>2218</v>
          </cell>
        </row>
        <row r="15">
          <cell r="D15">
            <v>42</v>
          </cell>
          <cell r="E15">
            <v>233</v>
          </cell>
          <cell r="F15">
            <v>0</v>
          </cell>
          <cell r="G15">
            <v>465</v>
          </cell>
          <cell r="H15">
            <v>0</v>
          </cell>
          <cell r="I15">
            <v>740</v>
          </cell>
        </row>
        <row r="16">
          <cell r="D16">
            <v>49</v>
          </cell>
          <cell r="E16">
            <v>270</v>
          </cell>
          <cell r="F16">
            <v>14</v>
          </cell>
          <cell r="G16">
            <v>457</v>
          </cell>
          <cell r="H16">
            <v>0</v>
          </cell>
          <cell r="I16">
            <v>790</v>
          </cell>
        </row>
        <row r="17">
          <cell r="D17">
            <v>14</v>
          </cell>
          <cell r="E17">
            <v>35</v>
          </cell>
          <cell r="F17">
            <v>0</v>
          </cell>
          <cell r="G17">
            <v>122</v>
          </cell>
          <cell r="H17">
            <v>0</v>
          </cell>
          <cell r="I17">
            <v>171</v>
          </cell>
        </row>
        <row r="18">
          <cell r="D18">
            <v>315</v>
          </cell>
          <cell r="E18">
            <v>1288</v>
          </cell>
          <cell r="F18">
            <v>52</v>
          </cell>
          <cell r="G18">
            <v>4512</v>
          </cell>
          <cell r="H18">
            <v>148</v>
          </cell>
          <cell r="I18">
            <v>6315</v>
          </cell>
        </row>
        <row r="23">
          <cell r="D23">
            <v>17067.857142857141</v>
          </cell>
          <cell r="E23">
            <v>10670.315476190477</v>
          </cell>
          <cell r="F23">
            <v>0</v>
          </cell>
          <cell r="G23">
            <v>35461.666666666664</v>
          </cell>
          <cell r="H23">
            <v>0</v>
          </cell>
        </row>
        <row r="24">
          <cell r="D24">
            <v>33225.793650793654</v>
          </cell>
          <cell r="E24">
            <v>19931.716049382718</v>
          </cell>
          <cell r="F24">
            <v>4023.8095238095239</v>
          </cell>
          <cell r="G24">
            <v>67590.574034782607</v>
          </cell>
          <cell r="H24">
            <v>0</v>
          </cell>
        </row>
        <row r="25">
          <cell r="D25">
            <v>40576.984126984127</v>
          </cell>
          <cell r="E25">
            <v>70061.460348583874</v>
          </cell>
          <cell r="F25">
            <v>38619.047619047618</v>
          </cell>
          <cell r="G25">
            <v>78945.947225284821</v>
          </cell>
          <cell r="H25">
            <v>0</v>
          </cell>
        </row>
        <row r="26">
          <cell r="D26">
            <v>98426.455357142855</v>
          </cell>
          <cell r="E26">
            <v>25349.578463901686</v>
          </cell>
          <cell r="F26">
            <v>33079.861250000002</v>
          </cell>
          <cell r="G26">
            <v>79868.019399333352</v>
          </cell>
          <cell r="H26">
            <v>3627.2068468468469</v>
          </cell>
        </row>
        <row r="27">
          <cell r="D27">
            <v>19169.047619047618</v>
          </cell>
          <cell r="E27">
            <v>20933.583547925609</v>
          </cell>
          <cell r="F27">
            <v>0</v>
          </cell>
          <cell r="G27">
            <v>59002.65928315412</v>
          </cell>
          <cell r="H27">
            <v>0</v>
          </cell>
        </row>
        <row r="28">
          <cell r="D28">
            <v>40145.068027210888</v>
          </cell>
          <cell r="E28">
            <v>12598.991975308641</v>
          </cell>
          <cell r="F28">
            <v>8271.4285714285706</v>
          </cell>
          <cell r="G28">
            <v>78785.340827862892</v>
          </cell>
          <cell r="H28">
            <v>0</v>
          </cell>
        </row>
        <row r="29">
          <cell r="D29">
            <v>2279.1666666666665</v>
          </cell>
          <cell r="E29">
            <v>9533.3333333333339</v>
          </cell>
          <cell r="F29">
            <v>0</v>
          </cell>
          <cell r="G29">
            <v>43178.716939890714</v>
          </cell>
          <cell r="H29">
            <v>0</v>
          </cell>
        </row>
        <row r="30">
          <cell r="D30">
            <v>35841.481798671848</v>
          </cell>
          <cell r="E30">
            <v>24154.139884946617</v>
          </cell>
          <cell r="F30">
            <v>20998.536741071428</v>
          </cell>
          <cell r="G30">
            <v>63261.846339567877</v>
          </cell>
          <cell r="H30">
            <v>3627.2068468468469</v>
          </cell>
        </row>
        <row r="35">
          <cell r="D35">
            <v>23.756830275119899</v>
          </cell>
          <cell r="E35">
            <v>14.852062073646339</v>
          </cell>
          <cell r="F35">
            <v>0</v>
          </cell>
          <cell r="G35">
            <v>49.359259877883552</v>
          </cell>
          <cell r="H35">
            <v>0</v>
          </cell>
        </row>
        <row r="36">
          <cell r="D36">
            <v>46.247137757911098</v>
          </cell>
          <cell r="E36">
            <v>27.743048896752292</v>
          </cell>
          <cell r="F36">
            <v>5.6007593171448189</v>
          </cell>
          <cell r="G36">
            <v>94.079636482911027</v>
          </cell>
          <cell r="H36">
            <v>0</v>
          </cell>
        </row>
        <row r="37">
          <cell r="D37">
            <v>56.479294202694902</v>
          </cell>
          <cell r="E37">
            <v>97.518874712688415</v>
          </cell>
          <cell r="F37">
            <v>53.754033209520095</v>
          </cell>
          <cell r="G37">
            <v>109.88523359679975</v>
          </cell>
          <cell r="H37">
            <v>0</v>
          </cell>
        </row>
        <row r="38">
          <cell r="D38">
            <v>137.00024408042822</v>
          </cell>
          <cell r="E38">
            <v>35.28419695994333</v>
          </cell>
          <cell r="F38">
            <v>46.044013765937308</v>
          </cell>
          <cell r="G38">
            <v>111.16867017333855</v>
          </cell>
          <cell r="H38">
            <v>5.0487261940410422</v>
          </cell>
        </row>
        <row r="39">
          <cell r="D39">
            <v>26.681487137475109</v>
          </cell>
          <cell r="E39">
            <v>29.137552959085809</v>
          </cell>
          <cell r="F39">
            <v>0</v>
          </cell>
          <cell r="G39">
            <v>82.126077728347695</v>
          </cell>
          <cell r="H39">
            <v>0</v>
          </cell>
        </row>
        <row r="40">
          <cell r="D40">
            <v>55.878108161030681</v>
          </cell>
          <cell r="E40">
            <v>17.536595923540784</v>
          </cell>
          <cell r="F40">
            <v>11.513040158438519</v>
          </cell>
          <cell r="G40">
            <v>109.66168480021003</v>
          </cell>
          <cell r="H40">
            <v>0</v>
          </cell>
        </row>
        <row r="41">
          <cell r="D41">
            <v>3.1723827552289214</v>
          </cell>
          <cell r="E41">
            <v>13.269491305235418</v>
          </cell>
          <cell r="F41">
            <v>0</v>
          </cell>
          <cell r="G41">
            <v>60.100658287248358</v>
          </cell>
          <cell r="H41">
            <v>0</v>
          </cell>
        </row>
        <row r="42">
          <cell r="D42">
            <v>49.887926338555552</v>
          </cell>
          <cell r="E42">
            <v>33.620260404413195</v>
          </cell>
          <cell r="F42">
            <v>29.227961612760183</v>
          </cell>
          <cell r="G42">
            <v>88.054460135248434</v>
          </cell>
          <cell r="H42">
            <v>5.0487261940410422</v>
          </cell>
        </row>
      </sheetData>
      <sheetData sheetId="4">
        <row r="10">
          <cell r="D10">
            <v>398810885</v>
          </cell>
          <cell r="E10">
            <v>391733215</v>
          </cell>
          <cell r="F10">
            <v>371170130</v>
          </cell>
          <cell r="G10">
            <v>378111510</v>
          </cell>
          <cell r="H10">
            <v>418373284</v>
          </cell>
          <cell r="I10">
            <v>356284695</v>
          </cell>
          <cell r="J10">
            <v>365368380</v>
          </cell>
          <cell r="K10">
            <v>347541315</v>
          </cell>
          <cell r="L10">
            <v>410819915</v>
          </cell>
          <cell r="M10">
            <v>0</v>
          </cell>
          <cell r="N10">
            <v>0</v>
          </cell>
          <cell r="O10">
            <v>0</v>
          </cell>
          <cell r="P10">
            <v>3438213329</v>
          </cell>
          <cell r="Q10">
            <v>5018851.6796859726</v>
          </cell>
        </row>
        <row r="11">
          <cell r="D11">
            <v>1763469047</v>
          </cell>
          <cell r="E11">
            <v>1489102655</v>
          </cell>
          <cell r="F11">
            <v>1699981591.5</v>
          </cell>
          <cell r="G11">
            <v>1577129214.3599999</v>
          </cell>
          <cell r="H11">
            <v>1750202202.76</v>
          </cell>
          <cell r="I11">
            <v>1547681292.95</v>
          </cell>
          <cell r="J11">
            <v>1807339498.99</v>
          </cell>
          <cell r="K11">
            <v>1769741063.47</v>
          </cell>
          <cell r="L11">
            <v>1522557832.52</v>
          </cell>
          <cell r="M11">
            <v>0</v>
          </cell>
          <cell r="N11">
            <v>0</v>
          </cell>
          <cell r="O11">
            <v>0</v>
          </cell>
          <cell r="P11">
            <v>14927204398.549999</v>
          </cell>
          <cell r="Q11">
            <v>21780435.287875928</v>
          </cell>
        </row>
        <row r="12">
          <cell r="D12">
            <v>2914027694</v>
          </cell>
          <cell r="E12">
            <v>3150452867</v>
          </cell>
          <cell r="F12">
            <v>2371166736</v>
          </cell>
          <cell r="G12">
            <v>2353997136</v>
          </cell>
          <cell r="H12">
            <v>2539139465</v>
          </cell>
          <cell r="I12">
            <v>2164847787</v>
          </cell>
          <cell r="J12">
            <v>2629857960</v>
          </cell>
          <cell r="K12">
            <v>2255137953</v>
          </cell>
          <cell r="L12">
            <v>2528938327</v>
          </cell>
          <cell r="M12">
            <v>0</v>
          </cell>
          <cell r="N12">
            <v>0</v>
          </cell>
          <cell r="O12">
            <v>0</v>
          </cell>
          <cell r="P12">
            <v>22907565925</v>
          </cell>
          <cell r="Q12">
            <v>33491654.517911192</v>
          </cell>
        </row>
        <row r="13">
          <cell r="D13">
            <v>5640913333.1100006</v>
          </cell>
          <cell r="E13">
            <v>5767121724.6700001</v>
          </cell>
          <cell r="F13">
            <v>5214539931.5500002</v>
          </cell>
          <cell r="G13">
            <v>4532912573.6999998</v>
          </cell>
          <cell r="H13">
            <v>4185627812.2499995</v>
          </cell>
          <cell r="I13">
            <v>3915020358.1000004</v>
          </cell>
          <cell r="J13">
            <v>4461494678.999999</v>
          </cell>
          <cell r="K13">
            <v>4910348754.2900009</v>
          </cell>
          <cell r="L13">
            <v>4294747573.0700006</v>
          </cell>
          <cell r="M13">
            <v>0</v>
          </cell>
          <cell r="N13">
            <v>0</v>
          </cell>
          <cell r="O13">
            <v>0</v>
          </cell>
          <cell r="P13">
            <v>42922726739.740005</v>
          </cell>
          <cell r="Q13">
            <v>62784510.196496338</v>
          </cell>
        </row>
        <row r="14">
          <cell r="D14">
            <v>1933089160</v>
          </cell>
          <cell r="E14">
            <v>2560289019</v>
          </cell>
          <cell r="F14">
            <v>939181641</v>
          </cell>
          <cell r="G14">
            <v>836763537</v>
          </cell>
          <cell r="H14">
            <v>849448437</v>
          </cell>
          <cell r="I14">
            <v>608527731</v>
          </cell>
          <cell r="J14">
            <v>1168678673</v>
          </cell>
          <cell r="K14">
            <v>732961441</v>
          </cell>
          <cell r="L14">
            <v>993565854</v>
          </cell>
          <cell r="M14">
            <v>0</v>
          </cell>
          <cell r="N14">
            <v>0</v>
          </cell>
          <cell r="O14">
            <v>0</v>
          </cell>
          <cell r="P14">
            <v>10622505493</v>
          </cell>
          <cell r="Q14">
            <v>15636401.101783643</v>
          </cell>
        </row>
        <row r="15">
          <cell r="D15">
            <v>1401659625.5699999</v>
          </cell>
          <cell r="E15">
            <v>1435796880.5899999</v>
          </cell>
          <cell r="F15">
            <v>1459286976.3900001</v>
          </cell>
          <cell r="G15">
            <v>1370614987.52</v>
          </cell>
          <cell r="H15">
            <v>1320579670.9499998</v>
          </cell>
          <cell r="I15">
            <v>1299354608.5500002</v>
          </cell>
          <cell r="J15">
            <v>1456638072.3400004</v>
          </cell>
          <cell r="K15">
            <v>1332859703.7099998</v>
          </cell>
          <cell r="L15">
            <v>1244686107.7500002</v>
          </cell>
          <cell r="M15">
            <v>0</v>
          </cell>
          <cell r="N15">
            <v>0</v>
          </cell>
          <cell r="O15">
            <v>0</v>
          </cell>
          <cell r="P15">
            <v>12321476633.369999</v>
          </cell>
          <cell r="Q15">
            <v>18005334.012800835</v>
          </cell>
        </row>
        <row r="16">
          <cell r="D16">
            <v>159575489</v>
          </cell>
          <cell r="E16">
            <v>161183317</v>
          </cell>
          <cell r="F16">
            <v>200716953</v>
          </cell>
          <cell r="G16">
            <v>177367960</v>
          </cell>
          <cell r="H16">
            <v>175273453</v>
          </cell>
          <cell r="I16">
            <v>158871112</v>
          </cell>
          <cell r="J16">
            <v>165739104</v>
          </cell>
          <cell r="K16">
            <v>156377178</v>
          </cell>
          <cell r="L16">
            <v>169001354</v>
          </cell>
          <cell r="M16">
            <v>0</v>
          </cell>
          <cell r="N16">
            <v>0</v>
          </cell>
          <cell r="O16">
            <v>0</v>
          </cell>
          <cell r="P16">
            <v>1524105920</v>
          </cell>
          <cell r="Q16">
            <v>2226315.3809273387</v>
          </cell>
        </row>
      </sheetData>
      <sheetData sheetId="5">
        <row r="9">
          <cell r="C9" t="str">
            <v>Enero</v>
          </cell>
          <cell r="D9" t="str">
            <v>Febrero</v>
          </cell>
          <cell r="E9" t="str">
            <v>Marzo</v>
          </cell>
          <cell r="F9" t="str">
            <v>Abril</v>
          </cell>
          <cell r="G9" t="str">
            <v>Mayo</v>
          </cell>
          <cell r="H9" t="str">
            <v>Junio</v>
          </cell>
          <cell r="I9" t="str">
            <v>Julio</v>
          </cell>
          <cell r="J9" t="str">
            <v>Agosto</v>
          </cell>
          <cell r="K9" t="str">
            <v>Septiembre</v>
          </cell>
          <cell r="L9" t="str">
            <v>Octubre</v>
          </cell>
          <cell r="M9" t="str">
            <v>Noviembre</v>
          </cell>
          <cell r="N9" t="str">
            <v>Diciembre</v>
          </cell>
        </row>
        <row r="10">
          <cell r="C10">
            <v>5669</v>
          </cell>
          <cell r="D10">
            <v>6898</v>
          </cell>
          <cell r="E10">
            <v>9883</v>
          </cell>
          <cell r="F10">
            <v>8127</v>
          </cell>
          <cell r="G10">
            <v>8135</v>
          </cell>
          <cell r="H10">
            <v>7659</v>
          </cell>
          <cell r="I10">
            <v>8521</v>
          </cell>
          <cell r="J10">
            <v>9885</v>
          </cell>
          <cell r="K10">
            <v>8397</v>
          </cell>
          <cell r="L10">
            <v>0</v>
          </cell>
          <cell r="M10">
            <v>0</v>
          </cell>
          <cell r="N10">
            <v>0</v>
          </cell>
          <cell r="O10">
            <v>73174</v>
          </cell>
        </row>
        <row r="11">
          <cell r="C11">
            <v>46281</v>
          </cell>
          <cell r="D11">
            <v>40510</v>
          </cell>
          <cell r="E11">
            <v>38754</v>
          </cell>
          <cell r="F11">
            <v>35196</v>
          </cell>
          <cell r="G11">
            <v>37585</v>
          </cell>
          <cell r="H11">
            <v>35310</v>
          </cell>
          <cell r="I11">
            <v>38484</v>
          </cell>
          <cell r="J11">
            <v>37248</v>
          </cell>
          <cell r="K11">
            <v>35007</v>
          </cell>
          <cell r="L11">
            <v>0</v>
          </cell>
          <cell r="M11">
            <v>0</v>
          </cell>
          <cell r="N11">
            <v>0</v>
          </cell>
          <cell r="O11">
            <v>344375</v>
          </cell>
        </row>
        <row r="12">
          <cell r="C12">
            <v>32300</v>
          </cell>
          <cell r="D12">
            <v>39632</v>
          </cell>
          <cell r="E12">
            <v>25217</v>
          </cell>
          <cell r="F12">
            <v>24095</v>
          </cell>
          <cell r="G12">
            <v>23915</v>
          </cell>
          <cell r="H12">
            <v>21982</v>
          </cell>
          <cell r="I12">
            <v>25099</v>
          </cell>
          <cell r="J12">
            <v>26724</v>
          </cell>
          <cell r="K12">
            <v>27861</v>
          </cell>
          <cell r="L12">
            <v>0</v>
          </cell>
          <cell r="M12">
            <v>0</v>
          </cell>
          <cell r="N12">
            <v>0</v>
          </cell>
          <cell r="O12">
            <v>246825</v>
          </cell>
        </row>
        <row r="13">
          <cell r="C13">
            <v>164836</v>
          </cell>
          <cell r="D13">
            <v>182881</v>
          </cell>
          <cell r="E13">
            <v>100987</v>
          </cell>
          <cell r="F13">
            <v>118101</v>
          </cell>
          <cell r="G13">
            <v>103220</v>
          </cell>
          <cell r="H13">
            <v>77091</v>
          </cell>
          <cell r="I13">
            <v>82817</v>
          </cell>
          <cell r="J13">
            <v>82385</v>
          </cell>
          <cell r="K13">
            <v>81733</v>
          </cell>
          <cell r="L13">
            <v>0</v>
          </cell>
          <cell r="M13">
            <v>0</v>
          </cell>
          <cell r="N13">
            <v>0</v>
          </cell>
          <cell r="O13">
            <v>994051</v>
          </cell>
        </row>
        <row r="14">
          <cell r="C14">
            <v>30569</v>
          </cell>
          <cell r="D14">
            <v>49853</v>
          </cell>
          <cell r="E14">
            <v>14278</v>
          </cell>
          <cell r="F14">
            <v>10067</v>
          </cell>
          <cell r="G14">
            <v>9836</v>
          </cell>
          <cell r="H14">
            <v>8044</v>
          </cell>
          <cell r="I14">
            <v>16285</v>
          </cell>
          <cell r="J14">
            <v>12622</v>
          </cell>
          <cell r="K14">
            <v>15745</v>
          </cell>
          <cell r="L14">
            <v>0</v>
          </cell>
          <cell r="M14">
            <v>0</v>
          </cell>
          <cell r="N14">
            <v>0</v>
          </cell>
          <cell r="O14">
            <v>167299</v>
          </cell>
        </row>
        <row r="15">
          <cell r="C15">
            <v>0</v>
          </cell>
          <cell r="D15">
            <v>0</v>
          </cell>
          <cell r="E15">
            <v>0</v>
          </cell>
          <cell r="F15">
            <v>0</v>
          </cell>
          <cell r="G15">
            <v>0</v>
          </cell>
          <cell r="H15">
            <v>0</v>
          </cell>
          <cell r="I15">
            <v>0</v>
          </cell>
          <cell r="J15">
            <v>0</v>
          </cell>
          <cell r="K15">
            <v>0</v>
          </cell>
          <cell r="L15">
            <v>0</v>
          </cell>
          <cell r="M15">
            <v>0</v>
          </cell>
          <cell r="N15">
            <v>0</v>
          </cell>
          <cell r="O15">
            <v>0</v>
          </cell>
        </row>
        <row r="16">
          <cell r="C16">
            <v>5833</v>
          </cell>
          <cell r="D16">
            <v>5611</v>
          </cell>
          <cell r="E16">
            <v>6046</v>
          </cell>
          <cell r="F16">
            <v>5028</v>
          </cell>
          <cell r="G16">
            <v>5168</v>
          </cell>
          <cell r="H16">
            <v>4532</v>
          </cell>
          <cell r="I16">
            <v>4898</v>
          </cell>
          <cell r="J16">
            <v>4478</v>
          </cell>
          <cell r="K16">
            <v>4679</v>
          </cell>
          <cell r="L16">
            <v>0</v>
          </cell>
          <cell r="M16">
            <v>0</v>
          </cell>
          <cell r="N16">
            <v>0</v>
          </cell>
          <cell r="O16">
            <v>46273</v>
          </cell>
        </row>
        <row r="17">
          <cell r="C17">
            <v>285488</v>
          </cell>
          <cell r="D17">
            <v>325385</v>
          </cell>
          <cell r="E17">
            <v>195165</v>
          </cell>
          <cell r="F17">
            <v>200614</v>
          </cell>
          <cell r="G17">
            <v>187859</v>
          </cell>
          <cell r="H17">
            <v>154618</v>
          </cell>
          <cell r="I17">
            <v>176104</v>
          </cell>
          <cell r="J17">
            <v>173342</v>
          </cell>
          <cell r="K17">
            <v>173422</v>
          </cell>
          <cell r="L17">
            <v>0</v>
          </cell>
          <cell r="M17">
            <v>0</v>
          </cell>
          <cell r="N17">
            <v>0</v>
          </cell>
        </row>
      </sheetData>
      <sheetData sheetId="6">
        <row r="16">
          <cell r="C16">
            <v>593309010</v>
          </cell>
          <cell r="D16">
            <v>654903342.29999995</v>
          </cell>
          <cell r="E16">
            <v>453121889.60000002</v>
          </cell>
          <cell r="F16">
            <v>400672599.80000001</v>
          </cell>
          <cell r="G16">
            <v>423534141.60000002</v>
          </cell>
          <cell r="H16">
            <v>364156010.80000001</v>
          </cell>
          <cell r="I16">
            <v>422327019.80000001</v>
          </cell>
          <cell r="J16">
            <v>350211530.80000001</v>
          </cell>
          <cell r="K16">
            <v>514996390</v>
          </cell>
          <cell r="L16">
            <v>0</v>
          </cell>
          <cell r="M16">
            <v>0</v>
          </cell>
          <cell r="N16">
            <v>0</v>
          </cell>
          <cell r="O16">
            <v>4177231934.7000008</v>
          </cell>
          <cell r="P16">
            <v>6114250.2703431435</v>
          </cell>
        </row>
        <row r="17">
          <cell r="C17">
            <v>2131581049.8999999</v>
          </cell>
          <cell r="D17">
            <v>2069257861.3</v>
          </cell>
          <cell r="E17">
            <v>1323714565.3</v>
          </cell>
          <cell r="F17">
            <v>1213752323.7</v>
          </cell>
          <cell r="G17">
            <v>987807988.89999998</v>
          </cell>
          <cell r="H17">
            <v>972833020.10000002</v>
          </cell>
          <cell r="I17">
            <v>1242931980.25</v>
          </cell>
          <cell r="J17">
            <v>1459867585.4499998</v>
          </cell>
          <cell r="K17">
            <v>988533964.5999999</v>
          </cell>
          <cell r="L17">
            <v>0</v>
          </cell>
          <cell r="M17">
            <v>0</v>
          </cell>
          <cell r="N17">
            <v>0</v>
          </cell>
          <cell r="O17">
            <v>12390280339.499998</v>
          </cell>
          <cell r="P17">
            <v>18167987.240488585</v>
          </cell>
        </row>
        <row r="18">
          <cell r="C18">
            <v>57822300</v>
          </cell>
          <cell r="D18">
            <v>69136571.799999997</v>
          </cell>
          <cell r="E18">
            <v>44378262</v>
          </cell>
          <cell r="F18">
            <v>42694301</v>
          </cell>
          <cell r="G18">
            <v>52859710.199999996</v>
          </cell>
          <cell r="H18">
            <v>36204051.399999999</v>
          </cell>
          <cell r="I18">
            <v>56188901</v>
          </cell>
          <cell r="J18">
            <v>44899661.399999999</v>
          </cell>
          <cell r="K18">
            <v>47420249.100000001</v>
          </cell>
          <cell r="L18">
            <v>0</v>
          </cell>
          <cell r="M18">
            <v>0</v>
          </cell>
          <cell r="N18">
            <v>0</v>
          </cell>
          <cell r="O18">
            <v>451604007.89999998</v>
          </cell>
          <cell r="P18">
            <v>660672.734122233</v>
          </cell>
        </row>
        <row r="19">
          <cell r="C19">
            <v>11401349760.780001</v>
          </cell>
          <cell r="D19">
            <v>12122438792.26</v>
          </cell>
          <cell r="E19">
            <v>10410605105.74</v>
          </cell>
          <cell r="F19">
            <v>9546948653.8800011</v>
          </cell>
          <cell r="G19">
            <v>9754347321.0600014</v>
          </cell>
          <cell r="H19">
            <v>8661706881.7999992</v>
          </cell>
          <cell r="I19">
            <v>10311835657.879999</v>
          </cell>
          <cell r="J19">
            <v>9631410748.5200005</v>
          </cell>
          <cell r="K19">
            <v>9596014378.2400017</v>
          </cell>
          <cell r="L19">
            <v>0</v>
          </cell>
          <cell r="M19">
            <v>0</v>
          </cell>
          <cell r="N19">
            <v>0</v>
          </cell>
          <cell r="O19">
            <v>91436657300.160019</v>
          </cell>
          <cell r="P19">
            <v>133694950.08924817</v>
          </cell>
        </row>
        <row r="20">
          <cell r="C20">
            <v>27483113</v>
          </cell>
          <cell r="D20">
            <v>39943110.600000001</v>
          </cell>
          <cell r="E20">
            <v>24224136.800000001</v>
          </cell>
          <cell r="F20">
            <v>22829040.199999999</v>
          </cell>
          <cell r="G20">
            <v>20095163.199999999</v>
          </cell>
          <cell r="H20">
            <v>15687620.5</v>
          </cell>
          <cell r="I20">
            <v>21832808.399999999</v>
          </cell>
          <cell r="J20">
            <v>18577882.300000001</v>
          </cell>
          <cell r="K20">
            <v>17351973.399999999</v>
          </cell>
          <cell r="L20">
            <v>0</v>
          </cell>
          <cell r="M20">
            <v>0</v>
          </cell>
          <cell r="N20">
            <v>0</v>
          </cell>
          <cell r="O20">
            <v>208024848.40000001</v>
          </cell>
          <cell r="P20">
            <v>305641.83214387728</v>
          </cell>
        </row>
        <row r="21">
          <cell r="C21">
            <v>14211545233.68</v>
          </cell>
          <cell r="D21">
            <v>14955679678.26</v>
          </cell>
          <cell r="E21">
            <v>12256043959.439999</v>
          </cell>
          <cell r="F21">
            <v>11226896918.580002</v>
          </cell>
          <cell r="G21">
            <v>11238644324.960003</v>
          </cell>
          <cell r="H21">
            <v>10050587584.599998</v>
          </cell>
          <cell r="I21">
            <v>12055116367.329998</v>
          </cell>
          <cell r="J21">
            <v>11504967408.469999</v>
          </cell>
          <cell r="K21">
            <v>11164316955.340002</v>
          </cell>
          <cell r="L21">
            <v>0</v>
          </cell>
          <cell r="M21">
            <v>0</v>
          </cell>
          <cell r="N21">
            <v>0</v>
          </cell>
          <cell r="O21">
            <v>108663798430.66</v>
          </cell>
          <cell r="P21">
            <v>158943502.16634598</v>
          </cell>
        </row>
        <row r="27">
          <cell r="C27">
            <v>4.1748381350812894E-2</v>
          </cell>
          <cell r="D27">
            <v>4.3789607452744926E-2</v>
          </cell>
          <cell r="E27">
            <v>3.6971300943400336E-2</v>
          </cell>
          <cell r="F27">
            <v>3.5688632638721851E-2</v>
          </cell>
          <cell r="G27">
            <v>3.7685518764871785E-2</v>
          </cell>
          <cell r="H27">
            <v>3.6232310572366699E-2</v>
          </cell>
          <cell r="I27">
            <v>3.503301062646965E-2</v>
          </cell>
          <cell r="J27">
            <v>3.0440028064935933E-2</v>
          </cell>
          <cell r="K27">
            <v>4.6128786208785681E-2</v>
          </cell>
          <cell r="L27">
            <v>0</v>
          </cell>
          <cell r="M27">
            <v>0</v>
          </cell>
          <cell r="N27">
            <v>0</v>
          </cell>
          <cell r="O27">
            <v>3.8441799339138279E-2</v>
          </cell>
        </row>
        <row r="28">
          <cell r="C28">
            <v>0.14998939347203125</v>
          </cell>
          <cell r="D28">
            <v>0.13835933276291895</v>
          </cell>
          <cell r="E28">
            <v>0.10800504385270522</v>
          </cell>
          <cell r="F28">
            <v>0.10811111320451294</v>
          </cell>
          <cell r="G28">
            <v>8.7893874059718088E-2</v>
          </cell>
          <cell r="H28">
            <v>9.6793646332740027E-2</v>
          </cell>
          <cell r="I28">
            <v>0.10310410471178953</v>
          </cell>
          <cell r="J28">
            <v>0.12689019739206214</v>
          </cell>
          <cell r="K28">
            <v>8.854406127615129E-2</v>
          </cell>
          <cell r="L28">
            <v>0</v>
          </cell>
          <cell r="M28">
            <v>0</v>
          </cell>
          <cell r="N28">
            <v>0</v>
          </cell>
          <cell r="O28">
            <v>0.11402399436097774</v>
          </cell>
        </row>
        <row r="29">
          <cell r="C29">
            <v>4.0686849353275597E-3</v>
          </cell>
          <cell r="D29">
            <v>4.6227636113722655E-3</v>
          </cell>
          <cell r="E29">
            <v>3.6209287553850881E-3</v>
          </cell>
          <cell r="F29">
            <v>3.8028585556301744E-3</v>
          </cell>
          <cell r="G29">
            <v>4.7033884756547909E-3</v>
          </cell>
          <cell r="H29">
            <v>3.6021825684573522E-3</v>
          </cell>
          <cell r="I29">
            <v>4.6610002996134393E-3</v>
          </cell>
          <cell r="J29">
            <v>3.9026326460468459E-3</v>
          </cell>
          <cell r="K29">
            <v>4.2474832351761952E-3</v>
          </cell>
          <cell r="L29">
            <v>0</v>
          </cell>
          <cell r="M29">
            <v>0</v>
          </cell>
          <cell r="N29">
            <v>0</v>
          </cell>
          <cell r="O29">
            <v>4.1559747995389218E-3</v>
          </cell>
        </row>
        <row r="30">
          <cell r="C30">
            <v>0.80225968206186993</v>
          </cell>
          <cell r="D30">
            <v>0.81055753085441651</v>
          </cell>
          <cell r="E30">
            <v>0.84942622107041466</v>
          </cell>
          <cell r="F30">
            <v>0.85036397172937761</v>
          </cell>
          <cell r="G30">
            <v>0.86792917713362339</v>
          </cell>
          <cell r="H30">
            <v>0.86181099452054821</v>
          </cell>
          <cell r="I30">
            <v>0.85539080201876927</v>
          </cell>
          <cell r="J30">
            <v>0.83715237136867682</v>
          </cell>
          <cell r="K30">
            <v>0.85952543416909477</v>
          </cell>
          <cell r="L30">
            <v>0</v>
          </cell>
          <cell r="M30">
            <v>0</v>
          </cell>
          <cell r="N30">
            <v>0</v>
          </cell>
          <cell r="O30">
            <v>0.84146384187468948</v>
          </cell>
        </row>
        <row r="31">
          <cell r="C31">
            <v>1.933858179958338E-3</v>
          </cell>
          <cell r="D31">
            <v>2.6707653185473368E-3</v>
          </cell>
          <cell r="E31">
            <v>1.9765053780948453E-3</v>
          </cell>
          <cell r="F31">
            <v>2.0334238717573845E-3</v>
          </cell>
          <cell r="G31">
            <v>1.7880415661318222E-3</v>
          </cell>
          <cell r="H31">
            <v>1.5608660058877889E-3</v>
          </cell>
          <cell r="I31">
            <v>1.8110823433582161E-3</v>
          </cell>
          <cell r="J31">
            <v>1.614770528278324E-3</v>
          </cell>
          <cell r="K31">
            <v>1.5542351107920114E-3</v>
          </cell>
          <cell r="L31">
            <v>0</v>
          </cell>
          <cell r="M31">
            <v>0</v>
          </cell>
          <cell r="N31">
            <v>0</v>
          </cell>
          <cell r="O31">
            <v>1.9143896256557217E-3</v>
          </cell>
        </row>
        <row r="32">
          <cell r="C32">
            <v>1</v>
          </cell>
          <cell r="D32">
            <v>1</v>
          </cell>
          <cell r="E32">
            <v>1.0000000000000002</v>
          </cell>
          <cell r="F32">
            <v>1</v>
          </cell>
          <cell r="G32">
            <v>0.99999999999999978</v>
          </cell>
          <cell r="H32">
            <v>1.0000000000000002</v>
          </cell>
          <cell r="I32">
            <v>1</v>
          </cell>
          <cell r="J32">
            <v>1</v>
          </cell>
          <cell r="K32">
            <v>1</v>
          </cell>
          <cell r="L32">
            <v>0</v>
          </cell>
          <cell r="M32">
            <v>0</v>
          </cell>
          <cell r="N32">
            <v>0</v>
          </cell>
          <cell r="O32">
            <v>1.0000000000000002</v>
          </cell>
        </row>
      </sheetData>
      <sheetData sheetId="7"/>
      <sheetData sheetId="8">
        <row r="50">
          <cell r="B50">
            <v>201501</v>
          </cell>
          <cell r="C50">
            <v>201502</v>
          </cell>
          <cell r="D50">
            <v>201503</v>
          </cell>
          <cell r="E50">
            <v>201504</v>
          </cell>
          <cell r="F50">
            <v>201505</v>
          </cell>
          <cell r="G50">
            <v>201506</v>
          </cell>
          <cell r="H50">
            <v>201507</v>
          </cell>
          <cell r="I50">
            <v>201508</v>
          </cell>
          <cell r="J50">
            <v>201509</v>
          </cell>
          <cell r="K50">
            <v>201510</v>
          </cell>
          <cell r="L50">
            <v>201511</v>
          </cell>
          <cell r="M50">
            <v>201512</v>
          </cell>
          <cell r="N50">
            <v>201601</v>
          </cell>
          <cell r="O50">
            <v>201602</v>
          </cell>
          <cell r="P50">
            <v>201603</v>
          </cell>
          <cell r="Q50">
            <v>201604</v>
          </cell>
          <cell r="R50">
            <v>201605</v>
          </cell>
          <cell r="S50">
            <v>201606</v>
          </cell>
          <cell r="T50">
            <v>201607</v>
          </cell>
          <cell r="U50">
            <v>201608</v>
          </cell>
          <cell r="V50">
            <v>201609</v>
          </cell>
          <cell r="W50">
            <v>201610</v>
          </cell>
          <cell r="X50">
            <v>201611</v>
          </cell>
          <cell r="Y50">
            <v>201612</v>
          </cell>
          <cell r="Z50">
            <v>201701</v>
          </cell>
          <cell r="AA50">
            <v>201702</v>
          </cell>
          <cell r="AB50">
            <v>201703</v>
          </cell>
          <cell r="AC50">
            <v>201704</v>
          </cell>
          <cell r="AD50">
            <v>201705</v>
          </cell>
          <cell r="AE50">
            <v>201706</v>
          </cell>
          <cell r="AF50">
            <v>201707</v>
          </cell>
          <cell r="AG50">
            <v>201708</v>
          </cell>
          <cell r="AH50">
            <v>201709</v>
          </cell>
          <cell r="AI50">
            <v>201710</v>
          </cell>
          <cell r="AJ50">
            <v>201711</v>
          </cell>
          <cell r="AK50">
            <v>201712</v>
          </cell>
          <cell r="AL50">
            <v>201801</v>
          </cell>
          <cell r="AM50">
            <v>201802</v>
          </cell>
          <cell r="AN50">
            <v>201803</v>
          </cell>
          <cell r="AO50">
            <v>201804</v>
          </cell>
          <cell r="AP50">
            <v>201805</v>
          </cell>
          <cell r="AQ50">
            <v>201806</v>
          </cell>
          <cell r="AR50">
            <v>201807</v>
          </cell>
          <cell r="AS50">
            <v>201808</v>
          </cell>
          <cell r="AT50">
            <v>201809</v>
          </cell>
          <cell r="AU50">
            <v>201810</v>
          </cell>
          <cell r="AV50">
            <v>201811</v>
          </cell>
          <cell r="AW50">
            <v>201812</v>
          </cell>
          <cell r="AX50">
            <v>201901</v>
          </cell>
          <cell r="AY50">
            <v>201902</v>
          </cell>
          <cell r="AZ50">
            <v>201903</v>
          </cell>
          <cell r="BA50">
            <v>201904</v>
          </cell>
          <cell r="BB50">
            <v>201905</v>
          </cell>
          <cell r="BC50">
            <v>201906</v>
          </cell>
          <cell r="BD50">
            <v>201907</v>
          </cell>
          <cell r="BE50">
            <v>201908</v>
          </cell>
          <cell r="BF50">
            <v>201909</v>
          </cell>
          <cell r="BG50">
            <v>201910</v>
          </cell>
          <cell r="BH50">
            <v>201911</v>
          </cell>
          <cell r="BI50">
            <v>201912</v>
          </cell>
        </row>
        <row r="51">
          <cell r="F51">
            <v>2015</v>
          </cell>
          <cell r="R51">
            <v>2016</v>
          </cell>
          <cell r="AD51">
            <v>2017</v>
          </cell>
          <cell r="AP51">
            <v>2018</v>
          </cell>
          <cell r="BB51">
            <v>2019</v>
          </cell>
        </row>
        <row r="52">
          <cell r="B52" t="str">
            <v>Enero</v>
          </cell>
          <cell r="C52" t="str">
            <v>Febrero</v>
          </cell>
          <cell r="D52" t="str">
            <v>Marzo</v>
          </cell>
          <cell r="E52" t="str">
            <v>Abril</v>
          </cell>
          <cell r="F52" t="str">
            <v>Mayo</v>
          </cell>
          <cell r="G52" t="str">
            <v>Junio</v>
          </cell>
          <cell r="H52" t="str">
            <v>Julio</v>
          </cell>
          <cell r="I52" t="str">
            <v>Agosto</v>
          </cell>
          <cell r="J52" t="str">
            <v>Septiembre</v>
          </cell>
          <cell r="K52" t="str">
            <v>Octubre</v>
          </cell>
          <cell r="L52" t="str">
            <v>Noviembre</v>
          </cell>
          <cell r="M52" t="str">
            <v>Diciembre</v>
          </cell>
          <cell r="N52" t="str">
            <v>Enero</v>
          </cell>
          <cell r="O52" t="str">
            <v>Febrero</v>
          </cell>
          <cell r="P52" t="str">
            <v>Marzo</v>
          </cell>
          <cell r="Q52" t="str">
            <v>Abril</v>
          </cell>
          <cell r="R52" t="str">
            <v>Mayo</v>
          </cell>
          <cell r="S52" t="str">
            <v>Junio</v>
          </cell>
          <cell r="T52" t="str">
            <v>Julio</v>
          </cell>
          <cell r="U52" t="str">
            <v>Agosto</v>
          </cell>
          <cell r="V52" t="str">
            <v>Septiembre</v>
          </cell>
          <cell r="W52" t="str">
            <v>Octubre</v>
          </cell>
          <cell r="X52" t="str">
            <v>Noviembre</v>
          </cell>
          <cell r="Y52" t="str">
            <v>Diciembre</v>
          </cell>
          <cell r="Z52" t="str">
            <v>Enero</v>
          </cell>
          <cell r="AA52" t="str">
            <v>Febrero</v>
          </cell>
          <cell r="AB52" t="str">
            <v>Marzo</v>
          </cell>
          <cell r="AC52" t="str">
            <v>Abril</v>
          </cell>
          <cell r="AD52" t="str">
            <v>Mayo</v>
          </cell>
          <cell r="AE52" t="str">
            <v>Junio</v>
          </cell>
          <cell r="AF52" t="str">
            <v>Julio</v>
          </cell>
          <cell r="AG52" t="str">
            <v>Agosto</v>
          </cell>
          <cell r="AH52" t="str">
            <v>Septiembre</v>
          </cell>
          <cell r="AI52" t="str">
            <v>Octubre</v>
          </cell>
          <cell r="AJ52" t="str">
            <v>Noviembre</v>
          </cell>
          <cell r="AK52" t="str">
            <v>Diciembre</v>
          </cell>
          <cell r="AL52" t="str">
            <v>Enero</v>
          </cell>
          <cell r="AM52" t="str">
            <v>Febrero</v>
          </cell>
          <cell r="AN52" t="str">
            <v>Marzo</v>
          </cell>
          <cell r="AO52" t="str">
            <v>Abril</v>
          </cell>
          <cell r="AP52" t="str">
            <v>Mayo</v>
          </cell>
          <cell r="AQ52" t="str">
            <v>Junio</v>
          </cell>
          <cell r="AR52" t="str">
            <v>Julio</v>
          </cell>
          <cell r="AS52" t="str">
            <v>Agosto</v>
          </cell>
          <cell r="AT52" t="str">
            <v>Septiembre</v>
          </cell>
          <cell r="AU52" t="str">
            <v>Octubre</v>
          </cell>
          <cell r="AV52" t="str">
            <v>Noviembre</v>
          </cell>
          <cell r="AW52" t="str">
            <v>Diciembre</v>
          </cell>
          <cell r="AX52" t="str">
            <v>Enero</v>
          </cell>
          <cell r="AY52" t="str">
            <v>Febrero</v>
          </cell>
          <cell r="AZ52" t="str">
            <v>Marzo</v>
          </cell>
          <cell r="BA52" t="str">
            <v>Abril</v>
          </cell>
          <cell r="BB52" t="str">
            <v>Mayo</v>
          </cell>
          <cell r="BC52" t="str">
            <v>Junio</v>
          </cell>
          <cell r="BD52" t="str">
            <v>Julio</v>
          </cell>
          <cell r="BE52" t="str">
            <v>Agosto</v>
          </cell>
          <cell r="BF52" t="str">
            <v>Septiembre</v>
          </cell>
          <cell r="BG52" t="str">
            <v>Octubre</v>
          </cell>
          <cell r="BH52" t="str">
            <v>Noviembre</v>
          </cell>
          <cell r="BI52" t="str">
            <v>Diciembre</v>
          </cell>
        </row>
        <row r="53">
          <cell r="B53">
            <v>463104845</v>
          </cell>
          <cell r="C53">
            <v>413288400</v>
          </cell>
          <cell r="D53">
            <v>407676315</v>
          </cell>
          <cell r="E53">
            <v>399683380</v>
          </cell>
          <cell r="F53">
            <v>464405930</v>
          </cell>
          <cell r="G53">
            <v>429348155</v>
          </cell>
          <cell r="H53">
            <v>474061490</v>
          </cell>
          <cell r="I53">
            <v>482419650</v>
          </cell>
          <cell r="J53">
            <v>487809580</v>
          </cell>
          <cell r="K53">
            <v>506416460</v>
          </cell>
          <cell r="L53">
            <v>483391005</v>
          </cell>
          <cell r="M53">
            <v>557328525</v>
          </cell>
          <cell r="N53">
            <v>627200335</v>
          </cell>
          <cell r="O53">
            <v>561831375</v>
          </cell>
          <cell r="P53">
            <v>540937535</v>
          </cell>
          <cell r="Q53">
            <v>532756588</v>
          </cell>
          <cell r="R53">
            <v>534299115</v>
          </cell>
          <cell r="S53">
            <v>576508320</v>
          </cell>
          <cell r="T53">
            <v>624346970</v>
          </cell>
          <cell r="U53">
            <v>613865986</v>
          </cell>
          <cell r="V53">
            <v>581622678</v>
          </cell>
          <cell r="W53">
            <v>615512823</v>
          </cell>
          <cell r="X53">
            <v>506197910</v>
          </cell>
          <cell r="Y53">
            <v>614981490</v>
          </cell>
          <cell r="Z53">
            <v>573512557</v>
          </cell>
          <cell r="AA53">
            <v>494270620</v>
          </cell>
          <cell r="AB53">
            <v>574029387</v>
          </cell>
          <cell r="AC53">
            <v>572198435</v>
          </cell>
          <cell r="AD53">
            <v>581501545</v>
          </cell>
          <cell r="AE53">
            <v>600854658</v>
          </cell>
          <cell r="AF53">
            <v>599417709</v>
          </cell>
          <cell r="AG53">
            <v>592336875</v>
          </cell>
          <cell r="AH53">
            <v>622269795</v>
          </cell>
          <cell r="AI53">
            <v>430160557</v>
          </cell>
          <cell r="AJ53">
            <v>452295275</v>
          </cell>
          <cell r="AK53">
            <v>467193985</v>
          </cell>
          <cell r="AL53">
            <v>468501727</v>
          </cell>
          <cell r="AM53">
            <v>397529270</v>
          </cell>
          <cell r="AN53">
            <v>477492548</v>
          </cell>
          <cell r="AO53">
            <v>425309910</v>
          </cell>
          <cell r="AP53">
            <v>453522885</v>
          </cell>
          <cell r="AQ53">
            <v>411456710</v>
          </cell>
          <cell r="AR53">
            <v>411998525</v>
          </cell>
          <cell r="AS53">
            <v>436674010</v>
          </cell>
          <cell r="AT53">
            <v>449768120</v>
          </cell>
          <cell r="AU53">
            <v>400390995</v>
          </cell>
          <cell r="AV53">
            <v>418547270</v>
          </cell>
          <cell r="AW53">
            <v>407076605</v>
          </cell>
          <cell r="AX53">
            <v>398810885</v>
          </cell>
          <cell r="AY53">
            <v>391733215</v>
          </cell>
          <cell r="AZ53">
            <v>371170130</v>
          </cell>
          <cell r="BA53">
            <v>378111510</v>
          </cell>
          <cell r="BB53">
            <v>418373284</v>
          </cell>
          <cell r="BC53">
            <v>356284695</v>
          </cell>
          <cell r="BD53">
            <v>365368380</v>
          </cell>
          <cell r="BE53">
            <v>347541315</v>
          </cell>
          <cell r="BF53">
            <v>410819915</v>
          </cell>
          <cell r="BG53">
            <v>0</v>
          </cell>
          <cell r="BH53">
            <v>0</v>
          </cell>
          <cell r="BI53">
            <v>0</v>
          </cell>
        </row>
        <row r="54">
          <cell r="B54">
            <v>1996954936</v>
          </cell>
          <cell r="C54">
            <v>2007722274</v>
          </cell>
          <cell r="D54">
            <v>2061822575</v>
          </cell>
          <cell r="E54">
            <v>1963769734</v>
          </cell>
          <cell r="F54">
            <v>1932292332</v>
          </cell>
          <cell r="G54">
            <v>1838288098</v>
          </cell>
          <cell r="H54">
            <v>1973245566</v>
          </cell>
          <cell r="I54">
            <v>1820221763</v>
          </cell>
          <cell r="J54">
            <v>1810463727</v>
          </cell>
          <cell r="K54">
            <v>1933713082</v>
          </cell>
          <cell r="L54">
            <v>1786963322</v>
          </cell>
          <cell r="M54">
            <v>1806183350</v>
          </cell>
          <cell r="N54">
            <v>1936244514</v>
          </cell>
          <cell r="O54">
            <v>1878844980</v>
          </cell>
          <cell r="P54">
            <v>1791903977</v>
          </cell>
          <cell r="Q54">
            <v>1805202074</v>
          </cell>
          <cell r="R54">
            <v>1806434265</v>
          </cell>
          <cell r="S54">
            <v>1720808938</v>
          </cell>
          <cell r="T54">
            <v>1903654690.3599999</v>
          </cell>
          <cell r="U54">
            <v>1717937988</v>
          </cell>
          <cell r="V54">
            <v>1749225225</v>
          </cell>
          <cell r="W54">
            <v>1830317826</v>
          </cell>
          <cell r="X54">
            <v>1631568473</v>
          </cell>
          <cell r="Y54">
            <v>1822003797</v>
          </cell>
          <cell r="Z54">
            <v>1896062606</v>
          </cell>
          <cell r="AA54">
            <v>1692116933</v>
          </cell>
          <cell r="AB54">
            <v>1674703097</v>
          </cell>
          <cell r="AC54">
            <v>1672296074.7</v>
          </cell>
          <cell r="AD54">
            <v>1810687970</v>
          </cell>
          <cell r="AE54">
            <v>1638795874</v>
          </cell>
          <cell r="AF54">
            <v>1753346411</v>
          </cell>
          <cell r="AG54">
            <v>1675732696</v>
          </cell>
          <cell r="AH54">
            <v>1794844181</v>
          </cell>
          <cell r="AI54">
            <v>1766085493.1500001</v>
          </cell>
          <cell r="AJ54">
            <v>1603175724</v>
          </cell>
          <cell r="AK54">
            <v>1733723149</v>
          </cell>
          <cell r="AL54">
            <v>1729514579</v>
          </cell>
          <cell r="AM54">
            <v>1708179421</v>
          </cell>
          <cell r="AN54">
            <v>1742823609</v>
          </cell>
          <cell r="AO54">
            <v>1646667553</v>
          </cell>
          <cell r="AP54">
            <v>1686108002</v>
          </cell>
          <cell r="AQ54">
            <v>1623613075</v>
          </cell>
          <cell r="AR54">
            <v>1746547960</v>
          </cell>
          <cell r="AS54">
            <v>1538428703</v>
          </cell>
          <cell r="AT54">
            <v>1649621291</v>
          </cell>
          <cell r="AU54">
            <v>1684410475</v>
          </cell>
          <cell r="AV54">
            <v>1542786411</v>
          </cell>
          <cell r="AW54">
            <v>1789604295</v>
          </cell>
          <cell r="AX54">
            <v>1763469047</v>
          </cell>
          <cell r="AY54">
            <v>1489102655</v>
          </cell>
          <cell r="AZ54">
            <v>1699981591.5</v>
          </cell>
          <cell r="BA54">
            <v>1577129214.3599999</v>
          </cell>
          <cell r="BB54">
            <v>1750202202.76</v>
          </cell>
          <cell r="BC54">
            <v>1547681292.95</v>
          </cell>
          <cell r="BD54">
            <v>1807339498.99</v>
          </cell>
          <cell r="BE54">
            <v>1769741063.47</v>
          </cell>
          <cell r="BF54">
            <v>1522557832.52</v>
          </cell>
          <cell r="BG54">
            <v>0</v>
          </cell>
          <cell r="BH54">
            <v>0</v>
          </cell>
          <cell r="BI54">
            <v>0</v>
          </cell>
        </row>
        <row r="55">
          <cell r="B55">
            <v>3076009568</v>
          </cell>
          <cell r="C55">
            <v>3072363321.23</v>
          </cell>
          <cell r="D55">
            <v>2131913405.3</v>
          </cell>
          <cell r="E55">
            <v>2342983422.0799999</v>
          </cell>
          <cell r="F55">
            <v>2590518424.4099998</v>
          </cell>
          <cell r="G55">
            <v>2169273268.4699998</v>
          </cell>
          <cell r="H55">
            <v>2344858475.3299999</v>
          </cell>
          <cell r="I55">
            <v>2140173365.4699998</v>
          </cell>
          <cell r="J55">
            <v>1770569707.76</v>
          </cell>
          <cell r="K55">
            <v>2047802709.4699998</v>
          </cell>
          <cell r="L55">
            <v>1977183905</v>
          </cell>
          <cell r="M55">
            <v>2112405239.4799988</v>
          </cell>
          <cell r="N55">
            <v>2904727545</v>
          </cell>
          <cell r="O55">
            <v>3596472210</v>
          </cell>
          <cell r="P55">
            <v>2469610194</v>
          </cell>
          <cell r="Q55">
            <v>2261643402</v>
          </cell>
          <cell r="R55">
            <v>2337184534</v>
          </cell>
          <cell r="S55">
            <v>2244828586</v>
          </cell>
          <cell r="T55">
            <v>2726344782</v>
          </cell>
          <cell r="U55">
            <v>2201871761</v>
          </cell>
          <cell r="V55">
            <v>2261385008</v>
          </cell>
          <cell r="W55">
            <v>2609121541</v>
          </cell>
          <cell r="X55">
            <v>2121689500</v>
          </cell>
          <cell r="Y55">
            <v>2349757355</v>
          </cell>
          <cell r="Z55">
            <v>3147678149</v>
          </cell>
          <cell r="AA55">
            <v>3494851863</v>
          </cell>
          <cell r="AB55">
            <v>2544568989</v>
          </cell>
          <cell r="AC55">
            <v>2508548343</v>
          </cell>
          <cell r="AD55">
            <v>2223554486</v>
          </cell>
          <cell r="AE55">
            <v>2303805823</v>
          </cell>
          <cell r="AF55">
            <v>2270474823</v>
          </cell>
          <cell r="AG55">
            <v>2229600632</v>
          </cell>
          <cell r="AH55">
            <v>2374028390</v>
          </cell>
          <cell r="AI55">
            <v>2351717456</v>
          </cell>
          <cell r="AJ55">
            <v>2106565495.5</v>
          </cell>
          <cell r="AK55">
            <v>2553179730</v>
          </cell>
          <cell r="AL55">
            <v>3128506549</v>
          </cell>
          <cell r="AM55">
            <v>3605343337</v>
          </cell>
          <cell r="AN55">
            <v>2736829693.1499996</v>
          </cell>
          <cell r="AO55">
            <v>2535272514</v>
          </cell>
          <cell r="AP55">
            <v>2417548182</v>
          </cell>
          <cell r="AQ55">
            <v>2372278329</v>
          </cell>
          <cell r="AR55">
            <v>2597084287</v>
          </cell>
          <cell r="AS55">
            <v>2407924689.96</v>
          </cell>
          <cell r="AT55">
            <v>2718036035</v>
          </cell>
          <cell r="AU55">
            <v>2279451198.9000001</v>
          </cell>
          <cell r="AV55">
            <v>2252371660</v>
          </cell>
          <cell r="AW55">
            <v>2461723831</v>
          </cell>
          <cell r="AX55">
            <v>2914027694</v>
          </cell>
          <cell r="AY55">
            <v>3150452867</v>
          </cell>
          <cell r="AZ55">
            <v>2371166736</v>
          </cell>
          <cell r="BA55">
            <v>2353997136</v>
          </cell>
          <cell r="BB55">
            <v>2539139465</v>
          </cell>
          <cell r="BC55">
            <v>2164847787</v>
          </cell>
          <cell r="BD55">
            <v>2629857960</v>
          </cell>
          <cell r="BE55">
            <v>2255137953</v>
          </cell>
          <cell r="BF55">
            <v>2528938327</v>
          </cell>
          <cell r="BG55">
            <v>0</v>
          </cell>
          <cell r="BH55">
            <v>0</v>
          </cell>
          <cell r="BI55">
            <v>0</v>
          </cell>
        </row>
        <row r="56">
          <cell r="B56">
            <v>5558030258.9699993</v>
          </cell>
          <cell r="C56">
            <v>4937909178.0900002</v>
          </cell>
          <cell r="D56">
            <v>4000378464.2500005</v>
          </cell>
          <cell r="E56">
            <v>4387313433.0900011</v>
          </cell>
          <cell r="F56">
            <v>4205194334.8799996</v>
          </cell>
          <cell r="G56">
            <v>3801539096.1100001</v>
          </cell>
          <cell r="H56">
            <v>4346769866.5300007</v>
          </cell>
          <cell r="I56">
            <v>3864974482.0400004</v>
          </cell>
          <cell r="J56">
            <v>3920154989.0999999</v>
          </cell>
          <cell r="K56">
            <v>4430807177.4399996</v>
          </cell>
          <cell r="L56">
            <v>3870342401.8699999</v>
          </cell>
          <cell r="M56">
            <v>4294100655.7400002</v>
          </cell>
          <cell r="N56">
            <v>5744455330.75</v>
          </cell>
          <cell r="O56">
            <v>6588768981.0499992</v>
          </cell>
          <cell r="P56">
            <v>5338946943.5</v>
          </cell>
          <cell r="Q56">
            <v>4260451854.5499997</v>
          </cell>
          <cell r="R56">
            <v>4206426749.7299995</v>
          </cell>
          <cell r="S56">
            <v>4197009354</v>
          </cell>
          <cell r="T56">
            <v>4640384194</v>
          </cell>
          <cell r="U56">
            <v>4389800241.5100002</v>
          </cell>
          <cell r="V56">
            <v>4535525498.499999</v>
          </cell>
          <cell r="W56">
            <v>4506025272.3899994</v>
          </cell>
          <cell r="X56">
            <v>3831074384.3800001</v>
          </cell>
          <cell r="Y56">
            <v>4699434952.3800001</v>
          </cell>
          <cell r="Z56">
            <v>5866132100.9399996</v>
          </cell>
          <cell r="AA56">
            <v>6152454589.1690006</v>
          </cell>
          <cell r="AB56">
            <v>5188514903.8399992</v>
          </cell>
          <cell r="AC56">
            <v>4521207103.1700001</v>
          </cell>
          <cell r="AD56">
            <v>4081522085.48</v>
          </cell>
          <cell r="AE56">
            <v>4174421446.7599998</v>
          </cell>
          <cell r="AF56">
            <v>4458945405.0900002</v>
          </cell>
          <cell r="AG56">
            <v>4245097727.8499999</v>
          </cell>
          <cell r="AH56">
            <v>4741459742.8699999</v>
          </cell>
          <cell r="AI56">
            <v>5076279179.3700008</v>
          </cell>
          <cell r="AJ56">
            <v>4090383492.7909994</v>
          </cell>
          <cell r="AK56">
            <v>4534593670.0899992</v>
          </cell>
          <cell r="AL56">
            <v>6362632961.7799988</v>
          </cell>
          <cell r="AM56">
            <v>5996838129.8699989</v>
          </cell>
          <cell r="AN56">
            <v>5134475707.2099991</v>
          </cell>
          <cell r="AO56">
            <v>4436578357.2200003</v>
          </cell>
          <cell r="AP56">
            <v>4582369508.0899992</v>
          </cell>
          <cell r="AQ56">
            <v>4474853872.2300005</v>
          </cell>
          <cell r="AR56">
            <v>5358226258.0599995</v>
          </cell>
          <cell r="AS56">
            <v>4675642212.5199995</v>
          </cell>
          <cell r="AT56">
            <v>4730753630.5799999</v>
          </cell>
          <cell r="AU56">
            <v>3963369651.1400003</v>
          </cell>
          <cell r="AV56">
            <v>4421046279.789999</v>
          </cell>
          <cell r="AW56">
            <v>4191694222.75</v>
          </cell>
          <cell r="AX56">
            <v>5640913333.1100006</v>
          </cell>
          <cell r="AY56">
            <v>5767121724.6700001</v>
          </cell>
          <cell r="AZ56">
            <v>5214539931.5500002</v>
          </cell>
          <cell r="BA56">
            <v>4532912573.6999998</v>
          </cell>
          <cell r="BB56">
            <v>4185627812.2499995</v>
          </cell>
          <cell r="BC56">
            <v>3915020358.1000004</v>
          </cell>
          <cell r="BD56">
            <v>4461494678.999999</v>
          </cell>
          <cell r="BE56">
            <v>4910348754.2900009</v>
          </cell>
          <cell r="BF56">
            <v>4294747573.0700006</v>
          </cell>
          <cell r="BG56">
            <v>0</v>
          </cell>
          <cell r="BH56">
            <v>0</v>
          </cell>
          <cell r="BI56">
            <v>0</v>
          </cell>
        </row>
        <row r="57">
          <cell r="B57">
            <v>1640027856</v>
          </cell>
          <cell r="C57">
            <v>2056747752</v>
          </cell>
          <cell r="D57">
            <v>587719377</v>
          </cell>
          <cell r="E57">
            <v>652520577</v>
          </cell>
          <cell r="F57">
            <v>732220408</v>
          </cell>
          <cell r="G57">
            <v>561115827</v>
          </cell>
          <cell r="H57">
            <v>912082946</v>
          </cell>
          <cell r="I57">
            <v>701116948</v>
          </cell>
          <cell r="J57">
            <v>796879034</v>
          </cell>
          <cell r="K57">
            <v>735110909</v>
          </cell>
          <cell r="L57">
            <v>639473794</v>
          </cell>
          <cell r="M57">
            <v>734474788</v>
          </cell>
          <cell r="N57">
            <v>2045313255</v>
          </cell>
          <cell r="O57">
            <v>2435764242</v>
          </cell>
          <cell r="P57">
            <v>1009749114</v>
          </cell>
          <cell r="Q57">
            <v>720294782</v>
          </cell>
          <cell r="R57">
            <v>726232984</v>
          </cell>
          <cell r="S57">
            <v>616964420</v>
          </cell>
          <cell r="T57">
            <v>1174460235</v>
          </cell>
          <cell r="U57">
            <v>755516823</v>
          </cell>
          <cell r="V57">
            <v>808325204</v>
          </cell>
          <cell r="W57">
            <v>899647360</v>
          </cell>
          <cell r="X57">
            <v>697848200</v>
          </cell>
          <cell r="Y57">
            <v>905890674</v>
          </cell>
          <cell r="Z57">
            <v>1841732734</v>
          </cell>
          <cell r="AA57">
            <v>2491576599</v>
          </cell>
          <cell r="AB57">
            <v>910965839</v>
          </cell>
          <cell r="AC57">
            <v>1005165956.4699999</v>
          </cell>
          <cell r="AD57">
            <v>720755543</v>
          </cell>
          <cell r="AE57">
            <v>796421034</v>
          </cell>
          <cell r="AF57">
            <v>940682643</v>
          </cell>
          <cell r="AG57">
            <v>722396894</v>
          </cell>
          <cell r="AH57">
            <v>916384776</v>
          </cell>
          <cell r="AI57">
            <v>872545760</v>
          </cell>
          <cell r="AJ57">
            <v>640785080</v>
          </cell>
          <cell r="AK57">
            <v>907776577</v>
          </cell>
          <cell r="AL57">
            <v>1838498456</v>
          </cell>
          <cell r="AM57">
            <v>2685743561</v>
          </cell>
          <cell r="AN57">
            <v>1084737637.2699997</v>
          </cell>
          <cell r="AO57">
            <v>847500885</v>
          </cell>
          <cell r="AP57">
            <v>835246761</v>
          </cell>
          <cell r="AQ57">
            <v>740858420</v>
          </cell>
          <cell r="AR57">
            <v>1212999071</v>
          </cell>
          <cell r="AS57">
            <v>657540662</v>
          </cell>
          <cell r="AT57">
            <v>896702549</v>
          </cell>
          <cell r="AU57">
            <v>656041656</v>
          </cell>
          <cell r="AV57">
            <v>977970107</v>
          </cell>
          <cell r="AW57">
            <v>861420620</v>
          </cell>
          <cell r="AX57">
            <v>1933089160</v>
          </cell>
          <cell r="AY57">
            <v>2560289019</v>
          </cell>
          <cell r="AZ57">
            <v>939181641</v>
          </cell>
          <cell r="BA57">
            <v>836763537</v>
          </cell>
          <cell r="BB57">
            <v>849448437</v>
          </cell>
          <cell r="BC57">
            <v>608527731</v>
          </cell>
          <cell r="BD57">
            <v>1168678673</v>
          </cell>
          <cell r="BE57">
            <v>732961441</v>
          </cell>
          <cell r="BF57">
            <v>993565854</v>
          </cell>
          <cell r="BG57">
            <v>0</v>
          </cell>
          <cell r="BH57">
            <v>0</v>
          </cell>
          <cell r="BI57">
            <v>0</v>
          </cell>
        </row>
        <row r="58">
          <cell r="B58">
            <v>1214806361.8699999</v>
          </cell>
          <cell r="C58">
            <v>1342580310.1199999</v>
          </cell>
          <cell r="D58">
            <v>1129115316</v>
          </cell>
          <cell r="E58">
            <v>1126581683.5900002</v>
          </cell>
          <cell r="F58">
            <v>1221580781.51</v>
          </cell>
          <cell r="G58">
            <v>1091566795.0599999</v>
          </cell>
          <cell r="H58">
            <v>1285387590.8599999</v>
          </cell>
          <cell r="I58">
            <v>1264092945.47</v>
          </cell>
          <cell r="J58">
            <v>1164151216.99</v>
          </cell>
          <cell r="K58">
            <v>1193708934.03</v>
          </cell>
          <cell r="L58">
            <v>1133716527.3600001</v>
          </cell>
          <cell r="M58">
            <v>1184223979.3499999</v>
          </cell>
          <cell r="N58">
            <v>1326320499.98</v>
          </cell>
          <cell r="O58">
            <v>1474468874.3800001</v>
          </cell>
          <cell r="P58">
            <v>1271845484.8994999</v>
          </cell>
          <cell r="Q58">
            <v>1353296981.8399999</v>
          </cell>
          <cell r="R58">
            <v>1332955831.3399999</v>
          </cell>
          <cell r="S58">
            <v>1181198614.1900001</v>
          </cell>
          <cell r="T58">
            <v>1428302199.4000001</v>
          </cell>
          <cell r="U58">
            <v>1218411631.4979</v>
          </cell>
          <cell r="V58">
            <v>1368381222.0599999</v>
          </cell>
          <cell r="W58">
            <v>1345288036.8299999</v>
          </cell>
          <cell r="X58">
            <v>1166353353.171</v>
          </cell>
          <cell r="Y58">
            <v>1325006026.03</v>
          </cell>
          <cell r="Z58">
            <v>1559486360.0481</v>
          </cell>
          <cell r="AA58">
            <v>1553925275.03</v>
          </cell>
          <cell r="AB58">
            <v>1333010734</v>
          </cell>
          <cell r="AC58">
            <v>1276112826.3499999</v>
          </cell>
          <cell r="AD58">
            <v>1394052121.6599998</v>
          </cell>
          <cell r="AE58">
            <v>1240225593.23</v>
          </cell>
          <cell r="AF58">
            <v>1303327669.04</v>
          </cell>
          <cell r="AG58">
            <v>1241347789.76775</v>
          </cell>
          <cell r="AH58">
            <v>1294396055.0899999</v>
          </cell>
          <cell r="AI58">
            <v>1273301681.3099999</v>
          </cell>
          <cell r="AJ58">
            <v>1178489326.8246999</v>
          </cell>
          <cell r="AK58">
            <v>1290865108.5110002</v>
          </cell>
          <cell r="AL58">
            <v>1339878464.8541999</v>
          </cell>
          <cell r="AM58">
            <v>1366551416</v>
          </cell>
          <cell r="AN58">
            <v>1416990444.5599999</v>
          </cell>
          <cell r="AO58">
            <v>1240190199.8724499</v>
          </cell>
          <cell r="AP58">
            <v>1406957806.73</v>
          </cell>
          <cell r="AQ58">
            <v>1276566565.99</v>
          </cell>
          <cell r="AR58">
            <v>1346206168.76</v>
          </cell>
          <cell r="AS58">
            <v>1393153401.53</v>
          </cell>
          <cell r="AT58">
            <v>1335145500.02</v>
          </cell>
          <cell r="AU58">
            <v>1342418293.9799998</v>
          </cell>
          <cell r="AV58">
            <v>1217212610</v>
          </cell>
          <cell r="AW58">
            <v>1239795010</v>
          </cell>
          <cell r="AX58">
            <v>1401659625.5699999</v>
          </cell>
          <cell r="AY58">
            <v>1435796880.5899999</v>
          </cell>
          <cell r="AZ58">
            <v>1459286976.3900001</v>
          </cell>
          <cell r="BA58">
            <v>1370614987.52</v>
          </cell>
          <cell r="BB58">
            <v>1320579670.9499998</v>
          </cell>
          <cell r="BC58">
            <v>1299354608.5500002</v>
          </cell>
          <cell r="BD58">
            <v>1456638072.3400004</v>
          </cell>
          <cell r="BE58">
            <v>1332859703.7099998</v>
          </cell>
          <cell r="BF58">
            <v>1244686107.7500002</v>
          </cell>
          <cell r="BG58">
            <v>0</v>
          </cell>
          <cell r="BH58">
            <v>0</v>
          </cell>
          <cell r="BI58">
            <v>0</v>
          </cell>
        </row>
        <row r="59">
          <cell r="B59">
            <v>140742761</v>
          </cell>
          <cell r="C59">
            <v>125152836</v>
          </cell>
          <cell r="D59">
            <v>134037531</v>
          </cell>
          <cell r="E59">
            <v>138449794</v>
          </cell>
          <cell r="F59">
            <v>151653443</v>
          </cell>
          <cell r="G59">
            <v>142335007</v>
          </cell>
          <cell r="H59">
            <v>141520128</v>
          </cell>
          <cell r="I59">
            <v>127216304</v>
          </cell>
          <cell r="J59">
            <v>133727344</v>
          </cell>
          <cell r="K59">
            <v>139643171</v>
          </cell>
          <cell r="L59">
            <v>127886701</v>
          </cell>
          <cell r="M59">
            <v>133783225</v>
          </cell>
          <cell r="N59">
            <v>136319566</v>
          </cell>
          <cell r="O59">
            <v>134266573</v>
          </cell>
          <cell r="P59">
            <v>161423447</v>
          </cell>
          <cell r="Q59">
            <v>133494252</v>
          </cell>
          <cell r="R59">
            <v>139102272</v>
          </cell>
          <cell r="S59">
            <v>137421903</v>
          </cell>
          <cell r="T59">
            <v>150296434</v>
          </cell>
          <cell r="U59">
            <v>143311453</v>
          </cell>
          <cell r="V59">
            <v>150206284</v>
          </cell>
          <cell r="W59">
            <v>154672839</v>
          </cell>
          <cell r="X59">
            <v>150486004</v>
          </cell>
          <cell r="Y59">
            <v>156093272</v>
          </cell>
          <cell r="Z59">
            <v>156881375</v>
          </cell>
          <cell r="AA59">
            <v>150556049</v>
          </cell>
          <cell r="AB59">
            <v>154474826</v>
          </cell>
          <cell r="AC59">
            <v>149308958</v>
          </cell>
          <cell r="AD59">
            <v>147868429</v>
          </cell>
          <cell r="AE59">
            <v>150984503</v>
          </cell>
          <cell r="AF59">
            <v>150154299</v>
          </cell>
          <cell r="AG59">
            <v>151689464</v>
          </cell>
          <cell r="AH59">
            <v>159844772</v>
          </cell>
          <cell r="AI59">
            <v>134764201</v>
          </cell>
          <cell r="AJ59">
            <v>149232704</v>
          </cell>
          <cell r="AK59">
            <v>172732267</v>
          </cell>
          <cell r="AL59">
            <v>168586799</v>
          </cell>
          <cell r="AM59">
            <v>146929092</v>
          </cell>
          <cell r="AN59">
            <v>169144726</v>
          </cell>
          <cell r="AO59">
            <v>156587633</v>
          </cell>
          <cell r="AP59">
            <v>160511280</v>
          </cell>
          <cell r="AQ59">
            <v>152519113</v>
          </cell>
          <cell r="AR59">
            <v>158039599</v>
          </cell>
          <cell r="AS59">
            <v>156555987</v>
          </cell>
          <cell r="AT59">
            <v>164625155</v>
          </cell>
          <cell r="AU59">
            <v>152804635</v>
          </cell>
          <cell r="AV59">
            <v>164734759</v>
          </cell>
          <cell r="AW59">
            <v>170716238</v>
          </cell>
          <cell r="AX59">
            <v>159575489</v>
          </cell>
          <cell r="AY59">
            <v>161183317</v>
          </cell>
          <cell r="AZ59">
            <v>200716953</v>
          </cell>
          <cell r="BA59">
            <v>177367960</v>
          </cell>
          <cell r="BB59">
            <v>175273453</v>
          </cell>
          <cell r="BC59">
            <v>158871112</v>
          </cell>
          <cell r="BD59">
            <v>165739104</v>
          </cell>
          <cell r="BE59">
            <v>156377178</v>
          </cell>
          <cell r="BF59">
            <v>169001354</v>
          </cell>
          <cell r="BG59">
            <v>0</v>
          </cell>
          <cell r="BH59">
            <v>0</v>
          </cell>
          <cell r="BI59">
            <v>0</v>
          </cell>
        </row>
        <row r="60">
          <cell r="B60">
            <v>14089676586.84</v>
          </cell>
          <cell r="C60">
            <v>13955764071.439999</v>
          </cell>
          <cell r="D60">
            <v>10452662983.550001</v>
          </cell>
          <cell r="E60">
            <v>11011302023.760002</v>
          </cell>
          <cell r="F60">
            <v>11297865653.799999</v>
          </cell>
          <cell r="G60">
            <v>10033466246.639999</v>
          </cell>
          <cell r="H60">
            <v>11477926062.720001</v>
          </cell>
          <cell r="I60">
            <v>10400215457.98</v>
          </cell>
          <cell r="J60">
            <v>10083755598.85</v>
          </cell>
          <cell r="K60">
            <v>10987202442.940001</v>
          </cell>
          <cell r="L60">
            <v>10018957656.23</v>
          </cell>
          <cell r="M60">
            <v>10822499762.57</v>
          </cell>
          <cell r="N60">
            <v>14720581045.73</v>
          </cell>
          <cell r="O60">
            <v>16670417235.43</v>
          </cell>
          <cell r="P60">
            <v>12584416695.3995</v>
          </cell>
          <cell r="Q60">
            <v>11067139934.389999</v>
          </cell>
          <cell r="R60">
            <v>11082635751.07</v>
          </cell>
          <cell r="S60">
            <v>10674740135.190001</v>
          </cell>
          <cell r="T60">
            <v>12647789504.76</v>
          </cell>
          <cell r="U60">
            <v>11040715884.0079</v>
          </cell>
          <cell r="V60">
            <v>11454671119.559999</v>
          </cell>
          <cell r="W60">
            <v>11960585698.219999</v>
          </cell>
          <cell r="X60">
            <v>10105217824.551001</v>
          </cell>
          <cell r="Y60">
            <v>11873167566.410002</v>
          </cell>
          <cell r="Z60">
            <v>15041485881.988098</v>
          </cell>
          <cell r="AA60">
            <v>16029751928.199001</v>
          </cell>
          <cell r="AB60">
            <v>12380267775.84</v>
          </cell>
          <cell r="AC60">
            <v>11704837696.689999</v>
          </cell>
          <cell r="AD60">
            <v>10959942180.139999</v>
          </cell>
          <cell r="AE60">
            <v>10905508931.99</v>
          </cell>
          <cell r="AF60">
            <v>11476348959.130001</v>
          </cell>
          <cell r="AG60">
            <v>10858202078.61775</v>
          </cell>
          <cell r="AH60">
            <v>11903227711.959999</v>
          </cell>
          <cell r="AI60">
            <v>11904854327.83</v>
          </cell>
          <cell r="AJ60">
            <v>10220927098.1157</v>
          </cell>
          <cell r="AK60">
            <v>11660064486.601</v>
          </cell>
          <cell r="AL60">
            <v>15036119536.634199</v>
          </cell>
          <cell r="AM60">
            <v>15907114226.869999</v>
          </cell>
          <cell r="AN60">
            <v>12762494365.189999</v>
          </cell>
          <cell r="AO60">
            <v>11288107052.092451</v>
          </cell>
          <cell r="AP60">
            <v>11542264424.82</v>
          </cell>
          <cell r="AQ60">
            <v>11052146085.219999</v>
          </cell>
          <cell r="AR60">
            <v>12831101868.82</v>
          </cell>
          <cell r="AS60">
            <v>11265919666.01</v>
          </cell>
          <cell r="AT60">
            <v>11944652280.6</v>
          </cell>
          <cell r="AU60">
            <v>10478886905.02</v>
          </cell>
          <cell r="AV60">
            <v>10994669096.789999</v>
          </cell>
          <cell r="AW60">
            <v>11122030821.75</v>
          </cell>
          <cell r="AX60">
            <v>14211545233.68</v>
          </cell>
          <cell r="AY60">
            <v>14955679678.26</v>
          </cell>
          <cell r="AZ60">
            <v>12256043959.439999</v>
          </cell>
          <cell r="BA60">
            <v>11226896918.58</v>
          </cell>
          <cell r="BB60">
            <v>11238644324.959999</v>
          </cell>
          <cell r="BC60">
            <v>10050587584.599998</v>
          </cell>
          <cell r="BD60">
            <v>12055116367.329998</v>
          </cell>
          <cell r="BE60">
            <v>11504967408.470001</v>
          </cell>
          <cell r="BF60">
            <v>11164316963.34</v>
          </cell>
          <cell r="BG60">
            <v>0</v>
          </cell>
          <cell r="BH60">
            <v>0</v>
          </cell>
          <cell r="BI60">
            <v>0</v>
          </cell>
        </row>
      </sheetData>
      <sheetData sheetId="9"/>
      <sheetData sheetId="10">
        <row r="16">
          <cell r="R16">
            <v>-2.4638724382347342E-2</v>
          </cell>
        </row>
        <row r="17">
          <cell r="R17">
            <v>-2.5529401803774089E-2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ción e ingresos brutos"/>
      <sheetName val="Visitas y gasto promedio"/>
      <sheetName val="Resultados máquinas de azar"/>
      <sheetName val="Impuestos x casino (2)"/>
      <sheetName val="Evolución por año"/>
      <sheetName val="Datos para Comunicado"/>
    </sheetNames>
    <sheetDataSet>
      <sheetData sheetId="0"/>
      <sheetData sheetId="1"/>
      <sheetData sheetId="2"/>
      <sheetData sheetId="3"/>
      <sheetData sheetId="4">
        <row r="3">
          <cell r="X3" t="str">
            <v>01</v>
          </cell>
          <cell r="Y3" t="str">
            <v>02</v>
          </cell>
        </row>
        <row r="4">
          <cell r="B4">
            <v>201810</v>
          </cell>
          <cell r="C4">
            <v>201811</v>
          </cell>
          <cell r="D4">
            <v>201812</v>
          </cell>
          <cell r="E4">
            <v>201901</v>
          </cell>
          <cell r="F4">
            <v>201902</v>
          </cell>
          <cell r="G4">
            <v>201903</v>
          </cell>
          <cell r="H4">
            <v>201904</v>
          </cell>
          <cell r="I4">
            <v>201905</v>
          </cell>
          <cell r="J4">
            <v>201906</v>
          </cell>
          <cell r="K4">
            <v>201907</v>
          </cell>
          <cell r="L4">
            <v>201908</v>
          </cell>
          <cell r="M4">
            <v>201909</v>
          </cell>
          <cell r="X4" t="str">
            <v>Enero</v>
          </cell>
          <cell r="Y4" t="str">
            <v>Febrero</v>
          </cell>
        </row>
        <row r="5">
          <cell r="B5" t="str">
            <v>201710</v>
          </cell>
          <cell r="C5" t="str">
            <v>201711</v>
          </cell>
          <cell r="D5" t="str">
            <v>201712</v>
          </cell>
          <cell r="E5" t="str">
            <v>201801</v>
          </cell>
          <cell r="F5" t="str">
            <v>201802</v>
          </cell>
          <cell r="G5" t="str">
            <v>201803</v>
          </cell>
          <cell r="H5" t="str">
            <v>201804</v>
          </cell>
          <cell r="I5" t="str">
            <v>201805</v>
          </cell>
          <cell r="J5" t="str">
            <v>201806</v>
          </cell>
          <cell r="K5" t="str">
            <v>201807</v>
          </cell>
          <cell r="L5" t="str">
            <v>201808</v>
          </cell>
          <cell r="M5" t="str">
            <v>201809</v>
          </cell>
        </row>
        <row r="6">
          <cell r="Y6" t="str">
            <v>UF (al último día)</v>
          </cell>
        </row>
        <row r="7">
          <cell r="B7" t="str">
            <v>Octubre</v>
          </cell>
          <cell r="C7" t="str">
            <v>Noviembre</v>
          </cell>
          <cell r="D7" t="str">
            <v>Diciembre</v>
          </cell>
          <cell r="E7" t="str">
            <v>Enero</v>
          </cell>
          <cell r="F7" t="str">
            <v>Febrero</v>
          </cell>
          <cell r="G7" t="str">
            <v>Marzo</v>
          </cell>
          <cell r="H7" t="str">
            <v>Abril</v>
          </cell>
          <cell r="I7" t="str">
            <v>Mayo</v>
          </cell>
          <cell r="J7" t="str">
            <v>Junio</v>
          </cell>
          <cell r="K7" t="str">
            <v>Julio</v>
          </cell>
          <cell r="L7" t="str">
            <v>Agosto</v>
          </cell>
          <cell r="M7" t="str">
            <v>Septiembre</v>
          </cell>
          <cell r="X7">
            <v>201405</v>
          </cell>
          <cell r="Y7">
            <v>23932.69</v>
          </cell>
        </row>
        <row r="14">
          <cell r="X14">
            <v>201406</v>
          </cell>
          <cell r="Y14">
            <v>24023.61</v>
          </cell>
        </row>
        <row r="15">
          <cell r="X15">
            <v>201407</v>
          </cell>
          <cell r="Y15">
            <v>24062.27</v>
          </cell>
        </row>
        <row r="16">
          <cell r="X16">
            <v>201408</v>
          </cell>
          <cell r="Y16">
            <v>24103.41</v>
          </cell>
        </row>
        <row r="19">
          <cell r="X19">
            <v>201409</v>
          </cell>
          <cell r="Y19">
            <v>24168.02</v>
          </cell>
        </row>
        <row r="20">
          <cell r="X20">
            <v>201410</v>
          </cell>
          <cell r="Y20">
            <v>24326.93</v>
          </cell>
        </row>
        <row r="21">
          <cell r="X21">
            <v>201411</v>
          </cell>
          <cell r="Y21">
            <v>24553.7</v>
          </cell>
        </row>
        <row r="24">
          <cell r="X24">
            <v>201412</v>
          </cell>
          <cell r="Y24">
            <v>24626.1</v>
          </cell>
        </row>
        <row r="25">
          <cell r="X25">
            <v>201501</v>
          </cell>
          <cell r="Y25">
            <v>24557.15</v>
          </cell>
        </row>
        <row r="26">
          <cell r="X26">
            <v>201502</v>
          </cell>
          <cell r="Y26">
            <v>24545.23</v>
          </cell>
        </row>
        <row r="29">
          <cell r="X29">
            <v>201412</v>
          </cell>
          <cell r="Y29">
            <v>24626.1</v>
          </cell>
        </row>
        <row r="30">
          <cell r="X30">
            <v>201501</v>
          </cell>
          <cell r="Y30">
            <v>24557.15</v>
          </cell>
        </row>
        <row r="31">
          <cell r="X31">
            <v>201502</v>
          </cell>
          <cell r="Y31">
            <v>24545.23</v>
          </cell>
        </row>
        <row r="33">
          <cell r="X33">
            <v>201503</v>
          </cell>
          <cell r="Y33">
            <v>24622.78</v>
          </cell>
        </row>
        <row r="34">
          <cell r="X34">
            <v>201504</v>
          </cell>
          <cell r="Y34">
            <v>24754.77</v>
          </cell>
        </row>
        <row r="35">
          <cell r="X35">
            <v>201505</v>
          </cell>
          <cell r="Y35">
            <v>24904.75</v>
          </cell>
        </row>
        <row r="36">
          <cell r="X36">
            <v>201506</v>
          </cell>
          <cell r="Y36">
            <v>24982.959999999999</v>
          </cell>
        </row>
        <row r="37">
          <cell r="X37">
            <v>201507</v>
          </cell>
          <cell r="Y37">
            <v>25086.58</v>
          </cell>
        </row>
        <row r="38">
          <cell r="X38">
            <v>201508</v>
          </cell>
          <cell r="Y38">
            <v>25194.21</v>
          </cell>
        </row>
        <row r="39">
          <cell r="X39">
            <v>201509</v>
          </cell>
          <cell r="Y39">
            <v>25346.89</v>
          </cell>
        </row>
        <row r="40">
          <cell r="X40">
            <v>201510</v>
          </cell>
          <cell r="Y40">
            <v>25490.04</v>
          </cell>
        </row>
        <row r="41">
          <cell r="X41">
            <v>201511</v>
          </cell>
          <cell r="Y41">
            <v>25598.41</v>
          </cell>
        </row>
        <row r="42">
          <cell r="X42">
            <v>201512</v>
          </cell>
          <cell r="Y42">
            <v>25629.09</v>
          </cell>
        </row>
        <row r="43">
          <cell r="X43">
            <v>201601</v>
          </cell>
          <cell r="Y43">
            <v>25629.09</v>
          </cell>
        </row>
        <row r="44">
          <cell r="X44">
            <v>201602</v>
          </cell>
          <cell r="Y44">
            <v>25717.4</v>
          </cell>
        </row>
        <row r="45">
          <cell r="X45">
            <v>201603</v>
          </cell>
          <cell r="Y45">
            <v>25812.05</v>
          </cell>
        </row>
        <row r="46">
          <cell r="X46">
            <v>201604</v>
          </cell>
          <cell r="Y46">
            <v>25906.799999999999</v>
          </cell>
        </row>
        <row r="47">
          <cell r="X47">
            <v>201605</v>
          </cell>
          <cell r="Y47">
            <v>25993.05</v>
          </cell>
        </row>
        <row r="48">
          <cell r="X48">
            <v>201606</v>
          </cell>
          <cell r="Y48">
            <v>26052.07</v>
          </cell>
        </row>
        <row r="49">
          <cell r="X49">
            <v>201607</v>
          </cell>
          <cell r="Y49">
            <v>26141.65</v>
          </cell>
        </row>
        <row r="50">
          <cell r="X50">
            <v>201608</v>
          </cell>
          <cell r="Y50">
            <v>26209.1</v>
          </cell>
        </row>
        <row r="51">
          <cell r="X51">
            <v>201609</v>
          </cell>
          <cell r="Y51">
            <v>26224.3</v>
          </cell>
        </row>
        <row r="52">
          <cell r="X52">
            <v>201610</v>
          </cell>
          <cell r="Y52">
            <v>26261.51</v>
          </cell>
        </row>
        <row r="53">
          <cell r="X53">
            <v>201611</v>
          </cell>
          <cell r="Y53">
            <v>26313.53</v>
          </cell>
        </row>
        <row r="54">
          <cell r="X54">
            <v>201612</v>
          </cell>
          <cell r="Y54">
            <v>26347.98</v>
          </cell>
        </row>
        <row r="55">
          <cell r="X55">
            <v>201701</v>
          </cell>
          <cell r="Y55">
            <v>26318.21</v>
          </cell>
        </row>
        <row r="56">
          <cell r="X56">
            <v>201702</v>
          </cell>
          <cell r="Y56">
            <v>26392.09</v>
          </cell>
        </row>
        <row r="57">
          <cell r="X57">
            <v>201703</v>
          </cell>
          <cell r="Y57">
            <v>26471.94</v>
          </cell>
        </row>
        <row r="58">
          <cell r="X58">
            <v>201704</v>
          </cell>
          <cell r="Y58">
            <v>26561.42</v>
          </cell>
        </row>
        <row r="59">
          <cell r="X59">
            <v>201705</v>
          </cell>
          <cell r="Y59">
            <v>26630.98</v>
          </cell>
        </row>
        <row r="60">
          <cell r="X60">
            <v>201706</v>
          </cell>
          <cell r="Y60">
            <v>26665.09</v>
          </cell>
        </row>
        <row r="61">
          <cell r="X61">
            <v>201707</v>
          </cell>
          <cell r="Y61">
            <v>26597.33</v>
          </cell>
        </row>
        <row r="62">
          <cell r="X62">
            <v>201708</v>
          </cell>
          <cell r="Y62">
            <v>26604.1</v>
          </cell>
        </row>
        <row r="63">
          <cell r="X63">
            <v>201709</v>
          </cell>
          <cell r="Y63">
            <v>26656.79</v>
          </cell>
        </row>
        <row r="64">
          <cell r="X64">
            <v>201710</v>
          </cell>
          <cell r="Y64">
            <v>26634.9</v>
          </cell>
        </row>
        <row r="65">
          <cell r="X65">
            <v>201711</v>
          </cell>
          <cell r="Y65">
            <v>26732.12</v>
          </cell>
        </row>
        <row r="66">
          <cell r="X66">
            <v>201712</v>
          </cell>
          <cell r="Y66">
            <v>26798.14</v>
          </cell>
        </row>
        <row r="67">
          <cell r="X67">
            <v>201801</v>
          </cell>
          <cell r="Y67">
            <v>26824.94</v>
          </cell>
        </row>
        <row r="68">
          <cell r="X68">
            <v>201802</v>
          </cell>
          <cell r="Y68">
            <v>26923.7</v>
          </cell>
        </row>
        <row r="69">
          <cell r="X69">
            <v>201803</v>
          </cell>
          <cell r="Y69">
            <v>26996.89</v>
          </cell>
        </row>
        <row r="70">
          <cell r="X70">
            <v>201804</v>
          </cell>
          <cell r="Y70">
            <v>27004.63</v>
          </cell>
        </row>
        <row r="71">
          <cell r="X71">
            <v>201805</v>
          </cell>
          <cell r="Y71">
            <v>27078.32</v>
          </cell>
        </row>
        <row r="72">
          <cell r="X72">
            <v>201806</v>
          </cell>
          <cell r="Y72">
            <v>27158.77</v>
          </cell>
        </row>
        <row r="73">
          <cell r="X73">
            <v>201807</v>
          </cell>
          <cell r="Y73">
            <v>27202.48</v>
          </cell>
        </row>
        <row r="74">
          <cell r="X74">
            <v>201808</v>
          </cell>
          <cell r="Y74">
            <v>27287.57</v>
          </cell>
        </row>
        <row r="75">
          <cell r="X75">
            <v>201809</v>
          </cell>
          <cell r="Y75">
            <v>27357.45</v>
          </cell>
        </row>
        <row r="76">
          <cell r="X76">
            <v>201810</v>
          </cell>
          <cell r="Y76">
            <v>27432.1</v>
          </cell>
        </row>
        <row r="77">
          <cell r="X77">
            <v>201811</v>
          </cell>
          <cell r="Y77">
            <v>27532.799999999999</v>
          </cell>
        </row>
        <row r="78">
          <cell r="X78">
            <v>201812</v>
          </cell>
          <cell r="Y78">
            <v>27565.79</v>
          </cell>
        </row>
        <row r="79">
          <cell r="X79">
            <v>201901</v>
          </cell>
          <cell r="Y79">
            <v>27546.22</v>
          </cell>
        </row>
        <row r="80">
          <cell r="X80">
            <v>201902</v>
          </cell>
          <cell r="Y80">
            <v>27556.9</v>
          </cell>
        </row>
        <row r="81">
          <cell r="X81">
            <v>201903</v>
          </cell>
          <cell r="Y81">
            <v>27565.759999999998</v>
          </cell>
        </row>
        <row r="82">
          <cell r="X82">
            <v>201904</v>
          </cell>
          <cell r="Y82">
            <v>27662.17</v>
          </cell>
        </row>
        <row r="83">
          <cell r="X83">
            <v>201905</v>
          </cell>
          <cell r="Y83">
            <v>27765.55</v>
          </cell>
        </row>
        <row r="84">
          <cell r="X84">
            <v>201906</v>
          </cell>
          <cell r="Y84">
            <v>27903.3</v>
          </cell>
        </row>
        <row r="85">
          <cell r="X85">
            <v>201907</v>
          </cell>
          <cell r="Y85">
            <v>27953.42</v>
          </cell>
        </row>
        <row r="86">
          <cell r="X86">
            <v>201908</v>
          </cell>
          <cell r="Y86">
            <v>27993.08</v>
          </cell>
        </row>
        <row r="87">
          <cell r="X87">
            <v>201909</v>
          </cell>
          <cell r="Y87">
            <v>28048.53</v>
          </cell>
        </row>
        <row r="88">
          <cell r="X88">
            <v>201910</v>
          </cell>
          <cell r="Y88">
            <v>28065.35</v>
          </cell>
        </row>
      </sheetData>
      <sheetData sheetId="5">
        <row r="1">
          <cell r="B1">
            <v>3.6225374350040258E-2</v>
          </cell>
        </row>
        <row r="2">
          <cell r="B2">
            <v>6.0603207446358019E-3</v>
          </cell>
        </row>
        <row r="4">
          <cell r="B4">
            <v>463979</v>
          </cell>
        </row>
        <row r="5">
          <cell r="B5">
            <v>-9.0047950106259145E-3</v>
          </cell>
        </row>
        <row r="6">
          <cell r="B6">
            <v>-9.2201166510354152E-3</v>
          </cell>
        </row>
        <row r="7">
          <cell r="B7">
            <v>62596.508387233043</v>
          </cell>
        </row>
        <row r="8">
          <cell r="B8">
            <v>4.5641158638251064E-2</v>
          </cell>
        </row>
        <row r="9">
          <cell r="B9">
            <v>1.5422635897714572E-2</v>
          </cell>
        </row>
        <row r="10">
          <cell r="B10">
            <v>4729.1506354000003</v>
          </cell>
        </row>
        <row r="11">
          <cell r="B11">
            <v>1595.70265743</v>
          </cell>
        </row>
        <row r="12">
          <cell r="B12">
            <v>4637.1919490336131</v>
          </cell>
        </row>
        <row r="37">
          <cell r="B37">
            <v>10826</v>
          </cell>
        </row>
        <row r="38">
          <cell r="B38">
            <v>379483.73497600004</v>
          </cell>
        </row>
        <row r="39">
          <cell r="B39">
            <v>356519.28089200001</v>
          </cell>
        </row>
        <row r="40">
          <cell r="B40">
            <v>0.93948501090447956</v>
          </cell>
        </row>
        <row r="41">
          <cell r="B41">
            <v>22964.454084000026</v>
          </cell>
        </row>
        <row r="42">
          <cell r="B42">
            <v>0.79069263241824672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7"/>
  <sheetViews>
    <sheetView zoomScaleNormal="100" workbookViewId="0">
      <selection activeCell="I14" sqref="I14"/>
    </sheetView>
  </sheetViews>
  <sheetFormatPr baseColWidth="10" defaultColWidth="11.42578125" defaultRowHeight="14.25"/>
  <cols>
    <col min="1" max="1" width="2.285156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5">
      <c r="A1" s="84"/>
    </row>
    <row r="9" spans="1:5" ht="20.25">
      <c r="D9" s="8"/>
    </row>
    <row r="10" spans="1:5" ht="20.25">
      <c r="D10" s="15"/>
    </row>
    <row r="12" spans="1:5" ht="1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43"/>
  <sheetViews>
    <sheetView zoomScaleNormal="100" workbookViewId="0">
      <selection activeCell="D33" sqref="D33:H41"/>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303" t="str">
        <f>"OFERTA DE JUEGOS POR CATEGORIA,  EN LOS CASINOS EN OPERACIÓN - "&amp;[1]Parametros!$B$12&amp;" "&amp;MID([1]Parametros!$C$2,1,4)</f>
        <v>OFERTA DE JUEGOS POR CATEGORIA,  EN LOS CASINOS EN OPERACIÓN - Septiembre 2019</v>
      </c>
      <c r="C8" s="304"/>
      <c r="D8" s="304"/>
      <c r="E8" s="304"/>
      <c r="F8" s="304"/>
      <c r="G8" s="304"/>
      <c r="H8" s="305"/>
      <c r="I8" s="65"/>
      <c r="J8" s="37"/>
    </row>
    <row r="9" spans="2:10" s="32" customFormat="1" ht="15" customHeight="1">
      <c r="B9" s="306" t="s">
        <v>6</v>
      </c>
      <c r="C9" s="307" t="s">
        <v>58</v>
      </c>
      <c r="D9" s="308" t="s">
        <v>59</v>
      </c>
      <c r="E9" s="309"/>
      <c r="F9" s="310"/>
      <c r="G9" s="311" t="s">
        <v>60</v>
      </c>
      <c r="H9" s="312" t="s">
        <v>61</v>
      </c>
      <c r="I9" s="65"/>
      <c r="J9" s="37"/>
    </row>
    <row r="10" spans="2:10" s="32" customFormat="1" ht="24" customHeight="1">
      <c r="B10" s="306"/>
      <c r="C10" s="307"/>
      <c r="D10" s="67" t="s">
        <v>52</v>
      </c>
      <c r="E10" s="69" t="s">
        <v>53</v>
      </c>
      <c r="F10" s="68" t="s">
        <v>54</v>
      </c>
      <c r="G10" s="311"/>
      <c r="H10" s="312"/>
      <c r="I10" s="65"/>
    </row>
    <row r="11" spans="2:10" s="32" customFormat="1" ht="15" customHeight="1">
      <c r="B11" s="303" t="s">
        <v>171</v>
      </c>
      <c r="C11" s="304"/>
      <c r="D11" s="304"/>
      <c r="E11" s="304"/>
      <c r="F11" s="304"/>
      <c r="G11" s="304"/>
      <c r="H11" s="305"/>
      <c r="I11" s="65"/>
    </row>
    <row r="12" spans="2:10" s="32" customFormat="1" ht="11.25">
      <c r="B12" s="64" t="s">
        <v>224</v>
      </c>
      <c r="C12" s="57" t="s">
        <v>130</v>
      </c>
      <c r="D12" s="142">
        <f>'[1]Oferta de Juegos'!D12</f>
        <v>5</v>
      </c>
      <c r="E12" s="142">
        <f>'[1]Oferta de Juegos'!E12</f>
        <v>9</v>
      </c>
      <c r="F12" s="142">
        <f>'[1]Oferta de Juegos'!F12</f>
        <v>1</v>
      </c>
      <c r="G12" s="142">
        <f>'[1]Oferta de Juegos'!G12</f>
        <v>352</v>
      </c>
      <c r="H12" s="143">
        <f>'[1]Oferta de Juegos'!H12</f>
        <v>60</v>
      </c>
      <c r="I12" s="65"/>
    </row>
    <row r="13" spans="2:10" s="32" customFormat="1" ht="9" customHeight="1">
      <c r="B13" s="76" t="s">
        <v>125</v>
      </c>
      <c r="C13" s="25" t="s">
        <v>62</v>
      </c>
      <c r="D13" s="141">
        <f>'[1]Oferta de Juegos'!D13</f>
        <v>7</v>
      </c>
      <c r="E13" s="141">
        <f>'[1]Oferta de Juegos'!E13</f>
        <v>12</v>
      </c>
      <c r="F13" s="141">
        <f>'[1]Oferta de Juegos'!F13</f>
        <v>2</v>
      </c>
      <c r="G13" s="141">
        <f>'[1]Oferta de Juegos'!G13</f>
        <v>483</v>
      </c>
      <c r="H13" s="141">
        <f>'[1]Oferta de Juegos'!H13</f>
        <v>100</v>
      </c>
      <c r="I13" s="65"/>
    </row>
    <row r="14" spans="2:10" s="32" customFormat="1" ht="9" customHeight="1">
      <c r="B14" s="64" t="s">
        <v>1</v>
      </c>
      <c r="C14" s="57" t="s">
        <v>63</v>
      </c>
      <c r="D14" s="142">
        <f>'[1]Oferta de Juegos'!D14</f>
        <v>10</v>
      </c>
      <c r="E14" s="142">
        <f>'[1]Oferta de Juegos'!E14</f>
        <v>30</v>
      </c>
      <c r="F14" s="142">
        <f>'[1]Oferta de Juegos'!F14</f>
        <v>2</v>
      </c>
      <c r="G14" s="142">
        <f>'[1]Oferta de Juegos'!G14</f>
        <v>789</v>
      </c>
      <c r="H14" s="143">
        <f>'[1]Oferta de Juegos'!H14</f>
        <v>124</v>
      </c>
      <c r="I14" s="65"/>
    </row>
    <row r="15" spans="2:10" s="32" customFormat="1" ht="9" customHeight="1">
      <c r="B15" s="77" t="s">
        <v>49</v>
      </c>
      <c r="C15" s="25" t="s">
        <v>64</v>
      </c>
      <c r="D15" s="141">
        <f>'[1]Oferta de Juegos'!D15</f>
        <v>5</v>
      </c>
      <c r="E15" s="141">
        <f>'[1]Oferta de Juegos'!E15</f>
        <v>14</v>
      </c>
      <c r="F15" s="141">
        <f>'[1]Oferta de Juegos'!F15</f>
        <v>1</v>
      </c>
      <c r="G15" s="141">
        <f>'[1]Oferta de Juegos'!G15</f>
        <v>396</v>
      </c>
      <c r="H15" s="144">
        <f>'[1]Oferta de Juegos'!H15</f>
        <v>179</v>
      </c>
      <c r="I15" s="65"/>
    </row>
    <row r="16" spans="2:10" s="32" customFormat="1" ht="9" customHeight="1">
      <c r="B16" s="64" t="s">
        <v>152</v>
      </c>
      <c r="C16" s="57" t="s">
        <v>153</v>
      </c>
      <c r="D16" s="142">
        <f>'[1]Oferta de Juegos'!D16</f>
        <v>6</v>
      </c>
      <c r="E16" s="142">
        <f>'[1]Oferta de Juegos'!E16</f>
        <v>8</v>
      </c>
      <c r="F16" s="142">
        <f>'[1]Oferta de Juegos'!F16</f>
        <v>1</v>
      </c>
      <c r="G16" s="142">
        <f>'[1]Oferta de Juegos'!G16</f>
        <v>252</v>
      </c>
      <c r="H16" s="143">
        <f>'[1]Oferta de Juegos'!H16</f>
        <v>60</v>
      </c>
      <c r="I16" s="65"/>
    </row>
    <row r="17" spans="2:10" s="32" customFormat="1" ht="9" customHeight="1">
      <c r="B17" s="76" t="s">
        <v>18</v>
      </c>
      <c r="C17" s="25" t="s">
        <v>65</v>
      </c>
      <c r="D17" s="141">
        <f>'[1]Oferta de Juegos'!D17</f>
        <v>7</v>
      </c>
      <c r="E17" s="141">
        <f>'[1]Oferta de Juegos'!E17</f>
        <v>9</v>
      </c>
      <c r="F17" s="141">
        <f>'[1]Oferta de Juegos'!F17</f>
        <v>1</v>
      </c>
      <c r="G17" s="141">
        <f>'[1]Oferta de Juegos'!G17</f>
        <v>353</v>
      </c>
      <c r="H17" s="144">
        <f>'[1]Oferta de Juegos'!H17</f>
        <v>148</v>
      </c>
      <c r="I17" s="65"/>
      <c r="J17" s="33"/>
    </row>
    <row r="18" spans="2:10" s="32" customFormat="1" ht="9" customHeight="1">
      <c r="B18" s="64" t="s">
        <v>76</v>
      </c>
      <c r="C18" s="57" t="s">
        <v>66</v>
      </c>
      <c r="D18" s="142">
        <f>'[1]Oferta de Juegos'!D18</f>
        <v>16</v>
      </c>
      <c r="E18" s="142">
        <f>'[1]Oferta de Juegos'!E18</f>
        <v>43</v>
      </c>
      <c r="F18" s="142">
        <f>'[1]Oferta de Juegos'!F18</f>
        <v>1</v>
      </c>
      <c r="G18" s="142">
        <f>'[1]Oferta de Juegos'!G18</f>
        <v>997</v>
      </c>
      <c r="H18" s="143">
        <f>'[1]Oferta de Juegos'!H18</f>
        <v>100</v>
      </c>
      <c r="I18" s="65"/>
      <c r="J18" s="33"/>
    </row>
    <row r="19" spans="2:10" s="32" customFormat="1" ht="9" customHeight="1">
      <c r="B19" s="76" t="s">
        <v>126</v>
      </c>
      <c r="C19" s="25" t="s">
        <v>67</v>
      </c>
      <c r="D19" s="141">
        <f>'[1]Oferta de Juegos'!D19</f>
        <v>24</v>
      </c>
      <c r="E19" s="141">
        <f>'[1]Oferta de Juegos'!E19</f>
        <v>69</v>
      </c>
      <c r="F19" s="141">
        <f>'[1]Oferta de Juegos'!F19</f>
        <v>1</v>
      </c>
      <c r="G19" s="141">
        <f>'[1]Oferta de Juegos'!G19</f>
        <v>1992</v>
      </c>
      <c r="H19" s="144">
        <f>'[1]Oferta de Juegos'!H19</f>
        <v>300</v>
      </c>
      <c r="I19" s="65"/>
      <c r="J19" s="33"/>
    </row>
    <row r="20" spans="2:10" s="32" customFormat="1" ht="9" customHeight="1">
      <c r="B20" s="64" t="s">
        <v>2</v>
      </c>
      <c r="C20" s="57" t="s">
        <v>68</v>
      </c>
      <c r="D20" s="142">
        <f>'[1]Oferta de Juegos'!D20</f>
        <v>5</v>
      </c>
      <c r="E20" s="142">
        <f>'[1]Oferta de Juegos'!E20</f>
        <v>12</v>
      </c>
      <c r="F20" s="142">
        <f>'[1]Oferta de Juegos'!F20</f>
        <v>2</v>
      </c>
      <c r="G20" s="142">
        <f>'[1]Oferta de Juegos'!G20</f>
        <v>238</v>
      </c>
      <c r="H20" s="143">
        <f>'[1]Oferta de Juegos'!H20</f>
        <v>30</v>
      </c>
      <c r="I20" s="65"/>
    </row>
    <row r="21" spans="2:10" s="32" customFormat="1" ht="9" customHeight="1">
      <c r="B21" s="89" t="s">
        <v>3</v>
      </c>
      <c r="C21" s="87" t="s">
        <v>69</v>
      </c>
      <c r="D21" s="145">
        <f>'[1]Oferta de Juegos'!D21</f>
        <v>4</v>
      </c>
      <c r="E21" s="145">
        <f>'[1]Oferta de Juegos'!E21</f>
        <v>10</v>
      </c>
      <c r="F21" s="145">
        <f>'[1]Oferta de Juegos'!F21</f>
        <v>1</v>
      </c>
      <c r="G21" s="145">
        <f>'[1]Oferta de Juegos'!G21</f>
        <v>411</v>
      </c>
      <c r="H21" s="146">
        <f>'[1]Oferta de Juegos'!H21</f>
        <v>68</v>
      </c>
      <c r="I21" s="65"/>
    </row>
    <row r="22" spans="2:10" s="32" customFormat="1" ht="9" customHeight="1">
      <c r="B22" s="88" t="s">
        <v>233</v>
      </c>
      <c r="C22" s="27" t="s">
        <v>234</v>
      </c>
      <c r="D22" s="147">
        <f>'[1]Oferta de Juegos'!D22</f>
        <v>6</v>
      </c>
      <c r="E22" s="147">
        <f>'[1]Oferta de Juegos'!E22</f>
        <v>13</v>
      </c>
      <c r="F22" s="147">
        <f>'[1]Oferta de Juegos'!F22</f>
        <v>1</v>
      </c>
      <c r="G22" s="147">
        <f>'[1]Oferta de Juegos'!G22</f>
        <v>457</v>
      </c>
      <c r="H22" s="148">
        <f>'[1]Oferta de Juegos'!H22</f>
        <v>68</v>
      </c>
      <c r="I22" s="65"/>
    </row>
    <row r="23" spans="2:10" s="32" customFormat="1" ht="9" customHeight="1">
      <c r="B23" s="89" t="s">
        <v>127</v>
      </c>
      <c r="C23" s="87" t="s">
        <v>70</v>
      </c>
      <c r="D23" s="145">
        <f>'[1]Oferta de Juegos'!D23</f>
        <v>12</v>
      </c>
      <c r="E23" s="145">
        <f>'[1]Oferta de Juegos'!E23</f>
        <v>36</v>
      </c>
      <c r="F23" s="145">
        <f>'[1]Oferta de Juegos'!F23</f>
        <v>2</v>
      </c>
      <c r="G23" s="145">
        <f>'[1]Oferta de Juegos'!G23</f>
        <v>1385</v>
      </c>
      <c r="H23" s="146">
        <f>'[1]Oferta de Juegos'!H23</f>
        <v>168</v>
      </c>
      <c r="I23" s="65"/>
    </row>
    <row r="24" spans="2:10" s="32" customFormat="1" ht="9" customHeight="1">
      <c r="B24" s="88" t="s">
        <v>7</v>
      </c>
      <c r="C24" s="27" t="s">
        <v>71</v>
      </c>
      <c r="D24" s="147">
        <f>'[1]Oferta de Juegos'!D24</f>
        <v>4</v>
      </c>
      <c r="E24" s="147">
        <f>'[1]Oferta de Juegos'!E24</f>
        <v>7</v>
      </c>
      <c r="F24" s="147">
        <f>'[1]Oferta de Juegos'!F24</f>
        <v>1</v>
      </c>
      <c r="G24" s="147">
        <f>'[1]Oferta de Juegos'!G24</f>
        <v>189</v>
      </c>
      <c r="H24" s="148">
        <f>'[1]Oferta de Juegos'!H24</f>
        <v>40</v>
      </c>
      <c r="I24" s="65"/>
    </row>
    <row r="25" spans="2:10" s="32" customFormat="1" ht="9" customHeight="1">
      <c r="B25" s="89" t="s">
        <v>8</v>
      </c>
      <c r="C25" s="87" t="s">
        <v>72</v>
      </c>
      <c r="D25" s="145">
        <f>'[1]Oferta de Juegos'!D25</f>
        <v>7</v>
      </c>
      <c r="E25" s="145">
        <f>'[1]Oferta de Juegos'!E25</f>
        <v>26</v>
      </c>
      <c r="F25" s="145">
        <f>'[1]Oferta de Juegos'!F25</f>
        <v>3</v>
      </c>
      <c r="G25" s="145">
        <f>'[1]Oferta de Juegos'!G25</f>
        <v>734</v>
      </c>
      <c r="H25" s="146">
        <f>'[1]Oferta de Juegos'!H25</f>
        <v>176</v>
      </c>
      <c r="I25" s="65"/>
    </row>
    <row r="26" spans="2:10" s="32" customFormat="1" ht="9" customHeight="1">
      <c r="B26" s="102" t="s">
        <v>9</v>
      </c>
      <c r="C26" s="27" t="s">
        <v>73</v>
      </c>
      <c r="D26" s="147">
        <f>'[1]Oferta de Juegos'!D26</f>
        <v>5</v>
      </c>
      <c r="E26" s="147">
        <f>'[1]Oferta de Juegos'!E26</f>
        <v>15</v>
      </c>
      <c r="F26" s="147">
        <f>'[1]Oferta de Juegos'!F26</f>
        <v>2</v>
      </c>
      <c r="G26" s="147">
        <f>'[1]Oferta de Juegos'!G26</f>
        <v>434</v>
      </c>
      <c r="H26" s="148">
        <f>'[1]Oferta de Juegos'!H26</f>
        <v>100</v>
      </c>
      <c r="I26" s="65"/>
    </row>
    <row r="27" spans="2:10" s="32" customFormat="1" ht="9" customHeight="1">
      <c r="B27" s="89" t="s">
        <v>128</v>
      </c>
      <c r="C27" s="87" t="s">
        <v>74</v>
      </c>
      <c r="D27" s="145">
        <f>'[1]Oferta de Juegos'!D27</f>
        <v>7</v>
      </c>
      <c r="E27" s="145">
        <f>'[1]Oferta de Juegos'!E27</f>
        <v>13</v>
      </c>
      <c r="F27" s="145">
        <f>'[1]Oferta de Juegos'!F27</f>
        <v>1</v>
      </c>
      <c r="G27" s="145">
        <f>'[1]Oferta de Juegos'!G27</f>
        <v>409</v>
      </c>
      <c r="H27" s="146">
        <f>'[1]Oferta de Juegos'!H27</f>
        <v>60</v>
      </c>
      <c r="I27" s="65"/>
    </row>
    <row r="28" spans="2:10" s="32" customFormat="1" ht="9" customHeight="1">
      <c r="B28" s="102" t="s">
        <v>90</v>
      </c>
      <c r="C28" s="27" t="s">
        <v>91</v>
      </c>
      <c r="D28" s="147">
        <f>'[1]Oferta de Juegos'!D28</f>
        <v>5</v>
      </c>
      <c r="E28" s="147">
        <f>'[1]Oferta de Juegos'!E28</f>
        <v>11</v>
      </c>
      <c r="F28" s="147">
        <f>'[1]Oferta de Juegos'!F28</f>
        <v>1</v>
      </c>
      <c r="G28" s="147">
        <f>'[1]Oferta de Juegos'!G28</f>
        <v>245</v>
      </c>
      <c r="H28" s="148">
        <f>'[1]Oferta de Juegos'!H28</f>
        <v>36</v>
      </c>
      <c r="I28" s="65"/>
    </row>
    <row r="29" spans="2:10" s="32" customFormat="1" ht="9" customHeight="1">
      <c r="B29" s="89" t="s">
        <v>88</v>
      </c>
      <c r="C29" s="87" t="s">
        <v>89</v>
      </c>
      <c r="D29" s="145">
        <f>'[1]Oferta de Juegos'!D29</f>
        <v>4</v>
      </c>
      <c r="E29" s="145">
        <f>'[1]Oferta de Juegos'!E29</f>
        <v>6</v>
      </c>
      <c r="F29" s="145">
        <f>'[1]Oferta de Juegos'!F29</f>
        <v>1</v>
      </c>
      <c r="G29" s="145">
        <f>'[1]Oferta de Juegos'!G29</f>
        <v>208</v>
      </c>
      <c r="H29" s="146">
        <f>'[1]Oferta de Juegos'!H29</f>
        <v>38</v>
      </c>
      <c r="I29" s="65"/>
    </row>
    <row r="30" spans="2:10" s="32" customFormat="1" ht="9" customHeight="1">
      <c r="B30" s="102" t="s">
        <v>10</v>
      </c>
      <c r="C30" s="27" t="s">
        <v>75</v>
      </c>
      <c r="D30" s="147">
        <f>'[1]Oferta de Juegos'!D30</f>
        <v>6</v>
      </c>
      <c r="E30" s="147">
        <f>'[1]Oferta de Juegos'!E30</f>
        <v>12</v>
      </c>
      <c r="F30" s="147">
        <f>'[1]Oferta de Juegos'!F30</f>
        <v>2</v>
      </c>
      <c r="G30" s="147">
        <f>'[1]Oferta de Juegos'!G30</f>
        <v>502</v>
      </c>
      <c r="H30" s="148">
        <f>'[1]Oferta de Juegos'!H30</f>
        <v>100</v>
      </c>
      <c r="I30" s="65"/>
    </row>
    <row r="31" spans="2:10" s="32" customFormat="1" ht="9" customHeight="1">
      <c r="B31" s="115" t="s">
        <v>150</v>
      </c>
      <c r="C31" s="112"/>
      <c r="D31" s="149">
        <f>'[1]Oferta de Juegos'!D31</f>
        <v>145</v>
      </c>
      <c r="E31" s="149">
        <f>'[1]Oferta de Juegos'!E31</f>
        <v>355</v>
      </c>
      <c r="F31" s="149">
        <f>'[1]Oferta de Juegos'!F31</f>
        <v>27</v>
      </c>
      <c r="G31" s="149">
        <f>'[1]Oferta de Juegos'!G31</f>
        <v>10826</v>
      </c>
      <c r="H31" s="150">
        <f>'[1]Oferta de Juegos'!H31</f>
        <v>1955</v>
      </c>
      <c r="I31" s="65"/>
    </row>
    <row r="32" spans="2:10" s="32" customFormat="1" ht="15">
      <c r="B32" s="303" t="s">
        <v>147</v>
      </c>
      <c r="C32" s="304"/>
      <c r="D32" s="304"/>
      <c r="E32" s="304"/>
      <c r="F32" s="304"/>
      <c r="G32" s="304"/>
      <c r="H32" s="305"/>
    </row>
    <row r="33" spans="2:10">
      <c r="B33" s="64" t="s">
        <v>129</v>
      </c>
      <c r="C33" s="57" t="s">
        <v>130</v>
      </c>
      <c r="D33" s="142">
        <f>'[2]Oferta de Juegos'!D11</f>
        <v>2</v>
      </c>
      <c r="E33" s="142">
        <f>'[2]Oferta de Juegos'!E11</f>
        <v>4</v>
      </c>
      <c r="F33" s="142">
        <f>'[2]Oferta de Juegos'!F11</f>
        <v>0</v>
      </c>
      <c r="G33" s="142">
        <f>'[2]Oferta de Juegos'!G11</f>
        <v>371</v>
      </c>
      <c r="H33" s="142">
        <f>'[2]Oferta de Juegos'!H11</f>
        <v>0</v>
      </c>
      <c r="J33" s="36"/>
    </row>
    <row r="34" spans="2:10">
      <c r="B34" s="77" t="s">
        <v>131</v>
      </c>
      <c r="C34" s="25" t="s">
        <v>132</v>
      </c>
      <c r="D34" s="141">
        <f>'[2]Oferta de Juegos'!D12</f>
        <v>6</v>
      </c>
      <c r="E34" s="141">
        <f>'[2]Oferta de Juegos'!E12</f>
        <v>17</v>
      </c>
      <c r="F34" s="141">
        <f>'[2]Oferta de Juegos'!F12</f>
        <v>1</v>
      </c>
      <c r="G34" s="141">
        <f>'[2]Oferta de Juegos'!G12</f>
        <v>690</v>
      </c>
      <c r="H34" s="144">
        <f>'[2]Oferta de Juegos'!H12</f>
        <v>0</v>
      </c>
    </row>
    <row r="35" spans="2:10">
      <c r="B35" s="64" t="s">
        <v>133</v>
      </c>
      <c r="C35" s="57" t="s">
        <v>134</v>
      </c>
      <c r="D35" s="142">
        <f>'[2]Oferta de Juegos'!D13</f>
        <v>6</v>
      </c>
      <c r="E35" s="142">
        <f>'[2]Oferta de Juegos'!E13</f>
        <v>21</v>
      </c>
      <c r="F35" s="142">
        <f>'[2]Oferta de Juegos'!F13</f>
        <v>1</v>
      </c>
      <c r="G35" s="142">
        <f>'[2]Oferta de Juegos'!G13</f>
        <v>907</v>
      </c>
      <c r="H35" s="143">
        <f>'[2]Oferta de Juegos'!H13</f>
        <v>0</v>
      </c>
    </row>
    <row r="36" spans="2:10">
      <c r="B36" s="76" t="s">
        <v>135</v>
      </c>
      <c r="C36" s="25" t="s">
        <v>136</v>
      </c>
      <c r="D36" s="141">
        <f>'[2]Oferta de Juegos'!D14</f>
        <v>16</v>
      </c>
      <c r="E36" s="141">
        <f>'[2]Oferta de Juegos'!E14</f>
        <v>53</v>
      </c>
      <c r="F36" s="141">
        <f>'[2]Oferta de Juegos'!F14</f>
        <v>3</v>
      </c>
      <c r="G36" s="141">
        <f>'[2]Oferta de Juegos'!G14</f>
        <v>1500</v>
      </c>
      <c r="H36" s="144">
        <f>'[2]Oferta de Juegos'!H14</f>
        <v>148</v>
      </c>
    </row>
    <row r="37" spans="2:10">
      <c r="B37" s="64" t="s">
        <v>137</v>
      </c>
      <c r="C37" s="57" t="s">
        <v>138</v>
      </c>
      <c r="D37" s="142">
        <f>'[2]Oferta de Juegos'!D15</f>
        <v>6</v>
      </c>
      <c r="E37" s="142">
        <f>'[2]Oferta de Juegos'!E15</f>
        <v>30</v>
      </c>
      <c r="F37" s="142">
        <f>'[2]Oferta de Juegos'!F15</f>
        <v>0</v>
      </c>
      <c r="G37" s="142">
        <f>'[2]Oferta de Juegos'!G15</f>
        <v>465</v>
      </c>
      <c r="H37" s="143">
        <f>'[2]Oferta de Juegos'!H15</f>
        <v>0</v>
      </c>
    </row>
    <row r="38" spans="2:10">
      <c r="B38" s="76" t="s">
        <v>139</v>
      </c>
      <c r="C38" s="25" t="s">
        <v>140</v>
      </c>
      <c r="D38" s="141">
        <f>'[2]Oferta de Juegos'!D16</f>
        <v>7</v>
      </c>
      <c r="E38" s="141">
        <f>'[2]Oferta de Juegos'!E16</f>
        <v>36</v>
      </c>
      <c r="F38" s="141">
        <f>'[2]Oferta de Juegos'!F16</f>
        <v>2</v>
      </c>
      <c r="G38" s="141">
        <f>'[2]Oferta de Juegos'!G16</f>
        <v>457</v>
      </c>
      <c r="H38" s="144">
        <f>'[2]Oferta de Juegos'!H16</f>
        <v>0</v>
      </c>
    </row>
    <row r="39" spans="2:10">
      <c r="B39" s="64" t="s">
        <v>141</v>
      </c>
      <c r="C39" s="57" t="s">
        <v>142</v>
      </c>
      <c r="D39" s="142">
        <f>'[2]Oferta de Juegos'!D17</f>
        <v>2</v>
      </c>
      <c r="E39" s="142">
        <f>'[2]Oferta de Juegos'!E17</f>
        <v>5</v>
      </c>
      <c r="F39" s="142">
        <f>'[2]Oferta de Juegos'!F17</f>
        <v>0</v>
      </c>
      <c r="G39" s="142">
        <f>'[2]Oferta de Juegos'!G17</f>
        <v>122</v>
      </c>
      <c r="H39" s="143">
        <f>'[2]Oferta de Juegos'!H17</f>
        <v>0</v>
      </c>
    </row>
    <row r="40" spans="2:10">
      <c r="B40" s="113" t="s">
        <v>150</v>
      </c>
      <c r="C40" s="114"/>
      <c r="D40" s="151">
        <f>'[2]Oferta de Juegos'!D18</f>
        <v>45</v>
      </c>
      <c r="E40" s="151">
        <f>'[2]Oferta de Juegos'!E18</f>
        <v>166</v>
      </c>
      <c r="F40" s="151">
        <f>'[2]Oferta de Juegos'!F18</f>
        <v>7</v>
      </c>
      <c r="G40" s="151">
        <f>'[2]Oferta de Juegos'!G18</f>
        <v>4512</v>
      </c>
      <c r="H40" s="152">
        <f>'[2]Oferta de Juegos'!H18</f>
        <v>148</v>
      </c>
    </row>
    <row r="41" spans="2:10">
      <c r="B41" s="82" t="s">
        <v>143</v>
      </c>
      <c r="C41" s="95"/>
      <c r="D41" s="96">
        <f>D40+D31</f>
        <v>190</v>
      </c>
      <c r="E41" s="96">
        <f t="shared" ref="E41:G41" si="0">E40+E31</f>
        <v>521</v>
      </c>
      <c r="F41" s="96">
        <f t="shared" si="0"/>
        <v>34</v>
      </c>
      <c r="G41" s="96">
        <f t="shared" si="0"/>
        <v>15338</v>
      </c>
      <c r="H41" s="97">
        <f>H40+H31</f>
        <v>2103</v>
      </c>
    </row>
    <row r="43" spans="2:10">
      <c r="B43" s="94"/>
    </row>
  </sheetData>
  <mergeCells count="8">
    <mergeCell ref="B32:H32"/>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36"/>
  <sheetViews>
    <sheetView zoomScaleNormal="100" zoomScaleSheetLayoutView="100" workbookViewId="0">
      <selection activeCell="AA32" sqref="C12:AA32"/>
    </sheetView>
  </sheetViews>
  <sheetFormatPr baseColWidth="10" defaultColWidth="11.42578125" defaultRowHeight="14.25"/>
  <cols>
    <col min="1" max="1" width="4.140625" style="13" customWidth="1"/>
    <col min="2" max="2" width="19.28515625" style="13" customWidth="1"/>
    <col min="3" max="3" width="9.5703125" style="13" bestFit="1" customWidth="1"/>
    <col min="4" max="4" width="10.85546875" style="13" bestFit="1" customWidth="1"/>
    <col min="5" max="5" width="10.85546875" style="13" customWidth="1"/>
    <col min="6" max="6" width="11" style="13" bestFit="1" customWidth="1"/>
    <col min="7" max="7" width="9.5703125" style="13" customWidth="1"/>
    <col min="8" max="8" width="9" style="13" bestFit="1" customWidth="1"/>
    <col min="9" max="9" width="9.140625" style="13" bestFit="1" customWidth="1"/>
    <col min="10" max="10" width="6.28515625" style="13" bestFit="1" customWidth="1"/>
    <col min="11" max="11" width="5.140625" style="13" bestFit="1" customWidth="1"/>
    <col min="12" max="12" width="8.85546875" style="13" bestFit="1" customWidth="1"/>
    <col min="13" max="14" width="8.28515625" style="13" customWidth="1"/>
    <col min="15" max="15" width="9.85546875" style="13" bestFit="1" customWidth="1"/>
    <col min="16" max="16" width="13.85546875" style="13" bestFit="1" customWidth="1"/>
    <col min="17" max="17" width="7" style="13" bestFit="1" customWidth="1"/>
    <col min="18" max="24" width="7.85546875" style="13" customWidth="1"/>
    <col min="25" max="25" width="10.85546875" style="13" customWidth="1"/>
    <col min="26" max="26" width="5.85546875" style="13" customWidth="1"/>
    <col min="27" max="27" width="4.7109375" style="13" bestFit="1" customWidth="1"/>
    <col min="28" max="28" width="7.7109375" style="13" customWidth="1"/>
    <col min="29" max="29" width="1" style="13" customWidth="1"/>
    <col min="30" max="30" width="12.5703125" style="13" bestFit="1" customWidth="1"/>
    <col min="31" max="16384" width="11.42578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13" t="str">
        <f>"NUMERO DE MAQUINAS DE AZAR POR FABRICANTE Y PROCEDENCIA - "&amp;[1]Parametros!$B$12&amp;" "&amp;MID([1]Parametros!$C$2,1,4)</f>
        <v>NUMERO DE MAQUINAS DE AZAR POR FABRICANTE Y PROCEDENCIA - Septiembre 2019</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70"/>
    </row>
    <row r="9" spans="2:28" ht="22.5" customHeight="1">
      <c r="B9" s="303" t="s">
        <v>171</v>
      </c>
      <c r="C9" s="304"/>
      <c r="D9" s="304"/>
      <c r="E9" s="304"/>
      <c r="F9" s="304"/>
      <c r="G9" s="304"/>
      <c r="H9" s="304"/>
      <c r="I9" s="304"/>
      <c r="J9" s="304"/>
      <c r="K9" s="304"/>
      <c r="L9" s="304"/>
      <c r="M9" s="304"/>
      <c r="N9" s="304"/>
      <c r="O9" s="304"/>
      <c r="P9" s="304"/>
      <c r="Q9" s="304"/>
      <c r="R9" s="304"/>
      <c r="S9" s="304"/>
      <c r="T9" s="304"/>
      <c r="U9" s="304"/>
      <c r="V9" s="304"/>
      <c r="W9" s="304"/>
      <c r="X9" s="304"/>
      <c r="Y9" s="304"/>
      <c r="Z9" s="304"/>
      <c r="AA9" s="305"/>
      <c r="AB9" s="70"/>
    </row>
    <row r="10" spans="2:28" ht="11.25" customHeight="1">
      <c r="B10" s="306" t="s">
        <v>12</v>
      </c>
      <c r="C10" s="90" t="s">
        <v>95</v>
      </c>
      <c r="D10" s="90" t="s">
        <v>96</v>
      </c>
      <c r="E10" s="90" t="s">
        <v>97</v>
      </c>
      <c r="F10" s="90" t="s">
        <v>98</v>
      </c>
      <c r="G10" s="90" t="s">
        <v>99</v>
      </c>
      <c r="H10" s="90" t="s">
        <v>100</v>
      </c>
      <c r="I10" s="90" t="s">
        <v>101</v>
      </c>
      <c r="J10" s="90" t="s">
        <v>123</v>
      </c>
      <c r="K10" s="90" t="s">
        <v>102</v>
      </c>
      <c r="L10" s="90" t="s">
        <v>103</v>
      </c>
      <c r="M10" s="90" t="s">
        <v>104</v>
      </c>
      <c r="N10" s="90" t="s">
        <v>105</v>
      </c>
      <c r="O10" s="315" t="s">
        <v>160</v>
      </c>
      <c r="P10" s="90" t="s">
        <v>106</v>
      </c>
      <c r="Q10" s="90" t="s">
        <v>107</v>
      </c>
      <c r="R10" s="90" t="s">
        <v>108</v>
      </c>
      <c r="S10" s="318" t="s">
        <v>219</v>
      </c>
      <c r="T10" s="318" t="s">
        <v>220</v>
      </c>
      <c r="U10" s="318" t="s">
        <v>221</v>
      </c>
      <c r="V10" s="318" t="s">
        <v>226</v>
      </c>
      <c r="W10" s="319" t="str">
        <f>'[1]Parque de Máquinas'!W9</f>
        <v>Interblock D.D.</v>
      </c>
      <c r="X10" s="319" t="str">
        <f>'[1]Parque de Máquinas'!X9</f>
        <v>Euro Games Technology (EGT)</v>
      </c>
      <c r="Y10" s="319" t="str">
        <f>'[1]Parque de Máquinas'!Y9</f>
        <v>Win Technologies</v>
      </c>
      <c r="Z10" s="306" t="s">
        <v>109</v>
      </c>
      <c r="AA10" s="314"/>
    </row>
    <row r="11" spans="2:28" ht="43.5" customHeight="1">
      <c r="B11" s="306"/>
      <c r="C11" s="30" t="s">
        <v>110</v>
      </c>
      <c r="D11" s="30" t="s">
        <v>111</v>
      </c>
      <c r="E11" s="30" t="s">
        <v>112</v>
      </c>
      <c r="F11" s="30" t="s">
        <v>113</v>
      </c>
      <c r="G11" s="30" t="s">
        <v>114</v>
      </c>
      <c r="H11" s="30" t="s">
        <v>115</v>
      </c>
      <c r="I11" s="30" t="s">
        <v>115</v>
      </c>
      <c r="J11" s="30" t="s">
        <v>124</v>
      </c>
      <c r="K11" s="30" t="s">
        <v>114</v>
      </c>
      <c r="L11" s="30" t="s">
        <v>116</v>
      </c>
      <c r="M11" s="30" t="s">
        <v>117</v>
      </c>
      <c r="N11" s="30" t="s">
        <v>118</v>
      </c>
      <c r="O11" s="316"/>
      <c r="P11" s="30" t="s">
        <v>114</v>
      </c>
      <c r="Q11" s="30" t="s">
        <v>119</v>
      </c>
      <c r="R11" s="30" t="s">
        <v>114</v>
      </c>
      <c r="S11" s="319"/>
      <c r="T11" s="319"/>
      <c r="U11" s="319"/>
      <c r="V11" s="319"/>
      <c r="W11" s="319"/>
      <c r="X11" s="319"/>
      <c r="Y11" s="319"/>
      <c r="Z11" s="306"/>
      <c r="AA11" s="314"/>
    </row>
    <row r="12" spans="2:28" ht="11.25" customHeight="1">
      <c r="B12" s="64" t="s">
        <v>224</v>
      </c>
      <c r="C12" s="155">
        <f>'[1]Parque de Máquinas'!C11</f>
        <v>24</v>
      </c>
      <c r="D12" s="155">
        <f>'[1]Parque de Máquinas'!D11</f>
        <v>34</v>
      </c>
      <c r="E12" s="155">
        <f>'[1]Parque de Máquinas'!E11</f>
        <v>0</v>
      </c>
      <c r="F12" s="155">
        <f>'[1]Parque de Máquinas'!F11</f>
        <v>8</v>
      </c>
      <c r="G12" s="155">
        <f>'[1]Parque de Máquinas'!G11</f>
        <v>110</v>
      </c>
      <c r="H12" s="155">
        <f>'[1]Parque de Máquinas'!H11</f>
        <v>0</v>
      </c>
      <c r="I12" s="155">
        <f>'[1]Parque de Máquinas'!I11</f>
        <v>0</v>
      </c>
      <c r="J12" s="155">
        <f>'[1]Parque de Máquinas'!J11</f>
        <v>0</v>
      </c>
      <c r="K12" s="155">
        <f>'[1]Parque de Máquinas'!K11</f>
        <v>64</v>
      </c>
      <c r="L12" s="155">
        <f>'[1]Parque de Máquinas'!L11</f>
        <v>48</v>
      </c>
      <c r="M12" s="155">
        <f>'[1]Parque de Máquinas'!M11</f>
        <v>0</v>
      </c>
      <c r="N12" s="155">
        <f>'[1]Parque de Máquinas'!N11</f>
        <v>44</v>
      </c>
      <c r="O12" s="155">
        <f>'[1]Parque de Máquinas'!O11</f>
        <v>0</v>
      </c>
      <c r="P12" s="155">
        <f>'[1]Parque de Máquinas'!P11</f>
        <v>0</v>
      </c>
      <c r="Q12" s="155">
        <f>'[1]Parque de Máquinas'!Q11</f>
        <v>0</v>
      </c>
      <c r="R12" s="155">
        <f>'[1]Parque de Máquinas'!R11</f>
        <v>0</v>
      </c>
      <c r="S12" s="155">
        <f>'[1]Parque de Máquinas'!S11</f>
        <v>0</v>
      </c>
      <c r="T12" s="155">
        <f>'[1]Parque de Máquinas'!T11</f>
        <v>0</v>
      </c>
      <c r="U12" s="155">
        <f>'[1]Parque de Máquinas'!U11</f>
        <v>0</v>
      </c>
      <c r="V12" s="155">
        <f>'[1]Parque de Máquinas'!V11</f>
        <v>20</v>
      </c>
      <c r="W12" s="155">
        <f>'[1]Parque de Máquinas'!W11</f>
        <v>0</v>
      </c>
      <c r="X12" s="155">
        <f>'[1]Parque de Máquinas'!X11</f>
        <v>0</v>
      </c>
      <c r="Y12" s="155">
        <f>'[1]Parque de Máquinas'!Y11</f>
        <v>0</v>
      </c>
      <c r="Z12" s="155">
        <f>'[1]Parque de Máquinas'!Z11</f>
        <v>352</v>
      </c>
      <c r="AA12" s="295">
        <f>'[1]Parque de Máquinas'!AA11</f>
        <v>3.2514317384075377E-2</v>
      </c>
    </row>
    <row r="13" spans="2:28" ht="9" customHeight="1">
      <c r="B13" s="76" t="s">
        <v>125</v>
      </c>
      <c r="C13" s="153">
        <f>'[1]Parque de Máquinas'!C12</f>
        <v>6</v>
      </c>
      <c r="D13" s="153">
        <f>'[1]Parque de Máquinas'!D12</f>
        <v>15</v>
      </c>
      <c r="E13" s="153">
        <f>'[1]Parque de Máquinas'!E12</f>
        <v>0</v>
      </c>
      <c r="F13" s="153">
        <f>'[1]Parque de Máquinas'!F12</f>
        <v>110</v>
      </c>
      <c r="G13" s="153">
        <f>'[1]Parque de Máquinas'!G12</f>
        <v>104</v>
      </c>
      <c r="H13" s="153">
        <f>'[1]Parque de Máquinas'!H12</f>
        <v>10</v>
      </c>
      <c r="I13" s="153">
        <f>'[1]Parque de Máquinas'!I12</f>
        <v>0</v>
      </c>
      <c r="J13" s="153">
        <f>'[1]Parque de Máquinas'!J12</f>
        <v>4</v>
      </c>
      <c r="K13" s="153">
        <f>'[1]Parque de Máquinas'!K12</f>
        <v>108</v>
      </c>
      <c r="L13" s="153">
        <f>'[1]Parque de Máquinas'!L12</f>
        <v>78</v>
      </c>
      <c r="M13" s="153">
        <f>'[1]Parque de Máquinas'!M12</f>
        <v>0</v>
      </c>
      <c r="N13" s="153">
        <f>'[1]Parque de Máquinas'!N12</f>
        <v>24</v>
      </c>
      <c r="O13" s="153">
        <f>'[1]Parque de Máquinas'!O12</f>
        <v>0</v>
      </c>
      <c r="P13" s="153">
        <f>'[1]Parque de Máquinas'!P12</f>
        <v>0</v>
      </c>
      <c r="Q13" s="153">
        <f>'[1]Parque de Máquinas'!Q12</f>
        <v>0</v>
      </c>
      <c r="R13" s="153">
        <f>'[1]Parque de Máquinas'!R12</f>
        <v>24</v>
      </c>
      <c r="S13" s="153">
        <f>'[1]Parque de Máquinas'!S12</f>
        <v>0</v>
      </c>
      <c r="T13" s="153">
        <f>'[1]Parque de Máquinas'!T12</f>
        <v>0</v>
      </c>
      <c r="U13" s="153">
        <f>'[1]Parque de Máquinas'!U12</f>
        <v>0</v>
      </c>
      <c r="V13" s="153">
        <f>'[1]Parque de Máquinas'!V12</f>
        <v>0</v>
      </c>
      <c r="W13" s="153">
        <f>'[1]Parque de Máquinas'!W12</f>
        <v>0</v>
      </c>
      <c r="X13" s="153">
        <f>'[1]Parque de Máquinas'!X12</f>
        <v>0</v>
      </c>
      <c r="Y13" s="153">
        <f>'[1]Parque de Máquinas'!Y12</f>
        <v>0</v>
      </c>
      <c r="Z13" s="153">
        <f>'[1]Parque de Máquinas'!Z12</f>
        <v>483</v>
      </c>
      <c r="AA13" s="296">
        <f>'[1]Parque de Máquinas'!AA12</f>
        <v>4.4614816183262518E-2</v>
      </c>
    </row>
    <row r="14" spans="2:28" ht="9" customHeight="1">
      <c r="B14" s="64" t="s">
        <v>1</v>
      </c>
      <c r="C14" s="155">
        <f>'[1]Parque de Máquinas'!C13</f>
        <v>12</v>
      </c>
      <c r="D14" s="155">
        <f>'[1]Parque de Máquinas'!D13</f>
        <v>82</v>
      </c>
      <c r="E14" s="155">
        <f>'[1]Parque de Máquinas'!E13</f>
        <v>0</v>
      </c>
      <c r="F14" s="155">
        <f>'[1]Parque de Máquinas'!F13</f>
        <v>133</v>
      </c>
      <c r="G14" s="155">
        <f>'[1]Parque de Máquinas'!G13</f>
        <v>156</v>
      </c>
      <c r="H14" s="155">
        <f>'[1]Parque de Máquinas'!H13</f>
        <v>10</v>
      </c>
      <c r="I14" s="155">
        <f>'[1]Parque de Máquinas'!I13</f>
        <v>0</v>
      </c>
      <c r="J14" s="155">
        <f>'[1]Parque de Máquinas'!J13</f>
        <v>2</v>
      </c>
      <c r="K14" s="155">
        <f>'[1]Parque de Máquinas'!K13</f>
        <v>150</v>
      </c>
      <c r="L14" s="155">
        <f>'[1]Parque de Máquinas'!L13</f>
        <v>101</v>
      </c>
      <c r="M14" s="155">
        <f>'[1]Parque de Máquinas'!M13</f>
        <v>0</v>
      </c>
      <c r="N14" s="155">
        <f>'[1]Parque de Máquinas'!N13</f>
        <v>8</v>
      </c>
      <c r="O14" s="155">
        <f>'[1]Parque de Máquinas'!O13</f>
        <v>0</v>
      </c>
      <c r="P14" s="155">
        <f>'[1]Parque de Máquinas'!P13</f>
        <v>0</v>
      </c>
      <c r="Q14" s="155">
        <f>'[1]Parque de Máquinas'!Q13</f>
        <v>0</v>
      </c>
      <c r="R14" s="155">
        <f>'[1]Parque de Máquinas'!R13</f>
        <v>127</v>
      </c>
      <c r="S14" s="155">
        <f>'[1]Parque de Máquinas'!S13</f>
        <v>0</v>
      </c>
      <c r="T14" s="155">
        <f>'[1]Parque de Máquinas'!T13</f>
        <v>0</v>
      </c>
      <c r="U14" s="155">
        <f>'[1]Parque de Máquinas'!U13</f>
        <v>8</v>
      </c>
      <c r="V14" s="155">
        <f>'[1]Parque de Máquinas'!V13</f>
        <v>0</v>
      </c>
      <c r="W14" s="155">
        <f>'[1]Parque de Máquinas'!W13</f>
        <v>0</v>
      </c>
      <c r="X14" s="155">
        <f>'[1]Parque de Máquinas'!X13</f>
        <v>0</v>
      </c>
      <c r="Y14" s="155">
        <f>'[1]Parque de Máquinas'!Y13</f>
        <v>0</v>
      </c>
      <c r="Z14" s="155">
        <f>'[1]Parque de Máquinas'!Z13</f>
        <v>789</v>
      </c>
      <c r="AA14" s="295">
        <f>'[1]Parque de Máquinas'!AA13</f>
        <v>7.2880103454646225E-2</v>
      </c>
    </row>
    <row r="15" spans="2:28" ht="9" customHeight="1">
      <c r="B15" s="77" t="s">
        <v>49</v>
      </c>
      <c r="C15" s="153">
        <f>'[1]Parque de Máquinas'!C14</f>
        <v>0</v>
      </c>
      <c r="D15" s="153">
        <f>'[1]Parque de Máquinas'!D14</f>
        <v>30</v>
      </c>
      <c r="E15" s="153">
        <f>'[1]Parque de Máquinas'!E14</f>
        <v>0</v>
      </c>
      <c r="F15" s="153">
        <f>'[1]Parque de Máquinas'!F14</f>
        <v>60</v>
      </c>
      <c r="G15" s="153">
        <f>'[1]Parque de Máquinas'!G14</f>
        <v>82</v>
      </c>
      <c r="H15" s="153">
        <f>'[1]Parque de Máquinas'!H14</f>
        <v>0</v>
      </c>
      <c r="I15" s="153">
        <f>'[1]Parque de Máquinas'!I14</f>
        <v>16</v>
      </c>
      <c r="J15" s="153">
        <f>'[1]Parque de Máquinas'!J14</f>
        <v>0</v>
      </c>
      <c r="K15" s="153">
        <f>'[1]Parque de Máquinas'!K14</f>
        <v>65</v>
      </c>
      <c r="L15" s="153">
        <f>'[1]Parque de Máquinas'!L14</f>
        <v>56</v>
      </c>
      <c r="M15" s="153">
        <f>'[1]Parque de Máquinas'!M14</f>
        <v>0</v>
      </c>
      <c r="N15" s="153">
        <f>'[1]Parque de Máquinas'!N14</f>
        <v>40</v>
      </c>
      <c r="O15" s="153">
        <f>'[1]Parque de Máquinas'!O14</f>
        <v>0</v>
      </c>
      <c r="P15" s="153">
        <f>'[1]Parque de Máquinas'!P14</f>
        <v>0</v>
      </c>
      <c r="Q15" s="153">
        <f>'[1]Parque de Máquinas'!Q14</f>
        <v>0</v>
      </c>
      <c r="R15" s="153">
        <f>'[1]Parque de Máquinas'!R14</f>
        <v>47</v>
      </c>
      <c r="S15" s="153">
        <f>'[1]Parque de Máquinas'!S14</f>
        <v>0</v>
      </c>
      <c r="T15" s="153">
        <f>'[1]Parque de Máquinas'!T14</f>
        <v>0</v>
      </c>
      <c r="U15" s="153">
        <f>'[1]Parque de Máquinas'!U14</f>
        <v>0</v>
      </c>
      <c r="V15" s="153">
        <f>'[1]Parque de Máquinas'!V14</f>
        <v>0</v>
      </c>
      <c r="W15" s="153">
        <f>'[1]Parque de Máquinas'!W14</f>
        <v>0</v>
      </c>
      <c r="X15" s="153">
        <f>'[1]Parque de Máquinas'!X14</f>
        <v>0</v>
      </c>
      <c r="Y15" s="153">
        <f>'[1]Parque de Máquinas'!Y14</f>
        <v>0</v>
      </c>
      <c r="Z15" s="153">
        <f>'[1]Parque de Máquinas'!Z14</f>
        <v>396</v>
      </c>
      <c r="AA15" s="296">
        <f>'[1]Parque de Máquinas'!AA14</f>
        <v>3.6578607057084794E-2</v>
      </c>
    </row>
    <row r="16" spans="2:28" ht="9" customHeight="1">
      <c r="B16" s="64" t="s">
        <v>152</v>
      </c>
      <c r="C16" s="155">
        <f>'[1]Parque de Máquinas'!C15</f>
        <v>0</v>
      </c>
      <c r="D16" s="155">
        <f>'[1]Parque de Máquinas'!D15</f>
        <v>30</v>
      </c>
      <c r="E16" s="155">
        <f>'[1]Parque de Máquinas'!E15</f>
        <v>0</v>
      </c>
      <c r="F16" s="155">
        <f>'[1]Parque de Máquinas'!F15</f>
        <v>16</v>
      </c>
      <c r="G16" s="155">
        <f>'[1]Parque de Máquinas'!G15</f>
        <v>50</v>
      </c>
      <c r="H16" s="155">
        <f>'[1]Parque de Máquinas'!H15</f>
        <v>0</v>
      </c>
      <c r="I16" s="155">
        <f>'[1]Parque de Máquinas'!I15</f>
        <v>0</v>
      </c>
      <c r="J16" s="155">
        <f>'[1]Parque de Máquinas'!J15</f>
        <v>2</v>
      </c>
      <c r="K16" s="155">
        <f>'[1]Parque de Máquinas'!K15</f>
        <v>69</v>
      </c>
      <c r="L16" s="155">
        <f>'[1]Parque de Máquinas'!L15</f>
        <v>20</v>
      </c>
      <c r="M16" s="155">
        <f>'[1]Parque de Máquinas'!M15</f>
        <v>0</v>
      </c>
      <c r="N16" s="155">
        <f>'[1]Parque de Máquinas'!N15</f>
        <v>20</v>
      </c>
      <c r="O16" s="155">
        <f>'[1]Parque de Máquinas'!O15</f>
        <v>0</v>
      </c>
      <c r="P16" s="155">
        <f>'[1]Parque de Máquinas'!P15</f>
        <v>0</v>
      </c>
      <c r="Q16" s="155">
        <f>'[1]Parque de Máquinas'!Q15</f>
        <v>0</v>
      </c>
      <c r="R16" s="155">
        <f>'[1]Parque de Máquinas'!R15</f>
        <v>39</v>
      </c>
      <c r="S16" s="155">
        <f>'[1]Parque de Máquinas'!S15</f>
        <v>0</v>
      </c>
      <c r="T16" s="155">
        <f>'[1]Parque de Máquinas'!T15</f>
        <v>0</v>
      </c>
      <c r="U16" s="155">
        <f>'[1]Parque de Máquinas'!U15</f>
        <v>0</v>
      </c>
      <c r="V16" s="155">
        <f>'[1]Parque de Máquinas'!V15</f>
        <v>0</v>
      </c>
      <c r="W16" s="155">
        <f>'[1]Parque de Máquinas'!W15</f>
        <v>6</v>
      </c>
      <c r="X16" s="155">
        <f>'[1]Parque de Máquinas'!X15</f>
        <v>0</v>
      </c>
      <c r="Y16" s="155">
        <f>'[1]Parque de Máquinas'!Y15</f>
        <v>0</v>
      </c>
      <c r="Z16" s="155">
        <f>'[1]Parque de Máquinas'!Z15</f>
        <v>252</v>
      </c>
      <c r="AA16" s="295">
        <f>'[1]Parque de Máquinas'!AA15</f>
        <v>2.3277295399963052E-2</v>
      </c>
    </row>
    <row r="17" spans="2:27" ht="9" customHeight="1">
      <c r="B17" s="76" t="s">
        <v>18</v>
      </c>
      <c r="C17" s="153">
        <f>'[1]Parque de Máquinas'!C16</f>
        <v>0</v>
      </c>
      <c r="D17" s="153">
        <f>'[1]Parque de Máquinas'!D16</f>
        <v>16</v>
      </c>
      <c r="E17" s="153">
        <f>'[1]Parque de Máquinas'!E16</f>
        <v>0</v>
      </c>
      <c r="F17" s="153">
        <f>'[1]Parque de Máquinas'!F16</f>
        <v>86</v>
      </c>
      <c r="G17" s="153">
        <f>'[1]Parque de Máquinas'!G16</f>
        <v>93</v>
      </c>
      <c r="H17" s="153">
        <f>'[1]Parque de Máquinas'!H16</f>
        <v>0</v>
      </c>
      <c r="I17" s="153">
        <f>'[1]Parque de Máquinas'!I16</f>
        <v>0</v>
      </c>
      <c r="J17" s="153">
        <f>'[1]Parque de Máquinas'!J16</f>
        <v>2</v>
      </c>
      <c r="K17" s="153">
        <f>'[1]Parque de Máquinas'!K16</f>
        <v>31</v>
      </c>
      <c r="L17" s="153">
        <f>'[1]Parque de Máquinas'!L16</f>
        <v>24</v>
      </c>
      <c r="M17" s="153">
        <f>'[1]Parque de Máquinas'!M16</f>
        <v>0</v>
      </c>
      <c r="N17" s="153">
        <f>'[1]Parque de Máquinas'!N16</f>
        <v>0</v>
      </c>
      <c r="O17" s="153">
        <f>'[1]Parque de Máquinas'!O16</f>
        <v>0</v>
      </c>
      <c r="P17" s="153">
        <f>'[1]Parque de Máquinas'!P16</f>
        <v>0</v>
      </c>
      <c r="Q17" s="153">
        <f>'[1]Parque de Máquinas'!Q16</f>
        <v>0</v>
      </c>
      <c r="R17" s="153">
        <f>'[1]Parque de Máquinas'!R16</f>
        <v>95</v>
      </c>
      <c r="S17" s="153">
        <f>'[1]Parque de Máquinas'!S16</f>
        <v>0</v>
      </c>
      <c r="T17" s="153">
        <f>'[1]Parque de Máquinas'!T16</f>
        <v>0</v>
      </c>
      <c r="U17" s="153">
        <f>'[1]Parque de Máquinas'!U16</f>
        <v>0</v>
      </c>
      <c r="V17" s="153">
        <f>'[1]Parque de Máquinas'!V16</f>
        <v>0</v>
      </c>
      <c r="W17" s="153">
        <f>'[1]Parque de Máquinas'!W16</f>
        <v>6</v>
      </c>
      <c r="X17" s="153">
        <f>'[1]Parque de Máquinas'!X16</f>
        <v>0</v>
      </c>
      <c r="Y17" s="153">
        <f>'[1]Parque de Máquinas'!Y16</f>
        <v>0</v>
      </c>
      <c r="Z17" s="153">
        <f>'[1]Parque de Máquinas'!Z16</f>
        <v>353</v>
      </c>
      <c r="AA17" s="296">
        <f>'[1]Parque de Máquinas'!AA16</f>
        <v>3.2606687603916495E-2</v>
      </c>
    </row>
    <row r="18" spans="2:27" ht="9" customHeight="1">
      <c r="B18" s="64" t="s">
        <v>76</v>
      </c>
      <c r="C18" s="155">
        <f>'[1]Parque de Máquinas'!C17</f>
        <v>18</v>
      </c>
      <c r="D18" s="155">
        <f>'[1]Parque de Máquinas'!D17</f>
        <v>139</v>
      </c>
      <c r="E18" s="155">
        <f>'[1]Parque de Máquinas'!E17</f>
        <v>0</v>
      </c>
      <c r="F18" s="155">
        <f>'[1]Parque de Máquinas'!F17</f>
        <v>95</v>
      </c>
      <c r="G18" s="155">
        <f>'[1]Parque de Máquinas'!G17</f>
        <v>242</v>
      </c>
      <c r="H18" s="155">
        <f>'[1]Parque de Máquinas'!H17</f>
        <v>0</v>
      </c>
      <c r="I18" s="155">
        <f>'[1]Parque de Máquinas'!I17</f>
        <v>0</v>
      </c>
      <c r="J18" s="155">
        <f>'[1]Parque de Máquinas'!J17</f>
        <v>2</v>
      </c>
      <c r="K18" s="155">
        <f>'[1]Parque de Máquinas'!K17</f>
        <v>137</v>
      </c>
      <c r="L18" s="155">
        <f>'[1]Parque de Máquinas'!L17</f>
        <v>262</v>
      </c>
      <c r="M18" s="155">
        <f>'[1]Parque de Máquinas'!M17</f>
        <v>0</v>
      </c>
      <c r="N18" s="155">
        <f>'[1]Parque de Máquinas'!N17</f>
        <v>33</v>
      </c>
      <c r="O18" s="155">
        <f>'[1]Parque de Máquinas'!O17</f>
        <v>0</v>
      </c>
      <c r="P18" s="155">
        <f>'[1]Parque de Máquinas'!P17</f>
        <v>0</v>
      </c>
      <c r="Q18" s="155">
        <f>'[1]Parque de Máquinas'!Q17</f>
        <v>0</v>
      </c>
      <c r="R18" s="155">
        <f>'[1]Parque de Máquinas'!R17</f>
        <v>55</v>
      </c>
      <c r="S18" s="155">
        <f>'[1]Parque de Máquinas'!S17</f>
        <v>0</v>
      </c>
      <c r="T18" s="155">
        <f>'[1]Parque de Máquinas'!T17</f>
        <v>0</v>
      </c>
      <c r="U18" s="155">
        <f>'[1]Parque de Máquinas'!U17</f>
        <v>0</v>
      </c>
      <c r="V18" s="155">
        <f>'[1]Parque de Máquinas'!V17</f>
        <v>0</v>
      </c>
      <c r="W18" s="155">
        <f>'[1]Parque de Máquinas'!W17</f>
        <v>10</v>
      </c>
      <c r="X18" s="155">
        <f>'[1]Parque de Máquinas'!X17</f>
        <v>0</v>
      </c>
      <c r="Y18" s="155">
        <f>'[1]Parque de Máquinas'!Y17</f>
        <v>4</v>
      </c>
      <c r="Z18" s="155">
        <f>'[1]Parque de Máquinas'!Z17</f>
        <v>997</v>
      </c>
      <c r="AA18" s="295">
        <f>'[1]Parque de Máquinas'!AA17</f>
        <v>9.2093109181599853E-2</v>
      </c>
    </row>
    <row r="19" spans="2:27" ht="9" customHeight="1">
      <c r="B19" s="76" t="s">
        <v>126</v>
      </c>
      <c r="C19" s="153">
        <f>'[1]Parque de Máquinas'!C18</f>
        <v>30</v>
      </c>
      <c r="D19" s="153">
        <f>'[1]Parque de Máquinas'!D18</f>
        <v>198</v>
      </c>
      <c r="E19" s="153">
        <f>'[1]Parque de Máquinas'!E18</f>
        <v>0</v>
      </c>
      <c r="F19" s="153">
        <f>'[1]Parque de Máquinas'!F18</f>
        <v>46</v>
      </c>
      <c r="G19" s="153">
        <f>'[1]Parque de Máquinas'!G18</f>
        <v>347</v>
      </c>
      <c r="H19" s="153">
        <f>'[1]Parque de Máquinas'!H18</f>
        <v>0</v>
      </c>
      <c r="I19" s="153">
        <f>'[1]Parque de Máquinas'!I18</f>
        <v>0</v>
      </c>
      <c r="J19" s="153">
        <f>'[1]Parque de Máquinas'!J18</f>
        <v>23</v>
      </c>
      <c r="K19" s="153">
        <f>'[1]Parque de Máquinas'!K18</f>
        <v>438</v>
      </c>
      <c r="L19" s="153">
        <f>'[1]Parque de Máquinas'!L18</f>
        <v>109</v>
      </c>
      <c r="M19" s="153">
        <f>'[1]Parque de Máquinas'!M18</f>
        <v>0</v>
      </c>
      <c r="N19" s="153">
        <f>'[1]Parque de Máquinas'!N18</f>
        <v>511</v>
      </c>
      <c r="O19" s="153">
        <f>'[1]Parque de Máquinas'!O18</f>
        <v>0</v>
      </c>
      <c r="P19" s="153">
        <f>'[1]Parque de Máquinas'!P18</f>
        <v>0</v>
      </c>
      <c r="Q19" s="153">
        <f>'[1]Parque de Máquinas'!Q18</f>
        <v>0</v>
      </c>
      <c r="R19" s="153">
        <f>'[1]Parque de Máquinas'!R18</f>
        <v>206</v>
      </c>
      <c r="S19" s="153">
        <f>'[1]Parque de Máquinas'!S18</f>
        <v>0</v>
      </c>
      <c r="T19" s="153">
        <f>'[1]Parque de Máquinas'!T18</f>
        <v>0</v>
      </c>
      <c r="U19" s="153">
        <f>'[1]Parque de Máquinas'!U18</f>
        <v>0</v>
      </c>
      <c r="V19" s="153">
        <f>'[1]Parque de Máquinas'!V18</f>
        <v>0</v>
      </c>
      <c r="W19" s="153">
        <f>'[1]Parque de Máquinas'!W18</f>
        <v>50</v>
      </c>
      <c r="X19" s="153">
        <f>'[1]Parque de Máquinas'!X18</f>
        <v>34</v>
      </c>
      <c r="Y19" s="153">
        <f>'[1]Parque de Máquinas'!Y18</f>
        <v>0</v>
      </c>
      <c r="Z19" s="153">
        <f>'[1]Parque de Máquinas'!Z18</f>
        <v>1992</v>
      </c>
      <c r="AA19" s="296">
        <f>'[1]Parque de Máquinas'!AA18</f>
        <v>0.18400147792351745</v>
      </c>
    </row>
    <row r="20" spans="2:27" ht="9" customHeight="1">
      <c r="B20" s="64" t="s">
        <v>2</v>
      </c>
      <c r="C20" s="155">
        <f>'[1]Parque de Máquinas'!C19</f>
        <v>0</v>
      </c>
      <c r="D20" s="155">
        <f>'[1]Parque de Máquinas'!D19</f>
        <v>55</v>
      </c>
      <c r="E20" s="155">
        <f>'[1]Parque de Máquinas'!E19</f>
        <v>0</v>
      </c>
      <c r="F20" s="155">
        <f>'[1]Parque de Máquinas'!F19</f>
        <v>57</v>
      </c>
      <c r="G20" s="155">
        <f>'[1]Parque de Máquinas'!G19</f>
        <v>46</v>
      </c>
      <c r="H20" s="155">
        <f>'[1]Parque de Máquinas'!H19</f>
        <v>0</v>
      </c>
      <c r="I20" s="155">
        <f>'[1]Parque de Máquinas'!I19</f>
        <v>0</v>
      </c>
      <c r="J20" s="155">
        <f>'[1]Parque de Máquinas'!J19</f>
        <v>0</v>
      </c>
      <c r="K20" s="155">
        <f>'[1]Parque de Máquinas'!K19</f>
        <v>19</v>
      </c>
      <c r="L20" s="155">
        <f>'[1]Parque de Máquinas'!L19</f>
        <v>8</v>
      </c>
      <c r="M20" s="155">
        <f>'[1]Parque de Máquinas'!M19</f>
        <v>0</v>
      </c>
      <c r="N20" s="155">
        <f>'[1]Parque de Máquinas'!N19</f>
        <v>0</v>
      </c>
      <c r="O20" s="155">
        <f>'[1]Parque de Máquinas'!O19</f>
        <v>0</v>
      </c>
      <c r="P20" s="155">
        <f>'[1]Parque de Máquinas'!P19</f>
        <v>0</v>
      </c>
      <c r="Q20" s="155">
        <f>'[1]Parque de Máquinas'!Q19</f>
        <v>0</v>
      </c>
      <c r="R20" s="155">
        <f>'[1]Parque de Máquinas'!R19</f>
        <v>53</v>
      </c>
      <c r="S20" s="155">
        <f>'[1]Parque de Máquinas'!S19</f>
        <v>0</v>
      </c>
      <c r="T20" s="155">
        <f>'[1]Parque de Máquinas'!T19</f>
        <v>0</v>
      </c>
      <c r="U20" s="155">
        <f>'[1]Parque de Máquinas'!U19</f>
        <v>0</v>
      </c>
      <c r="V20" s="155">
        <f>'[1]Parque de Máquinas'!V19</f>
        <v>0</v>
      </c>
      <c r="W20" s="155">
        <f>'[1]Parque de Máquinas'!W19</f>
        <v>0</v>
      </c>
      <c r="X20" s="155">
        <f>'[1]Parque de Máquinas'!X19</f>
        <v>0</v>
      </c>
      <c r="Y20" s="155">
        <f>'[1]Parque de Máquinas'!Y19</f>
        <v>0</v>
      </c>
      <c r="Z20" s="155">
        <f>'[1]Parque de Máquinas'!Z19</f>
        <v>238</v>
      </c>
      <c r="AA20" s="295">
        <f>'[1]Parque de Máquinas'!AA19</f>
        <v>2.1984112322187326E-2</v>
      </c>
    </row>
    <row r="21" spans="2:27" ht="9" customHeight="1">
      <c r="B21" s="89" t="s">
        <v>3</v>
      </c>
      <c r="C21" s="156">
        <f>'[1]Parque de Máquinas'!C20</f>
        <v>0</v>
      </c>
      <c r="D21" s="156">
        <f>'[1]Parque de Máquinas'!D20</f>
        <v>0</v>
      </c>
      <c r="E21" s="156">
        <f>'[1]Parque de Máquinas'!E20</f>
        <v>0</v>
      </c>
      <c r="F21" s="156">
        <f>'[1]Parque de Máquinas'!F20</f>
        <v>190</v>
      </c>
      <c r="G21" s="156">
        <f>'[1]Parque de Máquinas'!G20</f>
        <v>54</v>
      </c>
      <c r="H21" s="156">
        <f>'[1]Parque de Máquinas'!H20</f>
        <v>0</v>
      </c>
      <c r="I21" s="156">
        <f>'[1]Parque de Máquinas'!I20</f>
        <v>0</v>
      </c>
      <c r="J21" s="156">
        <f>'[1]Parque de Máquinas'!J20</f>
        <v>0</v>
      </c>
      <c r="K21" s="156">
        <f>'[1]Parque de Máquinas'!K20</f>
        <v>37</v>
      </c>
      <c r="L21" s="156">
        <f>'[1]Parque de Máquinas'!L20</f>
        <v>0</v>
      </c>
      <c r="M21" s="156">
        <f>'[1]Parque de Máquinas'!M20</f>
        <v>0</v>
      </c>
      <c r="N21" s="156">
        <f>'[1]Parque de Máquinas'!N20</f>
        <v>50</v>
      </c>
      <c r="O21" s="156">
        <f>'[1]Parque de Máquinas'!O20</f>
        <v>0</v>
      </c>
      <c r="P21" s="156">
        <f>'[1]Parque de Máquinas'!P20</f>
        <v>0</v>
      </c>
      <c r="Q21" s="156">
        <f>'[1]Parque de Máquinas'!Q20</f>
        <v>0</v>
      </c>
      <c r="R21" s="156">
        <f>'[1]Parque de Máquinas'!R20</f>
        <v>72</v>
      </c>
      <c r="S21" s="156">
        <f>'[1]Parque de Máquinas'!S20</f>
        <v>0</v>
      </c>
      <c r="T21" s="156">
        <f>'[1]Parque de Máquinas'!T20</f>
        <v>0</v>
      </c>
      <c r="U21" s="156">
        <f>'[1]Parque de Máquinas'!U20</f>
        <v>0</v>
      </c>
      <c r="V21" s="156">
        <f>'[1]Parque de Máquinas'!V20</f>
        <v>8</v>
      </c>
      <c r="W21" s="156">
        <f>'[1]Parque de Máquinas'!W20</f>
        <v>0</v>
      </c>
      <c r="X21" s="156">
        <f>'[1]Parque de Máquinas'!X20</f>
        <v>0</v>
      </c>
      <c r="Y21" s="156">
        <f>'[1]Parque de Máquinas'!Y20</f>
        <v>0</v>
      </c>
      <c r="Z21" s="156">
        <f>'[1]Parque de Máquinas'!Z20</f>
        <v>411</v>
      </c>
      <c r="AA21" s="296">
        <f>'[1]Parque de Máquinas'!AA20</f>
        <v>3.7964160354701647E-2</v>
      </c>
    </row>
    <row r="22" spans="2:27" ht="9" customHeight="1">
      <c r="B22" s="88" t="s">
        <v>233</v>
      </c>
      <c r="C22" s="157">
        <f>'[1]Parque de Máquinas'!C21</f>
        <v>20</v>
      </c>
      <c r="D22" s="157">
        <f>'[1]Parque de Máquinas'!D21</f>
        <v>64</v>
      </c>
      <c r="E22" s="157">
        <f>'[1]Parque de Máquinas'!E21</f>
        <v>0</v>
      </c>
      <c r="F22" s="157">
        <f>'[1]Parque de Máquinas'!F21</f>
        <v>0</v>
      </c>
      <c r="G22" s="157">
        <f>'[1]Parque de Máquinas'!G21</f>
        <v>69</v>
      </c>
      <c r="H22" s="157">
        <f>'[1]Parque de Máquinas'!H21</f>
        <v>0</v>
      </c>
      <c r="I22" s="157">
        <f>'[1]Parque de Máquinas'!I21</f>
        <v>0</v>
      </c>
      <c r="J22" s="157">
        <f>'[1]Parque de Máquinas'!J21</f>
        <v>0</v>
      </c>
      <c r="K22" s="157">
        <f>'[1]Parque de Máquinas'!K21</f>
        <v>116</v>
      </c>
      <c r="L22" s="157">
        <f>'[1]Parque de Máquinas'!L21</f>
        <v>64</v>
      </c>
      <c r="M22" s="157">
        <f>'[1]Parque de Máquinas'!M21</f>
        <v>0</v>
      </c>
      <c r="N22" s="157">
        <f>'[1]Parque de Máquinas'!N21</f>
        <v>12</v>
      </c>
      <c r="O22" s="157">
        <f>'[1]Parque de Máquinas'!O21</f>
        <v>0</v>
      </c>
      <c r="P22" s="157">
        <f>'[1]Parque de Máquinas'!P21</f>
        <v>0</v>
      </c>
      <c r="Q22" s="157">
        <f>'[1]Parque de Máquinas'!Q21</f>
        <v>0</v>
      </c>
      <c r="R22" s="157">
        <f>'[1]Parque de Máquinas'!R21</f>
        <v>0</v>
      </c>
      <c r="S22" s="157">
        <f>'[1]Parque de Máquinas'!S21</f>
        <v>0</v>
      </c>
      <c r="T22" s="157">
        <f>'[1]Parque de Máquinas'!T21</f>
        <v>0</v>
      </c>
      <c r="U22" s="157">
        <f>'[1]Parque de Máquinas'!U21</f>
        <v>8</v>
      </c>
      <c r="V22" s="157">
        <f>'[1]Parque de Máquinas'!V21</f>
        <v>0</v>
      </c>
      <c r="W22" s="157">
        <f>'[1]Parque de Máquinas'!W21</f>
        <v>0</v>
      </c>
      <c r="X22" s="157">
        <f>'[1]Parque de Máquinas'!X21</f>
        <v>64</v>
      </c>
      <c r="Y22" s="157">
        <f>'[1]Parque de Máquinas'!Y21</f>
        <v>40</v>
      </c>
      <c r="Z22" s="157">
        <f>'[1]Parque de Máquinas'!Z21</f>
        <v>457</v>
      </c>
      <c r="AA22" s="295">
        <f>'[1]Parque de Máquinas'!AA21</f>
        <v>4.2213190467393309E-2</v>
      </c>
    </row>
    <row r="23" spans="2:27" ht="9" customHeight="1">
      <c r="B23" s="89" t="s">
        <v>127</v>
      </c>
      <c r="C23" s="156">
        <f>'[1]Parque de Máquinas'!C22</f>
        <v>7</v>
      </c>
      <c r="D23" s="156">
        <f>'[1]Parque de Máquinas'!D22</f>
        <v>199</v>
      </c>
      <c r="E23" s="156">
        <f>'[1]Parque de Máquinas'!E22</f>
        <v>0</v>
      </c>
      <c r="F23" s="156">
        <f>'[1]Parque de Máquinas'!F22</f>
        <v>166</v>
      </c>
      <c r="G23" s="156">
        <f>'[1]Parque de Máquinas'!G22</f>
        <v>289</v>
      </c>
      <c r="H23" s="156">
        <f>'[1]Parque de Máquinas'!H22</f>
        <v>20</v>
      </c>
      <c r="I23" s="156">
        <f>'[1]Parque de Máquinas'!I22</f>
        <v>0</v>
      </c>
      <c r="J23" s="156">
        <f>'[1]Parque de Máquinas'!J22</f>
        <v>2</v>
      </c>
      <c r="K23" s="156">
        <f>'[1]Parque de Máquinas'!K22</f>
        <v>290</v>
      </c>
      <c r="L23" s="156">
        <f>'[1]Parque de Máquinas'!L22</f>
        <v>118</v>
      </c>
      <c r="M23" s="156">
        <f>'[1]Parque de Máquinas'!M22</f>
        <v>0</v>
      </c>
      <c r="N23" s="156">
        <f>'[1]Parque de Máquinas'!N22</f>
        <v>0</v>
      </c>
      <c r="O23" s="156">
        <f>'[1]Parque de Máquinas'!O22</f>
        <v>0</v>
      </c>
      <c r="P23" s="156">
        <f>'[1]Parque de Máquinas'!P22</f>
        <v>8</v>
      </c>
      <c r="Q23" s="156">
        <f>'[1]Parque de Máquinas'!Q22</f>
        <v>0</v>
      </c>
      <c r="R23" s="156">
        <f>'[1]Parque de Máquinas'!R22</f>
        <v>268</v>
      </c>
      <c r="S23" s="156">
        <f>'[1]Parque de Máquinas'!S22</f>
        <v>0</v>
      </c>
      <c r="T23" s="156">
        <f>'[1]Parque de Máquinas'!T22</f>
        <v>0</v>
      </c>
      <c r="U23" s="156">
        <f>'[1]Parque de Máquinas'!U22</f>
        <v>0</v>
      </c>
      <c r="V23" s="156">
        <f>'[1]Parque de Máquinas'!V22</f>
        <v>0</v>
      </c>
      <c r="W23" s="156">
        <f>'[1]Parque de Máquinas'!W22</f>
        <v>0</v>
      </c>
      <c r="X23" s="156">
        <f>'[1]Parque de Máquinas'!X22</f>
        <v>18</v>
      </c>
      <c r="Y23" s="156">
        <f>'[1]Parque de Máquinas'!Y22</f>
        <v>0</v>
      </c>
      <c r="Z23" s="156">
        <f>'[1]Parque de Máquinas'!Z22</f>
        <v>1385</v>
      </c>
      <c r="AA23" s="296">
        <f>'[1]Parque de Máquinas'!AA22</f>
        <v>0.12793275447995567</v>
      </c>
    </row>
    <row r="24" spans="2:27" ht="9" customHeight="1">
      <c r="B24" s="88" t="s">
        <v>7</v>
      </c>
      <c r="C24" s="157">
        <f>'[1]Parque de Máquinas'!C23</f>
        <v>0</v>
      </c>
      <c r="D24" s="157">
        <f>'[1]Parque de Máquinas'!D23</f>
        <v>0</v>
      </c>
      <c r="E24" s="157">
        <f>'[1]Parque de Máquinas'!E23</f>
        <v>0</v>
      </c>
      <c r="F24" s="157">
        <f>'[1]Parque de Máquinas'!F23</f>
        <v>52</v>
      </c>
      <c r="G24" s="157">
        <f>'[1]Parque de Máquinas'!G23</f>
        <v>26</v>
      </c>
      <c r="H24" s="157">
        <f>'[1]Parque de Máquinas'!H23</f>
        <v>0</v>
      </c>
      <c r="I24" s="157">
        <f>'[1]Parque de Máquinas'!I23</f>
        <v>0</v>
      </c>
      <c r="J24" s="157">
        <f>'[1]Parque de Máquinas'!J23</f>
        <v>1</v>
      </c>
      <c r="K24" s="157">
        <f>'[1]Parque de Máquinas'!K23</f>
        <v>24</v>
      </c>
      <c r="L24" s="157">
        <f>'[1]Parque de Máquinas'!L23</f>
        <v>4</v>
      </c>
      <c r="M24" s="157">
        <f>'[1]Parque de Máquinas'!M23</f>
        <v>0</v>
      </c>
      <c r="N24" s="157">
        <f>'[1]Parque de Máquinas'!N23</f>
        <v>35</v>
      </c>
      <c r="O24" s="157">
        <f>'[1]Parque de Máquinas'!O23</f>
        <v>0</v>
      </c>
      <c r="P24" s="157">
        <f>'[1]Parque de Máquinas'!P23</f>
        <v>0</v>
      </c>
      <c r="Q24" s="157">
        <f>'[1]Parque de Máquinas'!Q23</f>
        <v>0</v>
      </c>
      <c r="R24" s="157">
        <f>'[1]Parque de Máquinas'!R23</f>
        <v>42</v>
      </c>
      <c r="S24" s="157">
        <f>'[1]Parque de Máquinas'!S23</f>
        <v>5</v>
      </c>
      <c r="T24" s="157">
        <f>'[1]Parque de Máquinas'!T23</f>
        <v>0</v>
      </c>
      <c r="U24" s="157">
        <f>'[1]Parque de Máquinas'!U23</f>
        <v>0</v>
      </c>
      <c r="V24" s="157">
        <f>'[1]Parque de Máquinas'!V23</f>
        <v>0</v>
      </c>
      <c r="W24" s="157">
        <f>'[1]Parque de Máquinas'!W23</f>
        <v>0</v>
      </c>
      <c r="X24" s="157">
        <f>'[1]Parque de Máquinas'!X23</f>
        <v>0</v>
      </c>
      <c r="Y24" s="157">
        <f>'[1]Parque de Máquinas'!Y23</f>
        <v>0</v>
      </c>
      <c r="Z24" s="157">
        <f>'[1]Parque de Máquinas'!Z23</f>
        <v>189</v>
      </c>
      <c r="AA24" s="295">
        <f>'[1]Parque de Máquinas'!AA23</f>
        <v>1.7457971549972289E-2</v>
      </c>
    </row>
    <row r="25" spans="2:27" ht="9" customHeight="1">
      <c r="B25" s="89" t="s">
        <v>8</v>
      </c>
      <c r="C25" s="156">
        <f>'[1]Parque de Máquinas'!C24</f>
        <v>16</v>
      </c>
      <c r="D25" s="156">
        <f>'[1]Parque de Máquinas'!D24</f>
        <v>136</v>
      </c>
      <c r="E25" s="156">
        <f>'[1]Parque de Máquinas'!E24</f>
        <v>0</v>
      </c>
      <c r="F25" s="156">
        <f>'[1]Parque de Máquinas'!F24</f>
        <v>191</v>
      </c>
      <c r="G25" s="156">
        <f>'[1]Parque de Máquinas'!G24</f>
        <v>95</v>
      </c>
      <c r="H25" s="156">
        <f>'[1]Parque de Máquinas'!H24</f>
        <v>0</v>
      </c>
      <c r="I25" s="156">
        <f>'[1]Parque de Máquinas'!I24</f>
        <v>0</v>
      </c>
      <c r="J25" s="156">
        <f>'[1]Parque de Máquinas'!J24</f>
        <v>6</v>
      </c>
      <c r="K25" s="156">
        <f>'[1]Parque de Máquinas'!K24</f>
        <v>154</v>
      </c>
      <c r="L25" s="156">
        <f>'[1]Parque de Máquinas'!L24</f>
        <v>20</v>
      </c>
      <c r="M25" s="156">
        <f>'[1]Parque de Máquinas'!M24</f>
        <v>0</v>
      </c>
      <c r="N25" s="156">
        <f>'[1]Parque de Máquinas'!N24</f>
        <v>10</v>
      </c>
      <c r="O25" s="156">
        <f>'[1]Parque de Máquinas'!O24</f>
        <v>0</v>
      </c>
      <c r="P25" s="156">
        <f>'[1]Parque de Máquinas'!P24</f>
        <v>0</v>
      </c>
      <c r="Q25" s="156">
        <f>'[1]Parque de Máquinas'!Q24</f>
        <v>0</v>
      </c>
      <c r="R25" s="156">
        <f>'[1]Parque de Máquinas'!R24</f>
        <v>92</v>
      </c>
      <c r="S25" s="156">
        <f>'[1]Parque de Máquinas'!S24</f>
        <v>0</v>
      </c>
      <c r="T25" s="156">
        <f>'[1]Parque de Máquinas'!T24</f>
        <v>0</v>
      </c>
      <c r="U25" s="156">
        <f>'[1]Parque de Máquinas'!U24</f>
        <v>8</v>
      </c>
      <c r="V25" s="156">
        <f>'[1]Parque de Máquinas'!V24</f>
        <v>0</v>
      </c>
      <c r="W25" s="156">
        <f>'[1]Parque de Máquinas'!W24</f>
        <v>0</v>
      </c>
      <c r="X25" s="156">
        <f>'[1]Parque de Máquinas'!X24</f>
        <v>6</v>
      </c>
      <c r="Y25" s="156">
        <f>'[1]Parque de Máquinas'!Y24</f>
        <v>0</v>
      </c>
      <c r="Z25" s="156">
        <f>'[1]Parque de Máquinas'!Z24</f>
        <v>734</v>
      </c>
      <c r="AA25" s="296">
        <f>'[1]Parque de Máquinas'!AA24</f>
        <v>6.7799741363384444E-2</v>
      </c>
    </row>
    <row r="26" spans="2:27" ht="9" customHeight="1">
      <c r="B26" s="102" t="s">
        <v>9</v>
      </c>
      <c r="C26" s="157">
        <f>'[1]Parque de Máquinas'!C25</f>
        <v>8</v>
      </c>
      <c r="D26" s="157">
        <f>'[1]Parque de Máquinas'!D25</f>
        <v>92</v>
      </c>
      <c r="E26" s="157">
        <f>'[1]Parque de Máquinas'!E25</f>
        <v>0</v>
      </c>
      <c r="F26" s="157">
        <f>'[1]Parque de Máquinas'!F25</f>
        <v>95</v>
      </c>
      <c r="G26" s="157">
        <f>'[1]Parque de Máquinas'!G25</f>
        <v>48</v>
      </c>
      <c r="H26" s="157">
        <f>'[1]Parque de Máquinas'!H25</f>
        <v>0</v>
      </c>
      <c r="I26" s="157">
        <f>'[1]Parque de Máquinas'!I25</f>
        <v>0</v>
      </c>
      <c r="J26" s="157">
        <f>'[1]Parque de Máquinas'!J25</f>
        <v>4</v>
      </c>
      <c r="K26" s="157">
        <f>'[1]Parque de Máquinas'!K25</f>
        <v>96</v>
      </c>
      <c r="L26" s="157">
        <f>'[1]Parque de Máquinas'!L25</f>
        <v>16</v>
      </c>
      <c r="M26" s="157">
        <f>'[1]Parque de Máquinas'!M25</f>
        <v>0</v>
      </c>
      <c r="N26" s="157">
        <f>'[1]Parque de Máquinas'!N25</f>
        <v>12</v>
      </c>
      <c r="O26" s="157">
        <f>'[1]Parque de Máquinas'!O25</f>
        <v>0</v>
      </c>
      <c r="P26" s="157">
        <f>'[1]Parque de Máquinas'!P25</f>
        <v>0</v>
      </c>
      <c r="Q26" s="157">
        <f>'[1]Parque de Máquinas'!Q25</f>
        <v>0</v>
      </c>
      <c r="R26" s="157">
        <f>'[1]Parque de Máquinas'!R25</f>
        <v>49</v>
      </c>
      <c r="S26" s="157">
        <f>'[1]Parque de Máquinas'!S25</f>
        <v>0</v>
      </c>
      <c r="T26" s="157">
        <f>'[1]Parque de Máquinas'!T25</f>
        <v>0</v>
      </c>
      <c r="U26" s="157">
        <f>'[1]Parque de Máquinas'!U25</f>
        <v>8</v>
      </c>
      <c r="V26" s="157">
        <f>'[1]Parque de Máquinas'!V25</f>
        <v>0</v>
      </c>
      <c r="W26" s="157">
        <f>'[1]Parque de Máquinas'!W25</f>
        <v>0</v>
      </c>
      <c r="X26" s="157">
        <f>'[1]Parque de Máquinas'!X25</f>
        <v>6</v>
      </c>
      <c r="Y26" s="157">
        <f>'[1]Parque de Máquinas'!Y25</f>
        <v>0</v>
      </c>
      <c r="Z26" s="157">
        <f>'[1]Parque de Máquinas'!Z25</f>
        <v>434</v>
      </c>
      <c r="AA26" s="295">
        <f>'[1]Parque de Máquinas'!AA25</f>
        <v>4.0088675411047478E-2</v>
      </c>
    </row>
    <row r="27" spans="2:27" ht="9" customHeight="1">
      <c r="B27" s="89" t="s">
        <v>128</v>
      </c>
      <c r="C27" s="156">
        <f>'[1]Parque de Máquinas'!C26</f>
        <v>6</v>
      </c>
      <c r="D27" s="156">
        <f>'[1]Parque de Máquinas'!D26</f>
        <v>28</v>
      </c>
      <c r="E27" s="156">
        <f>'[1]Parque de Máquinas'!E26</f>
        <v>0</v>
      </c>
      <c r="F27" s="156">
        <f>'[1]Parque de Máquinas'!F26</f>
        <v>63</v>
      </c>
      <c r="G27" s="156">
        <f>'[1]Parque de Máquinas'!G26</f>
        <v>104</v>
      </c>
      <c r="H27" s="156">
        <f>'[1]Parque de Máquinas'!H26</f>
        <v>0</v>
      </c>
      <c r="I27" s="156">
        <f>'[1]Parque de Máquinas'!I26</f>
        <v>0</v>
      </c>
      <c r="J27" s="156">
        <f>'[1]Parque de Máquinas'!J26</f>
        <v>2</v>
      </c>
      <c r="K27" s="156">
        <f>'[1]Parque de Máquinas'!K26</f>
        <v>106</v>
      </c>
      <c r="L27" s="156">
        <f>'[1]Parque de Máquinas'!L26</f>
        <v>34</v>
      </c>
      <c r="M27" s="156">
        <f>'[1]Parque de Máquinas'!M26</f>
        <v>0</v>
      </c>
      <c r="N27" s="156">
        <f>'[1]Parque de Máquinas'!N26</f>
        <v>0</v>
      </c>
      <c r="O27" s="156">
        <f>'[1]Parque de Máquinas'!O26</f>
        <v>0</v>
      </c>
      <c r="P27" s="156">
        <f>'[1]Parque de Máquinas'!P26</f>
        <v>0</v>
      </c>
      <c r="Q27" s="156">
        <f>'[1]Parque de Máquinas'!Q26</f>
        <v>0</v>
      </c>
      <c r="R27" s="156">
        <f>'[1]Parque de Máquinas'!R26</f>
        <v>56</v>
      </c>
      <c r="S27" s="156">
        <f>'[1]Parque de Máquinas'!S26</f>
        <v>0</v>
      </c>
      <c r="T27" s="156">
        <f>'[1]Parque de Máquinas'!T26</f>
        <v>0</v>
      </c>
      <c r="U27" s="156">
        <f>'[1]Parque de Máquinas'!U26</f>
        <v>0</v>
      </c>
      <c r="V27" s="156">
        <f>'[1]Parque de Máquinas'!V26</f>
        <v>0</v>
      </c>
      <c r="W27" s="156">
        <f>'[1]Parque de Máquinas'!W26</f>
        <v>10</v>
      </c>
      <c r="X27" s="156">
        <f>'[1]Parque de Máquinas'!X26</f>
        <v>0</v>
      </c>
      <c r="Y27" s="156">
        <f>'[1]Parque de Máquinas'!Y26</f>
        <v>0</v>
      </c>
      <c r="Z27" s="156">
        <f>'[1]Parque de Máquinas'!Z26</f>
        <v>409</v>
      </c>
      <c r="AA27" s="296">
        <f>'[1]Parque de Máquinas'!AA26</f>
        <v>3.7779419915019395E-2</v>
      </c>
    </row>
    <row r="28" spans="2:27" ht="9" customHeight="1">
      <c r="B28" s="102" t="s">
        <v>90</v>
      </c>
      <c r="C28" s="157">
        <f>'[1]Parque de Máquinas'!C27</f>
        <v>0</v>
      </c>
      <c r="D28" s="157">
        <f>'[1]Parque de Máquinas'!D27</f>
        <v>28</v>
      </c>
      <c r="E28" s="157">
        <f>'[1]Parque de Máquinas'!E27</f>
        <v>0</v>
      </c>
      <c r="F28" s="157">
        <f>'[1]Parque de Máquinas'!F27</f>
        <v>56</v>
      </c>
      <c r="G28" s="157">
        <f>'[1]Parque de Máquinas'!G27</f>
        <v>68</v>
      </c>
      <c r="H28" s="157">
        <f>'[1]Parque de Máquinas'!H27</f>
        <v>0</v>
      </c>
      <c r="I28" s="157">
        <f>'[1]Parque de Máquinas'!I27</f>
        <v>0</v>
      </c>
      <c r="J28" s="157">
        <f>'[1]Parque de Máquinas'!J27</f>
        <v>0</v>
      </c>
      <c r="K28" s="157">
        <f>'[1]Parque de Máquinas'!K27</f>
        <v>27</v>
      </c>
      <c r="L28" s="157">
        <f>'[1]Parque de Máquinas'!L27</f>
        <v>34</v>
      </c>
      <c r="M28" s="157">
        <f>'[1]Parque de Máquinas'!M27</f>
        <v>0</v>
      </c>
      <c r="N28" s="157">
        <f>'[1]Parque de Máquinas'!N27</f>
        <v>10</v>
      </c>
      <c r="O28" s="157">
        <f>'[1]Parque de Máquinas'!O27</f>
        <v>0</v>
      </c>
      <c r="P28" s="157">
        <f>'[1]Parque de Máquinas'!P27</f>
        <v>0</v>
      </c>
      <c r="Q28" s="157">
        <f>'[1]Parque de Máquinas'!Q27</f>
        <v>0</v>
      </c>
      <c r="R28" s="157">
        <f>'[1]Parque de Máquinas'!R27</f>
        <v>16</v>
      </c>
      <c r="S28" s="157">
        <f>'[1]Parque de Máquinas'!S27</f>
        <v>0</v>
      </c>
      <c r="T28" s="157">
        <f>'[1]Parque de Máquinas'!T27</f>
        <v>0</v>
      </c>
      <c r="U28" s="157">
        <f>'[1]Parque de Máquinas'!U27</f>
        <v>0</v>
      </c>
      <c r="V28" s="157">
        <f>'[1]Parque de Máquinas'!V27</f>
        <v>0</v>
      </c>
      <c r="W28" s="157">
        <f>'[1]Parque de Máquinas'!W27</f>
        <v>6</v>
      </c>
      <c r="X28" s="157">
        <f>'[1]Parque de Máquinas'!X27</f>
        <v>0</v>
      </c>
      <c r="Y28" s="157">
        <f>'[1]Parque de Máquinas'!Y27</f>
        <v>0</v>
      </c>
      <c r="Z28" s="157">
        <f>'[1]Parque de Máquinas'!Z27</f>
        <v>245</v>
      </c>
      <c r="AA28" s="295">
        <f>'[1]Parque de Máquinas'!AA27</f>
        <v>2.2630703861075189E-2</v>
      </c>
    </row>
    <row r="29" spans="2:27" ht="9" customHeight="1">
      <c r="B29" s="89" t="s">
        <v>88</v>
      </c>
      <c r="C29" s="156">
        <f>'[1]Parque de Máquinas'!C28</f>
        <v>3</v>
      </c>
      <c r="D29" s="156">
        <f>'[1]Parque de Máquinas'!D28</f>
        <v>27</v>
      </c>
      <c r="E29" s="156">
        <f>'[1]Parque de Máquinas'!E28</f>
        <v>0</v>
      </c>
      <c r="F29" s="156">
        <f>'[1]Parque de Máquinas'!F28</f>
        <v>44</v>
      </c>
      <c r="G29" s="156">
        <f>'[1]Parque de Máquinas'!G28</f>
        <v>26</v>
      </c>
      <c r="H29" s="156">
        <f>'[1]Parque de Máquinas'!H28</f>
        <v>0</v>
      </c>
      <c r="I29" s="156">
        <f>'[1]Parque de Máquinas'!I28</f>
        <v>0</v>
      </c>
      <c r="J29" s="156">
        <f>'[1]Parque de Máquinas'!J28</f>
        <v>0</v>
      </c>
      <c r="K29" s="156">
        <f>'[1]Parque de Máquinas'!K28</f>
        <v>50</v>
      </c>
      <c r="L29" s="156">
        <f>'[1]Parque de Máquinas'!L28</f>
        <v>3</v>
      </c>
      <c r="M29" s="156">
        <f>'[1]Parque de Máquinas'!M28</f>
        <v>0</v>
      </c>
      <c r="N29" s="156">
        <f>'[1]Parque de Máquinas'!N28</f>
        <v>24</v>
      </c>
      <c r="O29" s="156">
        <f>'[1]Parque de Máquinas'!O28</f>
        <v>0</v>
      </c>
      <c r="P29" s="156">
        <f>'[1]Parque de Máquinas'!P28</f>
        <v>0</v>
      </c>
      <c r="Q29" s="156">
        <f>'[1]Parque de Máquinas'!Q28</f>
        <v>0</v>
      </c>
      <c r="R29" s="156">
        <f>'[1]Parque de Máquinas'!R28</f>
        <v>20</v>
      </c>
      <c r="S29" s="156">
        <f>'[1]Parque de Máquinas'!S28</f>
        <v>0</v>
      </c>
      <c r="T29" s="156">
        <f>'[1]Parque de Máquinas'!T28</f>
        <v>0</v>
      </c>
      <c r="U29" s="156">
        <f>'[1]Parque de Máquinas'!U28</f>
        <v>8</v>
      </c>
      <c r="V29" s="156">
        <f>'[1]Parque de Máquinas'!V28</f>
        <v>0</v>
      </c>
      <c r="W29" s="156">
        <f>'[1]Parque de Máquinas'!W28</f>
        <v>0</v>
      </c>
      <c r="X29" s="156">
        <f>'[1]Parque de Máquinas'!X28</f>
        <v>3</v>
      </c>
      <c r="Y29" s="156">
        <f>'[1]Parque de Máquinas'!Y28</f>
        <v>0</v>
      </c>
      <c r="Z29" s="156">
        <f>'[1]Parque de Máquinas'!Z28</f>
        <v>208</v>
      </c>
      <c r="AA29" s="296">
        <f>'[1]Parque de Máquinas'!AA28</f>
        <v>1.9213005726953631E-2</v>
      </c>
    </row>
    <row r="30" spans="2:27">
      <c r="B30" s="102" t="s">
        <v>10</v>
      </c>
      <c r="C30" s="157">
        <f>'[1]Parque de Máquinas'!C29</f>
        <v>10</v>
      </c>
      <c r="D30" s="157">
        <f>'[1]Parque de Máquinas'!D29</f>
        <v>73</v>
      </c>
      <c r="E30" s="157">
        <f>'[1]Parque de Máquinas'!E29</f>
        <v>0</v>
      </c>
      <c r="F30" s="157">
        <f>'[1]Parque de Máquinas'!F29</f>
        <v>102</v>
      </c>
      <c r="G30" s="157">
        <f>'[1]Parque de Máquinas'!G29</f>
        <v>80</v>
      </c>
      <c r="H30" s="157">
        <f>'[1]Parque de Máquinas'!H29</f>
        <v>0</v>
      </c>
      <c r="I30" s="157">
        <f>'[1]Parque de Máquinas'!I29</f>
        <v>0</v>
      </c>
      <c r="J30" s="157">
        <f>'[1]Parque de Máquinas'!J29</f>
        <v>4</v>
      </c>
      <c r="K30" s="157">
        <f>'[1]Parque de Máquinas'!K29</f>
        <v>112</v>
      </c>
      <c r="L30" s="157">
        <f>'[1]Parque de Máquinas'!L29</f>
        <v>34</v>
      </c>
      <c r="M30" s="157">
        <f>'[1]Parque de Máquinas'!M29</f>
        <v>0</v>
      </c>
      <c r="N30" s="157">
        <f>'[1]Parque de Máquinas'!N29</f>
        <v>24</v>
      </c>
      <c r="O30" s="157">
        <f>'[1]Parque de Máquinas'!O29</f>
        <v>0</v>
      </c>
      <c r="P30" s="157">
        <f>'[1]Parque de Máquinas'!P29</f>
        <v>0</v>
      </c>
      <c r="Q30" s="157">
        <f>'[1]Parque de Máquinas'!Q29</f>
        <v>0</v>
      </c>
      <c r="R30" s="157">
        <f>'[1]Parque de Máquinas'!R29</f>
        <v>49</v>
      </c>
      <c r="S30" s="157">
        <f>'[1]Parque de Máquinas'!S29</f>
        <v>0</v>
      </c>
      <c r="T30" s="157">
        <f>'[1]Parque de Máquinas'!T29</f>
        <v>0</v>
      </c>
      <c r="U30" s="157">
        <f>'[1]Parque de Máquinas'!U29</f>
        <v>8</v>
      </c>
      <c r="V30" s="157">
        <f>'[1]Parque de Máquinas'!V29</f>
        <v>0</v>
      </c>
      <c r="W30" s="157">
        <f>'[1]Parque de Máquinas'!W29</f>
        <v>0</v>
      </c>
      <c r="X30" s="157">
        <f>'[1]Parque de Máquinas'!X29</f>
        <v>6</v>
      </c>
      <c r="Y30" s="157">
        <f>'[1]Parque de Máquinas'!Y29</f>
        <v>0</v>
      </c>
      <c r="Z30" s="157">
        <f>'[1]Parque de Máquinas'!Z29</f>
        <v>502</v>
      </c>
      <c r="AA30" s="295">
        <f>'[1]Parque de Máquinas'!AA29</f>
        <v>4.636985036024386E-2</v>
      </c>
    </row>
    <row r="31" spans="2:27" ht="12.75" customHeight="1">
      <c r="B31" s="91" t="s">
        <v>120</v>
      </c>
      <c r="C31" s="53">
        <f>'[1]Parque de Máquinas'!C30</f>
        <v>160</v>
      </c>
      <c r="D31" s="53">
        <f>'[1]Parque de Máquinas'!D30</f>
        <v>1246</v>
      </c>
      <c r="E31" s="53">
        <f>'[1]Parque de Máquinas'!E30</f>
        <v>0</v>
      </c>
      <c r="F31" s="53">
        <f>'[1]Parque de Máquinas'!F30</f>
        <v>1570</v>
      </c>
      <c r="G31" s="53">
        <f>'[1]Parque de Máquinas'!G30</f>
        <v>2089</v>
      </c>
      <c r="H31" s="53">
        <f>'[1]Parque de Máquinas'!H30</f>
        <v>40</v>
      </c>
      <c r="I31" s="53">
        <f>'[1]Parque de Máquinas'!I30</f>
        <v>16</v>
      </c>
      <c r="J31" s="53">
        <f>'[1]Parque de Máquinas'!J30</f>
        <v>54</v>
      </c>
      <c r="K31" s="53">
        <f>'[1]Parque de Máquinas'!K30</f>
        <v>2093</v>
      </c>
      <c r="L31" s="53">
        <f>'[1]Parque de Máquinas'!L30</f>
        <v>1033</v>
      </c>
      <c r="M31" s="53">
        <f>'[1]Parque de Máquinas'!M30</f>
        <v>0</v>
      </c>
      <c r="N31" s="53">
        <f>'[1]Parque de Máquinas'!N30</f>
        <v>857</v>
      </c>
      <c r="O31" s="53">
        <f>'[1]Parque de Máquinas'!O30</f>
        <v>0</v>
      </c>
      <c r="P31" s="53">
        <f>'[1]Parque de Máquinas'!P30</f>
        <v>8</v>
      </c>
      <c r="Q31" s="53">
        <f>'[1]Parque de Máquinas'!Q30</f>
        <v>0</v>
      </c>
      <c r="R31" s="53">
        <f>'[1]Parque de Máquinas'!R30</f>
        <v>1310</v>
      </c>
      <c r="S31" s="53">
        <f>'[1]Parque de Máquinas'!S30</f>
        <v>5</v>
      </c>
      <c r="T31" s="53">
        <f>'[1]Parque de Máquinas'!T30</f>
        <v>0</v>
      </c>
      <c r="U31" s="53">
        <f>'[1]Parque de Máquinas'!U30</f>
        <v>48</v>
      </c>
      <c r="V31" s="53">
        <f>'[1]Parque de Máquinas'!V30</f>
        <v>28</v>
      </c>
      <c r="W31" s="53">
        <f>'[1]Parque de Máquinas'!W30</f>
        <v>88</v>
      </c>
      <c r="X31" s="53">
        <f>'[1]Parque de Máquinas'!X30</f>
        <v>137</v>
      </c>
      <c r="Y31" s="53">
        <f>'[1]Parque de Máquinas'!Y30</f>
        <v>44</v>
      </c>
      <c r="Z31" s="53">
        <f>'[1]Parque de Máquinas'!Z30</f>
        <v>10826</v>
      </c>
      <c r="AA31" s="297">
        <f>'[1]Parque de Máquinas'!AA30</f>
        <v>1</v>
      </c>
    </row>
    <row r="32" spans="2:27" ht="15" customHeight="1">
      <c r="B32" s="92" t="s">
        <v>121</v>
      </c>
      <c r="C32" s="80">
        <f>'[1]Parque de Máquinas'!C31</f>
        <v>1.4779235174579715E-2</v>
      </c>
      <c r="D32" s="80">
        <f>'[1]Parque de Máquinas'!D31</f>
        <v>0.11509329392203954</v>
      </c>
      <c r="E32" s="80">
        <f>'[1]Parque de Máquinas'!E31</f>
        <v>0</v>
      </c>
      <c r="F32" s="80">
        <f>'[1]Parque de Máquinas'!F31</f>
        <v>0.14502124515056347</v>
      </c>
      <c r="G32" s="80">
        <f>'[1]Parque de Máquinas'!G31</f>
        <v>0.19296138924810641</v>
      </c>
      <c r="H32" s="80">
        <f>'[1]Parque de Máquinas'!H31</f>
        <v>3.6948087936449288E-3</v>
      </c>
      <c r="I32" s="80">
        <f>'[1]Parque de Máquinas'!I31</f>
        <v>1.4779235174579716E-3</v>
      </c>
      <c r="J32" s="80">
        <f>'[1]Parque de Máquinas'!J31</f>
        <v>4.9879918714206542E-3</v>
      </c>
      <c r="K32" s="80">
        <f>'[1]Parque de Máquinas'!K31</f>
        <v>0.19333087012747091</v>
      </c>
      <c r="L32" s="80">
        <f>'[1]Parque de Máquinas'!L31</f>
        <v>9.5418437095880285E-2</v>
      </c>
      <c r="M32" s="80">
        <f>'[1]Parque de Máquinas'!M31</f>
        <v>0</v>
      </c>
      <c r="N32" s="80">
        <f>'[1]Parque de Máquinas'!N31</f>
        <v>7.91612784038426E-2</v>
      </c>
      <c r="O32" s="80">
        <f>'[1]Parque de Máquinas'!O31</f>
        <v>0</v>
      </c>
      <c r="P32" s="80">
        <f>'[1]Parque de Máquinas'!P31</f>
        <v>7.3896175872898578E-4</v>
      </c>
      <c r="Q32" s="80">
        <f>'[1]Parque de Máquinas'!Q31</f>
        <v>0</v>
      </c>
      <c r="R32" s="80">
        <f>'[1]Parque de Máquinas'!R31</f>
        <v>0.12100498799187143</v>
      </c>
      <c r="S32" s="80">
        <f>'[1]Parque de Máquinas'!S31</f>
        <v>4.618510992056161E-4</v>
      </c>
      <c r="T32" s="80">
        <f>'[1]Parque de Máquinas'!T31</f>
        <v>0</v>
      </c>
      <c r="U32" s="80">
        <f>'[1]Parque de Máquinas'!U31</f>
        <v>4.4337705523739149E-3</v>
      </c>
      <c r="V32" s="80">
        <f>'[1]Parque de Máquinas'!V31</f>
        <v>2.5863661555514503E-3</v>
      </c>
      <c r="W32" s="80">
        <f>'[1]Parque de Máquinas'!W31</f>
        <v>8.1285793460188441E-3</v>
      </c>
      <c r="X32" s="80">
        <f>'[1]Parque de Máquinas'!X31</f>
        <v>1.2654720118233881E-2</v>
      </c>
      <c r="Y32" s="80">
        <f>'[1]Parque de Máquinas'!Y31</f>
        <v>4.0642896730094221E-3</v>
      </c>
      <c r="Z32" s="80">
        <f>'[1]Parque de Máquinas'!Z31</f>
        <v>0.99593571032699058</v>
      </c>
      <c r="AA32" s="298"/>
    </row>
    <row r="33" spans="2:16" ht="18" customHeight="1">
      <c r="B33" s="94" t="str">
        <f>'[1]Parque de Máquinas'!$B$31</f>
        <v>% Participación</v>
      </c>
    </row>
    <row r="34" spans="2:16" ht="6.75" customHeight="1">
      <c r="B34" s="317" t="s">
        <v>222</v>
      </c>
      <c r="C34" s="317"/>
      <c r="D34" s="317"/>
      <c r="E34" s="317"/>
      <c r="F34" s="317"/>
      <c r="G34" s="317"/>
      <c r="H34" s="317"/>
      <c r="I34" s="317"/>
      <c r="J34" s="317"/>
      <c r="K34" s="317"/>
      <c r="L34" s="317"/>
      <c r="M34" s="317"/>
      <c r="N34" s="317"/>
      <c r="O34" s="317"/>
      <c r="P34" s="317" t="s">
        <v>122</v>
      </c>
    </row>
    <row r="35" spans="2:16">
      <c r="B35" s="317" t="s">
        <v>170</v>
      </c>
      <c r="C35" s="317"/>
      <c r="D35" s="317"/>
      <c r="E35" s="317"/>
      <c r="F35" s="317"/>
      <c r="G35" s="317"/>
      <c r="H35" s="317"/>
      <c r="I35" s="317"/>
      <c r="J35" s="317"/>
      <c r="K35" s="317"/>
      <c r="L35" s="317"/>
      <c r="M35" s="317"/>
      <c r="N35" s="317"/>
      <c r="O35" s="317"/>
      <c r="P35" s="317"/>
    </row>
    <row r="36" spans="2:16" ht="8.25" customHeight="1">
      <c r="B36" s="317"/>
      <c r="C36" s="317"/>
      <c r="D36" s="317"/>
      <c r="E36" s="317"/>
      <c r="F36" s="317"/>
      <c r="G36" s="317"/>
      <c r="H36" s="317"/>
      <c r="I36" s="317"/>
      <c r="J36" s="317"/>
      <c r="K36" s="317"/>
      <c r="L36" s="317"/>
      <c r="M36" s="317"/>
      <c r="N36" s="317"/>
      <c r="O36" s="317"/>
      <c r="P36" s="317"/>
    </row>
  </sheetData>
  <mergeCells count="13">
    <mergeCell ref="B8:AA8"/>
    <mergeCell ref="B10:B11"/>
    <mergeCell ref="Z10:AA11"/>
    <mergeCell ref="O10:O11"/>
    <mergeCell ref="B34:P36"/>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M130"/>
  <sheetViews>
    <sheetView topLeftCell="A70" zoomScaleNormal="100" workbookViewId="0">
      <selection activeCell="D103" sqref="D103:H111"/>
    </sheetView>
  </sheetViews>
  <sheetFormatPr baseColWidth="10" defaultColWidth="11.42578125" defaultRowHeight="14.25"/>
  <cols>
    <col min="1" max="1" width="4.140625" style="13" customWidth="1"/>
    <col min="2" max="2" width="21.42578125" style="13" customWidth="1"/>
    <col min="3" max="8" width="13.85546875" style="13" customWidth="1"/>
    <col min="9" max="9" width="15.7109375" style="13" customWidth="1"/>
    <col min="10" max="10" width="3.140625" style="13" customWidth="1"/>
    <col min="11" max="11" width="11.42578125" style="13"/>
    <col min="12" max="12" width="12.42578125" style="13" bestFit="1" customWidth="1"/>
    <col min="13" max="13" width="14.140625" style="13" bestFit="1" customWidth="1"/>
    <col min="14" max="14" width="11.42578125" style="13"/>
    <col min="15" max="15" width="14.140625" style="13" bestFit="1" customWidth="1"/>
    <col min="16" max="16384" width="11.42578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303" t="str">
        <f>'[1]Posiciones de Juego'!$B$9:$I$9</f>
        <v>POSICIONES DE JUEGO, POR CATEGORIA DE JUEGO - Septiembre 2019</v>
      </c>
      <c r="C8" s="304"/>
      <c r="D8" s="304"/>
      <c r="E8" s="304"/>
      <c r="F8" s="304"/>
      <c r="G8" s="304"/>
      <c r="H8" s="304"/>
      <c r="I8" s="305"/>
      <c r="K8" s="37"/>
    </row>
    <row r="9" spans="2:11" s="32" customFormat="1" ht="15" customHeight="1">
      <c r="B9" s="306" t="s">
        <v>6</v>
      </c>
      <c r="C9" s="307" t="s">
        <v>58</v>
      </c>
      <c r="D9" s="308" t="s">
        <v>78</v>
      </c>
      <c r="E9" s="309"/>
      <c r="F9" s="310"/>
      <c r="G9" s="311" t="s">
        <v>79</v>
      </c>
      <c r="H9" s="307" t="s">
        <v>56</v>
      </c>
      <c r="I9" s="314" t="s">
        <v>80</v>
      </c>
      <c r="K9" s="37"/>
    </row>
    <row r="10" spans="2:11" s="32" customFormat="1" ht="24" customHeight="1">
      <c r="B10" s="306"/>
      <c r="C10" s="307"/>
      <c r="D10" s="67" t="s">
        <v>52</v>
      </c>
      <c r="E10" s="69" t="s">
        <v>53</v>
      </c>
      <c r="F10" s="68" t="s">
        <v>54</v>
      </c>
      <c r="G10" s="311"/>
      <c r="H10" s="307"/>
      <c r="I10" s="314"/>
    </row>
    <row r="11" spans="2:11" s="32" customFormat="1" ht="15">
      <c r="B11" s="321" t="s">
        <v>171</v>
      </c>
      <c r="C11" s="322"/>
      <c r="D11" s="322"/>
      <c r="E11" s="322"/>
      <c r="F11" s="322"/>
      <c r="G11" s="322"/>
      <c r="H11" s="322"/>
      <c r="I11" s="323"/>
    </row>
    <row r="12" spans="2:11" s="32" customFormat="1" ht="11.25">
      <c r="B12" s="161" t="s">
        <v>224</v>
      </c>
      <c r="C12" s="155" t="s">
        <v>130</v>
      </c>
      <c r="D12" s="142">
        <f>'[1]Posiciones de Juego'!D12</f>
        <v>35</v>
      </c>
      <c r="E12" s="142">
        <f>'[1]Posiciones de Juego'!E12</f>
        <v>67</v>
      </c>
      <c r="F12" s="142">
        <f>'[1]Posiciones de Juego'!F12</f>
        <v>7</v>
      </c>
      <c r="G12" s="142">
        <f>'[1]Posiciones de Juego'!G12</f>
        <v>353</v>
      </c>
      <c r="H12" s="142">
        <f>'[1]Posiciones de Juego'!H12</f>
        <v>148</v>
      </c>
      <c r="I12" s="142">
        <f>'[1]Posiciones de Juego'!I12</f>
        <v>610</v>
      </c>
    </row>
    <row r="13" spans="2:11" s="32" customFormat="1" ht="9" customHeight="1">
      <c r="B13" s="160" t="s">
        <v>125</v>
      </c>
      <c r="C13" s="153" t="s">
        <v>62</v>
      </c>
      <c r="D13" s="141">
        <f>'[1]Posiciones de Juego'!D13</f>
        <v>49</v>
      </c>
      <c r="E13" s="141">
        <f>'[1]Posiciones de Juego'!E13</f>
        <v>91</v>
      </c>
      <c r="F13" s="141">
        <f>'[1]Posiciones de Juego'!F13</f>
        <v>17</v>
      </c>
      <c r="G13" s="141">
        <f>'[1]Posiciones de Juego'!G13</f>
        <v>483</v>
      </c>
      <c r="H13" s="141">
        <f>'[1]Posiciones de Juego'!H13</f>
        <v>100</v>
      </c>
      <c r="I13" s="141">
        <f>'[1]Posiciones de Juego'!I13</f>
        <v>740</v>
      </c>
    </row>
    <row r="14" spans="2:11" s="32" customFormat="1" ht="9" customHeight="1">
      <c r="B14" s="161" t="s">
        <v>1</v>
      </c>
      <c r="C14" s="155" t="s">
        <v>63</v>
      </c>
      <c r="D14" s="142">
        <f>'[1]Posiciones de Juego'!D14</f>
        <v>70</v>
      </c>
      <c r="E14" s="142">
        <f>'[1]Posiciones de Juego'!E14</f>
        <v>238</v>
      </c>
      <c r="F14" s="142">
        <f>'[1]Posiciones de Juego'!F14</f>
        <v>17</v>
      </c>
      <c r="G14" s="142">
        <f>'[1]Posiciones de Juego'!G14</f>
        <v>789</v>
      </c>
      <c r="H14" s="142">
        <f>'[1]Posiciones de Juego'!H14</f>
        <v>124</v>
      </c>
      <c r="I14" s="142">
        <f>'[1]Posiciones de Juego'!I14</f>
        <v>1238</v>
      </c>
    </row>
    <row r="15" spans="2:11" s="32" customFormat="1" ht="9" customHeight="1">
      <c r="B15" s="162" t="s">
        <v>49</v>
      </c>
      <c r="C15" s="153" t="s">
        <v>64</v>
      </c>
      <c r="D15" s="141">
        <f>'[1]Posiciones de Juego'!D15</f>
        <v>35</v>
      </c>
      <c r="E15" s="141">
        <f>'[1]Posiciones de Juego'!E15</f>
        <v>118</v>
      </c>
      <c r="F15" s="141">
        <f>'[1]Posiciones de Juego'!F15</f>
        <v>7</v>
      </c>
      <c r="G15" s="141">
        <f>'[1]Posiciones de Juego'!G15</f>
        <v>396</v>
      </c>
      <c r="H15" s="141">
        <f>'[1]Posiciones de Juego'!H15</f>
        <v>179</v>
      </c>
      <c r="I15" s="141">
        <f>'[1]Posiciones de Juego'!I15</f>
        <v>735</v>
      </c>
    </row>
    <row r="16" spans="2:11" s="32" customFormat="1" ht="9" customHeight="1">
      <c r="B16" s="161" t="s">
        <v>152</v>
      </c>
      <c r="C16" s="155" t="s">
        <v>153</v>
      </c>
      <c r="D16" s="142">
        <f>'[1]Posiciones de Juego'!D16</f>
        <v>42</v>
      </c>
      <c r="E16" s="142">
        <f>'[1]Posiciones de Juego'!E16</f>
        <v>64</v>
      </c>
      <c r="F16" s="142">
        <f>'[1]Posiciones de Juego'!F16</f>
        <v>7</v>
      </c>
      <c r="G16" s="142">
        <f>'[1]Posiciones de Juego'!G16</f>
        <v>252</v>
      </c>
      <c r="H16" s="142">
        <f>'[1]Posiciones de Juego'!H16</f>
        <v>60</v>
      </c>
      <c r="I16" s="147">
        <f>'[1]Posiciones de Juego'!I16</f>
        <v>425</v>
      </c>
    </row>
    <row r="17" spans="2:9" s="32" customFormat="1" ht="9" customHeight="1">
      <c r="B17" s="160" t="s">
        <v>18</v>
      </c>
      <c r="C17" s="153" t="s">
        <v>65</v>
      </c>
      <c r="D17" s="141">
        <f>'[1]Posiciones de Juego'!D17</f>
        <v>49</v>
      </c>
      <c r="E17" s="141">
        <f>'[1]Posiciones de Juego'!E17</f>
        <v>69</v>
      </c>
      <c r="F17" s="141">
        <f>'[1]Posiciones de Juego'!F17</f>
        <v>10</v>
      </c>
      <c r="G17" s="141">
        <f>'[1]Posiciones de Juego'!G17</f>
        <v>353</v>
      </c>
      <c r="H17" s="141">
        <f>'[1]Posiciones de Juego'!H17</f>
        <v>148</v>
      </c>
      <c r="I17" s="141">
        <f>'[1]Posiciones de Juego'!I17</f>
        <v>629</v>
      </c>
    </row>
    <row r="18" spans="2:9" s="32" customFormat="1" ht="9" customHeight="1">
      <c r="B18" s="161" t="s">
        <v>76</v>
      </c>
      <c r="C18" s="155" t="s">
        <v>66</v>
      </c>
      <c r="D18" s="142">
        <f>'[1]Posiciones de Juego'!D18</f>
        <v>112</v>
      </c>
      <c r="E18" s="142">
        <f>'[1]Posiciones de Juego'!E18</f>
        <v>331</v>
      </c>
      <c r="F18" s="142">
        <f>'[1]Posiciones de Juego'!F18</f>
        <v>10</v>
      </c>
      <c r="G18" s="142">
        <f>'[1]Posiciones de Juego'!G18</f>
        <v>997</v>
      </c>
      <c r="H18" s="142">
        <f>'[1]Posiciones de Juego'!H18</f>
        <v>100</v>
      </c>
      <c r="I18" s="147">
        <f>'[1]Posiciones de Juego'!I18</f>
        <v>1550</v>
      </c>
    </row>
    <row r="19" spans="2:9" s="32" customFormat="1" ht="9" customHeight="1">
      <c r="B19" s="160" t="s">
        <v>126</v>
      </c>
      <c r="C19" s="153" t="s">
        <v>67</v>
      </c>
      <c r="D19" s="141">
        <f>'[1]Posiciones de Juego'!D19</f>
        <v>168</v>
      </c>
      <c r="E19" s="141">
        <f>'[1]Posiciones de Juego'!E19</f>
        <v>465</v>
      </c>
      <c r="F19" s="141">
        <f>'[1]Posiciones de Juego'!F19</f>
        <v>10</v>
      </c>
      <c r="G19" s="141">
        <f>'[1]Posiciones de Juego'!G19</f>
        <v>1992</v>
      </c>
      <c r="H19" s="141">
        <f>'[1]Posiciones de Juego'!H19</f>
        <v>300</v>
      </c>
      <c r="I19" s="141">
        <f>'[1]Posiciones de Juego'!I19</f>
        <v>2935</v>
      </c>
    </row>
    <row r="20" spans="2:9" s="32" customFormat="1" ht="9" customHeight="1">
      <c r="B20" s="161" t="s">
        <v>2</v>
      </c>
      <c r="C20" s="155" t="s">
        <v>68</v>
      </c>
      <c r="D20" s="142">
        <f>'[1]Posiciones de Juego'!D20</f>
        <v>35</v>
      </c>
      <c r="E20" s="142">
        <f>'[1]Posiciones de Juego'!E20</f>
        <v>94</v>
      </c>
      <c r="F20" s="142">
        <f>'[1]Posiciones de Juego'!F20</f>
        <v>14</v>
      </c>
      <c r="G20" s="142">
        <f>'[1]Posiciones de Juego'!G20</f>
        <v>238</v>
      </c>
      <c r="H20" s="142">
        <f>'[1]Posiciones de Juego'!H20</f>
        <v>30</v>
      </c>
      <c r="I20" s="147">
        <f>'[1]Posiciones de Juego'!I20</f>
        <v>411</v>
      </c>
    </row>
    <row r="21" spans="2:9" s="32" customFormat="1" ht="9" customHeight="1">
      <c r="B21" s="163" t="s">
        <v>3</v>
      </c>
      <c r="C21" s="156" t="s">
        <v>69</v>
      </c>
      <c r="D21" s="145">
        <f>'[1]Posiciones de Juego'!D21</f>
        <v>28</v>
      </c>
      <c r="E21" s="145">
        <f>'[1]Posiciones de Juego'!E21</f>
        <v>80</v>
      </c>
      <c r="F21" s="145">
        <f>'[1]Posiciones de Juego'!F21</f>
        <v>10</v>
      </c>
      <c r="G21" s="145">
        <f>'[1]Posiciones de Juego'!G21</f>
        <v>411</v>
      </c>
      <c r="H21" s="145">
        <f>'[1]Posiciones de Juego'!H21</f>
        <v>68</v>
      </c>
      <c r="I21" s="141">
        <f>'[1]Posiciones de Juego'!I21</f>
        <v>597</v>
      </c>
    </row>
    <row r="22" spans="2:9" s="32" customFormat="1" ht="9" customHeight="1">
      <c r="B22" s="164" t="s">
        <v>233</v>
      </c>
      <c r="C22" s="157" t="s">
        <v>234</v>
      </c>
      <c r="D22" s="147">
        <f>'[1]Posiciones de Juego'!D22</f>
        <v>84</v>
      </c>
      <c r="E22" s="147">
        <f>'[1]Posiciones de Juego'!E22</f>
        <v>279</v>
      </c>
      <c r="F22" s="147">
        <f>'[1]Posiciones de Juego'!F22</f>
        <v>17</v>
      </c>
      <c r="G22" s="147">
        <f>'[1]Posiciones de Juego'!G22</f>
        <v>457</v>
      </c>
      <c r="H22" s="147">
        <f>'[1]Posiciones de Juego'!H22</f>
        <v>68</v>
      </c>
      <c r="I22" s="147">
        <f>'[1]Posiciones de Juego'!I22</f>
        <v>905</v>
      </c>
    </row>
    <row r="23" spans="2:9" s="32" customFormat="1" ht="9" customHeight="1">
      <c r="B23" s="163" t="s">
        <v>127</v>
      </c>
      <c r="C23" s="156" t="s">
        <v>70</v>
      </c>
      <c r="D23" s="145">
        <f>'[1]Posiciones de Juego'!D23</f>
        <v>84</v>
      </c>
      <c r="E23" s="145">
        <f>'[1]Posiciones de Juego'!E23</f>
        <v>279</v>
      </c>
      <c r="F23" s="145">
        <f>'[1]Posiciones de Juego'!F23</f>
        <v>17</v>
      </c>
      <c r="G23" s="145">
        <f>'[1]Posiciones de Juego'!G23</f>
        <v>1385</v>
      </c>
      <c r="H23" s="145">
        <f>'[1]Posiciones de Juego'!H23</f>
        <v>168</v>
      </c>
      <c r="I23" s="141">
        <f>'[1]Posiciones de Juego'!I23</f>
        <v>1933</v>
      </c>
    </row>
    <row r="24" spans="2:9" s="32" customFormat="1" ht="9" customHeight="1">
      <c r="B24" s="164" t="s">
        <v>7</v>
      </c>
      <c r="C24" s="157" t="s">
        <v>71</v>
      </c>
      <c r="D24" s="147">
        <f>'[1]Posiciones de Juego'!D24</f>
        <v>28</v>
      </c>
      <c r="E24" s="147">
        <f>'[1]Posiciones de Juego'!E24</f>
        <v>54</v>
      </c>
      <c r="F24" s="147">
        <f>'[1]Posiciones de Juego'!F24</f>
        <v>7</v>
      </c>
      <c r="G24" s="147">
        <f>'[1]Posiciones de Juego'!G24</f>
        <v>189</v>
      </c>
      <c r="H24" s="147">
        <f>'[1]Posiciones de Juego'!H24</f>
        <v>40</v>
      </c>
      <c r="I24" s="147">
        <f>'[1]Posiciones de Juego'!I24</f>
        <v>318</v>
      </c>
    </row>
    <row r="25" spans="2:9" s="32" customFormat="1" ht="9" customHeight="1">
      <c r="B25" s="163" t="s">
        <v>8</v>
      </c>
      <c r="C25" s="156" t="s">
        <v>72</v>
      </c>
      <c r="D25" s="145">
        <f>'[1]Posiciones de Juego'!D25</f>
        <v>49</v>
      </c>
      <c r="E25" s="145">
        <f>'[1]Posiciones de Juego'!E25</f>
        <v>209</v>
      </c>
      <c r="F25" s="145">
        <f>'[1]Posiciones de Juego'!F25</f>
        <v>24</v>
      </c>
      <c r="G25" s="145">
        <f>'[1]Posiciones de Juego'!G25</f>
        <v>734</v>
      </c>
      <c r="H25" s="145">
        <f>'[1]Posiciones de Juego'!H25</f>
        <v>176</v>
      </c>
      <c r="I25" s="141">
        <f>'[1]Posiciones de Juego'!I25</f>
        <v>1192</v>
      </c>
    </row>
    <row r="26" spans="2:9" s="32" customFormat="1" ht="9" customHeight="1">
      <c r="B26" s="165" t="s">
        <v>9</v>
      </c>
      <c r="C26" s="157" t="s">
        <v>73</v>
      </c>
      <c r="D26" s="147">
        <f>'[1]Posiciones de Juego'!D26</f>
        <v>35</v>
      </c>
      <c r="E26" s="147">
        <f>'[1]Posiciones de Juego'!E26</f>
        <v>126</v>
      </c>
      <c r="F26" s="147">
        <f>'[1]Posiciones de Juego'!F26</f>
        <v>17</v>
      </c>
      <c r="G26" s="147">
        <f>'[1]Posiciones de Juego'!G26</f>
        <v>434</v>
      </c>
      <c r="H26" s="147">
        <f>'[1]Posiciones de Juego'!H26</f>
        <v>100</v>
      </c>
      <c r="I26" s="147">
        <f>'[1]Posiciones de Juego'!I26</f>
        <v>712</v>
      </c>
    </row>
    <row r="27" spans="2:9" s="32" customFormat="1" ht="9" customHeight="1">
      <c r="B27" s="163" t="s">
        <v>128</v>
      </c>
      <c r="C27" s="156" t="s">
        <v>74</v>
      </c>
      <c r="D27" s="145">
        <f>'[1]Posiciones de Juego'!D27</f>
        <v>49</v>
      </c>
      <c r="E27" s="145">
        <f>'[1]Posiciones de Juego'!E27</f>
        <v>98</v>
      </c>
      <c r="F27" s="145">
        <f>'[1]Posiciones de Juego'!F27</f>
        <v>7</v>
      </c>
      <c r="G27" s="145">
        <f>'[1]Posiciones de Juego'!G27</f>
        <v>409</v>
      </c>
      <c r="H27" s="145">
        <f>'[1]Posiciones de Juego'!H27</f>
        <v>60</v>
      </c>
      <c r="I27" s="141">
        <f>'[1]Posiciones de Juego'!I27</f>
        <v>623</v>
      </c>
    </row>
    <row r="28" spans="2:9" s="32" customFormat="1" ht="9" customHeight="1">
      <c r="B28" s="165" t="s">
        <v>90</v>
      </c>
      <c r="C28" s="157" t="s">
        <v>91</v>
      </c>
      <c r="D28" s="147">
        <f>'[1]Posiciones de Juego'!D28</f>
        <v>35</v>
      </c>
      <c r="E28" s="147">
        <f>'[1]Posiciones de Juego'!E28</f>
        <v>84</v>
      </c>
      <c r="F28" s="147">
        <f>'[1]Posiciones de Juego'!F28</f>
        <v>7</v>
      </c>
      <c r="G28" s="147">
        <f>'[1]Posiciones de Juego'!G28</f>
        <v>245</v>
      </c>
      <c r="H28" s="147">
        <f>'[1]Posiciones de Juego'!H28</f>
        <v>36</v>
      </c>
      <c r="I28" s="147">
        <f>'[1]Posiciones de Juego'!I28</f>
        <v>407</v>
      </c>
    </row>
    <row r="29" spans="2:9" s="32" customFormat="1" ht="9" customHeight="1">
      <c r="B29" s="163" t="s">
        <v>88</v>
      </c>
      <c r="C29" s="156" t="s">
        <v>89</v>
      </c>
      <c r="D29" s="145">
        <f>'[1]Posiciones de Juego'!D29</f>
        <v>28</v>
      </c>
      <c r="E29" s="145">
        <f>'[1]Posiciones de Juego'!E29</f>
        <v>40</v>
      </c>
      <c r="F29" s="145">
        <f>'[1]Posiciones de Juego'!F29</f>
        <v>7</v>
      </c>
      <c r="G29" s="145">
        <f>'[1]Posiciones de Juego'!G29</f>
        <v>208</v>
      </c>
      <c r="H29" s="145">
        <f>'[1]Posiciones de Juego'!H29</f>
        <v>38</v>
      </c>
      <c r="I29" s="141">
        <f>'[1]Posiciones de Juego'!I29</f>
        <v>321</v>
      </c>
    </row>
    <row r="30" spans="2:9" s="32" customFormat="1" ht="9" customHeight="1">
      <c r="B30" s="165" t="s">
        <v>10</v>
      </c>
      <c r="C30" s="157" t="s">
        <v>75</v>
      </c>
      <c r="D30" s="147">
        <f>'[1]Posiciones de Juego'!D30</f>
        <v>42</v>
      </c>
      <c r="E30" s="147">
        <f>'[1]Posiciones de Juego'!E30</f>
        <v>90</v>
      </c>
      <c r="F30" s="147">
        <f>'[1]Posiciones de Juego'!F30</f>
        <v>14</v>
      </c>
      <c r="G30" s="147">
        <f>'[1]Posiciones de Juego'!G30</f>
        <v>502</v>
      </c>
      <c r="H30" s="147">
        <f>'[1]Posiciones de Juego'!H30</f>
        <v>100</v>
      </c>
      <c r="I30" s="147">
        <f>'[1]Posiciones de Juego'!I30</f>
        <v>748</v>
      </c>
    </row>
    <row r="31" spans="2:9" s="32" customFormat="1" ht="9" customHeight="1">
      <c r="B31" s="166" t="s">
        <v>150</v>
      </c>
      <c r="C31" s="167"/>
      <c r="D31" s="149">
        <f>'[1]Posiciones de Juego'!D31</f>
        <v>1057</v>
      </c>
      <c r="E31" s="149">
        <f>'[1]Posiciones de Juego'!E31</f>
        <v>2876</v>
      </c>
      <c r="F31" s="149">
        <f>'[1]Posiciones de Juego'!F31</f>
        <v>226</v>
      </c>
      <c r="G31" s="149">
        <f>'[1]Posiciones de Juego'!G31</f>
        <v>10827</v>
      </c>
      <c r="H31" s="149">
        <f>'[1]Posiciones de Juego'!H31</f>
        <v>2043</v>
      </c>
      <c r="I31" s="159">
        <f>'[1]Posiciones de Juego'!I31</f>
        <v>17029</v>
      </c>
    </row>
    <row r="32" spans="2:9" s="32" customFormat="1" ht="15">
      <c r="B32" s="321" t="s">
        <v>147</v>
      </c>
      <c r="C32" s="322"/>
      <c r="D32" s="322"/>
      <c r="E32" s="322"/>
      <c r="F32" s="322"/>
      <c r="G32" s="322"/>
      <c r="H32" s="322"/>
      <c r="I32" s="323"/>
    </row>
    <row r="33" spans="1:247" s="32" customFormat="1" ht="9" customHeight="1">
      <c r="B33" s="168" t="s">
        <v>129</v>
      </c>
      <c r="C33" s="153" t="s">
        <v>130</v>
      </c>
      <c r="D33" s="141">
        <f>'[2]Posiciones de Juego'!D11</f>
        <v>14</v>
      </c>
      <c r="E33" s="141">
        <f>'[2]Posiciones de Juego'!E11</f>
        <v>28</v>
      </c>
      <c r="F33" s="141">
        <f>'[2]Posiciones de Juego'!F11</f>
        <v>0</v>
      </c>
      <c r="G33" s="141">
        <f>'[2]Posiciones de Juego'!G11</f>
        <v>371</v>
      </c>
      <c r="H33" s="141">
        <f>'[2]Posiciones de Juego'!H11</f>
        <v>0</v>
      </c>
      <c r="I33" s="141">
        <f>'[2]Posiciones de Juego'!I11</f>
        <v>413</v>
      </c>
    </row>
    <row r="34" spans="1:247" s="32" customFormat="1" ht="9" customHeight="1">
      <c r="B34" s="169" t="s">
        <v>131</v>
      </c>
      <c r="C34" s="155" t="s">
        <v>132</v>
      </c>
      <c r="D34" s="142">
        <f>'[2]Posiciones de Juego'!D12</f>
        <v>42</v>
      </c>
      <c r="E34" s="142">
        <f>'[2]Posiciones de Juego'!E12</f>
        <v>135</v>
      </c>
      <c r="F34" s="142">
        <f>'[2]Posiciones de Juego'!F12</f>
        <v>7</v>
      </c>
      <c r="G34" s="142">
        <f>'[2]Posiciones de Juego'!G12</f>
        <v>690</v>
      </c>
      <c r="H34" s="142">
        <f>'[2]Posiciones de Juego'!H12</f>
        <v>0</v>
      </c>
      <c r="I34" s="143">
        <f>'[2]Posiciones de Juego'!I12</f>
        <v>874</v>
      </c>
    </row>
    <row r="35" spans="1:247" s="32" customFormat="1" ht="9" customHeight="1">
      <c r="B35" s="170" t="s">
        <v>133</v>
      </c>
      <c r="C35" s="153" t="s">
        <v>134</v>
      </c>
      <c r="D35" s="141">
        <f>'[2]Posiciones de Juego'!D13</f>
        <v>42</v>
      </c>
      <c r="E35" s="141">
        <f>'[2]Posiciones de Juego'!E13</f>
        <v>153</v>
      </c>
      <c r="F35" s="141">
        <f>'[2]Posiciones de Juego'!F13</f>
        <v>7</v>
      </c>
      <c r="G35" s="141">
        <f>'[2]Posiciones de Juego'!G13</f>
        <v>907</v>
      </c>
      <c r="H35" s="141">
        <f>'[2]Posiciones de Juego'!H13</f>
        <v>0</v>
      </c>
      <c r="I35" s="144">
        <f>'[2]Posiciones de Juego'!I13</f>
        <v>1109</v>
      </c>
    </row>
    <row r="36" spans="1:247" s="32" customFormat="1" ht="9" customHeight="1">
      <c r="B36" s="169" t="s">
        <v>135</v>
      </c>
      <c r="C36" s="155" t="s">
        <v>136</v>
      </c>
      <c r="D36" s="142">
        <f>'[2]Posiciones de Juego'!D14</f>
        <v>112</v>
      </c>
      <c r="E36" s="142">
        <f>'[2]Posiciones de Juego'!E14</f>
        <v>434</v>
      </c>
      <c r="F36" s="142">
        <f>'[2]Posiciones de Juego'!F14</f>
        <v>24</v>
      </c>
      <c r="G36" s="142">
        <f>'[2]Posiciones de Juego'!G14</f>
        <v>1500</v>
      </c>
      <c r="H36" s="142">
        <f>'[2]Posiciones de Juego'!H14</f>
        <v>148</v>
      </c>
      <c r="I36" s="148">
        <f>'[2]Posiciones de Juego'!I14</f>
        <v>2218</v>
      </c>
    </row>
    <row r="37" spans="1:247" s="32" customFormat="1" ht="9" customHeight="1">
      <c r="B37" s="168" t="s">
        <v>137</v>
      </c>
      <c r="C37" s="153" t="s">
        <v>138</v>
      </c>
      <c r="D37" s="141">
        <f>'[2]Posiciones de Juego'!D15</f>
        <v>42</v>
      </c>
      <c r="E37" s="141">
        <f>'[2]Posiciones de Juego'!E15</f>
        <v>233</v>
      </c>
      <c r="F37" s="141">
        <f>'[2]Posiciones de Juego'!F15</f>
        <v>0</v>
      </c>
      <c r="G37" s="141">
        <f>'[2]Posiciones de Juego'!G15</f>
        <v>465</v>
      </c>
      <c r="H37" s="141">
        <f>'[2]Posiciones de Juego'!H15</f>
        <v>0</v>
      </c>
      <c r="I37" s="144">
        <f>'[2]Posiciones de Juego'!I15</f>
        <v>740</v>
      </c>
    </row>
    <row r="38" spans="1:247" s="32" customFormat="1" ht="9" customHeight="1">
      <c r="B38" s="169" t="s">
        <v>139</v>
      </c>
      <c r="C38" s="155" t="s">
        <v>140</v>
      </c>
      <c r="D38" s="142">
        <f>'[2]Posiciones de Juego'!D16</f>
        <v>49</v>
      </c>
      <c r="E38" s="142">
        <f>'[2]Posiciones de Juego'!E16</f>
        <v>270</v>
      </c>
      <c r="F38" s="142">
        <f>'[2]Posiciones de Juego'!F16</f>
        <v>14</v>
      </c>
      <c r="G38" s="142">
        <f>'[2]Posiciones de Juego'!G16</f>
        <v>457</v>
      </c>
      <c r="H38" s="142">
        <f>'[2]Posiciones de Juego'!H16</f>
        <v>0</v>
      </c>
      <c r="I38" s="148">
        <f>'[2]Posiciones de Juego'!I16</f>
        <v>790</v>
      </c>
    </row>
    <row r="39" spans="1:247" s="32" customFormat="1" ht="9" customHeight="1">
      <c r="B39" s="168" t="s">
        <v>141</v>
      </c>
      <c r="C39" s="153" t="s">
        <v>142</v>
      </c>
      <c r="D39" s="141">
        <f>'[2]Posiciones de Juego'!D17</f>
        <v>14</v>
      </c>
      <c r="E39" s="141">
        <f>'[2]Posiciones de Juego'!E17</f>
        <v>35</v>
      </c>
      <c r="F39" s="141">
        <f>'[2]Posiciones de Juego'!F17</f>
        <v>0</v>
      </c>
      <c r="G39" s="141">
        <f>'[2]Posiciones de Juego'!G17</f>
        <v>122</v>
      </c>
      <c r="H39" s="141">
        <f>'[2]Posiciones de Juego'!H17</f>
        <v>0</v>
      </c>
      <c r="I39" s="144">
        <f>'[2]Posiciones de Juego'!I17</f>
        <v>171</v>
      </c>
    </row>
    <row r="40" spans="1:247" s="32" customFormat="1" ht="9" customHeight="1">
      <c r="B40" s="171" t="s">
        <v>150</v>
      </c>
      <c r="C40" s="172"/>
      <c r="D40" s="173">
        <f>'[2]Posiciones de Juego'!D18</f>
        <v>315</v>
      </c>
      <c r="E40" s="173">
        <f>'[2]Posiciones de Juego'!E18</f>
        <v>1288</v>
      </c>
      <c r="F40" s="173">
        <f>'[2]Posiciones de Juego'!F18</f>
        <v>52</v>
      </c>
      <c r="G40" s="173">
        <f>'[2]Posiciones de Juego'!G18</f>
        <v>4512</v>
      </c>
      <c r="H40" s="173">
        <f>'[2]Posiciones de Juego'!H18</f>
        <v>148</v>
      </c>
      <c r="I40" s="174">
        <f>'[2]Posiciones de Juego'!I18</f>
        <v>6315</v>
      </c>
    </row>
    <row r="41" spans="1:247" s="66" customFormat="1" ht="18" customHeight="1">
      <c r="A41" s="44"/>
      <c r="B41" s="82" t="s">
        <v>143</v>
      </c>
      <c r="C41" s="95"/>
      <c r="D41" s="96">
        <f>D40+D31</f>
        <v>1372</v>
      </c>
      <c r="E41" s="96">
        <f t="shared" ref="E41:I41" si="0">E40+E31</f>
        <v>4164</v>
      </c>
      <c r="F41" s="96">
        <f t="shared" si="0"/>
        <v>278</v>
      </c>
      <c r="G41" s="96">
        <f t="shared" si="0"/>
        <v>15339</v>
      </c>
      <c r="H41" s="96">
        <f t="shared" si="0"/>
        <v>2191</v>
      </c>
      <c r="I41" s="97">
        <f t="shared" si="0"/>
        <v>23344</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row>
    <row r="42" spans="1:247" ht="22.5" customHeight="1">
      <c r="B42" s="94" t="str">
        <f>'Parque de Máquinas'!B33</f>
        <v>% Participación</v>
      </c>
      <c r="I42" s="36"/>
    </row>
    <row r="43" spans="1:247" s="32" customFormat="1" ht="22.5" customHeight="1">
      <c r="B43" s="303" t="str">
        <f>'[1]Posiciones de Juego'!$B$33:$H$33</f>
        <v>WIN DIARIO POR POSICION DE JUEGO ($), SEGUN CATEGORIA - Septiembre 2019</v>
      </c>
      <c r="C43" s="304"/>
      <c r="D43" s="304"/>
      <c r="E43" s="304"/>
      <c r="F43" s="304"/>
      <c r="G43" s="304"/>
      <c r="H43" s="305"/>
      <c r="I43" s="70"/>
      <c r="J43" s="37"/>
    </row>
    <row r="44" spans="1:247" s="32" customFormat="1" ht="15" customHeight="1">
      <c r="B44" s="320" t="s">
        <v>6</v>
      </c>
      <c r="C44" s="307" t="s">
        <v>58</v>
      </c>
      <c r="D44" s="308" t="s">
        <v>78</v>
      </c>
      <c r="E44" s="309"/>
      <c r="F44" s="310"/>
      <c r="G44" s="307" t="s">
        <v>79</v>
      </c>
      <c r="H44" s="312" t="s">
        <v>56</v>
      </c>
      <c r="I44" s="324"/>
      <c r="J44" s="37"/>
    </row>
    <row r="45" spans="1:247" s="32" customFormat="1" ht="24" customHeight="1">
      <c r="B45" s="320"/>
      <c r="C45" s="307"/>
      <c r="D45" s="67" t="s">
        <v>52</v>
      </c>
      <c r="E45" s="69" t="s">
        <v>53</v>
      </c>
      <c r="F45" s="68" t="s">
        <v>54</v>
      </c>
      <c r="G45" s="307"/>
      <c r="H45" s="312"/>
      <c r="I45" s="324"/>
      <c r="J45" s="37"/>
    </row>
    <row r="46" spans="1:247" s="32" customFormat="1" ht="15" customHeight="1">
      <c r="B46" s="321" t="s">
        <v>171</v>
      </c>
      <c r="C46" s="322"/>
      <c r="D46" s="322"/>
      <c r="E46" s="322"/>
      <c r="F46" s="322"/>
      <c r="G46" s="322"/>
      <c r="H46" s="323"/>
      <c r="I46" s="98"/>
    </row>
    <row r="47" spans="1:247" s="32" customFormat="1" ht="15" customHeight="1">
      <c r="B47" s="161" t="s">
        <v>224</v>
      </c>
      <c r="C47" s="155" t="s">
        <v>130</v>
      </c>
      <c r="D47" s="142">
        <f>'[1]Posiciones de Juego'!D36</f>
        <v>27808.571428571428</v>
      </c>
      <c r="E47" s="142">
        <f>'[1]Posiciones de Juego'!E36</f>
        <v>19643.335820895521</v>
      </c>
      <c r="F47" s="142">
        <f>'[1]Posiciones de Juego'!F36</f>
        <v>19866.190476190477</v>
      </c>
      <c r="G47" s="142">
        <f>'[1]Posiciones de Juego'!G36</f>
        <v>49943.567799811142</v>
      </c>
      <c r="H47" s="142">
        <f>'[1]Posiciones de Juego'!H36</f>
        <v>868.34459459459458</v>
      </c>
      <c r="I47" s="98"/>
    </row>
    <row r="48" spans="1:247" s="32" customFormat="1" ht="9" customHeight="1">
      <c r="B48" s="160" t="s">
        <v>125</v>
      </c>
      <c r="C48" s="153" t="s">
        <v>62</v>
      </c>
      <c r="D48" s="141">
        <f>'[1]Posiciones de Juego'!D37</f>
        <v>38784.013605442175</v>
      </c>
      <c r="E48" s="141">
        <f>'[1]Posiciones de Juego'!E37</f>
        <v>21142.692307692309</v>
      </c>
      <c r="F48" s="141">
        <f>'[1]Posiciones de Juego'!F37</f>
        <v>-236.27450980392157</v>
      </c>
      <c r="G48" s="141">
        <f>'[1]Posiciones de Juego'!G37</f>
        <v>56911.919254658387</v>
      </c>
      <c r="H48" s="141">
        <f>'[1]Posiciones de Juego'!H37</f>
        <v>0</v>
      </c>
      <c r="I48" s="98"/>
    </row>
    <row r="49" spans="2:9" s="32" customFormat="1" ht="9" customHeight="1">
      <c r="B49" s="161" t="s">
        <v>1</v>
      </c>
      <c r="C49" s="155" t="s">
        <v>63</v>
      </c>
      <c r="D49" s="142">
        <f>'[1]Posiciones de Juego'!D38</f>
        <v>32509.476190476191</v>
      </c>
      <c r="E49" s="142">
        <f>'[1]Posiciones de Juego'!E38</f>
        <v>32022.170868347341</v>
      </c>
      <c r="F49" s="142">
        <f>'[1]Posiciones de Juego'!F38</f>
        <v>5241.1764705882351</v>
      </c>
      <c r="G49" s="142">
        <f>'[1]Posiciones de Juego'!G38</f>
        <v>70617.45610477397</v>
      </c>
      <c r="H49" s="142">
        <f>'[1]Posiciones de Juego'!H38</f>
        <v>1439.0322580645161</v>
      </c>
      <c r="I49" s="98"/>
    </row>
    <row r="50" spans="2:9" s="32" customFormat="1" ht="9" customHeight="1">
      <c r="B50" s="162" t="s">
        <v>49</v>
      </c>
      <c r="C50" s="153" t="s">
        <v>64</v>
      </c>
      <c r="D50" s="141">
        <f>'[1]Posiciones de Juego'!D39</f>
        <v>24954.285714285714</v>
      </c>
      <c r="E50" s="141">
        <f>'[1]Posiciones de Juego'!E39</f>
        <v>24160.084745762713</v>
      </c>
      <c r="F50" s="141">
        <f>'[1]Posiciones de Juego'!F39</f>
        <v>3585.7142857142858</v>
      </c>
      <c r="G50" s="141">
        <f>'[1]Posiciones de Juego'!G39</f>
        <v>66334.894949494948</v>
      </c>
      <c r="H50" s="141">
        <f>'[1]Posiciones de Juego'!H39</f>
        <v>362.76536312849163</v>
      </c>
      <c r="I50" s="98"/>
    </row>
    <row r="51" spans="2:9" s="32" customFormat="1" ht="9" customHeight="1">
      <c r="B51" s="161" t="s">
        <v>152</v>
      </c>
      <c r="C51" s="155" t="s">
        <v>153</v>
      </c>
      <c r="D51" s="142">
        <f>'[1]Posiciones de Juego'!D40</f>
        <v>4996.1111111111113</v>
      </c>
      <c r="E51" s="142">
        <f>'[1]Posiciones de Juego'!E40</f>
        <v>42703.359375</v>
      </c>
      <c r="F51" s="142">
        <f>'[1]Posiciones de Juego'!F40</f>
        <v>14352.857142857143</v>
      </c>
      <c r="G51" s="142">
        <f>'[1]Posiciones de Juego'!G40</f>
        <v>43048.428968253967</v>
      </c>
      <c r="H51" s="142">
        <f>'[1]Posiciones de Juego'!H40</f>
        <v>815.66666666666663</v>
      </c>
      <c r="I51" s="98"/>
    </row>
    <row r="52" spans="2:9" s="32" customFormat="1" ht="9" customHeight="1">
      <c r="B52" s="160" t="s">
        <v>18</v>
      </c>
      <c r="C52" s="153" t="s">
        <v>65</v>
      </c>
      <c r="D52" s="141">
        <f>'[1]Posiciones de Juego'!D41</f>
        <v>22765.306122448979</v>
      </c>
      <c r="E52" s="141">
        <f>'[1]Posiciones de Juego'!E41</f>
        <v>21607.850241545893</v>
      </c>
      <c r="F52" s="141">
        <f>'[1]Posiciones de Juego'!F41</f>
        <v>11532.5</v>
      </c>
      <c r="G52" s="141">
        <f>'[1]Posiciones de Juego'!G41</f>
        <v>60531.18432483475</v>
      </c>
      <c r="H52" s="141">
        <f>'[1]Posiciones de Juego'!H41</f>
        <v>0</v>
      </c>
      <c r="I52" s="98"/>
    </row>
    <row r="53" spans="2:9" s="32" customFormat="1" ht="9" customHeight="1">
      <c r="B53" s="161" t="s">
        <v>76</v>
      </c>
      <c r="C53" s="155" t="s">
        <v>66</v>
      </c>
      <c r="D53" s="142">
        <f>'[1]Posiciones de Juego'!D42</f>
        <v>44444.196428571428</v>
      </c>
      <c r="E53" s="142">
        <f>'[1]Posiciones de Juego'!E42</f>
        <v>176085.78308157099</v>
      </c>
      <c r="F53" s="142">
        <f>'[1]Posiciones de Juego'!F42</f>
        <v>37480</v>
      </c>
      <c r="G53" s="142">
        <f>'[1]Posiciones de Juego'!G42</f>
        <v>74328.9873955199</v>
      </c>
      <c r="H53" s="142">
        <f>'[1]Posiciones de Juego'!H42</f>
        <v>0</v>
      </c>
      <c r="I53" s="98"/>
    </row>
    <row r="54" spans="2:9" s="32" customFormat="1" ht="9" customHeight="1">
      <c r="B54" s="160" t="s">
        <v>126</v>
      </c>
      <c r="C54" s="153" t="s">
        <v>67</v>
      </c>
      <c r="D54" s="141">
        <f>'[1]Posiciones de Juego'!D43</f>
        <v>122544.54365079365</v>
      </c>
      <c r="E54" s="141">
        <f>'[1]Posiciones de Juego'!E43</f>
        <v>109168.30573476703</v>
      </c>
      <c r="F54" s="141">
        <f>'[1]Posiciones de Juego'!F43</f>
        <v>77411.666666666672</v>
      </c>
      <c r="G54" s="141">
        <f>'[1]Posiciones de Juego'!G43</f>
        <v>87428.633149263725</v>
      </c>
      <c r="H54" s="141">
        <f>'[1]Posiciones de Juego'!H43</f>
        <v>0</v>
      </c>
      <c r="I54" s="98"/>
    </row>
    <row r="55" spans="2:9" s="32" customFormat="1" ht="9" customHeight="1">
      <c r="B55" s="161" t="s">
        <v>2</v>
      </c>
      <c r="C55" s="155" t="s">
        <v>68</v>
      </c>
      <c r="D55" s="142">
        <f>'[1]Posiciones de Juego'!D44</f>
        <v>31455.714285714286</v>
      </c>
      <c r="E55" s="142">
        <f>'[1]Posiciones de Juego'!E44</f>
        <v>19352.606382978724</v>
      </c>
      <c r="F55" s="142">
        <f>'[1]Posiciones de Juego'!F44</f>
        <v>3003.5714285714284</v>
      </c>
      <c r="G55" s="142">
        <f>'[1]Posiciones de Juego'!G44</f>
        <v>62756.656582633055</v>
      </c>
      <c r="H55" s="142">
        <f>'[1]Posiciones de Juego'!H44</f>
        <v>0</v>
      </c>
      <c r="I55" s="98"/>
    </row>
    <row r="56" spans="2:9" s="32" customFormat="1" ht="9" customHeight="1">
      <c r="B56" s="163" t="s">
        <v>3</v>
      </c>
      <c r="C56" s="156" t="s">
        <v>69</v>
      </c>
      <c r="D56" s="145">
        <f>'[1]Posiciones de Juego'!D45</f>
        <v>51973.214285714283</v>
      </c>
      <c r="E56" s="145">
        <f>'[1]Posiciones de Juego'!E45</f>
        <v>36049.791666666664</v>
      </c>
      <c r="F56" s="145">
        <f>'[1]Posiciones de Juego'!F45</f>
        <v>1478.3333333333333</v>
      </c>
      <c r="G56" s="145">
        <f>'[1]Posiciones de Juego'!G45</f>
        <v>69251.054825628555</v>
      </c>
      <c r="H56" s="145">
        <f>'[1]Posiciones de Juego'!H45</f>
        <v>0</v>
      </c>
      <c r="I56" s="98"/>
    </row>
    <row r="57" spans="2:9" s="32" customFormat="1" ht="9" customHeight="1">
      <c r="B57" s="163" t="s">
        <v>233</v>
      </c>
      <c r="C57" s="156" t="s">
        <v>234</v>
      </c>
      <c r="D57" s="145">
        <f>'[1]Posiciones de Juego'!D46</f>
        <v>11543.253968253968</v>
      </c>
      <c r="E57" s="145">
        <f>'[1]Posiciones de Juego'!E46</f>
        <v>11419.928315412186</v>
      </c>
      <c r="F57" s="145">
        <f>'[1]Posiciones de Juego'!F46</f>
        <v>9140.1960784313724</v>
      </c>
      <c r="G57" s="145">
        <f>'[1]Posiciones de Juego'!G46</f>
        <v>36248.011232676879</v>
      </c>
      <c r="H57" s="145">
        <f>'[1]Posiciones de Juego'!H46</f>
        <v>741.66666666666663</v>
      </c>
      <c r="I57" s="98"/>
    </row>
    <row r="58" spans="2:9" s="32" customFormat="1" ht="9" customHeight="1">
      <c r="B58" s="164" t="s">
        <v>127</v>
      </c>
      <c r="C58" s="157" t="s">
        <v>70</v>
      </c>
      <c r="D58" s="147">
        <f>'[1]Posiciones de Juego'!D47</f>
        <v>17586.70634920635</v>
      </c>
      <c r="E58" s="147">
        <f>'[1]Posiciones de Juego'!E47</f>
        <v>24830.42413381123</v>
      </c>
      <c r="F58" s="147">
        <f>'[1]Posiciones de Juego'!F47</f>
        <v>12585.098039215687</v>
      </c>
      <c r="G58" s="147">
        <f>'[1]Posiciones de Juego'!G47</f>
        <v>71363.249915764143</v>
      </c>
      <c r="H58" s="147">
        <f>'[1]Posiciones de Juego'!H47</f>
        <v>2144.8164682539682</v>
      </c>
      <c r="I58" s="98"/>
    </row>
    <row r="59" spans="2:9" s="32" customFormat="1" ht="9" customHeight="1">
      <c r="B59" s="163" t="s">
        <v>7</v>
      </c>
      <c r="C59" s="156" t="s">
        <v>71</v>
      </c>
      <c r="D59" s="145">
        <f>'[1]Posiciones de Juego'!D48</f>
        <v>24619.285714285714</v>
      </c>
      <c r="E59" s="145">
        <f>'[1]Posiciones de Juego'!E48</f>
        <v>80136.543209876545</v>
      </c>
      <c r="F59" s="145">
        <f>'[1]Posiciones de Juego'!F48</f>
        <v>5266.666666666667</v>
      </c>
      <c r="G59" s="145">
        <f>'[1]Posiciones de Juego'!G48</f>
        <v>52624.181657848327</v>
      </c>
      <c r="H59" s="145">
        <f>'[1]Posiciones de Juego'!H48</f>
        <v>0</v>
      </c>
      <c r="I59" s="98"/>
    </row>
    <row r="60" spans="2:9" s="32" customFormat="1" ht="9" customHeight="1">
      <c r="B60" s="164" t="s">
        <v>8</v>
      </c>
      <c r="C60" s="157" t="s">
        <v>72</v>
      </c>
      <c r="D60" s="147">
        <f>'[1]Posiciones de Juego'!D49</f>
        <v>24498.639455782311</v>
      </c>
      <c r="E60" s="147">
        <f>'[1]Posiciones de Juego'!E49</f>
        <v>14485.727272727272</v>
      </c>
      <c r="F60" s="147">
        <f>'[1]Posiciones de Juego'!F49</f>
        <v>3775.6944444444443</v>
      </c>
      <c r="G60" s="147">
        <f>'[1]Posiciones de Juego'!G49</f>
        <v>72346.992143505908</v>
      </c>
      <c r="H60" s="147">
        <f>'[1]Posiciones de Juego'!H49</f>
        <v>64.517045454545453</v>
      </c>
      <c r="I60" s="98"/>
    </row>
    <row r="61" spans="2:9" s="32" customFormat="1" ht="9" customHeight="1">
      <c r="B61" s="163" t="s">
        <v>9</v>
      </c>
      <c r="C61" s="156" t="s">
        <v>73</v>
      </c>
      <c r="D61" s="145">
        <f>'[1]Posiciones de Juego'!D50</f>
        <v>8662.8571428571431</v>
      </c>
      <c r="E61" s="145">
        <f>'[1]Posiciones de Juego'!E50</f>
        <v>10317.526455026455</v>
      </c>
      <c r="F61" s="145">
        <f>'[1]Posiciones de Juego'!F50</f>
        <v>1962.7450980392157</v>
      </c>
      <c r="G61" s="145">
        <f>'[1]Posiciones de Juego'!G50</f>
        <v>80098.561213517663</v>
      </c>
      <c r="H61" s="145">
        <f>'[1]Posiciones de Juego'!H50</f>
        <v>0</v>
      </c>
      <c r="I61" s="98"/>
    </row>
    <row r="62" spans="2:9" s="32" customFormat="1" ht="9" customHeight="1">
      <c r="B62" s="165" t="s">
        <v>128</v>
      </c>
      <c r="C62" s="157" t="s">
        <v>74</v>
      </c>
      <c r="D62" s="147">
        <f>'[1]Posiciones de Juego'!D51</f>
        <v>12544.557823129251</v>
      </c>
      <c r="E62" s="147">
        <f>'[1]Posiciones de Juego'!E51</f>
        <v>13348.367346938776</v>
      </c>
      <c r="F62" s="147">
        <f>'[1]Posiciones de Juego'!F51</f>
        <v>3111.9047619047619</v>
      </c>
      <c r="G62" s="147">
        <f>'[1]Posiciones de Juego'!G51</f>
        <v>60442.414017929914</v>
      </c>
      <c r="H62" s="147">
        <f>'[1]Posiciones de Juego'!H51</f>
        <v>0</v>
      </c>
      <c r="I62" s="98"/>
    </row>
    <row r="63" spans="2:9" s="32" customFormat="1" ht="9" customHeight="1">
      <c r="B63" s="163" t="s">
        <v>90</v>
      </c>
      <c r="C63" s="156" t="s">
        <v>91</v>
      </c>
      <c r="D63" s="145">
        <f>'[1]Posiciones de Juego'!D52</f>
        <v>10402.380952380952</v>
      </c>
      <c r="E63" s="145">
        <f>'[1]Posiciones de Juego'!E52</f>
        <v>39004.484126984127</v>
      </c>
      <c r="F63" s="145">
        <f>'[1]Posiciones de Juego'!F52</f>
        <v>4082.3809523809523</v>
      </c>
      <c r="G63" s="145">
        <f>'[1]Posiciones de Juego'!G52</f>
        <v>43780.699047619048</v>
      </c>
      <c r="H63" s="145">
        <f>'[1]Posiciones de Juego'!H52</f>
        <v>0</v>
      </c>
      <c r="I63" s="98"/>
    </row>
    <row r="64" spans="2:9" s="32" customFormat="1" ht="9" customHeight="1">
      <c r="B64" s="165" t="s">
        <v>88</v>
      </c>
      <c r="C64" s="157" t="s">
        <v>89</v>
      </c>
      <c r="D64" s="147">
        <f>'[1]Posiciones de Juego'!D53</f>
        <v>12222.261904761905</v>
      </c>
      <c r="E64" s="147">
        <f>'[1]Posiciones de Juego'!E53</f>
        <v>-4090.25</v>
      </c>
      <c r="F64" s="147">
        <f>'[1]Posiciones de Juego'!F53</f>
        <v>1560.4761904761904</v>
      </c>
      <c r="G64" s="147">
        <f>'[1]Posiciones de Juego'!G53</f>
        <v>59415.084935897437</v>
      </c>
      <c r="H64" s="147">
        <f>'[1]Posiciones de Juego'!H53</f>
        <v>0</v>
      </c>
      <c r="I64" s="98"/>
    </row>
    <row r="65" spans="1:247" s="32" customFormat="1" ht="9" customHeight="1">
      <c r="B65" s="163" t="s">
        <v>10</v>
      </c>
      <c r="C65" s="156" t="s">
        <v>75</v>
      </c>
      <c r="D65" s="145">
        <f>'[1]Posiciones de Juego'!D54</f>
        <v>9493.2539682539682</v>
      </c>
      <c r="E65" s="145">
        <f>'[1]Posiciones de Juego'!E54</f>
        <v>29147.5</v>
      </c>
      <c r="F65" s="145">
        <f>'[1]Posiciones de Juego'!F54</f>
        <v>2892.8571428571427</v>
      </c>
      <c r="G65" s="145">
        <f>'[1]Posiciones de Juego'!G54</f>
        <v>106532.31235059761</v>
      </c>
      <c r="H65" s="145">
        <f>'[1]Posiciones de Juego'!H54</f>
        <v>1589.35</v>
      </c>
      <c r="I65" s="98"/>
    </row>
    <row r="66" spans="1:247" s="32" customFormat="1" ht="9" customHeight="1">
      <c r="B66" s="166" t="s">
        <v>175</v>
      </c>
      <c r="C66" s="167"/>
      <c r="D66" s="149">
        <f>AVERAGE(D47:D65)</f>
        <v>28095.191058002143</v>
      </c>
      <c r="E66" s="149">
        <f>AVERAGE(E47:E65)</f>
        <v>37922.959530842316</v>
      </c>
      <c r="F66" s="149">
        <f>AVERAGE(F47:F65)</f>
        <v>11478.618666764951</v>
      </c>
      <c r="G66" s="149">
        <f>AVERAGE(G47:G65)</f>
        <v>64421.278414222608</v>
      </c>
      <c r="H66" s="149">
        <f>AVERAGEIF(H47:H65,"&gt;0")</f>
        <v>1003.2698828536811</v>
      </c>
      <c r="I66" s="98"/>
    </row>
    <row r="67" spans="1:247" s="32" customFormat="1" ht="15" customHeight="1">
      <c r="B67" s="321" t="s">
        <v>147</v>
      </c>
      <c r="C67" s="322"/>
      <c r="D67" s="322"/>
      <c r="E67" s="322"/>
      <c r="F67" s="322"/>
      <c r="G67" s="322"/>
      <c r="H67" s="323"/>
      <c r="I67" s="98"/>
    </row>
    <row r="68" spans="1:247" s="32" customFormat="1" ht="9" customHeight="1">
      <c r="B68" s="168" t="s">
        <v>129</v>
      </c>
      <c r="C68" s="153" t="s">
        <v>130</v>
      </c>
      <c r="D68" s="141">
        <f>'[2]Posiciones de Juego'!D23</f>
        <v>17067.857142857141</v>
      </c>
      <c r="E68" s="141">
        <f>'[2]Posiciones de Juego'!E23</f>
        <v>10670.315476190477</v>
      </c>
      <c r="F68" s="141">
        <f>'[2]Posiciones de Juego'!F23</f>
        <v>0</v>
      </c>
      <c r="G68" s="141">
        <f>'[2]Posiciones de Juego'!G23</f>
        <v>35461.666666666664</v>
      </c>
      <c r="H68" s="141">
        <f>'[2]Posiciones de Juego'!H23</f>
        <v>0</v>
      </c>
      <c r="I68" s="98"/>
    </row>
    <row r="69" spans="1:247" s="32" customFormat="1" ht="9" customHeight="1">
      <c r="B69" s="169" t="s">
        <v>131</v>
      </c>
      <c r="C69" s="155" t="s">
        <v>132</v>
      </c>
      <c r="D69" s="142">
        <f>'[2]Posiciones de Juego'!D24</f>
        <v>33225.793650793654</v>
      </c>
      <c r="E69" s="142">
        <f>'[2]Posiciones de Juego'!E24</f>
        <v>19931.716049382718</v>
      </c>
      <c r="F69" s="142">
        <f>'[2]Posiciones de Juego'!F24</f>
        <v>4023.8095238095239</v>
      </c>
      <c r="G69" s="142">
        <f>'[2]Posiciones de Juego'!G24</f>
        <v>67590.574034782607</v>
      </c>
      <c r="H69" s="143">
        <f>'[2]Posiciones de Juego'!H24</f>
        <v>0</v>
      </c>
      <c r="I69" s="98"/>
    </row>
    <row r="70" spans="1:247" s="32" customFormat="1" ht="9" customHeight="1">
      <c r="B70" s="170" t="s">
        <v>133</v>
      </c>
      <c r="C70" s="153" t="s">
        <v>134</v>
      </c>
      <c r="D70" s="141">
        <f>'[2]Posiciones de Juego'!D25</f>
        <v>40576.984126984127</v>
      </c>
      <c r="E70" s="141">
        <f>'[2]Posiciones de Juego'!E25</f>
        <v>70061.460348583874</v>
      </c>
      <c r="F70" s="141">
        <f>'[2]Posiciones de Juego'!F25</f>
        <v>38619.047619047618</v>
      </c>
      <c r="G70" s="141">
        <f>'[2]Posiciones de Juego'!G25</f>
        <v>78945.947225284821</v>
      </c>
      <c r="H70" s="144">
        <f>'[2]Posiciones de Juego'!H25</f>
        <v>0</v>
      </c>
      <c r="I70" s="98"/>
    </row>
    <row r="71" spans="1:247" s="32" customFormat="1" ht="9" customHeight="1">
      <c r="B71" s="169" t="s">
        <v>135</v>
      </c>
      <c r="C71" s="155" t="s">
        <v>136</v>
      </c>
      <c r="D71" s="142">
        <f>'[2]Posiciones de Juego'!D26</f>
        <v>98426.455357142855</v>
      </c>
      <c r="E71" s="142">
        <f>'[2]Posiciones de Juego'!E26</f>
        <v>25349.578463901686</v>
      </c>
      <c r="F71" s="142">
        <f>'[2]Posiciones de Juego'!F26</f>
        <v>33079.861250000002</v>
      </c>
      <c r="G71" s="142">
        <f>'[2]Posiciones de Juego'!G26</f>
        <v>79868.019399333352</v>
      </c>
      <c r="H71" s="143">
        <f>'[2]Posiciones de Juego'!H26</f>
        <v>3627.2068468468469</v>
      </c>
      <c r="I71" s="98"/>
    </row>
    <row r="72" spans="1:247" s="32" customFormat="1" ht="9" customHeight="1">
      <c r="B72" s="168" t="s">
        <v>137</v>
      </c>
      <c r="C72" s="153" t="s">
        <v>138</v>
      </c>
      <c r="D72" s="141">
        <f>'[2]Posiciones de Juego'!D27</f>
        <v>19169.047619047618</v>
      </c>
      <c r="E72" s="141">
        <f>'[2]Posiciones de Juego'!E27</f>
        <v>20933.583547925609</v>
      </c>
      <c r="F72" s="141">
        <f>'[2]Posiciones de Juego'!F27</f>
        <v>0</v>
      </c>
      <c r="G72" s="141">
        <f>'[2]Posiciones de Juego'!G27</f>
        <v>59002.65928315412</v>
      </c>
      <c r="H72" s="144">
        <f>'[2]Posiciones de Juego'!H27</f>
        <v>0</v>
      </c>
      <c r="I72" s="98"/>
    </row>
    <row r="73" spans="1:247" s="32" customFormat="1" ht="9" customHeight="1">
      <c r="B73" s="169" t="s">
        <v>139</v>
      </c>
      <c r="C73" s="155" t="s">
        <v>140</v>
      </c>
      <c r="D73" s="142">
        <f>'[2]Posiciones de Juego'!D28</f>
        <v>40145.068027210888</v>
      </c>
      <c r="E73" s="142">
        <f>'[2]Posiciones de Juego'!E28</f>
        <v>12598.991975308641</v>
      </c>
      <c r="F73" s="142">
        <f>'[2]Posiciones de Juego'!F28</f>
        <v>8271.4285714285706</v>
      </c>
      <c r="G73" s="142">
        <f>'[2]Posiciones de Juego'!G28</f>
        <v>78785.340827862892</v>
      </c>
      <c r="H73" s="143">
        <f>'[2]Posiciones de Juego'!H28</f>
        <v>0</v>
      </c>
      <c r="I73" s="98"/>
    </row>
    <row r="74" spans="1:247" s="32" customFormat="1" ht="9" customHeight="1">
      <c r="B74" s="168" t="s">
        <v>141</v>
      </c>
      <c r="C74" s="153" t="s">
        <v>142</v>
      </c>
      <c r="D74" s="141">
        <f>'[2]Posiciones de Juego'!D29</f>
        <v>2279.1666666666665</v>
      </c>
      <c r="E74" s="141">
        <f>'[2]Posiciones de Juego'!E29</f>
        <v>9533.3333333333339</v>
      </c>
      <c r="F74" s="141">
        <f>'[2]Posiciones de Juego'!F29</f>
        <v>0</v>
      </c>
      <c r="G74" s="141">
        <f>'[2]Posiciones de Juego'!G29</f>
        <v>43178.716939890714</v>
      </c>
      <c r="H74" s="144">
        <f>'[2]Posiciones de Juego'!H29</f>
        <v>0</v>
      </c>
      <c r="I74" s="98"/>
    </row>
    <row r="75" spans="1:247" s="32" customFormat="1" ht="9" customHeight="1">
      <c r="B75" s="175" t="s">
        <v>175</v>
      </c>
      <c r="C75" s="176"/>
      <c r="D75" s="177">
        <f>'[2]Posiciones de Juego'!D30</f>
        <v>35841.481798671848</v>
      </c>
      <c r="E75" s="177">
        <f>'[2]Posiciones de Juego'!E30</f>
        <v>24154.139884946617</v>
      </c>
      <c r="F75" s="177">
        <f>'[2]Posiciones de Juego'!F30</f>
        <v>20998.536741071428</v>
      </c>
      <c r="G75" s="177">
        <f>'[2]Posiciones de Juego'!G30</f>
        <v>63261.846339567877</v>
      </c>
      <c r="H75" s="177">
        <f>'[2]Posiciones de Juego'!H30</f>
        <v>3627.2068468468469</v>
      </c>
      <c r="I75" s="98"/>
    </row>
    <row r="76" spans="1:247" s="66" customFormat="1" ht="18" customHeight="1">
      <c r="A76" s="44"/>
      <c r="B76" s="82" t="s">
        <v>176</v>
      </c>
      <c r="C76" s="95"/>
      <c r="D76" s="96">
        <f>AVERAGE(D47:D65,D68:D74)</f>
        <v>30180.730872797831</v>
      </c>
      <c r="E76" s="96">
        <f>AVERAGE(E47:E65,E68:E74)</f>
        <v>34215.969626178085</v>
      </c>
      <c r="F76" s="96">
        <f>AVERAGE(F47:F65,F68:F74)</f>
        <v>11618.765447416146</v>
      </c>
      <c r="G76" s="96">
        <f>AVERAGE(G47:G65,G68:G74)</f>
        <v>64109.123624892491</v>
      </c>
      <c r="H76" s="96">
        <f>AVERAGE(H47:H65,H68:H74)</f>
        <v>448.20638114139604</v>
      </c>
      <c r="I76" s="71"/>
      <c r="J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row>
    <row r="77" spans="1:247" ht="22.5" customHeight="1">
      <c r="B77" s="94" t="str">
        <f>'[1]Posiciones de Juego'!$B$54</f>
        <v>Dreams Punta Arenas</v>
      </c>
    </row>
    <row r="78" spans="1:247" s="32" customFormat="1" ht="22.5" customHeight="1">
      <c r="B78" s="303" t="str">
        <f>'[1]Posiciones de Juego'!$B$57:$H$57</f>
        <v>WIN DIARIO POR POSICION DE JUEGO (US$), SEGUN CATEGORIA - Septiembre 2019</v>
      </c>
      <c r="C78" s="304"/>
      <c r="D78" s="304"/>
      <c r="E78" s="304"/>
      <c r="F78" s="304"/>
      <c r="G78" s="304"/>
      <c r="H78" s="305"/>
      <c r="I78" s="70"/>
    </row>
    <row r="79" spans="1:247" s="32" customFormat="1" ht="15" customHeight="1">
      <c r="B79" s="320" t="s">
        <v>6</v>
      </c>
      <c r="C79" s="307" t="s">
        <v>58</v>
      </c>
      <c r="D79" s="308" t="s">
        <v>78</v>
      </c>
      <c r="E79" s="309"/>
      <c r="F79" s="310"/>
      <c r="G79" s="307" t="s">
        <v>79</v>
      </c>
      <c r="H79" s="312" t="s">
        <v>56</v>
      </c>
      <c r="I79" s="324"/>
      <c r="J79" s="37"/>
    </row>
    <row r="80" spans="1:247" s="32" customFormat="1" ht="24" customHeight="1">
      <c r="B80" s="320"/>
      <c r="C80" s="307"/>
      <c r="D80" s="67" t="s">
        <v>52</v>
      </c>
      <c r="E80" s="69" t="s">
        <v>53</v>
      </c>
      <c r="F80" s="68" t="s">
        <v>54</v>
      </c>
      <c r="G80" s="307"/>
      <c r="H80" s="312"/>
      <c r="I80" s="324"/>
    </row>
    <row r="81" spans="2:16" s="32" customFormat="1" ht="15" customHeight="1">
      <c r="B81" s="321" t="s">
        <v>171</v>
      </c>
      <c r="C81" s="322"/>
      <c r="D81" s="322"/>
      <c r="E81" s="322"/>
      <c r="F81" s="322"/>
      <c r="G81" s="322"/>
      <c r="H81" s="323"/>
      <c r="I81" s="99"/>
      <c r="L81" s="129">
        <v>538866820</v>
      </c>
      <c r="M81" s="129">
        <v>1202623463.5079</v>
      </c>
      <c r="N81" s="129">
        <v>32756300</v>
      </c>
      <c r="O81" s="129">
        <v>9246316898.5</v>
      </c>
      <c r="P81" s="129">
        <v>20152402</v>
      </c>
    </row>
    <row r="82" spans="2:16" s="32" customFormat="1" ht="15" customHeight="1">
      <c r="B82" s="169" t="s">
        <v>224</v>
      </c>
      <c r="C82" s="155" t="s">
        <v>130</v>
      </c>
      <c r="D82" s="179">
        <f>'[1]Posiciones de Juego'!D60</f>
        <v>38.706880781375517</v>
      </c>
      <c r="E82" s="179">
        <f>'[1]Posiciones de Juego'!E60</f>
        <v>27.341651106418798</v>
      </c>
      <c r="F82" s="179">
        <f>'[1]Posiciones de Juego'!F60</f>
        <v>27.651843544611207</v>
      </c>
      <c r="G82" s="179">
        <f>'[1]Posiciones de Juego'!G60</f>
        <v>69.516685874688406</v>
      </c>
      <c r="H82" s="180">
        <f>'[1]Posiciones de Juego'!H60</f>
        <v>1.2086529071245957</v>
      </c>
      <c r="I82" s="99"/>
      <c r="L82" s="129"/>
      <c r="M82" s="129"/>
      <c r="N82" s="129"/>
      <c r="O82" s="129"/>
      <c r="P82" s="129"/>
    </row>
    <row r="83" spans="2:16" s="32" customFormat="1" ht="9" customHeight="1">
      <c r="B83" s="168" t="s">
        <v>125</v>
      </c>
      <c r="C83" s="153" t="s">
        <v>62</v>
      </c>
      <c r="D83" s="178">
        <f>'[1]Posiciones de Juego'!D61</f>
        <v>53.983650138414028</v>
      </c>
      <c r="E83" s="178">
        <f>'[1]Posiciones de Juego'!E61</f>
        <v>29.428612420929106</v>
      </c>
      <c r="F83" s="178">
        <f>'[1]Posiciones de Juego'!F61</f>
        <v>-0.32887159652012909</v>
      </c>
      <c r="G83" s="178">
        <f>'[1]Posiciones de Juego'!G61</f>
        <v>79.215966893071638</v>
      </c>
      <c r="H83" s="178">
        <f>'[1]Posiciones de Juego'!H61</f>
        <v>0</v>
      </c>
      <c r="I83" s="99"/>
      <c r="L83" s="130">
        <v>1834162250</v>
      </c>
      <c r="M83" s="130">
        <v>3120641050</v>
      </c>
      <c r="N83" s="130">
        <v>75547300</v>
      </c>
      <c r="O83" s="130">
        <v>20736336354</v>
      </c>
      <c r="P83" s="130">
        <v>22711400</v>
      </c>
    </row>
    <row r="84" spans="2:16" s="32" customFormat="1" ht="9" customHeight="1">
      <c r="B84" s="169" t="s">
        <v>1</v>
      </c>
      <c r="C84" s="155" t="s">
        <v>63</v>
      </c>
      <c r="D84" s="179">
        <f>'[1]Posiciones de Juego'!D62</f>
        <v>45.250092130833735</v>
      </c>
      <c r="E84" s="179">
        <f>'[1]Posiciones de Juego'!E62</f>
        <v>44.571809571220058</v>
      </c>
      <c r="F84" s="179">
        <f>'[1]Posiciones de Juego'!F62</f>
        <v>7.2952180705253529</v>
      </c>
      <c r="G84" s="179">
        <f>'[1]Posiciones de Juego'!G62</f>
        <v>98.292767809105797</v>
      </c>
      <c r="H84" s="180">
        <f>'[1]Posiciones de Juego'!H62</f>
        <v>2.0029957380776628</v>
      </c>
      <c r="I84" s="100"/>
    </row>
    <row r="85" spans="2:16" s="32" customFormat="1" ht="9" customHeight="1">
      <c r="B85" s="170" t="s">
        <v>49</v>
      </c>
      <c r="C85" s="153" t="s">
        <v>64</v>
      </c>
      <c r="D85" s="178">
        <f>'[1]Posiciones de Juego'!D63</f>
        <v>34.733987130846991</v>
      </c>
      <c r="E85" s="178">
        <f>'[1]Posiciones de Juego'!E63</f>
        <v>33.628535084019141</v>
      </c>
      <c r="F85" s="178">
        <f>'[1]Posiciones de Juego'!F63</f>
        <v>4.9909725039172175</v>
      </c>
      <c r="G85" s="178">
        <f>'[1]Posiciones de Juego'!G63</f>
        <v>92.331850884548388</v>
      </c>
      <c r="H85" s="181">
        <f>'[1]Posiciones de Juego'!H63</f>
        <v>0.50493480753924003</v>
      </c>
      <c r="I85" s="99"/>
    </row>
    <row r="86" spans="2:16" s="32" customFormat="1" ht="9" customHeight="1">
      <c r="B86" s="169" t="s">
        <v>152</v>
      </c>
      <c r="C86" s="155" t="s">
        <v>153</v>
      </c>
      <c r="D86" s="179">
        <f>'[1]Posiciones de Juego'!D64</f>
        <v>6.9541104491831067</v>
      </c>
      <c r="E86" s="179">
        <f>'[1]Posiciones de Juego'!E64</f>
        <v>59.439005866878233</v>
      </c>
      <c r="F86" s="179">
        <f>'[1]Posiciones de Juego'!F64</f>
        <v>19.977809062492543</v>
      </c>
      <c r="G86" s="179">
        <f>'[1]Posiciones de Juego'!G64</f>
        <v>59.919309849471027</v>
      </c>
      <c r="H86" s="180">
        <f>'[1]Posiciones de Juego'!H64</f>
        <v>1.135330252584303</v>
      </c>
      <c r="I86" s="100"/>
    </row>
    <row r="87" spans="2:16" s="32" customFormat="1" ht="9" customHeight="1">
      <c r="B87" s="182" t="s">
        <v>18</v>
      </c>
      <c r="C87" s="155" t="s">
        <v>65</v>
      </c>
      <c r="D87" s="179">
        <f>'[1]Posiciones de Juego'!D65</f>
        <v>31.687136187362867</v>
      </c>
      <c r="E87" s="179">
        <f>'[1]Posiciones de Juego'!E65</f>
        <v>30.076067927100233</v>
      </c>
      <c r="F87" s="179">
        <f>'[1]Posiciones de Juego'!F65</f>
        <v>16.052140749401481</v>
      </c>
      <c r="G87" s="179">
        <f>'[1]Posiciones de Juego'!G65</f>
        <v>84.253638890978706</v>
      </c>
      <c r="H87" s="180">
        <f>'[1]Posiciones de Juego'!H65</f>
        <v>0</v>
      </c>
      <c r="I87" s="100"/>
    </row>
    <row r="88" spans="2:16" s="32" customFormat="1" ht="9" customHeight="1">
      <c r="B88" s="168" t="s">
        <v>76</v>
      </c>
      <c r="C88" s="153" t="s">
        <v>66</v>
      </c>
      <c r="D88" s="178">
        <f>'[1]Posiciones de Juego'!D66</f>
        <v>61.862085112982882</v>
      </c>
      <c r="E88" s="178">
        <f>'[1]Posiciones de Juego'!E66</f>
        <v>245.09462596956041</v>
      </c>
      <c r="F88" s="178">
        <f>'[1]Posiciones de Juego'!F66</f>
        <v>52.168587495128328</v>
      </c>
      <c r="G88" s="178">
        <f>'[1]Posiciones de Juego'!G66</f>
        <v>103.45886559144799</v>
      </c>
      <c r="H88" s="181">
        <f>'[1]Posiciones de Juego'!H66</f>
        <v>0</v>
      </c>
      <c r="I88" s="99"/>
    </row>
    <row r="89" spans="2:16" s="32" customFormat="1" ht="9" customHeight="1">
      <c r="B89" s="169" t="s">
        <v>126</v>
      </c>
      <c r="C89" s="155" t="s">
        <v>67</v>
      </c>
      <c r="D89" s="179">
        <f>'[1]Posiciones de Juego'!D67</f>
        <v>170.57032410610998</v>
      </c>
      <c r="E89" s="179">
        <f>'[1]Posiciones de Juego'!E67</f>
        <v>151.9518759183328</v>
      </c>
      <c r="F89" s="179">
        <f>'[1]Posiciones de Juego'!F67</f>
        <v>107.74966130319396</v>
      </c>
      <c r="G89" s="179">
        <f>'[1]Posiciones de Juego'!G67</f>
        <v>121.69232385343761</v>
      </c>
      <c r="H89" s="180">
        <f>'[1]Posiciones de Juego'!H67</f>
        <v>0</v>
      </c>
      <c r="I89" s="100"/>
    </row>
    <row r="90" spans="2:16" s="32" customFormat="1" ht="9" customHeight="1">
      <c r="B90" s="168" t="s">
        <v>2</v>
      </c>
      <c r="C90" s="153" t="s">
        <v>68</v>
      </c>
      <c r="D90" s="178">
        <f>'[1]Posiciones de Juego'!D68</f>
        <v>43.783356001495299</v>
      </c>
      <c r="E90" s="178">
        <f>'[1]Posiciones de Juego'!E68</f>
        <v>26.936983440480375</v>
      </c>
      <c r="F90" s="178">
        <f>'[1]Posiciones de Juego'!F68</f>
        <v>4.1806851352533663</v>
      </c>
      <c r="G90" s="178">
        <f>'[1]Posiciones de Juego'!G68</f>
        <v>87.351284147086815</v>
      </c>
      <c r="H90" s="181">
        <f>'[1]Posiciones de Juego'!H68</f>
        <v>0</v>
      </c>
      <c r="I90" s="99"/>
    </row>
    <row r="91" spans="2:16" s="32" customFormat="1" ht="9" customHeight="1">
      <c r="B91" s="169" t="s">
        <v>3</v>
      </c>
      <c r="C91" s="155" t="s">
        <v>69</v>
      </c>
      <c r="D91" s="179">
        <f>'[1]Posiciones de Juego'!D69</f>
        <v>72.341760321967428</v>
      </c>
      <c r="E91" s="179">
        <f>'[1]Posiciones de Juego'!E69</f>
        <v>50.177873819200855</v>
      </c>
      <c r="F91" s="179">
        <f>'[1]Posiciones de Juego'!F69</f>
        <v>2.0576990887664008</v>
      </c>
      <c r="G91" s="179">
        <f>'[1]Posiciones de Juego'!G69</f>
        <v>96.390867470670543</v>
      </c>
      <c r="H91" s="180">
        <f>'[1]Posiciones de Juego'!H69</f>
        <v>0</v>
      </c>
      <c r="I91" s="99"/>
    </row>
    <row r="92" spans="2:16" s="32" customFormat="1" ht="9" customHeight="1">
      <c r="B92" s="183" t="s">
        <v>233</v>
      </c>
      <c r="C92" s="156" t="s">
        <v>234</v>
      </c>
      <c r="D92" s="184">
        <f>'[1]Posiciones de Juego'!D70</f>
        <v>24.479018914879948</v>
      </c>
      <c r="E92" s="184">
        <f>'[1]Posiciones de Juego'!E70</f>
        <v>34.561583617019139</v>
      </c>
      <c r="F92" s="184">
        <f>'[1]Posiciones de Juego'!F70</f>
        <v>17.517256888836489</v>
      </c>
      <c r="G92" s="184">
        <f>'[1]Posiciones de Juego'!G70</f>
        <v>99.330841706703609</v>
      </c>
      <c r="H92" s="185">
        <f>'[1]Posiciones de Juego'!H70</f>
        <v>2.9853800849813039</v>
      </c>
      <c r="I92" s="99"/>
    </row>
    <row r="93" spans="2:16" s="32" customFormat="1" ht="9" customHeight="1">
      <c r="B93" s="186" t="s">
        <v>127</v>
      </c>
      <c r="C93" s="157" t="s">
        <v>70</v>
      </c>
      <c r="D93" s="187">
        <f>'[1]Posiciones de Juego'!D70</f>
        <v>24.479018914879948</v>
      </c>
      <c r="E93" s="187">
        <f>'[1]Posiciones de Juego'!E70</f>
        <v>34.561583617019139</v>
      </c>
      <c r="F93" s="187">
        <f>'[1]Posiciones de Juego'!F70</f>
        <v>17.517256888836489</v>
      </c>
      <c r="G93" s="187">
        <f>'[1]Posiciones de Juego'!G70</f>
        <v>99.330841706703609</v>
      </c>
      <c r="H93" s="188">
        <f>'[1]Posiciones de Juego'!H70</f>
        <v>2.9853800849813039</v>
      </c>
      <c r="I93" s="99"/>
    </row>
    <row r="94" spans="2:16" s="32" customFormat="1" ht="9" customHeight="1">
      <c r="B94" s="183" t="s">
        <v>7</v>
      </c>
      <c r="C94" s="156" t="s">
        <v>71</v>
      </c>
      <c r="D94" s="184">
        <f>'[1]Posiciones de Juego'!D71</f>
        <v>34.267699062253925</v>
      </c>
      <c r="E94" s="184">
        <f>'[1]Posiciones de Juego'!E71</f>
        <v>111.54242972256074</v>
      </c>
      <c r="F94" s="184">
        <f>'[1]Posiciones de Juego'!F71</f>
        <v>7.3306979938013841</v>
      </c>
      <c r="G94" s="184">
        <f>'[1]Posiciones de Juego'!G71</f>
        <v>73.247844855309168</v>
      </c>
      <c r="H94" s="185">
        <f>'[1]Posiciones de Juego'!H71</f>
        <v>0</v>
      </c>
      <c r="I94" s="99"/>
    </row>
    <row r="95" spans="2:16" s="32" customFormat="1" ht="9" customHeight="1">
      <c r="B95" s="186" t="s">
        <v>8</v>
      </c>
      <c r="C95" s="157" t="s">
        <v>72</v>
      </c>
      <c r="D95" s="187">
        <f>'[1]Posiciones de Juego'!D72</f>
        <v>34.099770970132937</v>
      </c>
      <c r="E95" s="187">
        <f>'[1]Posiciones de Juego'!E72</f>
        <v>20.162751618405533</v>
      </c>
      <c r="F95" s="187">
        <f>'[1]Posiciones de Juego'!F72</f>
        <v>5.2554067764106174</v>
      </c>
      <c r="G95" s="187">
        <f>'[1]Posiciones de Juego'!G72</f>
        <v>100.70011711973986</v>
      </c>
      <c r="H95" s="188">
        <f>'[1]Posiciones de Juego'!H72</f>
        <v>8.9801577660689066E-2</v>
      </c>
      <c r="I95" s="99"/>
    </row>
    <row r="96" spans="2:16" s="32" customFormat="1" ht="9" customHeight="1">
      <c r="B96" s="183" t="s">
        <v>9</v>
      </c>
      <c r="C96" s="156" t="s">
        <v>73</v>
      </c>
      <c r="D96" s="184">
        <f>'[1]Posiciones de Juego'!D73</f>
        <v>12.057871419822312</v>
      </c>
      <c r="E96" s="184">
        <f>'[1]Posiciones de Juego'!E73</f>
        <v>14.361013383200342</v>
      </c>
      <c r="F96" s="184">
        <f>'[1]Posiciones de Juego'!F73</f>
        <v>2.7319540922543504</v>
      </c>
      <c r="G96" s="184">
        <f>'[1]Posiciones de Juego'!G73</f>
        <v>111.48956240398316</v>
      </c>
      <c r="H96" s="185">
        <f>'[1]Posiciones de Juego'!H73</f>
        <v>0</v>
      </c>
      <c r="I96" s="99"/>
    </row>
    <row r="97" spans="1:247" s="32" customFormat="1" ht="9" customHeight="1">
      <c r="B97" s="186" t="s">
        <v>128</v>
      </c>
      <c r="C97" s="157" t="s">
        <v>74</v>
      </c>
      <c r="D97" s="187">
        <f>'[1]Posiciones de Juego'!D74</f>
        <v>17.460828772241594</v>
      </c>
      <c r="E97" s="187">
        <f>'[1]Posiciones de Juego'!E74</f>
        <v>18.579655012163542</v>
      </c>
      <c r="F97" s="187">
        <f>'[1]Posiciones de Juego'!F74</f>
        <v>4.3314748091764956</v>
      </c>
      <c r="G97" s="187">
        <f>'[1]Posiciones de Juego'!G74</f>
        <v>84.130079085142683</v>
      </c>
      <c r="H97" s="188">
        <f>'[1]Posiciones de Juego'!H74</f>
        <v>0</v>
      </c>
      <c r="I97" s="99"/>
    </row>
    <row r="98" spans="1:247" s="32" customFormat="1" ht="9" customHeight="1">
      <c r="B98" s="183" t="s">
        <v>90</v>
      </c>
      <c r="C98" s="156" t="s">
        <v>91</v>
      </c>
      <c r="D98" s="184">
        <f>'[1]Posiciones de Juego'!D75</f>
        <v>14.479122755387996</v>
      </c>
      <c r="E98" s="184">
        <f>'[1]Posiciones de Juego'!E75</f>
        <v>54.290524089672239</v>
      </c>
      <c r="F98" s="184">
        <f>'[1]Posiciones de Juego'!F75</f>
        <v>5.6822851628263349</v>
      </c>
      <c r="G98" s="184">
        <f>'[1]Posiciones de Juego'!G75</f>
        <v>60.938560001696793</v>
      </c>
      <c r="H98" s="185">
        <f>'[1]Posiciones de Juego'!H75</f>
        <v>0</v>
      </c>
      <c r="I98" s="99"/>
    </row>
    <row r="99" spans="1:247" s="32" customFormat="1" ht="9" customHeight="1">
      <c r="B99" s="186" t="s">
        <v>88</v>
      </c>
      <c r="C99" s="157" t="s">
        <v>89</v>
      </c>
      <c r="D99" s="187">
        <f>'[1]Posiciones de Juego'!D76</f>
        <v>17.012223574358199</v>
      </c>
      <c r="E99" s="187">
        <f>'[1]Posiciones de Juego'!E76</f>
        <v>-5.6932381270530588</v>
      </c>
      <c r="F99" s="187">
        <f>'[1]Posiciones de Juego'!F76</f>
        <v>2.1720341162465764</v>
      </c>
      <c r="G99" s="187">
        <f>'[1]Posiciones de Juego'!G76</f>
        <v>82.700134925529525</v>
      </c>
      <c r="H99" s="188">
        <f>'[1]Posiciones de Juego'!H76</f>
        <v>0</v>
      </c>
      <c r="I99" s="99"/>
    </row>
    <row r="100" spans="1:247" s="32" customFormat="1" ht="9" customHeight="1">
      <c r="B100" s="183" t="s">
        <v>10</v>
      </c>
      <c r="C100" s="156" t="s">
        <v>75</v>
      </c>
      <c r="D100" s="184">
        <f>'[1]Posiciones de Juego'!D77</f>
        <v>13.213704649315138</v>
      </c>
      <c r="E100" s="184">
        <f>'[1]Posiciones de Juego'!E77</f>
        <v>40.570541729302377</v>
      </c>
      <c r="F100" s="184">
        <f>'[1]Posiciones de Juego'!F77</f>
        <v>4.0265814025626945</v>
      </c>
      <c r="G100" s="184">
        <f>'[1]Posiciones de Juego'!G77</f>
        <v>148.28282438421803</v>
      </c>
      <c r="H100" s="185">
        <f>'[1]Posiciones de Juego'!H77</f>
        <v>2.2122237069205499</v>
      </c>
      <c r="I100" s="99"/>
    </row>
    <row r="101" spans="1:247" s="32" customFormat="1" ht="9" customHeight="1">
      <c r="B101" s="175" t="s">
        <v>175</v>
      </c>
      <c r="C101" s="176"/>
      <c r="D101" s="189">
        <f>AVERAGEIF(D82:D100,"&lt;&gt;0")</f>
        <v>39.548560073360193</v>
      </c>
      <c r="E101" s="189">
        <f>AVERAGEIF(E82:E100,"&lt;&gt;0")</f>
        <v>53.767572936127891</v>
      </c>
      <c r="F101" s="189">
        <f>AVERAGEIF(F82:F100,"&lt;&gt;0")</f>
        <v>16.229510183564265</v>
      </c>
      <c r="G101" s="189">
        <f>AVERAGEIF(G82:G100,"&lt;&gt;0")</f>
        <v>92.240756181764894</v>
      </c>
      <c r="H101" s="302">
        <f>AVERAGEIF(H82:H100,"&lt;&gt;0")</f>
        <v>1.640587394983706</v>
      </c>
      <c r="I101" s="100"/>
    </row>
    <row r="102" spans="1:247" s="32" customFormat="1" ht="15">
      <c r="B102" s="321" t="s">
        <v>144</v>
      </c>
      <c r="C102" s="322"/>
      <c r="D102" s="322"/>
      <c r="E102" s="322"/>
      <c r="F102" s="322"/>
      <c r="G102" s="322"/>
      <c r="H102" s="323"/>
      <c r="I102" s="100"/>
    </row>
    <row r="103" spans="1:247" s="32" customFormat="1" ht="9" customHeight="1">
      <c r="B103" s="168" t="s">
        <v>129</v>
      </c>
      <c r="C103" s="153" t="s">
        <v>130</v>
      </c>
      <c r="D103" s="184">
        <f>'[2]Posiciones de Juego'!D35</f>
        <v>23.756830275119899</v>
      </c>
      <c r="E103" s="184">
        <f>'[2]Posiciones de Juego'!E35</f>
        <v>14.852062073646339</v>
      </c>
      <c r="F103" s="184">
        <f>'[2]Posiciones de Juego'!F35</f>
        <v>0</v>
      </c>
      <c r="G103" s="184">
        <f>'[2]Posiciones de Juego'!G35</f>
        <v>49.359259877883552</v>
      </c>
      <c r="H103" s="184">
        <f>'[2]Posiciones de Juego'!H35</f>
        <v>0</v>
      </c>
      <c r="I103" s="99"/>
    </row>
    <row r="104" spans="1:247" s="32" customFormat="1" ht="9" customHeight="1">
      <c r="B104" s="169" t="s">
        <v>131</v>
      </c>
      <c r="C104" s="155" t="s">
        <v>132</v>
      </c>
      <c r="D104" s="187">
        <f>'[2]Posiciones de Juego'!D36</f>
        <v>46.247137757911098</v>
      </c>
      <c r="E104" s="187">
        <f>'[2]Posiciones de Juego'!E36</f>
        <v>27.743048896752292</v>
      </c>
      <c r="F104" s="187">
        <f>'[2]Posiciones de Juego'!F36</f>
        <v>5.6007593171448189</v>
      </c>
      <c r="G104" s="187">
        <f>'[2]Posiciones de Juego'!G36</f>
        <v>94.079636482911027</v>
      </c>
      <c r="H104" s="188">
        <f>'[2]Posiciones de Juego'!H36</f>
        <v>0</v>
      </c>
      <c r="I104" s="100"/>
    </row>
    <row r="105" spans="1:247" s="32" customFormat="1" ht="9" customHeight="1">
      <c r="B105" s="170" t="s">
        <v>133</v>
      </c>
      <c r="C105" s="153" t="s">
        <v>134</v>
      </c>
      <c r="D105" s="184">
        <f>'[2]Posiciones de Juego'!D37</f>
        <v>56.479294202694902</v>
      </c>
      <c r="E105" s="184">
        <f>'[2]Posiciones de Juego'!E37</f>
        <v>97.518874712688415</v>
      </c>
      <c r="F105" s="184">
        <f>'[2]Posiciones de Juego'!F37</f>
        <v>53.754033209520095</v>
      </c>
      <c r="G105" s="184">
        <f>'[2]Posiciones de Juego'!G37</f>
        <v>109.88523359679975</v>
      </c>
      <c r="H105" s="185">
        <f>'[2]Posiciones de Juego'!H37</f>
        <v>0</v>
      </c>
      <c r="I105" s="99"/>
    </row>
    <row r="106" spans="1:247" s="32" customFormat="1" ht="9" customHeight="1">
      <c r="B106" s="169" t="s">
        <v>135</v>
      </c>
      <c r="C106" s="155" t="s">
        <v>136</v>
      </c>
      <c r="D106" s="187">
        <f>'[2]Posiciones de Juego'!D38</f>
        <v>137.00024408042822</v>
      </c>
      <c r="E106" s="187">
        <f>'[2]Posiciones de Juego'!E38</f>
        <v>35.28419695994333</v>
      </c>
      <c r="F106" s="187">
        <f>'[2]Posiciones de Juego'!F38</f>
        <v>46.044013765937308</v>
      </c>
      <c r="G106" s="187">
        <f>'[2]Posiciones de Juego'!G38</f>
        <v>111.16867017333855</v>
      </c>
      <c r="H106" s="188">
        <f>'[2]Posiciones de Juego'!H38</f>
        <v>5.0487261940410422</v>
      </c>
      <c r="I106" s="100"/>
    </row>
    <row r="107" spans="1:247" s="32" customFormat="1" ht="9" customHeight="1">
      <c r="B107" s="168" t="s">
        <v>137</v>
      </c>
      <c r="C107" s="153" t="s">
        <v>138</v>
      </c>
      <c r="D107" s="184">
        <f>'[2]Posiciones de Juego'!D39</f>
        <v>26.681487137475109</v>
      </c>
      <c r="E107" s="184">
        <f>'[2]Posiciones de Juego'!E39</f>
        <v>29.137552959085809</v>
      </c>
      <c r="F107" s="184">
        <f>'[2]Posiciones de Juego'!F39</f>
        <v>0</v>
      </c>
      <c r="G107" s="184">
        <f>'[2]Posiciones de Juego'!G39</f>
        <v>82.126077728347695</v>
      </c>
      <c r="H107" s="185">
        <f>'[2]Posiciones de Juego'!H39</f>
        <v>0</v>
      </c>
      <c r="I107" s="100"/>
    </row>
    <row r="108" spans="1:247" s="32" customFormat="1" ht="9" customHeight="1">
      <c r="B108" s="169" t="s">
        <v>139</v>
      </c>
      <c r="C108" s="155" t="s">
        <v>140</v>
      </c>
      <c r="D108" s="187">
        <f>'[2]Posiciones de Juego'!D40</f>
        <v>55.878108161030681</v>
      </c>
      <c r="E108" s="187">
        <f>'[2]Posiciones de Juego'!E40</f>
        <v>17.536595923540784</v>
      </c>
      <c r="F108" s="187">
        <f>'[2]Posiciones de Juego'!F40</f>
        <v>11.513040158438519</v>
      </c>
      <c r="G108" s="187">
        <f>'[2]Posiciones de Juego'!G40</f>
        <v>109.66168480021003</v>
      </c>
      <c r="H108" s="188">
        <f>'[2]Posiciones de Juego'!H40</f>
        <v>0</v>
      </c>
      <c r="I108" s="100"/>
    </row>
    <row r="109" spans="1:247" s="32" customFormat="1" ht="9" customHeight="1">
      <c r="B109" s="168" t="s">
        <v>141</v>
      </c>
      <c r="C109" s="153" t="s">
        <v>142</v>
      </c>
      <c r="D109" s="184">
        <f>'[2]Posiciones de Juego'!D41</f>
        <v>3.1723827552289214</v>
      </c>
      <c r="E109" s="184">
        <f>'[2]Posiciones de Juego'!E41</f>
        <v>13.269491305235418</v>
      </c>
      <c r="F109" s="184">
        <f>'[2]Posiciones de Juego'!F41</f>
        <v>0</v>
      </c>
      <c r="G109" s="184">
        <f>'[2]Posiciones de Juego'!G41</f>
        <v>60.100658287248358</v>
      </c>
      <c r="H109" s="185">
        <f>'[2]Posiciones de Juego'!H41</f>
        <v>0</v>
      </c>
      <c r="I109" s="100"/>
    </row>
    <row r="110" spans="1:247" s="32" customFormat="1" ht="9" customHeight="1">
      <c r="B110" s="171" t="s">
        <v>175</v>
      </c>
      <c r="C110" s="172"/>
      <c r="D110" s="189">
        <f>'[2]Posiciones de Juego'!D42</f>
        <v>49.887926338555552</v>
      </c>
      <c r="E110" s="189">
        <f>'[2]Posiciones de Juego'!E42</f>
        <v>33.620260404413195</v>
      </c>
      <c r="F110" s="189">
        <f>'[2]Posiciones de Juego'!F42</f>
        <v>29.227961612760183</v>
      </c>
      <c r="G110" s="189">
        <f>'[2]Posiciones de Juego'!G42</f>
        <v>88.054460135248434</v>
      </c>
      <c r="H110" s="189">
        <f>'[2]Posiciones de Juego'!H42</f>
        <v>5.0487261940410422</v>
      </c>
      <c r="I110" s="99"/>
    </row>
    <row r="111" spans="1:247" s="66" customFormat="1" ht="18" customHeight="1">
      <c r="A111" s="44"/>
      <c r="B111" s="82" t="s">
        <v>176</v>
      </c>
      <c r="C111" s="95"/>
      <c r="D111" s="101">
        <f>AVERAGE(D101,D110)</f>
        <v>44.718243205957876</v>
      </c>
      <c r="E111" s="101">
        <f t="shared" ref="E111:G111" si="1">AVERAGE(E101,E110)</f>
        <v>43.693916670270539</v>
      </c>
      <c r="F111" s="101">
        <f t="shared" si="1"/>
        <v>22.728735898162224</v>
      </c>
      <c r="G111" s="101">
        <f t="shared" si="1"/>
        <v>90.147608158506671</v>
      </c>
      <c r="H111" s="101">
        <f>AVERAGE(H101,H110)</f>
        <v>3.3446567945123742</v>
      </c>
      <c r="I111" s="72"/>
      <c r="J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row>
    <row r="112" spans="1:247" ht="22.5" customHeight="1">
      <c r="B112" s="94" t="str">
        <f>'[1]Posiciones de Juego'!$B$77</f>
        <v>Dreams Punta Arenas</v>
      </c>
    </row>
    <row r="124" spans="1:8">
      <c r="B124" s="116" t="s">
        <v>145</v>
      </c>
      <c r="C124" s="116"/>
      <c r="D124" s="116">
        <v>538866820</v>
      </c>
      <c r="E124" s="116">
        <v>1202623463.5079</v>
      </c>
      <c r="F124" s="116">
        <v>32756300</v>
      </c>
      <c r="G124" s="116">
        <v>9246316898.5</v>
      </c>
      <c r="H124" s="116">
        <v>20152402</v>
      </c>
    </row>
    <row r="125" spans="1:8">
      <c r="B125" s="116" t="s">
        <v>146</v>
      </c>
      <c r="C125" s="116"/>
      <c r="D125" s="116">
        <v>1856552700</v>
      </c>
      <c r="E125" s="116">
        <v>3508273000</v>
      </c>
      <c r="F125" s="116">
        <v>81738500</v>
      </c>
      <c r="G125" s="116">
        <v>21344774779</v>
      </c>
      <c r="H125" s="116">
        <v>20596875</v>
      </c>
    </row>
    <row r="126" spans="1:8">
      <c r="A126" s="137"/>
      <c r="B126" s="137"/>
      <c r="C126" s="137"/>
      <c r="D126" s="137"/>
      <c r="E126" s="116">
        <f t="shared" ref="E126:H126" si="2">E125+E124</f>
        <v>4710896463.5079002</v>
      </c>
      <c r="F126" s="116">
        <f t="shared" si="2"/>
        <v>114494800</v>
      </c>
      <c r="G126" s="116">
        <f t="shared" si="2"/>
        <v>30591091677.5</v>
      </c>
      <c r="H126" s="116">
        <f t="shared" si="2"/>
        <v>40749277</v>
      </c>
    </row>
    <row r="127" spans="1:8">
      <c r="A127" s="137"/>
      <c r="B127" s="137"/>
      <c r="C127" s="137"/>
      <c r="D127" s="137"/>
      <c r="E127" s="116"/>
      <c r="F127" s="116"/>
      <c r="G127" s="116"/>
      <c r="H127" s="116"/>
    </row>
    <row r="128" spans="1:8">
      <c r="A128" s="137"/>
      <c r="B128" s="137"/>
      <c r="C128" s="137"/>
      <c r="D128" s="137"/>
      <c r="E128" s="116"/>
      <c r="F128" s="116"/>
      <c r="G128" s="116"/>
      <c r="H128" s="116"/>
    </row>
    <row r="129" spans="1:8">
      <c r="A129" s="137"/>
      <c r="B129" s="137"/>
      <c r="C129" s="137"/>
      <c r="D129" s="137"/>
      <c r="E129" s="116"/>
      <c r="F129" s="116"/>
      <c r="G129" s="116"/>
      <c r="H129" s="116"/>
    </row>
    <row r="130" spans="1:8">
      <c r="A130" s="137"/>
      <c r="B130" s="137"/>
      <c r="C130" s="137"/>
      <c r="D130" s="137"/>
      <c r="E130" s="116"/>
      <c r="F130" s="116"/>
      <c r="G130" s="116"/>
      <c r="H130" s="116"/>
    </row>
  </sheetData>
  <mergeCells count="27">
    <mergeCell ref="B102:H102"/>
    <mergeCell ref="B81:H81"/>
    <mergeCell ref="B11:I11"/>
    <mergeCell ref="B32:I32"/>
    <mergeCell ref="B67:H67"/>
    <mergeCell ref="B46:H46"/>
    <mergeCell ref="I79:I80"/>
    <mergeCell ref="B78:H78"/>
    <mergeCell ref="B79:B80"/>
    <mergeCell ref="C79:C80"/>
    <mergeCell ref="D79:F79"/>
    <mergeCell ref="G79:G80"/>
    <mergeCell ref="H79:H80"/>
    <mergeCell ref="I44:I45"/>
    <mergeCell ref="I9:I10"/>
    <mergeCell ref="B8:I8"/>
    <mergeCell ref="B44:B45"/>
    <mergeCell ref="C44:C45"/>
    <mergeCell ref="D44:F44"/>
    <mergeCell ref="G44:G45"/>
    <mergeCell ref="H44:H45"/>
    <mergeCell ref="B9:B10"/>
    <mergeCell ref="C9:C10"/>
    <mergeCell ref="D9:F9"/>
    <mergeCell ref="G9:G10"/>
    <mergeCell ref="H9:H10"/>
    <mergeCell ref="B43:H43"/>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0"/>
  <sheetViews>
    <sheetView showGridLines="0" zoomScaleNormal="100" workbookViewId="0">
      <selection activeCell="D31" sqref="D31:Q40"/>
    </sheetView>
  </sheetViews>
  <sheetFormatPr baseColWidth="10" defaultColWidth="11.42578125" defaultRowHeight="9"/>
  <cols>
    <col min="1" max="1" width="4.140625" style="1" customWidth="1"/>
    <col min="2" max="3" width="32.140625" style="1" customWidth="1"/>
    <col min="4" max="4" width="15.140625" style="1" bestFit="1" customWidth="1"/>
    <col min="5" max="5" width="12.85546875" style="1" bestFit="1" customWidth="1"/>
    <col min="6" max="6" width="13.140625" style="1" bestFit="1" customWidth="1"/>
    <col min="7" max="7" width="15.7109375" style="1" customWidth="1"/>
    <col min="8" max="9" width="12.85546875" style="1" bestFit="1" customWidth="1"/>
    <col min="10" max="10" width="13.140625" style="1" bestFit="1" customWidth="1"/>
    <col min="11" max="11" width="12.5703125" style="1" bestFit="1" customWidth="1"/>
    <col min="12" max="14" width="13.140625" style="1" bestFit="1" customWidth="1"/>
    <col min="15" max="15" width="11.28515625" style="1" bestFit="1" customWidth="1"/>
    <col min="16" max="16" width="13.7109375" style="1" bestFit="1" customWidth="1"/>
    <col min="17" max="17" width="11.28515625" style="1" customWidth="1"/>
    <col min="18" max="18" width="1" style="1" customWidth="1"/>
    <col min="19" max="19" width="1.85546875" style="1"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25" t="s">
        <v>34</v>
      </c>
      <c r="C8" s="326"/>
      <c r="D8" s="327"/>
      <c r="E8" s="327"/>
      <c r="F8" s="327"/>
      <c r="G8" s="327"/>
      <c r="H8" s="327"/>
      <c r="I8" s="327"/>
      <c r="J8" s="327"/>
      <c r="K8" s="327"/>
      <c r="L8" s="327"/>
      <c r="M8" s="327"/>
      <c r="N8" s="327"/>
      <c r="O8" s="327"/>
      <c r="P8" s="327"/>
      <c r="Q8" s="328"/>
      <c r="R8" s="20"/>
      <c r="T8" s="2"/>
    </row>
    <row r="9" spans="1:22" ht="11.25">
      <c r="A9" s="18"/>
      <c r="B9" s="60" t="s">
        <v>6</v>
      </c>
      <c r="C9" s="128" t="s">
        <v>58</v>
      </c>
      <c r="D9" s="22" t="s">
        <v>19</v>
      </c>
      <c r="E9" s="22" t="s">
        <v>20</v>
      </c>
      <c r="F9" s="22" t="s">
        <v>21</v>
      </c>
      <c r="G9" s="22" t="s">
        <v>22</v>
      </c>
      <c r="H9" s="22" t="s">
        <v>23</v>
      </c>
      <c r="I9" s="22" t="s">
        <v>24</v>
      </c>
      <c r="J9" s="22" t="s">
        <v>25</v>
      </c>
      <c r="K9" s="22" t="s">
        <v>26</v>
      </c>
      <c r="L9" s="22" t="s">
        <v>27</v>
      </c>
      <c r="M9" s="22" t="s">
        <v>46</v>
      </c>
      <c r="N9" s="22" t="s">
        <v>47</v>
      </c>
      <c r="O9" s="22" t="s">
        <v>48</v>
      </c>
      <c r="P9" s="22" t="s">
        <v>16</v>
      </c>
      <c r="Q9" s="61" t="s">
        <v>17</v>
      </c>
      <c r="R9" s="20"/>
    </row>
    <row r="10" spans="1:22" ht="15" customHeight="1">
      <c r="A10" s="18"/>
      <c r="B10" s="321" t="s">
        <v>172</v>
      </c>
      <c r="C10" s="322"/>
      <c r="D10" s="322"/>
      <c r="E10" s="322"/>
      <c r="F10" s="322"/>
      <c r="G10" s="322"/>
      <c r="H10" s="322"/>
      <c r="I10" s="322"/>
      <c r="J10" s="322"/>
      <c r="K10" s="322"/>
      <c r="L10" s="322"/>
      <c r="M10" s="322"/>
      <c r="N10" s="322"/>
      <c r="O10" s="322"/>
      <c r="P10" s="322"/>
      <c r="Q10" s="323"/>
      <c r="R10" s="20"/>
      <c r="U10" s="58"/>
      <c r="V10" s="54"/>
    </row>
    <row r="11" spans="1:22" s="3" customFormat="1">
      <c r="A11" s="18"/>
      <c r="B11" s="292" t="s">
        <v>224</v>
      </c>
      <c r="C11" s="192" t="s">
        <v>130</v>
      </c>
      <c r="D11" s="192">
        <f>'[1]Ingresos Brutos del Juego'!C11</f>
        <v>508532375</v>
      </c>
      <c r="E11" s="192">
        <f>'[1]Ingresos Brutos del Juego'!D11</f>
        <v>498101808</v>
      </c>
      <c r="F11" s="192">
        <f>'[1]Ingresos Brutos del Juego'!E11</f>
        <v>486670554</v>
      </c>
      <c r="G11" s="192">
        <f>'[1]Ingresos Brutos del Juego'!F11</f>
        <v>509308132</v>
      </c>
      <c r="H11" s="192">
        <f>'[1]Ingresos Brutos del Juego'!G11</f>
        <v>600205702</v>
      </c>
      <c r="I11" s="192">
        <f>'[1]Ingresos Brutos del Juego'!H11</f>
        <v>571049706</v>
      </c>
      <c r="J11" s="192">
        <f>'[1]Ingresos Brutos del Juego'!I11</f>
        <v>571857095</v>
      </c>
      <c r="K11" s="192">
        <f>'[1]Ingresos Brutos del Juego'!J11</f>
        <v>661158733</v>
      </c>
      <c r="L11" s="192">
        <f>'[1]Ingresos Brutos del Juego'!K11</f>
        <v>605611838</v>
      </c>
      <c r="M11" s="192">
        <f>'[1]Ingresos Brutos del Juego'!L11</f>
        <v>0</v>
      </c>
      <c r="N11" s="192">
        <f>'[1]Ingresos Brutos del Juego'!M11</f>
        <v>0</v>
      </c>
      <c r="O11" s="192">
        <f>'[1]Ingresos Brutos del Juego'!N11</f>
        <v>0</v>
      </c>
      <c r="P11" s="192">
        <f>'[1]Ingresos Brutos del Juego'!O11</f>
        <v>5012495943</v>
      </c>
      <c r="Q11" s="192">
        <f>'[1]Ingresos Brutos del Juego'!P11</f>
        <v>7297015.0196279269</v>
      </c>
      <c r="R11" s="19"/>
      <c r="U11" s="58"/>
      <c r="V11" s="54"/>
    </row>
    <row r="12" spans="1:22">
      <c r="A12" s="18"/>
      <c r="B12" s="160" t="s">
        <v>125</v>
      </c>
      <c r="C12" s="190" t="s">
        <v>62</v>
      </c>
      <c r="D12" s="190">
        <f>'[1]Ingresos Brutos del Juego'!C12</f>
        <v>865886913</v>
      </c>
      <c r="E12" s="190">
        <f>'[1]Ingresos Brutos del Juego'!D12</f>
        <v>918829611</v>
      </c>
      <c r="F12" s="190">
        <f>'[1]Ingresos Brutos del Juego'!E12</f>
        <v>1062484905</v>
      </c>
      <c r="G12" s="190">
        <f>'[1]Ingresos Brutos del Juego'!F12</f>
        <v>1021324846</v>
      </c>
      <c r="H12" s="190">
        <f>'[1]Ingresos Brutos del Juego'!G12</f>
        <v>1009401505</v>
      </c>
      <c r="I12" s="190">
        <f>'[1]Ingresos Brutos del Juego'!H12</f>
        <v>1113660235</v>
      </c>
      <c r="J12" s="190">
        <f>'[1]Ingresos Brutos del Juego'!I12</f>
        <v>1020242121</v>
      </c>
      <c r="K12" s="190">
        <f>'[1]Ingresos Brutos del Juego'!J12</f>
        <v>1060908015</v>
      </c>
      <c r="L12" s="190">
        <f>'[1]Ingresos Brutos del Juego'!K12</f>
        <v>939265260</v>
      </c>
      <c r="M12" s="190">
        <f>'[1]Ingresos Brutos del Juego'!L12</f>
        <v>0</v>
      </c>
      <c r="N12" s="190">
        <f>'[1]Ingresos Brutos del Juego'!M12</f>
        <v>0</v>
      </c>
      <c r="O12" s="190">
        <f>'[1]Ingresos Brutos del Juego'!N12</f>
        <v>0</v>
      </c>
      <c r="P12" s="190">
        <f>'[1]Ingresos Brutos del Juego'!O12</f>
        <v>9012003411</v>
      </c>
      <c r="Q12" s="190">
        <f>'[1]Ingresos Brutos del Juego'!P12</f>
        <v>13148536.136582674</v>
      </c>
      <c r="R12" s="20"/>
      <c r="U12" s="58"/>
      <c r="V12" s="54"/>
    </row>
    <row r="13" spans="1:22" s="3" customFormat="1">
      <c r="A13" s="18"/>
      <c r="B13" s="161" t="s">
        <v>1</v>
      </c>
      <c r="C13" s="192" t="s">
        <v>63</v>
      </c>
      <c r="D13" s="192">
        <f>'[1]Ingresos Brutos del Juego'!C13</f>
        <v>2002102348</v>
      </c>
      <c r="E13" s="192">
        <f>'[1]Ingresos Brutos del Juego'!D13</f>
        <v>1720549011</v>
      </c>
      <c r="F13" s="192">
        <f>'[1]Ingresos Brutos del Juego'!E13</f>
        <v>2123324982</v>
      </c>
      <c r="G13" s="192">
        <f>'[1]Ingresos Brutos del Juego'!F13</f>
        <v>2052790852</v>
      </c>
      <c r="H13" s="192">
        <f>'[1]Ingresos Brutos del Juego'!G13</f>
        <v>2248130557</v>
      </c>
      <c r="I13" s="192">
        <f>'[1]Ingresos Brutos del Juego'!H13</f>
        <v>2113158940</v>
      </c>
      <c r="J13" s="192">
        <f>'[1]Ingresos Brutos del Juego'!I13</f>
        <v>2148339217</v>
      </c>
      <c r="K13" s="192">
        <f>'[1]Ingresos Brutos del Juego'!J13</f>
        <v>2116232610</v>
      </c>
      <c r="L13" s="192">
        <f>'[1]Ingresos Brutos del Juego'!K13</f>
        <v>1976449586</v>
      </c>
      <c r="M13" s="192">
        <f>'[1]Ingresos Brutos del Juego'!L13</f>
        <v>0</v>
      </c>
      <c r="N13" s="192">
        <f>'[1]Ingresos Brutos del Juego'!M13</f>
        <v>0</v>
      </c>
      <c r="O13" s="192">
        <f>'[1]Ingresos Brutos del Juego'!N13</f>
        <v>0</v>
      </c>
      <c r="P13" s="192">
        <f>'[1]Ingresos Brutos del Juego'!O13</f>
        <v>18501078103</v>
      </c>
      <c r="Q13" s="192">
        <f>'[1]Ingresos Brutos del Juego'!P13</f>
        <v>26982834.549078643</v>
      </c>
      <c r="R13" s="19"/>
      <c r="U13" s="58"/>
      <c r="V13" s="54"/>
    </row>
    <row r="14" spans="1:22" s="3" customFormat="1">
      <c r="A14" s="18"/>
      <c r="B14" s="162" t="s">
        <v>49</v>
      </c>
      <c r="C14" s="190" t="s">
        <v>64</v>
      </c>
      <c r="D14" s="190">
        <f>'[1]Ingresos Brutos del Juego'!C14</f>
        <v>920699092</v>
      </c>
      <c r="E14" s="190">
        <f>'[1]Ingresos Brutos del Juego'!D14</f>
        <v>834966659</v>
      </c>
      <c r="F14" s="190">
        <f>'[1]Ingresos Brutos del Juego'!E14</f>
        <v>948237129</v>
      </c>
      <c r="G14" s="190">
        <f>'[1]Ingresos Brutos del Juego'!F14</f>
        <v>974087753</v>
      </c>
      <c r="H14" s="190">
        <f>'[1]Ingresos Brutos del Juego'!G14</f>
        <v>1087824676</v>
      </c>
      <c r="I14" s="190">
        <f>'[1]Ingresos Brutos del Juego'!H14</f>
        <v>914511824</v>
      </c>
      <c r="J14" s="190">
        <f>'[1]Ingresos Brutos del Juego'!I14</f>
        <v>1003977755</v>
      </c>
      <c r="K14" s="190">
        <f>'[1]Ingresos Brutos del Juego'!J14</f>
        <v>1066009620</v>
      </c>
      <c r="L14" s="190">
        <f>'[1]Ingresos Brutos del Juego'!K14</f>
        <v>902488302</v>
      </c>
      <c r="M14" s="190">
        <f>'[1]Ingresos Brutos del Juego'!L14</f>
        <v>0</v>
      </c>
      <c r="N14" s="190">
        <f>'[1]Ingresos Brutos del Juego'!M14</f>
        <v>0</v>
      </c>
      <c r="O14" s="190">
        <f>'[1]Ingresos Brutos del Juego'!N14</f>
        <v>0</v>
      </c>
      <c r="P14" s="190">
        <f>'[1]Ingresos Brutos del Juego'!O14</f>
        <v>8652802810</v>
      </c>
      <c r="Q14" s="190">
        <f>'[1]Ingresos Brutos del Juego'!P14</f>
        <v>12617784.653710041</v>
      </c>
      <c r="R14" s="19"/>
      <c r="U14" s="58"/>
      <c r="V14" s="54"/>
    </row>
    <row r="15" spans="1:22" s="3" customFormat="1">
      <c r="A15" s="18"/>
      <c r="B15" s="161" t="s">
        <v>152</v>
      </c>
      <c r="C15" s="192" t="s">
        <v>153</v>
      </c>
      <c r="D15" s="192">
        <f>'[1]Ingresos Brutos del Juego'!C15</f>
        <v>359632035</v>
      </c>
      <c r="E15" s="192">
        <f>'[1]Ingresos Brutos del Juego'!D15</f>
        <v>301458843</v>
      </c>
      <c r="F15" s="192">
        <f>'[1]Ingresos Brutos del Juego'!E15</f>
        <v>425861846</v>
      </c>
      <c r="G15" s="192">
        <f>'[1]Ingresos Brutos del Juego'!F15</f>
        <v>417611148</v>
      </c>
      <c r="H15" s="192">
        <f>'[1]Ingresos Brutos del Juego'!G15</f>
        <v>428576510</v>
      </c>
      <c r="I15" s="192">
        <f>'[1]Ingresos Brutos del Juego'!H15</f>
        <v>414711221</v>
      </c>
      <c r="J15" s="192">
        <f>'[1]Ingresos Brutos del Juego'!I15</f>
        <v>432906661</v>
      </c>
      <c r="K15" s="192">
        <f>'[1]Ingresos Brutos del Juego'!J15</f>
        <v>430509238</v>
      </c>
      <c r="L15" s="192">
        <f>'[1]Ingresos Brutos del Juego'!K15</f>
        <v>418213973</v>
      </c>
      <c r="M15" s="192">
        <f>'[1]Ingresos Brutos del Juego'!L15</f>
        <v>0</v>
      </c>
      <c r="N15" s="192">
        <f>'[1]Ingresos Brutos del Juego'!M15</f>
        <v>0</v>
      </c>
      <c r="O15" s="192">
        <f>'[1]Ingresos Brutos del Juego'!N15</f>
        <v>0</v>
      </c>
      <c r="P15" s="192">
        <f>'[1]Ingresos Brutos del Juego'!O15</f>
        <v>3629481475</v>
      </c>
      <c r="Q15" s="192">
        <f>'[1]Ingresos Brutos del Juego'!P15</f>
        <v>5288644.373772393</v>
      </c>
      <c r="R15" s="19"/>
      <c r="U15" s="58"/>
      <c r="V15" s="54"/>
    </row>
    <row r="16" spans="1:22" s="3" customFormat="1">
      <c r="A16" s="18"/>
      <c r="B16" s="160" t="s">
        <v>18</v>
      </c>
      <c r="C16" s="194" t="s">
        <v>65</v>
      </c>
      <c r="D16" s="194">
        <f>'[1]Ingresos Brutos del Juego'!C16</f>
        <v>890907610</v>
      </c>
      <c r="E16" s="194">
        <f>'[1]Ingresos Brutos del Juego'!D16</f>
        <v>934626289</v>
      </c>
      <c r="F16" s="194">
        <f>'[1]Ingresos Brutos del Juego'!E16</f>
        <v>803617354</v>
      </c>
      <c r="G16" s="194">
        <f>'[1]Ingresos Brutos del Juego'!F16</f>
        <v>729593086</v>
      </c>
      <c r="H16" s="194">
        <f>'[1]Ingresos Brutos del Juego'!G16</f>
        <v>708945488</v>
      </c>
      <c r="I16" s="194">
        <f>'[1]Ingresos Brutos del Juego'!H16</f>
        <v>639235466</v>
      </c>
      <c r="J16" s="194">
        <f>'[1]Ingresos Brutos del Juego'!I16</f>
        <v>693143802</v>
      </c>
      <c r="K16" s="194">
        <f>'[1]Ingresos Brutos del Juego'!J16</f>
        <v>733296609</v>
      </c>
      <c r="L16" s="194">
        <f>'[1]Ingresos Brutos del Juego'!K16</f>
        <v>722678242</v>
      </c>
      <c r="M16" s="194">
        <f>'[1]Ingresos Brutos del Juego'!L16</f>
        <v>0</v>
      </c>
      <c r="N16" s="194">
        <f>'[1]Ingresos Brutos del Juego'!M16</f>
        <v>0</v>
      </c>
      <c r="O16" s="194">
        <f>'[1]Ingresos Brutos del Juego'!N16</f>
        <v>0</v>
      </c>
      <c r="P16" s="194">
        <f>'[1]Ingresos Brutos del Juego'!O16</f>
        <v>6856043946</v>
      </c>
      <c r="Q16" s="194">
        <f>'[1]Ingresos Brutos del Juego'!P16</f>
        <v>10028088.704608206</v>
      </c>
      <c r="R16" s="19"/>
      <c r="U16" s="58"/>
      <c r="V16" s="54"/>
    </row>
    <row r="17" spans="1:22" s="3" customFormat="1">
      <c r="A17" s="18"/>
      <c r="B17" s="161" t="s">
        <v>76</v>
      </c>
      <c r="C17" s="195" t="s">
        <v>66</v>
      </c>
      <c r="D17" s="195">
        <f>'[1]Ingresos Brutos del Juego'!C17</f>
        <v>2943180647</v>
      </c>
      <c r="E17" s="195">
        <f>'[1]Ingresos Brutos del Juego'!D17</f>
        <v>2864222660</v>
      </c>
      <c r="F17" s="195">
        <f>'[1]Ingresos Brutos del Juego'!E17</f>
        <v>2796835403</v>
      </c>
      <c r="G17" s="195">
        <f>'[1]Ingresos Brutos del Juego'!F17</f>
        <v>3448953337</v>
      </c>
      <c r="H17" s="195">
        <f>'[1]Ingresos Brutos del Juego'!G17</f>
        <v>4092924730</v>
      </c>
      <c r="I17" s="195">
        <f>'[1]Ingresos Brutos del Juego'!H17</f>
        <v>4272451973</v>
      </c>
      <c r="J17" s="195">
        <f>'[1]Ingresos Brutos del Juego'!I17</f>
        <v>3259771435</v>
      </c>
      <c r="K17" s="195">
        <f>'[1]Ingresos Brutos del Juego'!J17</f>
        <v>3101652384</v>
      </c>
      <c r="L17" s="195">
        <f>'[1]Ingresos Brutos del Juego'!K17</f>
        <v>4132288339</v>
      </c>
      <c r="M17" s="195">
        <f>'[1]Ingresos Brutos del Juego'!L17</f>
        <v>0</v>
      </c>
      <c r="N17" s="195">
        <f>'[1]Ingresos Brutos del Juego'!M17</f>
        <v>0</v>
      </c>
      <c r="O17" s="195">
        <f>'[1]Ingresos Brutos del Juego'!N17</f>
        <v>0</v>
      </c>
      <c r="P17" s="195">
        <f>'[1]Ingresos Brutos del Juego'!O17</f>
        <v>30912280908</v>
      </c>
      <c r="Q17" s="195">
        <f>'[1]Ingresos Brutos del Juego'!P17</f>
        <v>45001935.012986168</v>
      </c>
      <c r="R17" s="19"/>
      <c r="U17" s="58"/>
      <c r="V17" s="54"/>
    </row>
    <row r="18" spans="1:22" s="3" customFormat="1">
      <c r="A18" s="18"/>
      <c r="B18" s="160" t="s">
        <v>126</v>
      </c>
      <c r="C18" s="190" t="s">
        <v>67</v>
      </c>
      <c r="D18" s="190">
        <f>'[1]Ingresos Brutos del Juego'!C18</f>
        <v>6951236116</v>
      </c>
      <c r="E18" s="190">
        <f>'[1]Ingresos Brutos del Juego'!D18</f>
        <v>6694665376</v>
      </c>
      <c r="F18" s="190">
        <f>'[1]Ingresos Brutos del Juego'!E18</f>
        <v>6920983673</v>
      </c>
      <c r="G18" s="190">
        <f>'[1]Ingresos Brutos del Juego'!F18</f>
        <v>6848756070</v>
      </c>
      <c r="H18" s="190">
        <f>'[1]Ingresos Brutos del Juego'!G18</f>
        <v>7793058672</v>
      </c>
      <c r="I18" s="190">
        <f>'[1]Ingresos Brutos del Juego'!H18</f>
        <v>7434473962</v>
      </c>
      <c r="J18" s="190">
        <f>'[1]Ingresos Brutos del Juego'!I18</f>
        <v>8028277889</v>
      </c>
      <c r="K18" s="190">
        <f>'[1]Ingresos Brutos del Juego'!J18</f>
        <v>8161496559</v>
      </c>
      <c r="L18" s="190">
        <f>'[1]Ingresos Brutos del Juego'!K18</f>
        <v>7388480982</v>
      </c>
      <c r="M18" s="190">
        <f>'[1]Ingresos Brutos del Juego'!L18</f>
        <v>0</v>
      </c>
      <c r="N18" s="190">
        <f>'[1]Ingresos Brutos del Juego'!M18</f>
        <v>0</v>
      </c>
      <c r="O18" s="190">
        <f>'[1]Ingresos Brutos del Juego'!N18</f>
        <v>0</v>
      </c>
      <c r="P18" s="190">
        <f>'[1]Ingresos Brutos del Juego'!O18</f>
        <v>66221429299</v>
      </c>
      <c r="Q18" s="190">
        <f>'[1]Ingresos Brutos del Juego'!P18</f>
        <v>96515260.626214176</v>
      </c>
      <c r="R18" s="19"/>
      <c r="U18" s="58"/>
      <c r="V18" s="54"/>
    </row>
    <row r="19" spans="1:22" s="3" customFormat="1">
      <c r="A19" s="18"/>
      <c r="B19" s="161" t="s">
        <v>2</v>
      </c>
      <c r="C19" s="195" t="s">
        <v>68</v>
      </c>
      <c r="D19" s="195">
        <f>'[1]Ingresos Brutos del Juego'!C19</f>
        <v>535228296</v>
      </c>
      <c r="E19" s="195">
        <f>'[1]Ingresos Brutos del Juego'!D19</f>
        <v>468081238</v>
      </c>
      <c r="F19" s="195">
        <f>'[1]Ingresos Brutos del Juego'!E19</f>
        <v>511583532</v>
      </c>
      <c r="G19" s="195">
        <f>'[1]Ingresos Brutos del Juego'!F19</f>
        <v>482549161</v>
      </c>
      <c r="H19" s="195">
        <f>'[1]Ingresos Brutos del Juego'!G19</f>
        <v>592096978</v>
      </c>
      <c r="I19" s="195">
        <f>'[1]Ingresos Brutos del Juego'!H19</f>
        <v>529596018</v>
      </c>
      <c r="J19" s="195">
        <f>'[1]Ingresos Brutos del Juego'!I19</f>
        <v>538711548</v>
      </c>
      <c r="K19" s="195">
        <f>'[1]Ingresos Brutos del Juego'!J19</f>
        <v>530790872</v>
      </c>
      <c r="L19" s="195">
        <f>'[1]Ingresos Brutos del Juego'!K19</f>
        <v>536946878</v>
      </c>
      <c r="M19" s="195">
        <f>'[1]Ingresos Brutos del Juego'!L19</f>
        <v>0</v>
      </c>
      <c r="N19" s="195">
        <f>'[1]Ingresos Brutos del Juego'!M19</f>
        <v>0</v>
      </c>
      <c r="O19" s="195">
        <f>'[1]Ingresos Brutos del Juego'!N19</f>
        <v>0</v>
      </c>
      <c r="P19" s="195">
        <f>'[1]Ingresos Brutos del Juego'!O19</f>
        <v>4725584521</v>
      </c>
      <c r="Q19" s="195">
        <f>'[1]Ingresos Brutos del Juego'!P19</f>
        <v>6889781.1742742183</v>
      </c>
      <c r="R19" s="19"/>
      <c r="U19" s="58"/>
      <c r="V19" s="54"/>
    </row>
    <row r="20" spans="1:22" s="3" customFormat="1">
      <c r="A20" s="18"/>
      <c r="B20" s="163" t="s">
        <v>3</v>
      </c>
      <c r="C20" s="190" t="s">
        <v>69</v>
      </c>
      <c r="D20" s="190">
        <f>'[1]Ingresos Brutos del Juego'!C20</f>
        <v>926968347</v>
      </c>
      <c r="E20" s="190">
        <f>'[1]Ingresos Brutos del Juego'!D20</f>
        <v>947082664</v>
      </c>
      <c r="F20" s="190">
        <f>'[1]Ingresos Brutos del Juego'!E20</f>
        <v>1038702119</v>
      </c>
      <c r="G20" s="190">
        <f>'[1]Ingresos Brutos del Juego'!F20</f>
        <v>946830563</v>
      </c>
      <c r="H20" s="190">
        <f>'[1]Ingresos Brutos del Juego'!G20</f>
        <v>1056974403</v>
      </c>
      <c r="I20" s="190">
        <f>'[1]Ingresos Brutos del Juego'!H20</f>
        <v>915428598</v>
      </c>
      <c r="J20" s="190">
        <f>'[1]Ingresos Brutos del Juego'!I20</f>
        <v>994661204</v>
      </c>
      <c r="K20" s="190">
        <f>'[1]Ingresos Brutos del Juego'!J20</f>
        <v>984334866</v>
      </c>
      <c r="L20" s="190">
        <f>'[1]Ingresos Brutos del Juego'!K20</f>
        <v>984486006</v>
      </c>
      <c r="M20" s="190">
        <f>'[1]Ingresos Brutos del Juego'!L20</f>
        <v>0</v>
      </c>
      <c r="N20" s="190">
        <f>'[1]Ingresos Brutos del Juego'!M20</f>
        <v>0</v>
      </c>
      <c r="O20" s="190">
        <f>'[1]Ingresos Brutos del Juego'!N20</f>
        <v>0</v>
      </c>
      <c r="P20" s="190">
        <f>'[1]Ingresos Brutos del Juego'!O20</f>
        <v>8795468770</v>
      </c>
      <c r="Q20" s="190">
        <f>'[1]Ingresos Brutos del Juego'!P20</f>
        <v>12835382.695201904</v>
      </c>
      <c r="R20" s="19"/>
      <c r="U20" s="58"/>
      <c r="V20" s="54"/>
    </row>
    <row r="21" spans="1:22" s="3" customFormat="1">
      <c r="A21" s="18"/>
      <c r="B21" s="164" t="s">
        <v>233</v>
      </c>
      <c r="C21" s="195" t="s">
        <v>234</v>
      </c>
      <c r="D21" s="195">
        <f>'[1]Ingresos Brutos del Juego'!C21</f>
        <v>0</v>
      </c>
      <c r="E21" s="195">
        <f>'[1]Ingresos Brutos del Juego'!D21</f>
        <v>0</v>
      </c>
      <c r="F21" s="195">
        <f>'[1]Ingresos Brutos del Juego'!E21</f>
        <v>0</v>
      </c>
      <c r="G21" s="195">
        <f>'[1]Ingresos Brutos del Juego'!F21</f>
        <v>0</v>
      </c>
      <c r="H21" s="195">
        <f>'[1]Ingresos Brutos del Juego'!G21</f>
        <v>0</v>
      </c>
      <c r="I21" s="195">
        <f>'[1]Ingresos Brutos del Juego'!H21</f>
        <v>0</v>
      </c>
      <c r="J21" s="195">
        <f>'[1]Ingresos Brutos del Juego'!I21</f>
        <v>51588591</v>
      </c>
      <c r="K21" s="195">
        <f>'[1]Ingresos Brutos del Juego'!J21</f>
        <v>663740008</v>
      </c>
      <c r="L21" s="195">
        <f>'[1]Ingresos Brutos del Juego'!K21</f>
        <v>627808534</v>
      </c>
      <c r="M21" s="195">
        <f>'[1]Ingresos Brutos del Juego'!L21</f>
        <v>0</v>
      </c>
      <c r="N21" s="195">
        <f>'[1]Ingresos Brutos del Juego'!M21</f>
        <v>0</v>
      </c>
      <c r="O21" s="195">
        <f>'[1]Ingresos Brutos del Juego'!N21</f>
        <v>0</v>
      </c>
      <c r="P21" s="195">
        <f>'[1]Ingresos Brutos del Juego'!O21</f>
        <v>1343137133</v>
      </c>
      <c r="Q21" s="195">
        <f>'[1]Ingresos Brutos del Juego'!P21</f>
        <v>1879043.6990002356</v>
      </c>
      <c r="R21" s="19"/>
      <c r="U21" s="58"/>
      <c r="V21" s="54"/>
    </row>
    <row r="22" spans="1:22" s="3" customFormat="1">
      <c r="A22" s="18"/>
      <c r="B22" s="163" t="s">
        <v>127</v>
      </c>
      <c r="C22" s="190" t="s">
        <v>70</v>
      </c>
      <c r="D22" s="190">
        <f>'[1]Ingresos Brutos del Juego'!C22</f>
        <v>3265112234</v>
      </c>
      <c r="E22" s="190">
        <f>'[1]Ingresos Brutos del Juego'!D22</f>
        <v>3015875901</v>
      </c>
      <c r="F22" s="190">
        <f>'[1]Ingresos Brutos del Juego'!E22</f>
        <v>3349819806</v>
      </c>
      <c r="G22" s="190">
        <f>'[1]Ingresos Brutos del Juego'!F22</f>
        <v>3433574504</v>
      </c>
      <c r="H22" s="190">
        <f>'[1]Ingresos Brutos del Juego'!G22</f>
        <v>3486056920</v>
      </c>
      <c r="I22" s="190">
        <f>'[1]Ingresos Brutos del Juego'!H22</f>
        <v>3190670042</v>
      </c>
      <c r="J22" s="190">
        <f>'[1]Ingresos Brutos del Juego'!I22</f>
        <v>3396634460</v>
      </c>
      <c r="K22" s="190">
        <f>'[1]Ingresos Brutos del Juego'!J22</f>
        <v>3313715577</v>
      </c>
      <c r="L22" s="190">
        <f>'[1]Ingresos Brutos del Juego'!K22</f>
        <v>3234520459</v>
      </c>
      <c r="M22" s="190">
        <f>'[1]Ingresos Brutos del Juego'!L22</f>
        <v>0</v>
      </c>
      <c r="N22" s="190">
        <f>'[1]Ingresos Brutos del Juego'!M22</f>
        <v>0</v>
      </c>
      <c r="O22" s="190">
        <f>'[1]Ingresos Brutos del Juego'!N22</f>
        <v>0</v>
      </c>
      <c r="P22" s="190">
        <f>'[1]Ingresos Brutos del Juego'!O22</f>
        <v>29685979903</v>
      </c>
      <c r="Q22" s="190">
        <f>'[1]Ingresos Brutos del Juego'!P22</f>
        <v>43321363.960065201</v>
      </c>
      <c r="R22" s="19"/>
      <c r="U22" s="58"/>
      <c r="V22" s="54"/>
    </row>
    <row r="23" spans="1:22" s="3" customFormat="1">
      <c r="A23" s="18"/>
      <c r="B23" s="164" t="s">
        <v>7</v>
      </c>
      <c r="C23" s="195" t="s">
        <v>71</v>
      </c>
      <c r="D23" s="195">
        <f>'[1]Ingresos Brutos del Juego'!C23</f>
        <v>449462626</v>
      </c>
      <c r="E23" s="195">
        <f>'[1]Ingresos Brutos del Juego'!D23</f>
        <v>397026676</v>
      </c>
      <c r="F23" s="195">
        <f>'[1]Ingresos Brutos del Juego'!E23</f>
        <v>425207239</v>
      </c>
      <c r="G23" s="195">
        <f>'[1]Ingresos Brutos del Juego'!F23</f>
        <v>454514906</v>
      </c>
      <c r="H23" s="195">
        <f>'[1]Ingresos Brutos del Juego'!G23</f>
        <v>396720656</v>
      </c>
      <c r="I23" s="195">
        <f>'[1]Ingresos Brutos del Juego'!H23</f>
        <v>374664543</v>
      </c>
      <c r="J23" s="195">
        <f>'[1]Ingresos Brutos del Juego'!I23</f>
        <v>467683705</v>
      </c>
      <c r="K23" s="195">
        <f>'[1]Ingresos Brutos del Juego'!J23</f>
        <v>405304673</v>
      </c>
      <c r="L23" s="195">
        <f>'[1]Ingresos Brutos del Juego'!K23</f>
        <v>449986510</v>
      </c>
      <c r="M23" s="195">
        <f>'[1]Ingresos Brutos del Juego'!L23</f>
        <v>0</v>
      </c>
      <c r="N23" s="195">
        <f>'[1]Ingresos Brutos del Juego'!M23</f>
        <v>0</v>
      </c>
      <c r="O23" s="195">
        <f>'[1]Ingresos Brutos del Juego'!N23</f>
        <v>0</v>
      </c>
      <c r="P23" s="195">
        <f>'[1]Ingresos Brutos del Juego'!O23</f>
        <v>3820571534</v>
      </c>
      <c r="Q23" s="195">
        <f>'[1]Ingresos Brutos del Juego'!P23</f>
        <v>5576981.1244419646</v>
      </c>
      <c r="R23" s="19"/>
      <c r="U23" s="58"/>
      <c r="V23" s="54"/>
    </row>
    <row r="24" spans="1:22" s="3" customFormat="1">
      <c r="A24" s="18"/>
      <c r="B24" s="163" t="s">
        <v>8</v>
      </c>
      <c r="C24" s="190" t="s">
        <v>72</v>
      </c>
      <c r="D24" s="190">
        <f>'[1]Ingresos Brutos del Juego'!C24</f>
        <v>1645744239</v>
      </c>
      <c r="E24" s="190">
        <f>'[1]Ingresos Brutos del Juego'!D24</f>
        <v>1655928467</v>
      </c>
      <c r="F24" s="190">
        <f>'[1]Ingresos Brutos del Juego'!E24</f>
        <v>2149242933</v>
      </c>
      <c r="G24" s="190">
        <f>'[1]Ingresos Brutos del Juego'!F24</f>
        <v>2015744364</v>
      </c>
      <c r="H24" s="190">
        <f>'[1]Ingresos Brutos del Juego'!G24</f>
        <v>2030706934</v>
      </c>
      <c r="I24" s="190">
        <f>'[1]Ingresos Brutos del Juego'!H24</f>
        <v>1938278095</v>
      </c>
      <c r="J24" s="190">
        <f>'[1]Ingresos Brutos del Juego'!I24</f>
        <v>1895544927</v>
      </c>
      <c r="K24" s="190">
        <f>'[1]Ingresos Brutos del Juego'!J24</f>
        <v>1962467518</v>
      </c>
      <c r="L24" s="190">
        <f>'[1]Ingresos Brutos del Juego'!K24</f>
        <v>1722978427</v>
      </c>
      <c r="M24" s="190">
        <f>'[1]Ingresos Brutos del Juego'!L24</f>
        <v>0</v>
      </c>
      <c r="N24" s="190">
        <f>'[1]Ingresos Brutos del Juego'!M24</f>
        <v>0</v>
      </c>
      <c r="O24" s="190">
        <f>'[1]Ingresos Brutos del Juego'!N24</f>
        <v>0</v>
      </c>
      <c r="P24" s="190">
        <f>'[1]Ingresos Brutos del Juego'!O24</f>
        <v>17016635904</v>
      </c>
      <c r="Q24" s="190">
        <f>'[1]Ingresos Brutos del Juego'!P24</f>
        <v>24837857.863270801</v>
      </c>
      <c r="R24" s="19"/>
      <c r="U24" s="58"/>
      <c r="V24" s="54"/>
    </row>
    <row r="25" spans="1:22" s="3" customFormat="1">
      <c r="A25" s="18"/>
      <c r="B25" s="165" t="s">
        <v>9</v>
      </c>
      <c r="C25" s="195" t="s">
        <v>73</v>
      </c>
      <c r="D25" s="195">
        <f>'[1]Ingresos Brutos del Juego'!C25</f>
        <v>1185141071</v>
      </c>
      <c r="E25" s="195">
        <f>'[1]Ingresos Brutos del Juego'!D25</f>
        <v>1134710019</v>
      </c>
      <c r="F25" s="195">
        <f>'[1]Ingresos Brutos del Juego'!E25</f>
        <v>1231533374</v>
      </c>
      <c r="G25" s="195">
        <f>'[1]Ingresos Brutos del Juego'!F25</f>
        <v>1146945497</v>
      </c>
      <c r="H25" s="195">
        <f>'[1]Ingresos Brutos del Juego'!G25</f>
        <v>1250131206</v>
      </c>
      <c r="I25" s="195">
        <f>'[1]Ingresos Brutos del Juego'!H25</f>
        <v>1049617396</v>
      </c>
      <c r="J25" s="195">
        <f>'[1]Ingresos Brutos del Juego'!I25</f>
        <v>1163343738</v>
      </c>
      <c r="K25" s="195">
        <f>'[1]Ingresos Brutos del Juego'!J25</f>
        <v>1169498568</v>
      </c>
      <c r="L25" s="195">
        <f>'[1]Ingresos Brutos del Juego'!K25</f>
        <v>1091980517</v>
      </c>
      <c r="M25" s="195">
        <f>'[1]Ingresos Brutos del Juego'!L25</f>
        <v>0</v>
      </c>
      <c r="N25" s="195">
        <f>'[1]Ingresos Brutos del Juego'!M25</f>
        <v>0</v>
      </c>
      <c r="O25" s="195">
        <f>'[1]Ingresos Brutos del Juego'!N25</f>
        <v>0</v>
      </c>
      <c r="P25" s="195">
        <f>'[1]Ingresos Brutos del Juego'!O25</f>
        <v>10422901386</v>
      </c>
      <c r="Q25" s="195">
        <f>'[1]Ingresos Brutos del Juego'!P25</f>
        <v>15219097.519922582</v>
      </c>
      <c r="R25" s="19"/>
      <c r="U25" s="58"/>
      <c r="V25" s="54"/>
    </row>
    <row r="26" spans="1:22" s="3" customFormat="1">
      <c r="A26" s="18"/>
      <c r="B26" s="163" t="s">
        <v>128</v>
      </c>
      <c r="C26" s="190" t="s">
        <v>74</v>
      </c>
      <c r="D26" s="190">
        <f>'[1]Ingresos Brutos del Juego'!C26</f>
        <v>813385828</v>
      </c>
      <c r="E26" s="190">
        <f>'[1]Ingresos Brutos del Juego'!D26</f>
        <v>794015220</v>
      </c>
      <c r="F26" s="190">
        <f>'[1]Ingresos Brutos del Juego'!E26</f>
        <v>857894590</v>
      </c>
      <c r="G26" s="190">
        <f>'[1]Ingresos Brutos del Juego'!F26</f>
        <v>840406690</v>
      </c>
      <c r="H26" s="190">
        <f>'[1]Ingresos Brutos del Juego'!G26</f>
        <v>788527003</v>
      </c>
      <c r="I26" s="190">
        <f>'[1]Ingresos Brutos del Juego'!H26</f>
        <v>943291420</v>
      </c>
      <c r="J26" s="190">
        <f>'[1]Ingresos Brutos del Juego'!I26</f>
        <v>953388952</v>
      </c>
      <c r="K26" s="190">
        <f>'[1]Ingresos Brutos del Juego'!J26</f>
        <v>914031211</v>
      </c>
      <c r="L26" s="190">
        <f>'[1]Ingresos Brutos del Juego'!K26</f>
        <v>799966620</v>
      </c>
      <c r="M26" s="190">
        <f>'[1]Ingresos Brutos del Juego'!L26</f>
        <v>0</v>
      </c>
      <c r="N26" s="190">
        <f>'[1]Ingresos Brutos del Juego'!M26</f>
        <v>0</v>
      </c>
      <c r="O26" s="190">
        <f>'[1]Ingresos Brutos del Juego'!N26</f>
        <v>0</v>
      </c>
      <c r="P26" s="190">
        <f>'[1]Ingresos Brutos del Juego'!O26</f>
        <v>7704907534</v>
      </c>
      <c r="Q26" s="190">
        <f>'[1]Ingresos Brutos del Juego'!P26</f>
        <v>11240949.253133863</v>
      </c>
      <c r="R26" s="19"/>
      <c r="U26" s="58"/>
      <c r="V26" s="54"/>
    </row>
    <row r="27" spans="1:22" s="3" customFormat="1">
      <c r="A27" s="18"/>
      <c r="B27" s="165" t="s">
        <v>90</v>
      </c>
      <c r="C27" s="195" t="s">
        <v>91</v>
      </c>
      <c r="D27" s="195">
        <f>'[1]Ingresos Brutos del Juego'!C27</f>
        <v>374232535</v>
      </c>
      <c r="E27" s="195">
        <f>'[1]Ingresos Brutos del Juego'!D27</f>
        <v>415544213</v>
      </c>
      <c r="F27" s="195">
        <f>'[1]Ingresos Brutos del Juego'!E27</f>
        <v>355949726</v>
      </c>
      <c r="G27" s="195">
        <f>'[1]Ingresos Brutos del Juego'!F27</f>
        <v>330550616</v>
      </c>
      <c r="H27" s="195">
        <f>'[1]Ingresos Brutos del Juego'!G27</f>
        <v>395118258</v>
      </c>
      <c r="I27" s="195">
        <f>'[1]Ingresos Brutos del Juego'!H27</f>
        <v>348787931</v>
      </c>
      <c r="J27" s="195">
        <f>'[1]Ingresos Brutos del Juego'!I27</f>
        <v>400732216</v>
      </c>
      <c r="K27" s="195">
        <f>'[1]Ingresos Brutos del Juego'!J27</f>
        <v>387728875</v>
      </c>
      <c r="L27" s="195">
        <f>'[1]Ingresos Brutos del Juego'!K27</f>
        <v>431859238</v>
      </c>
      <c r="M27" s="195">
        <f>'[1]Ingresos Brutos del Juego'!L27</f>
        <v>0</v>
      </c>
      <c r="N27" s="195">
        <f>'[1]Ingresos Brutos del Juego'!M27</f>
        <v>0</v>
      </c>
      <c r="O27" s="195">
        <f>'[1]Ingresos Brutos del Juego'!N27</f>
        <v>0</v>
      </c>
      <c r="P27" s="195">
        <f>'[1]Ingresos Brutos del Juego'!O27</f>
        <v>3440503608</v>
      </c>
      <c r="Q27" s="195">
        <f>'[1]Ingresos Brutos del Juego'!P27</f>
        <v>5017479.0240381453</v>
      </c>
      <c r="R27" s="19"/>
      <c r="U27" s="58"/>
      <c r="V27" s="54"/>
    </row>
    <row r="28" spans="1:22" s="3" customFormat="1">
      <c r="A28" s="18"/>
      <c r="B28" s="163" t="s">
        <v>88</v>
      </c>
      <c r="C28" s="190" t="s">
        <v>89</v>
      </c>
      <c r="D28" s="190">
        <f>'[1]Ingresos Brutos del Juego'!C28</f>
        <v>492410716</v>
      </c>
      <c r="E28" s="190">
        <f>'[1]Ingresos Brutos del Juego'!D28</f>
        <v>411265487</v>
      </c>
      <c r="F28" s="190">
        <f>'[1]Ingresos Brutos del Juego'!E28</f>
        <v>463012572</v>
      </c>
      <c r="G28" s="190">
        <f>'[1]Ingresos Brutos del Juego'!F28</f>
        <v>548327895</v>
      </c>
      <c r="H28" s="190">
        <f>'[1]Ingresos Brutos del Juego'!G28</f>
        <v>381231859</v>
      </c>
      <c r="I28" s="190">
        <f>'[1]Ingresos Brutos del Juego'!H28</f>
        <v>489726922</v>
      </c>
      <c r="J28" s="190">
        <f>'[1]Ingresos Brutos del Juego'!I28</f>
        <v>498241698</v>
      </c>
      <c r="K28" s="190">
        <f>'[1]Ingresos Brutos del Juego'!J28</f>
        <v>445757610</v>
      </c>
      <c r="L28" s="190">
        <f>'[1]Ingresos Brutos del Juego'!K28</f>
        <v>376436230</v>
      </c>
      <c r="M28" s="190">
        <f>'[1]Ingresos Brutos del Juego'!L28</f>
        <v>0</v>
      </c>
      <c r="N28" s="190">
        <f>'[1]Ingresos Brutos del Juego'!M28</f>
        <v>0</v>
      </c>
      <c r="O28" s="190">
        <f>'[1]Ingresos Brutos del Juego'!N28</f>
        <v>0</v>
      </c>
      <c r="P28" s="190">
        <f>'[1]Ingresos Brutos del Juego'!O28</f>
        <v>4106410989</v>
      </c>
      <c r="Q28" s="190">
        <f>'[1]Ingresos Brutos del Juego'!P28</f>
        <v>6001937.6113964682</v>
      </c>
      <c r="R28" s="19"/>
      <c r="U28" s="58"/>
      <c r="V28" s="54"/>
    </row>
    <row r="29" spans="1:22" s="3" customFormat="1">
      <c r="A29" s="18"/>
      <c r="B29" s="165" t="s">
        <v>10</v>
      </c>
      <c r="C29" s="195" t="s">
        <v>75</v>
      </c>
      <c r="D29" s="195">
        <f>'[1]Ingresos Brutos del Juego'!C29</f>
        <v>1624431970</v>
      </c>
      <c r="E29" s="195">
        <f>'[1]Ingresos Brutos del Juego'!D29</f>
        <v>1456927360</v>
      </c>
      <c r="F29" s="195">
        <f>'[1]Ingresos Brutos del Juego'!E29</f>
        <v>1681324945</v>
      </c>
      <c r="G29" s="195">
        <f>'[1]Ingresos Brutos del Juego'!F29</f>
        <v>1729218562</v>
      </c>
      <c r="H29" s="195">
        <f>'[1]Ingresos Brutos del Juego'!G29</f>
        <v>1707329058</v>
      </c>
      <c r="I29" s="195">
        <f>'[1]Ingresos Brutos del Juego'!H29</f>
        <v>1643959003</v>
      </c>
      <c r="J29" s="195">
        <f>'[1]Ingresos Brutos del Juego'!I29</f>
        <v>1708746095</v>
      </c>
      <c r="K29" s="195">
        <f>'[1]Ingresos Brutos del Juego'!J29</f>
        <v>1723431284</v>
      </c>
      <c r="L29" s="195">
        <f>'[1]Ingresos Brutos del Juego'!K29</f>
        <v>1701019424</v>
      </c>
      <c r="M29" s="195">
        <f>'[1]Ingresos Brutos del Juego'!L29</f>
        <v>0</v>
      </c>
      <c r="N29" s="195">
        <f>'[1]Ingresos Brutos del Juego'!M29</f>
        <v>0</v>
      </c>
      <c r="O29" s="195">
        <f>'[1]Ingresos Brutos del Juego'!N29</f>
        <v>0</v>
      </c>
      <c r="P29" s="195">
        <f>'[1]Ingresos Brutos del Juego'!O29</f>
        <v>14976387701</v>
      </c>
      <c r="Q29" s="195">
        <f>'[1]Ingresos Brutos del Juego'!P29</f>
        <v>21842893.586614091</v>
      </c>
      <c r="R29" s="19"/>
      <c r="U29" s="58"/>
      <c r="V29" s="54"/>
    </row>
    <row r="30" spans="1:22" ht="15">
      <c r="A30" s="18"/>
      <c r="B30" s="321" t="s">
        <v>147</v>
      </c>
      <c r="C30" s="322"/>
      <c r="D30" s="322"/>
      <c r="E30" s="322"/>
      <c r="F30" s="322"/>
      <c r="G30" s="322"/>
      <c r="H30" s="322"/>
      <c r="I30" s="322"/>
      <c r="J30" s="322"/>
      <c r="K30" s="322"/>
      <c r="L30" s="322"/>
      <c r="M30" s="322"/>
      <c r="N30" s="322"/>
      <c r="O30" s="322"/>
      <c r="P30" s="322"/>
      <c r="Q30" s="323"/>
      <c r="R30" s="20"/>
    </row>
    <row r="31" spans="1:22">
      <c r="A31" s="18"/>
      <c r="B31" s="168" t="str">
        <f t="shared" ref="B31:B37" si="0">C31</f>
        <v>Arica</v>
      </c>
      <c r="C31" s="190" t="s">
        <v>130</v>
      </c>
      <c r="D31" s="190">
        <f>'[2]Ingresos Brutos del Juego'!D10</f>
        <v>398810885</v>
      </c>
      <c r="E31" s="190">
        <f>'[2]Ingresos Brutos del Juego'!E10</f>
        <v>391733215</v>
      </c>
      <c r="F31" s="190">
        <f>'[2]Ingresos Brutos del Juego'!F10</f>
        <v>371170130</v>
      </c>
      <c r="G31" s="190">
        <f>'[2]Ingresos Brutos del Juego'!G10</f>
        <v>378111510</v>
      </c>
      <c r="H31" s="190">
        <f>'[2]Ingresos Brutos del Juego'!H10</f>
        <v>418373284</v>
      </c>
      <c r="I31" s="190">
        <f>'[2]Ingresos Brutos del Juego'!I10</f>
        <v>356284695</v>
      </c>
      <c r="J31" s="190">
        <f>'[2]Ingresos Brutos del Juego'!J10</f>
        <v>365368380</v>
      </c>
      <c r="K31" s="190">
        <f>'[2]Ingresos Brutos del Juego'!K10</f>
        <v>347541315</v>
      </c>
      <c r="L31" s="190">
        <f>'[2]Ingresos Brutos del Juego'!L10</f>
        <v>410819915</v>
      </c>
      <c r="M31" s="190">
        <f>'[2]Ingresos Brutos del Juego'!M10</f>
        <v>0</v>
      </c>
      <c r="N31" s="190">
        <f>'[2]Ingresos Brutos del Juego'!N10</f>
        <v>0</v>
      </c>
      <c r="O31" s="190">
        <f>'[2]Ingresos Brutos del Juego'!O10</f>
        <v>0</v>
      </c>
      <c r="P31" s="190">
        <f>'[2]Ingresos Brutos del Juego'!P10</f>
        <v>3438213329</v>
      </c>
      <c r="Q31" s="190">
        <f>'[2]Ingresos Brutos del Juego'!Q10</f>
        <v>5018851.6796859726</v>
      </c>
      <c r="R31" s="20"/>
      <c r="U31" s="58"/>
      <c r="V31" s="54"/>
    </row>
    <row r="32" spans="1:22" s="3" customFormat="1">
      <c r="A32" s="18"/>
      <c r="B32" s="169" t="str">
        <f t="shared" si="0"/>
        <v>Iquique</v>
      </c>
      <c r="C32" s="192" t="s">
        <v>132</v>
      </c>
      <c r="D32" s="192">
        <f>'[2]Ingresos Brutos del Juego'!D11</f>
        <v>1763469047</v>
      </c>
      <c r="E32" s="192">
        <f>'[2]Ingresos Brutos del Juego'!E11</f>
        <v>1489102655</v>
      </c>
      <c r="F32" s="192">
        <f>'[2]Ingresos Brutos del Juego'!F11</f>
        <v>1699981591.5</v>
      </c>
      <c r="G32" s="192">
        <f>'[2]Ingresos Brutos del Juego'!G11</f>
        <v>1577129214.3599999</v>
      </c>
      <c r="H32" s="192">
        <f>'[2]Ingresos Brutos del Juego'!H11</f>
        <v>1750202202.76</v>
      </c>
      <c r="I32" s="192">
        <f>'[2]Ingresos Brutos del Juego'!I11</f>
        <v>1547681292.95</v>
      </c>
      <c r="J32" s="192">
        <f>'[2]Ingresos Brutos del Juego'!J11</f>
        <v>1807339498.99</v>
      </c>
      <c r="K32" s="192">
        <f>'[2]Ingresos Brutos del Juego'!K11</f>
        <v>1769741063.47</v>
      </c>
      <c r="L32" s="192">
        <f>'[2]Ingresos Brutos del Juego'!L11</f>
        <v>1522557832.52</v>
      </c>
      <c r="M32" s="192">
        <f>'[2]Ingresos Brutos del Juego'!M11</f>
        <v>0</v>
      </c>
      <c r="N32" s="192">
        <f>'[2]Ingresos Brutos del Juego'!N11</f>
        <v>0</v>
      </c>
      <c r="O32" s="192">
        <f>'[2]Ingresos Brutos del Juego'!O11</f>
        <v>0</v>
      </c>
      <c r="P32" s="192">
        <f>'[2]Ingresos Brutos del Juego'!P11</f>
        <v>14927204398.549999</v>
      </c>
      <c r="Q32" s="193">
        <f>'[2]Ingresos Brutos del Juego'!Q11</f>
        <v>21780435.287875928</v>
      </c>
      <c r="R32" s="19"/>
      <c r="U32" s="58"/>
      <c r="V32" s="54"/>
    </row>
    <row r="33" spans="1:22" s="3" customFormat="1">
      <c r="A33" s="18"/>
      <c r="B33" s="170" t="str">
        <f t="shared" si="0"/>
        <v>Coquimbo</v>
      </c>
      <c r="C33" s="190" t="s">
        <v>134</v>
      </c>
      <c r="D33" s="190">
        <f>'[2]Ingresos Brutos del Juego'!D12</f>
        <v>2914027694</v>
      </c>
      <c r="E33" s="190">
        <f>'[2]Ingresos Brutos del Juego'!E12</f>
        <v>3150452867</v>
      </c>
      <c r="F33" s="190">
        <f>'[2]Ingresos Brutos del Juego'!F12</f>
        <v>2371166736</v>
      </c>
      <c r="G33" s="190">
        <f>'[2]Ingresos Brutos del Juego'!G12</f>
        <v>2353997136</v>
      </c>
      <c r="H33" s="190">
        <f>'[2]Ingresos Brutos del Juego'!H12</f>
        <v>2539139465</v>
      </c>
      <c r="I33" s="190">
        <f>'[2]Ingresos Brutos del Juego'!I12</f>
        <v>2164847787</v>
      </c>
      <c r="J33" s="190">
        <f>'[2]Ingresos Brutos del Juego'!J12</f>
        <v>2629857960</v>
      </c>
      <c r="K33" s="190">
        <f>'[2]Ingresos Brutos del Juego'!K12</f>
        <v>2255137953</v>
      </c>
      <c r="L33" s="190">
        <f>'[2]Ingresos Brutos del Juego'!L12</f>
        <v>2528938327</v>
      </c>
      <c r="M33" s="190">
        <f>'[2]Ingresos Brutos del Juego'!M12</f>
        <v>0</v>
      </c>
      <c r="N33" s="190">
        <f>'[2]Ingresos Brutos del Juego'!N12</f>
        <v>0</v>
      </c>
      <c r="O33" s="190">
        <f>'[2]Ingresos Brutos del Juego'!O12</f>
        <v>0</v>
      </c>
      <c r="P33" s="190">
        <f>'[2]Ingresos Brutos del Juego'!P12</f>
        <v>22907565925</v>
      </c>
      <c r="Q33" s="191">
        <f>'[2]Ingresos Brutos del Juego'!Q12</f>
        <v>33491654.517911192</v>
      </c>
      <c r="R33" s="19"/>
      <c r="U33" s="58"/>
      <c r="V33" s="54"/>
    </row>
    <row r="34" spans="1:22" s="3" customFormat="1">
      <c r="A34" s="18"/>
      <c r="B34" s="169" t="str">
        <f t="shared" si="0"/>
        <v>Viña del Mar</v>
      </c>
      <c r="C34" s="192" t="s">
        <v>136</v>
      </c>
      <c r="D34" s="192">
        <f>'[2]Ingresos Brutos del Juego'!D13</f>
        <v>5640913333.1100006</v>
      </c>
      <c r="E34" s="192">
        <f>'[2]Ingresos Brutos del Juego'!E13</f>
        <v>5767121724.6700001</v>
      </c>
      <c r="F34" s="192">
        <f>'[2]Ingresos Brutos del Juego'!F13</f>
        <v>5214539931.5500002</v>
      </c>
      <c r="G34" s="192">
        <f>'[2]Ingresos Brutos del Juego'!G13</f>
        <v>4532912573.6999998</v>
      </c>
      <c r="H34" s="192">
        <f>'[2]Ingresos Brutos del Juego'!H13</f>
        <v>4185627812.2499995</v>
      </c>
      <c r="I34" s="192">
        <f>'[2]Ingresos Brutos del Juego'!I13</f>
        <v>3915020358.1000004</v>
      </c>
      <c r="J34" s="192">
        <f>'[2]Ingresos Brutos del Juego'!J13</f>
        <v>4461494678.999999</v>
      </c>
      <c r="K34" s="192">
        <f>'[2]Ingresos Brutos del Juego'!K13</f>
        <v>4910348754.2900009</v>
      </c>
      <c r="L34" s="192">
        <f>'[2]Ingresos Brutos del Juego'!L13</f>
        <v>4294747573.0700006</v>
      </c>
      <c r="M34" s="192">
        <f>'[2]Ingresos Brutos del Juego'!M13</f>
        <v>0</v>
      </c>
      <c r="N34" s="192">
        <f>'[2]Ingresos Brutos del Juego'!N13</f>
        <v>0</v>
      </c>
      <c r="O34" s="192">
        <f>'[2]Ingresos Brutos del Juego'!O13</f>
        <v>0</v>
      </c>
      <c r="P34" s="192">
        <f>'[2]Ingresos Brutos del Juego'!P13</f>
        <v>42922726739.740005</v>
      </c>
      <c r="Q34" s="193">
        <f>'[2]Ingresos Brutos del Juego'!Q13</f>
        <v>62784510.196496338</v>
      </c>
      <c r="R34" s="19"/>
      <c r="U34" s="58"/>
      <c r="V34" s="54"/>
    </row>
    <row r="35" spans="1:22" s="3" customFormat="1">
      <c r="A35" s="18"/>
      <c r="B35" s="168" t="str">
        <f t="shared" si="0"/>
        <v>Pucón</v>
      </c>
      <c r="C35" s="194" t="s">
        <v>138</v>
      </c>
      <c r="D35" s="194">
        <f>'[2]Ingresos Brutos del Juego'!D14</f>
        <v>1933089160</v>
      </c>
      <c r="E35" s="194">
        <f>'[2]Ingresos Brutos del Juego'!E14</f>
        <v>2560289019</v>
      </c>
      <c r="F35" s="194">
        <f>'[2]Ingresos Brutos del Juego'!F14</f>
        <v>939181641</v>
      </c>
      <c r="G35" s="194">
        <f>'[2]Ingresos Brutos del Juego'!G14</f>
        <v>836763537</v>
      </c>
      <c r="H35" s="194">
        <f>'[2]Ingresos Brutos del Juego'!H14</f>
        <v>849448437</v>
      </c>
      <c r="I35" s="194">
        <f>'[2]Ingresos Brutos del Juego'!I14</f>
        <v>608527731</v>
      </c>
      <c r="J35" s="194">
        <f>'[2]Ingresos Brutos del Juego'!J14</f>
        <v>1168678673</v>
      </c>
      <c r="K35" s="194">
        <f>'[2]Ingresos Brutos del Juego'!K14</f>
        <v>732961441</v>
      </c>
      <c r="L35" s="194">
        <f>'[2]Ingresos Brutos del Juego'!L14</f>
        <v>993565854</v>
      </c>
      <c r="M35" s="194">
        <f>'[2]Ingresos Brutos del Juego'!M14</f>
        <v>0</v>
      </c>
      <c r="N35" s="194">
        <f>'[2]Ingresos Brutos del Juego'!N14</f>
        <v>0</v>
      </c>
      <c r="O35" s="194">
        <f>'[2]Ingresos Brutos del Juego'!O14</f>
        <v>0</v>
      </c>
      <c r="P35" s="194">
        <f>'[2]Ingresos Brutos del Juego'!P14</f>
        <v>10622505493</v>
      </c>
      <c r="Q35" s="191">
        <f>'[2]Ingresos Brutos del Juego'!Q14</f>
        <v>15636401.101783643</v>
      </c>
      <c r="R35" s="19"/>
      <c r="U35" s="58"/>
      <c r="V35" s="54"/>
    </row>
    <row r="36" spans="1:22" s="3" customFormat="1">
      <c r="A36" s="18"/>
      <c r="B36" s="169" t="str">
        <f t="shared" si="0"/>
        <v>Puerto Varas</v>
      </c>
      <c r="C36" s="195" t="s">
        <v>140</v>
      </c>
      <c r="D36" s="195">
        <f>'[2]Ingresos Brutos del Juego'!D15</f>
        <v>1401659625.5699999</v>
      </c>
      <c r="E36" s="195">
        <f>'[2]Ingresos Brutos del Juego'!E15</f>
        <v>1435796880.5899999</v>
      </c>
      <c r="F36" s="195">
        <f>'[2]Ingresos Brutos del Juego'!F15</f>
        <v>1459286976.3900001</v>
      </c>
      <c r="G36" s="195">
        <f>'[2]Ingresos Brutos del Juego'!G15</f>
        <v>1370614987.52</v>
      </c>
      <c r="H36" s="195">
        <f>'[2]Ingresos Brutos del Juego'!H15</f>
        <v>1320579670.9499998</v>
      </c>
      <c r="I36" s="195">
        <f>'[2]Ingresos Brutos del Juego'!I15</f>
        <v>1299354608.5500002</v>
      </c>
      <c r="J36" s="195">
        <f>'[2]Ingresos Brutos del Juego'!J15</f>
        <v>1456638072.3400004</v>
      </c>
      <c r="K36" s="195">
        <f>'[2]Ingresos Brutos del Juego'!K15</f>
        <v>1332859703.7099998</v>
      </c>
      <c r="L36" s="195">
        <f>'[2]Ingresos Brutos del Juego'!L15</f>
        <v>1244686107.7500002</v>
      </c>
      <c r="M36" s="195">
        <f>'[2]Ingresos Brutos del Juego'!M15</f>
        <v>0</v>
      </c>
      <c r="N36" s="195">
        <f>'[2]Ingresos Brutos del Juego'!N15</f>
        <v>0</v>
      </c>
      <c r="O36" s="195">
        <f>'[2]Ingresos Brutos del Juego'!O15</f>
        <v>0</v>
      </c>
      <c r="P36" s="195">
        <f>'[2]Ingresos Brutos del Juego'!P15</f>
        <v>12321476633.369999</v>
      </c>
      <c r="Q36" s="193">
        <f>'[2]Ingresos Brutos del Juego'!Q15</f>
        <v>18005334.012800835</v>
      </c>
      <c r="R36" s="19"/>
      <c r="U36" s="58"/>
      <c r="V36" s="54"/>
    </row>
    <row r="37" spans="1:22" s="3" customFormat="1">
      <c r="A37" s="18"/>
      <c r="B37" s="168" t="str">
        <f t="shared" si="0"/>
        <v>Puerto Natales</v>
      </c>
      <c r="C37" s="190" t="s">
        <v>142</v>
      </c>
      <c r="D37" s="190">
        <f>'[2]Ingresos Brutos del Juego'!D16</f>
        <v>159575489</v>
      </c>
      <c r="E37" s="190">
        <f>'[2]Ingresos Brutos del Juego'!E16</f>
        <v>161183317</v>
      </c>
      <c r="F37" s="190">
        <f>'[2]Ingresos Brutos del Juego'!F16</f>
        <v>200716953</v>
      </c>
      <c r="G37" s="190">
        <f>'[2]Ingresos Brutos del Juego'!G16</f>
        <v>177367960</v>
      </c>
      <c r="H37" s="190">
        <f>'[2]Ingresos Brutos del Juego'!H16</f>
        <v>175273453</v>
      </c>
      <c r="I37" s="190">
        <f>'[2]Ingresos Brutos del Juego'!I16</f>
        <v>158871112</v>
      </c>
      <c r="J37" s="190">
        <f>'[2]Ingresos Brutos del Juego'!J16</f>
        <v>165739104</v>
      </c>
      <c r="K37" s="190">
        <f>'[2]Ingresos Brutos del Juego'!K16</f>
        <v>156377178</v>
      </c>
      <c r="L37" s="190">
        <f>'[2]Ingresos Brutos del Juego'!L16</f>
        <v>169001354</v>
      </c>
      <c r="M37" s="190">
        <f>'[2]Ingresos Brutos del Juego'!M16</f>
        <v>0</v>
      </c>
      <c r="N37" s="190">
        <f>'[2]Ingresos Brutos del Juego'!N16</f>
        <v>0</v>
      </c>
      <c r="O37" s="190">
        <f>'[2]Ingresos Brutos del Juego'!O16</f>
        <v>0</v>
      </c>
      <c r="P37" s="190">
        <f>'[2]Ingresos Brutos del Juego'!P16</f>
        <v>1524105920</v>
      </c>
      <c r="Q37" s="191">
        <f>'[2]Ingresos Brutos del Juego'!Q16</f>
        <v>2226315.3809273387</v>
      </c>
      <c r="R37" s="19"/>
      <c r="U37" s="58"/>
      <c r="V37" s="54"/>
    </row>
    <row r="38" spans="1:22">
      <c r="B38" s="103" t="s">
        <v>173</v>
      </c>
      <c r="C38" s="49"/>
      <c r="D38" s="49">
        <f>SUM(D11:D29)</f>
        <v>26754294998</v>
      </c>
      <c r="E38" s="49">
        <f t="shared" ref="E38:Q38" si="1">SUM(E11:E29)</f>
        <v>25463877502</v>
      </c>
      <c r="F38" s="49">
        <f t="shared" si="1"/>
        <v>27632286682</v>
      </c>
      <c r="G38" s="49">
        <f t="shared" si="1"/>
        <v>27931087982</v>
      </c>
      <c r="H38" s="49">
        <f t="shared" si="1"/>
        <v>30053961115</v>
      </c>
      <c r="I38" s="49">
        <f t="shared" si="1"/>
        <v>28897273295</v>
      </c>
      <c r="J38" s="49">
        <f t="shared" si="1"/>
        <v>29227793109</v>
      </c>
      <c r="K38" s="49">
        <f t="shared" si="1"/>
        <v>29832064830</v>
      </c>
      <c r="L38" s="49">
        <f t="shared" si="1"/>
        <v>29043465365</v>
      </c>
      <c r="M38" s="49">
        <f t="shared" si="1"/>
        <v>0</v>
      </c>
      <c r="N38" s="49">
        <f t="shared" si="1"/>
        <v>0</v>
      </c>
      <c r="O38" s="49">
        <f t="shared" si="1"/>
        <v>0</v>
      </c>
      <c r="P38" s="49">
        <f t="shared" si="1"/>
        <v>254836104878</v>
      </c>
      <c r="Q38" s="49">
        <f t="shared" si="1"/>
        <v>371542866.58793968</v>
      </c>
    </row>
    <row r="39" spans="1:22">
      <c r="B39" s="103" t="s">
        <v>149</v>
      </c>
      <c r="C39" s="49"/>
      <c r="D39" s="49">
        <f>SUM(D31:D37)</f>
        <v>14211545233.68</v>
      </c>
      <c r="E39" s="49">
        <f t="shared" ref="E39:Q39" si="2">SUM(E31:E37)</f>
        <v>14955679678.26</v>
      </c>
      <c r="F39" s="49">
        <f t="shared" si="2"/>
        <v>12256043959.439999</v>
      </c>
      <c r="G39" s="49">
        <f t="shared" si="2"/>
        <v>11226896918.58</v>
      </c>
      <c r="H39" s="49">
        <f t="shared" si="2"/>
        <v>11238644324.959999</v>
      </c>
      <c r="I39" s="49">
        <f t="shared" si="2"/>
        <v>10050587584.599998</v>
      </c>
      <c r="J39" s="49">
        <f t="shared" si="2"/>
        <v>12055116367.329998</v>
      </c>
      <c r="K39" s="49">
        <f t="shared" si="2"/>
        <v>11504967408.470001</v>
      </c>
      <c r="L39" s="117">
        <f t="shared" si="2"/>
        <v>11164316963.34</v>
      </c>
      <c r="M39" s="117">
        <f t="shared" si="2"/>
        <v>0</v>
      </c>
      <c r="N39" s="117">
        <f t="shared" si="2"/>
        <v>0</v>
      </c>
      <c r="O39" s="117">
        <f t="shared" si="2"/>
        <v>0</v>
      </c>
      <c r="P39" s="49">
        <f t="shared" si="2"/>
        <v>108663798438.66</v>
      </c>
      <c r="Q39" s="49">
        <f t="shared" si="2"/>
        <v>158943502.17748123</v>
      </c>
    </row>
    <row r="40" spans="1:22" s="121" customFormat="1">
      <c r="B40" s="139" t="s">
        <v>177</v>
      </c>
      <c r="C40" s="140"/>
      <c r="D40" s="140">
        <f>+D38+D39</f>
        <v>40965840231.68</v>
      </c>
      <c r="E40" s="140">
        <f t="shared" ref="E40:Q40" si="3">+E38+E39</f>
        <v>40419557180.260002</v>
      </c>
      <c r="F40" s="140">
        <f t="shared" si="3"/>
        <v>39888330641.440002</v>
      </c>
      <c r="G40" s="140">
        <f t="shared" si="3"/>
        <v>39157984900.580002</v>
      </c>
      <c r="H40" s="140">
        <f t="shared" si="3"/>
        <v>41292605439.959999</v>
      </c>
      <c r="I40" s="140">
        <f t="shared" si="3"/>
        <v>38947860879.599998</v>
      </c>
      <c r="J40" s="140">
        <f t="shared" si="3"/>
        <v>41282909476.330002</v>
      </c>
      <c r="K40" s="140">
        <f t="shared" si="3"/>
        <v>41337032238.470001</v>
      </c>
      <c r="L40" s="140">
        <f t="shared" si="3"/>
        <v>40207782328.339996</v>
      </c>
      <c r="M40" s="140">
        <f t="shared" si="3"/>
        <v>0</v>
      </c>
      <c r="N40" s="140">
        <f t="shared" si="3"/>
        <v>0</v>
      </c>
      <c r="O40" s="117">
        <f t="shared" si="3"/>
        <v>0</v>
      </c>
      <c r="P40" s="140">
        <f t="shared" si="3"/>
        <v>363499903316.66003</v>
      </c>
      <c r="Q40" s="140">
        <f t="shared" si="3"/>
        <v>530486368.76542091</v>
      </c>
    </row>
  </sheetData>
  <mergeCells count="3">
    <mergeCell ref="B8:Q8"/>
    <mergeCell ref="B10:Q10"/>
    <mergeCell ref="B30:Q30"/>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62"/>
  <sheetViews>
    <sheetView showGridLines="0" topLeftCell="A19" zoomScaleNormal="100" zoomScalePageLayoutView="90" workbookViewId="0">
      <selection activeCell="C37" sqref="C37:P58"/>
    </sheetView>
  </sheetViews>
  <sheetFormatPr baseColWidth="10" defaultRowHeight="15"/>
  <cols>
    <col min="1" max="1" width="4.140625"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2" width="9.5703125" bestFit="1" customWidth="1"/>
    <col min="13" max="13" width="9.5703125" customWidth="1"/>
    <col min="14" max="14" width="11.8554687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32" t="s">
        <v>32</v>
      </c>
      <c r="C8" s="333"/>
      <c r="D8" s="333"/>
      <c r="E8" s="333"/>
      <c r="F8" s="333"/>
      <c r="G8" s="333"/>
      <c r="H8" s="333"/>
      <c r="I8" s="333"/>
      <c r="J8" s="333"/>
      <c r="K8" s="333"/>
      <c r="L8" s="333"/>
      <c r="M8" s="333"/>
      <c r="N8" s="333"/>
      <c r="O8" s="333"/>
      <c r="P8" s="334"/>
      <c r="Q8" s="26"/>
    </row>
    <row r="9" spans="1:19" s="1" customFormat="1" ht="11.25" customHeight="1">
      <c r="B9" s="108" t="s">
        <v>6</v>
      </c>
      <c r="C9" s="28" t="s">
        <v>19</v>
      </c>
      <c r="D9" s="28" t="s">
        <v>20</v>
      </c>
      <c r="E9" s="28" t="s">
        <v>21</v>
      </c>
      <c r="F9" s="28" t="s">
        <v>22</v>
      </c>
      <c r="G9" s="28" t="s">
        <v>23</v>
      </c>
      <c r="H9" s="28" t="s">
        <v>24</v>
      </c>
      <c r="I9" s="28" t="s">
        <v>25</v>
      </c>
      <c r="J9" s="28" t="s">
        <v>26</v>
      </c>
      <c r="K9" s="28" t="s">
        <v>27</v>
      </c>
      <c r="L9" s="28" t="s">
        <v>46</v>
      </c>
      <c r="M9" s="28" t="s">
        <v>47</v>
      </c>
      <c r="N9" s="28" t="s">
        <v>48</v>
      </c>
      <c r="O9" s="28" t="s">
        <v>16</v>
      </c>
      <c r="P9" s="109" t="s">
        <v>17</v>
      </c>
      <c r="Q9" s="20"/>
    </row>
    <row r="10" spans="1:19" s="4" customFormat="1">
      <c r="A10" s="1"/>
      <c r="B10" s="329" t="s">
        <v>171</v>
      </c>
      <c r="C10" s="330"/>
      <c r="D10" s="330"/>
      <c r="E10" s="330"/>
      <c r="F10" s="330"/>
      <c r="G10" s="330"/>
      <c r="H10" s="330"/>
      <c r="I10" s="330"/>
      <c r="J10" s="330"/>
      <c r="K10" s="330"/>
      <c r="L10" s="330"/>
      <c r="M10" s="330"/>
      <c r="N10" s="330"/>
      <c r="O10" s="330"/>
      <c r="P10" s="331"/>
      <c r="Q10" s="26"/>
    </row>
    <row r="11" spans="1:19" s="3" customFormat="1" ht="9">
      <c r="A11" s="1"/>
      <c r="B11" s="292" t="s">
        <v>224</v>
      </c>
      <c r="C11" s="157">
        <f>[1]Impuestos!C11</f>
        <v>85467626</v>
      </c>
      <c r="D11" s="157">
        <f>[1]Impuestos!D11</f>
        <v>83714589.599999994</v>
      </c>
      <c r="E11" s="157">
        <f>[1]Impuestos!E11</f>
        <v>81793370.400000006</v>
      </c>
      <c r="F11" s="157">
        <f>[1]Impuestos!F11</f>
        <v>85598005.400000006</v>
      </c>
      <c r="G11" s="157">
        <f>[1]Impuestos!G11</f>
        <v>100874907.8</v>
      </c>
      <c r="H11" s="157">
        <f>[1]Impuestos!H11</f>
        <v>95974740.599999994</v>
      </c>
      <c r="I11" s="157">
        <f>[1]Impuestos!I11</f>
        <v>96110436.200000003</v>
      </c>
      <c r="J11" s="157">
        <f>[1]Impuestos!J11</f>
        <v>111119114.8</v>
      </c>
      <c r="K11" s="157">
        <f>[1]Impuestos!K11</f>
        <v>101783502.2</v>
      </c>
      <c r="L11" s="157">
        <f>[1]Impuestos!L11</f>
        <v>0</v>
      </c>
      <c r="M11" s="157">
        <f>[1]Impuestos!M11</f>
        <v>0</v>
      </c>
      <c r="N11" s="157">
        <f>[1]Impuestos!N11</f>
        <v>0</v>
      </c>
      <c r="O11" s="157">
        <f>[1]Impuestos!O11</f>
        <v>842436293</v>
      </c>
      <c r="P11" s="157">
        <f>[1]Impuestos!P11</f>
        <v>1226389.0790136391</v>
      </c>
      <c r="Q11" s="19"/>
      <c r="R11" s="1"/>
      <c r="S11" s="1"/>
    </row>
    <row r="12" spans="1:19" s="1" customFormat="1" ht="9">
      <c r="B12" s="160" t="s">
        <v>125</v>
      </c>
      <c r="C12" s="153">
        <f>[1]Impuestos!C12</f>
        <v>141161395.80000001</v>
      </c>
      <c r="D12" s="153">
        <f>[1]Impuestos!D12</f>
        <v>149792390.40000001</v>
      </c>
      <c r="E12" s="153">
        <f>[1]Impuestos!E12</f>
        <v>173211824.80000001</v>
      </c>
      <c r="F12" s="153">
        <f>[1]Impuestos!F12</f>
        <v>166159309.40000001</v>
      </c>
      <c r="G12" s="153">
        <f>[1]Impuestos!G12</f>
        <v>164223169.19999999</v>
      </c>
      <c r="H12" s="153">
        <f>[1]Impuestos!H12</f>
        <v>181181107.19999999</v>
      </c>
      <c r="I12" s="153">
        <f>[1]Impuestos!I12</f>
        <v>165982247.59999999</v>
      </c>
      <c r="J12" s="153">
        <f>[1]Impuestos!J12</f>
        <v>172598144.19999999</v>
      </c>
      <c r="K12" s="153">
        <f>[1]Impuestos!K12</f>
        <v>152808197</v>
      </c>
      <c r="L12" s="153">
        <f>[1]Impuestos!L12</f>
        <v>0</v>
      </c>
      <c r="M12" s="153">
        <f>[1]Impuestos!M12</f>
        <v>0</v>
      </c>
      <c r="N12" s="153">
        <f>[1]Impuestos!N12</f>
        <v>0</v>
      </c>
      <c r="O12" s="153">
        <f>[1]Impuestos!O12</f>
        <v>1467117785.6000001</v>
      </c>
      <c r="P12" s="153">
        <f>[1]Impuestos!P12</f>
        <v>2140567.6199127743</v>
      </c>
      <c r="Q12" s="20"/>
    </row>
    <row r="13" spans="1:19" s="3" customFormat="1" ht="9">
      <c r="A13" s="1"/>
      <c r="B13" s="161" t="s">
        <v>1</v>
      </c>
      <c r="C13" s="157">
        <f>[1]Impuestos!C13</f>
        <v>319663400.19999999</v>
      </c>
      <c r="D13" s="157">
        <f>[1]Impuestos!D13</f>
        <v>274709506</v>
      </c>
      <c r="E13" s="157">
        <f>[1]Impuestos!E13</f>
        <v>339018274.60000002</v>
      </c>
      <c r="F13" s="157">
        <f>[1]Impuestos!F13</f>
        <v>338804305.19999999</v>
      </c>
      <c r="G13" s="157">
        <f>[1]Impuestos!G13</f>
        <v>371067765.80000001</v>
      </c>
      <c r="H13" s="157">
        <f>[1]Impuestos!H13</f>
        <v>348791778</v>
      </c>
      <c r="I13" s="157">
        <f>[1]Impuestos!I13</f>
        <v>354601027</v>
      </c>
      <c r="J13" s="157">
        <f>[1]Impuestos!J13</f>
        <v>349276373.60000002</v>
      </c>
      <c r="K13" s="157">
        <f>[1]Impuestos!K13</f>
        <v>326218765.19999999</v>
      </c>
      <c r="L13" s="157">
        <f>[1]Impuestos!L13</f>
        <v>0</v>
      </c>
      <c r="M13" s="157">
        <f>[1]Impuestos!M13</f>
        <v>0</v>
      </c>
      <c r="N13" s="157">
        <f>[1]Impuestos!N13</f>
        <v>0</v>
      </c>
      <c r="O13" s="157">
        <f>[1]Impuestos!O13</f>
        <v>3022151195.5999999</v>
      </c>
      <c r="P13" s="157">
        <f>[1]Impuestos!P13</f>
        <v>4406391.8210288091</v>
      </c>
      <c r="Q13" s="19"/>
      <c r="R13" s="1"/>
      <c r="S13" s="1"/>
    </row>
    <row r="14" spans="1:19" s="3" customFormat="1" ht="9">
      <c r="A14" s="1"/>
      <c r="B14" s="162" t="s">
        <v>49</v>
      </c>
      <c r="C14" s="153">
        <f>[1]Impuestos!C14</f>
        <v>143443371.19999999</v>
      </c>
      <c r="D14" s="153">
        <f>[1]Impuestos!D14</f>
        <v>130086402.2</v>
      </c>
      <c r="E14" s="153">
        <f>[1]Impuestos!E14</f>
        <v>147733751.19999999</v>
      </c>
      <c r="F14" s="153">
        <f>[1]Impuestos!F14</f>
        <v>151433810.40000001</v>
      </c>
      <c r="G14" s="153">
        <f>[1]Impuestos!G14</f>
        <v>169115600.80000001</v>
      </c>
      <c r="H14" s="153">
        <f>[1]Impuestos!H14</f>
        <v>142172006.19999999</v>
      </c>
      <c r="I14" s="153">
        <f>[1]Impuestos!I14</f>
        <v>156080575.40000001</v>
      </c>
      <c r="J14" s="153">
        <f>[1]Impuestos!J14</f>
        <v>165724184.59999999</v>
      </c>
      <c r="K14" s="153">
        <f>[1]Impuestos!K14</f>
        <v>138937694.80000001</v>
      </c>
      <c r="L14" s="153">
        <f>[1]Impuestos!L14</f>
        <v>0</v>
      </c>
      <c r="M14" s="153">
        <f>[1]Impuestos!M14</f>
        <v>0</v>
      </c>
      <c r="N14" s="153">
        <f>[1]Impuestos!N14</f>
        <v>0</v>
      </c>
      <c r="O14" s="153">
        <f>[1]Impuestos!O14</f>
        <v>1344727396.8</v>
      </c>
      <c r="P14" s="153">
        <f>[1]Impuestos!P14</f>
        <v>1961050.3805315774</v>
      </c>
      <c r="Q14" s="19"/>
      <c r="R14" s="1"/>
      <c r="S14" s="1"/>
    </row>
    <row r="15" spans="1:19" s="3" customFormat="1" ht="9">
      <c r="A15" s="1"/>
      <c r="B15" s="161" t="s">
        <v>152</v>
      </c>
      <c r="C15" s="157">
        <f>[1]Impuestos!C15</f>
        <v>60442358.799999997</v>
      </c>
      <c r="D15" s="157">
        <f>[1]Impuestos!D15</f>
        <v>50665351.799999997</v>
      </c>
      <c r="E15" s="157">
        <f>[1]Impuestos!E15</f>
        <v>71573419.400000006</v>
      </c>
      <c r="F15" s="157">
        <f>[1]Impuestos!F15</f>
        <v>70186747.599999994</v>
      </c>
      <c r="G15" s="157">
        <f>[1]Impuestos!G15</f>
        <v>72029665.599999994</v>
      </c>
      <c r="H15" s="157">
        <f>[1]Impuestos!H15</f>
        <v>69699364.799999997</v>
      </c>
      <c r="I15" s="157">
        <f>[1]Impuestos!I15</f>
        <v>72757422</v>
      </c>
      <c r="J15" s="157">
        <f>[1]Impuestos!J15</f>
        <v>72354493.799999997</v>
      </c>
      <c r="K15" s="157">
        <f>[1]Impuestos!K15</f>
        <v>70288062.599999994</v>
      </c>
      <c r="L15" s="157">
        <f>[1]Impuestos!L15</f>
        <v>0</v>
      </c>
      <c r="M15" s="157">
        <f>[1]Impuestos!M15</f>
        <v>0</v>
      </c>
      <c r="N15" s="157">
        <f>[1]Impuestos!N15</f>
        <v>0</v>
      </c>
      <c r="O15" s="157">
        <f>[1]Impuestos!O15</f>
        <v>609996886.39999998</v>
      </c>
      <c r="P15" s="157">
        <f>[1]Impuestos!P15</f>
        <v>888847.79369061359</v>
      </c>
      <c r="Q15" s="19"/>
      <c r="R15" s="1"/>
      <c r="S15" s="1"/>
    </row>
    <row r="16" spans="1:19" s="3" customFormat="1" ht="9">
      <c r="A16" s="1"/>
      <c r="B16" s="160" t="s">
        <v>18</v>
      </c>
      <c r="C16" s="153">
        <f>[1]Impuestos!C16</f>
        <v>149732371.40000001</v>
      </c>
      <c r="D16" s="153">
        <f>[1]Impuestos!D16</f>
        <v>157080048.59999999</v>
      </c>
      <c r="E16" s="153">
        <f>[1]Impuestos!E16</f>
        <v>135061740.19999999</v>
      </c>
      <c r="F16" s="153">
        <f>[1]Impuestos!F16</f>
        <v>122620686.8</v>
      </c>
      <c r="G16" s="153">
        <f>[1]Impuestos!G16</f>
        <v>119150502.2</v>
      </c>
      <c r="H16" s="153">
        <f>[1]Impuestos!H16</f>
        <v>107434532.2</v>
      </c>
      <c r="I16" s="153">
        <f>[1]Impuestos!I16</f>
        <v>116494756.59999999</v>
      </c>
      <c r="J16" s="153">
        <f>[1]Impuestos!J16</f>
        <v>123243127.59999999</v>
      </c>
      <c r="K16" s="153">
        <f>[1]Impuestos!K16</f>
        <v>121458528</v>
      </c>
      <c r="L16" s="153">
        <f>[1]Impuestos!L16</f>
        <v>0</v>
      </c>
      <c r="M16" s="153">
        <f>[1]Impuestos!M16</f>
        <v>0</v>
      </c>
      <c r="N16" s="153">
        <f>[1]Impuestos!N16</f>
        <v>0</v>
      </c>
      <c r="O16" s="153">
        <f>[1]Impuestos!O16</f>
        <v>1152276293.6000001</v>
      </c>
      <c r="P16" s="153">
        <f>[1]Impuestos!P16</f>
        <v>1685393.0598299759</v>
      </c>
      <c r="Q16" s="19"/>
      <c r="R16" s="1"/>
      <c r="S16" s="1"/>
    </row>
    <row r="17" spans="1:19" s="3" customFormat="1" ht="9">
      <c r="A17" s="1"/>
      <c r="B17" s="161" t="s">
        <v>76</v>
      </c>
      <c r="C17" s="157">
        <f>[1]Impuestos!C17</f>
        <v>494652209.60000002</v>
      </c>
      <c r="D17" s="157">
        <f>[1]Impuestos!D17</f>
        <v>481381959.60000002</v>
      </c>
      <c r="E17" s="157">
        <f>[1]Impuestos!E17</f>
        <v>470056370.19999999</v>
      </c>
      <c r="F17" s="157">
        <f>[1]Impuestos!F17</f>
        <v>579656023</v>
      </c>
      <c r="G17" s="157">
        <f>[1]Impuestos!G17</f>
        <v>687886509.20000005</v>
      </c>
      <c r="H17" s="157">
        <f>[1]Impuestos!H17</f>
        <v>718059155.20000005</v>
      </c>
      <c r="I17" s="157">
        <f>[1]Impuestos!I17</f>
        <v>547860745.39999998</v>
      </c>
      <c r="J17" s="157">
        <f>[1]Impuestos!J17</f>
        <v>521286115</v>
      </c>
      <c r="K17" s="157">
        <f>[1]Impuestos!K17</f>
        <v>694502241.79999995</v>
      </c>
      <c r="L17" s="157">
        <f>[1]Impuestos!L17</f>
        <v>0</v>
      </c>
      <c r="M17" s="157">
        <f>[1]Impuestos!M17</f>
        <v>0</v>
      </c>
      <c r="N17" s="157">
        <f>[1]Impuestos!N17</f>
        <v>0</v>
      </c>
      <c r="O17" s="157">
        <f>[1]Impuestos!O17</f>
        <v>5195341329.000001</v>
      </c>
      <c r="P17" s="157">
        <f>[1]Impuestos!P17</f>
        <v>7563350.4222338162</v>
      </c>
      <c r="Q17" s="19"/>
      <c r="R17" s="1"/>
      <c r="S17" s="1"/>
    </row>
    <row r="18" spans="1:19" s="3" customFormat="1" ht="9">
      <c r="A18" s="1"/>
      <c r="B18" s="160" t="s">
        <v>126</v>
      </c>
      <c r="C18" s="153">
        <f>[1]Impuestos!C18</f>
        <v>1133327568.4000001</v>
      </c>
      <c r="D18" s="153">
        <f>[1]Impuestos!D18</f>
        <v>1091399229.4000001</v>
      </c>
      <c r="E18" s="153">
        <f>[1]Impuestos!E18</f>
        <v>1128294817.2</v>
      </c>
      <c r="F18" s="153">
        <f>[1]Impuestos!F18</f>
        <v>1119973051.5999999</v>
      </c>
      <c r="G18" s="153">
        <f>[1]Impuestos!G18</f>
        <v>1274409275.2</v>
      </c>
      <c r="H18" s="153">
        <f>[1]Impuestos!H18</f>
        <v>1215755153.8</v>
      </c>
      <c r="I18" s="153">
        <f>[1]Impuestos!I18</f>
        <v>1312859560.8</v>
      </c>
      <c r="J18" s="153">
        <f>[1]Impuestos!J18</f>
        <v>1334644731.4000001</v>
      </c>
      <c r="K18" s="153">
        <f>[1]Impuestos!K18</f>
        <v>1208233948.8</v>
      </c>
      <c r="L18" s="153">
        <f>[1]Impuestos!L18</f>
        <v>0</v>
      </c>
      <c r="M18" s="153">
        <f>[1]Impuestos!M18</f>
        <v>0</v>
      </c>
      <c r="N18" s="153">
        <f>[1]Impuestos!N18</f>
        <v>0</v>
      </c>
      <c r="O18" s="153">
        <f>[1]Impuestos!O18</f>
        <v>10818897336.6</v>
      </c>
      <c r="P18" s="153">
        <f>[1]Impuestos!P18</f>
        <v>15767708.257994583</v>
      </c>
      <c r="Q18" s="19"/>
      <c r="R18" s="1"/>
      <c r="S18" s="1"/>
    </row>
    <row r="19" spans="1:19" s="3" customFormat="1" ht="9">
      <c r="A19" s="1"/>
      <c r="B19" s="161" t="s">
        <v>2</v>
      </c>
      <c r="C19" s="157">
        <f>[1]Impuestos!C19</f>
        <v>84287212.200000003</v>
      </c>
      <c r="D19" s="157">
        <f>[1]Impuestos!D19</f>
        <v>73712961.400000006</v>
      </c>
      <c r="E19" s="157">
        <f>[1]Impuestos!E19</f>
        <v>80563658.799999997</v>
      </c>
      <c r="F19" s="157">
        <f>[1]Impuestos!F19</f>
        <v>77856671.400000006</v>
      </c>
      <c r="G19" s="157">
        <f>[1]Impuestos!G19</f>
        <v>95531613.400000006</v>
      </c>
      <c r="H19" s="157">
        <f>[1]Impuestos!H19</f>
        <v>85447424.799999997</v>
      </c>
      <c r="I19" s="157">
        <f>[1]Impuestos!I19</f>
        <v>86918165.799999997</v>
      </c>
      <c r="J19" s="157">
        <f>[1]Impuestos!J19</f>
        <v>85640208</v>
      </c>
      <c r="K19" s="157">
        <f>[1]Impuestos!K19</f>
        <v>86633445.799999997</v>
      </c>
      <c r="L19" s="157">
        <f>[1]Impuestos!L19</f>
        <v>0</v>
      </c>
      <c r="M19" s="157">
        <f>[1]Impuestos!M19</f>
        <v>0</v>
      </c>
      <c r="N19" s="157">
        <f>[1]Impuestos!N19</f>
        <v>0</v>
      </c>
      <c r="O19" s="157">
        <f>[1]Impuestos!O19</f>
        <v>756591361.60000002</v>
      </c>
      <c r="P19" s="157">
        <f>[1]Impuestos!P19</f>
        <v>1102853.9969337326</v>
      </c>
      <c r="Q19" s="19"/>
      <c r="R19" s="1"/>
      <c r="S19" s="1"/>
    </row>
    <row r="20" spans="1:19" s="3" customFormat="1" ht="9">
      <c r="A20" s="1"/>
      <c r="B20" s="163" t="s">
        <v>3</v>
      </c>
      <c r="C20" s="153">
        <f>[1]Impuestos!C20</f>
        <v>146757005.40000001</v>
      </c>
      <c r="D20" s="153">
        <f>[1]Impuestos!D20</f>
        <v>149941490.59999999</v>
      </c>
      <c r="E20" s="153">
        <f>[1]Impuestos!E20</f>
        <v>164446621.19999999</v>
      </c>
      <c r="F20" s="153">
        <f>[1]Impuestos!F20</f>
        <v>149185487.80000001</v>
      </c>
      <c r="G20" s="153">
        <f>[1]Impuestos!G20</f>
        <v>166540084.40000001</v>
      </c>
      <c r="H20" s="153">
        <f>[1]Impuestos!H20</f>
        <v>144237699.19999999</v>
      </c>
      <c r="I20" s="153">
        <f>[1]Impuestos!I20</f>
        <v>156638243.40000001</v>
      </c>
      <c r="J20" s="153">
        <f>[1]Impuestos!J20</f>
        <v>155012062</v>
      </c>
      <c r="K20" s="153">
        <f>[1]Impuestos!K20</f>
        <v>155035863.59999999</v>
      </c>
      <c r="L20" s="153">
        <f>[1]Impuestos!L20</f>
        <v>0</v>
      </c>
      <c r="M20" s="153">
        <f>[1]Impuestos!M20</f>
        <v>0</v>
      </c>
      <c r="N20" s="153">
        <f>[1]Impuestos!N20</f>
        <v>0</v>
      </c>
      <c r="O20" s="153">
        <f>[1]Impuestos!O20</f>
        <v>1387794557.5999999</v>
      </c>
      <c r="P20" s="153">
        <f>[1]Impuestos!P20</f>
        <v>2025332.2657568324</v>
      </c>
      <c r="Q20" s="19"/>
      <c r="R20" s="1"/>
      <c r="S20" s="1"/>
    </row>
    <row r="21" spans="1:19" s="3" customFormat="1" ht="9">
      <c r="A21" s="1"/>
      <c r="B21" s="163" t="s">
        <v>233</v>
      </c>
      <c r="C21" s="153">
        <f>[1]Impuestos!C21</f>
        <v>0</v>
      </c>
      <c r="D21" s="153">
        <f>[1]Impuestos!D21</f>
        <v>0</v>
      </c>
      <c r="E21" s="153">
        <f>[1]Impuestos!E21</f>
        <v>0</v>
      </c>
      <c r="F21" s="153">
        <f>[1]Impuestos!F21</f>
        <v>0</v>
      </c>
      <c r="G21" s="153">
        <f>[1]Impuestos!G21</f>
        <v>0</v>
      </c>
      <c r="H21" s="153">
        <f>[1]Impuestos!H21</f>
        <v>0</v>
      </c>
      <c r="I21" s="153">
        <f>[1]Impuestos!I21</f>
        <v>8670351.4000000004</v>
      </c>
      <c r="J21" s="153">
        <f>[1]Impuestos!J21</f>
        <v>111552942.59999999</v>
      </c>
      <c r="K21" s="153">
        <f>[1]Impuestos!K21</f>
        <v>105514039.40000001</v>
      </c>
      <c r="L21" s="153">
        <f>[1]Impuestos!L21</f>
        <v>0</v>
      </c>
      <c r="M21" s="153">
        <f>[1]Impuestos!M21</f>
        <v>0</v>
      </c>
      <c r="N21" s="153">
        <f>[1]Impuestos!N21</f>
        <v>0</v>
      </c>
      <c r="O21" s="153">
        <f>[1]Impuestos!O21</f>
        <v>225737333.40000001</v>
      </c>
      <c r="P21" s="153">
        <f>[1]Impuestos!P21</f>
        <v>315805.66386714333</v>
      </c>
      <c r="Q21" s="19"/>
      <c r="R21" s="1"/>
      <c r="S21" s="1"/>
    </row>
    <row r="22" spans="1:19" s="3" customFormat="1" ht="9">
      <c r="A22" s="1"/>
      <c r="B22" s="164" t="s">
        <v>127</v>
      </c>
      <c r="C22" s="157">
        <f>[1]Impuestos!C22</f>
        <v>518590514.39999998</v>
      </c>
      <c r="D22" s="157">
        <f>[1]Impuestos!D22</f>
        <v>478992055</v>
      </c>
      <c r="E22" s="157">
        <f>[1]Impuestos!E22</f>
        <v>532030204.60000002</v>
      </c>
      <c r="F22" s="157">
        <f>[1]Impuestos!F22</f>
        <v>539567170</v>
      </c>
      <c r="G22" s="157">
        <f>[1]Impuestos!G22</f>
        <v>547808944.60000002</v>
      </c>
      <c r="H22" s="157">
        <f>[1]Impuestos!H22</f>
        <v>501396468.80000001</v>
      </c>
      <c r="I22" s="157">
        <f>[1]Impuestos!I22</f>
        <v>533756843.60000002</v>
      </c>
      <c r="J22" s="157">
        <f>[1]Impuestos!J22</f>
        <v>520726733.60000002</v>
      </c>
      <c r="K22" s="157">
        <f>[1]Impuestos!K22</f>
        <v>508281786.39999998</v>
      </c>
      <c r="L22" s="157">
        <f>[1]Impuestos!L22</f>
        <v>0</v>
      </c>
      <c r="M22" s="157">
        <f>[1]Impuestos!M22</f>
        <v>0</v>
      </c>
      <c r="N22" s="157">
        <f>[1]Impuestos!N22</f>
        <v>0</v>
      </c>
      <c r="O22" s="157">
        <f>[1]Impuestos!O22</f>
        <v>4681150721</v>
      </c>
      <c r="P22" s="157">
        <f>[1]Impuestos!P22</f>
        <v>6831939.7288996186</v>
      </c>
      <c r="Q22" s="19"/>
      <c r="R22" s="1"/>
      <c r="S22" s="1"/>
    </row>
    <row r="23" spans="1:19" s="3" customFormat="1" ht="9">
      <c r="A23" s="1"/>
      <c r="B23" s="163" t="s">
        <v>7</v>
      </c>
      <c r="C23" s="153">
        <f>[1]Impuestos!C23</f>
        <v>73122659.200000003</v>
      </c>
      <c r="D23" s="153">
        <f>[1]Impuestos!D23</f>
        <v>64591902.799999997</v>
      </c>
      <c r="E23" s="153">
        <f>[1]Impuestos!E23</f>
        <v>69176572.799999997</v>
      </c>
      <c r="F23" s="153">
        <f>[1]Impuestos!F23</f>
        <v>74250166.200000003</v>
      </c>
      <c r="G23" s="153">
        <f>[1]Impuestos!G23</f>
        <v>64808819.799999997</v>
      </c>
      <c r="H23" s="153">
        <f>[1]Impuestos!H23</f>
        <v>61205703.600000001</v>
      </c>
      <c r="I23" s="153">
        <f>[1]Impuestos!I23</f>
        <v>76401439</v>
      </c>
      <c r="J23" s="153">
        <f>[1]Impuestos!J23</f>
        <v>66211116.200000003</v>
      </c>
      <c r="K23" s="153">
        <f>[1]Impuestos!K23</f>
        <v>73510401.200000003</v>
      </c>
      <c r="L23" s="153">
        <f>[1]Impuestos!L23</f>
        <v>0</v>
      </c>
      <c r="M23" s="153">
        <f>[1]Impuestos!M23</f>
        <v>0</v>
      </c>
      <c r="N23" s="153">
        <f>[1]Impuestos!N23</f>
        <v>0</v>
      </c>
      <c r="O23" s="153">
        <f>[1]Impuestos!O23</f>
        <v>623278780.80000007</v>
      </c>
      <c r="P23" s="153">
        <f>[1]Impuestos!P23</f>
        <v>909782.03642268269</v>
      </c>
      <c r="Q23" s="19"/>
      <c r="R23" s="1"/>
      <c r="S23" s="1"/>
    </row>
    <row r="24" spans="1:19" s="3" customFormat="1" ht="9">
      <c r="A24" s="1"/>
      <c r="B24" s="164" t="s">
        <v>8</v>
      </c>
      <c r="C24" s="157">
        <f>[1]Impuestos!C24</f>
        <v>264992769.80000001</v>
      </c>
      <c r="D24" s="157">
        <f>[1]Impuestos!D24</f>
        <v>266618398.59999999</v>
      </c>
      <c r="E24" s="157">
        <f>[1]Impuestos!E24</f>
        <v>346046173</v>
      </c>
      <c r="F24" s="157">
        <f>[1]Impuestos!F24</f>
        <v>324890562.19999999</v>
      </c>
      <c r="G24" s="157">
        <f>[1]Impuestos!G24</f>
        <v>327302176.39999998</v>
      </c>
      <c r="H24" s="157">
        <f>[1]Impuestos!H24</f>
        <v>312411713.19999999</v>
      </c>
      <c r="I24" s="157">
        <f>[1]Impuestos!I24</f>
        <v>305517241.19999999</v>
      </c>
      <c r="J24" s="157">
        <f>[1]Impuestos!J24</f>
        <v>316303588.19999999</v>
      </c>
      <c r="K24" s="157">
        <f>[1]Impuestos!K24</f>
        <v>277717363.19999999</v>
      </c>
      <c r="L24" s="157">
        <f>[1]Impuestos!L24</f>
        <v>0</v>
      </c>
      <c r="M24" s="157">
        <f>[1]Impuestos!M24</f>
        <v>0</v>
      </c>
      <c r="N24" s="157">
        <f>[1]Impuestos!N24</f>
        <v>0</v>
      </c>
      <c r="O24" s="157">
        <f>[1]Impuestos!O24</f>
        <v>2741799985.7999997</v>
      </c>
      <c r="P24" s="157">
        <f>[1]Impuestos!P24</f>
        <v>4001954.6697321674</v>
      </c>
      <c r="Q24" s="19"/>
      <c r="R24" s="1"/>
      <c r="S24" s="1"/>
    </row>
    <row r="25" spans="1:19" s="3" customFormat="1" ht="9">
      <c r="A25" s="1"/>
      <c r="B25" s="163" t="s">
        <v>9</v>
      </c>
      <c r="C25" s="153">
        <f>[1]Impuestos!C25</f>
        <v>193407055.40000001</v>
      </c>
      <c r="D25" s="153">
        <f>[1]Impuestos!D25</f>
        <v>185177046.80000001</v>
      </c>
      <c r="E25" s="153">
        <f>[1]Impuestos!E25</f>
        <v>200977967.40000001</v>
      </c>
      <c r="F25" s="153">
        <f>[1]Impuestos!F25</f>
        <v>186788266.59999999</v>
      </c>
      <c r="G25" s="153">
        <f>[1]Impuestos!G25</f>
        <v>203592796.40000001</v>
      </c>
      <c r="H25" s="153">
        <f>[1]Impuestos!H25</f>
        <v>170937690.19999999</v>
      </c>
      <c r="I25" s="153">
        <f>[1]Impuestos!I25</f>
        <v>189458837.40000001</v>
      </c>
      <c r="J25" s="153">
        <f>[1]Impuestos!J25</f>
        <v>190461195.40000001</v>
      </c>
      <c r="K25" s="153">
        <f>[1]Impuestos!K25</f>
        <v>177836827.19999999</v>
      </c>
      <c r="L25" s="153">
        <f>[1]Impuestos!L25</f>
        <v>0</v>
      </c>
      <c r="M25" s="153">
        <f>[1]Impuestos!M25</f>
        <v>0</v>
      </c>
      <c r="N25" s="153">
        <f>[1]Impuestos!N25</f>
        <v>0</v>
      </c>
      <c r="O25" s="153">
        <f>[1]Impuestos!O25</f>
        <v>1698637682.8000002</v>
      </c>
      <c r="P25" s="153">
        <f>[1]Impuestos!P25</f>
        <v>2480328.2749629407</v>
      </c>
      <c r="Q25" s="19"/>
      <c r="R25" s="1"/>
      <c r="S25" s="1"/>
    </row>
    <row r="26" spans="1:19" s="3" customFormat="1" ht="9">
      <c r="A26" s="1"/>
      <c r="B26" s="165" t="s">
        <v>128</v>
      </c>
      <c r="C26" s="157">
        <f>[1]Impuestos!C26</f>
        <v>126997552</v>
      </c>
      <c r="D26" s="157">
        <f>[1]Impuestos!D26</f>
        <v>123973132.8</v>
      </c>
      <c r="E26" s="157">
        <f>[1]Impuestos!E26</f>
        <v>133946903.40000001</v>
      </c>
      <c r="F26" s="157">
        <f>[1]Impuestos!F26</f>
        <v>132770132.40000001</v>
      </c>
      <c r="G26" s="157">
        <f>[1]Impuestos!G26</f>
        <v>124574014</v>
      </c>
      <c r="H26" s="157">
        <f>[1]Impuestos!H26</f>
        <v>149024190.80000001</v>
      </c>
      <c r="I26" s="157">
        <f>[1]Impuestos!I26</f>
        <v>150619431.19999999</v>
      </c>
      <c r="J26" s="157">
        <f>[1]Impuestos!J26</f>
        <v>144401569.59999999</v>
      </c>
      <c r="K26" s="157">
        <f>[1]Impuestos!K26</f>
        <v>126381281.2</v>
      </c>
      <c r="L26" s="157">
        <f>[1]Impuestos!L26</f>
        <v>0</v>
      </c>
      <c r="M26" s="157">
        <f>[1]Impuestos!M26</f>
        <v>0</v>
      </c>
      <c r="N26" s="157">
        <f>[1]Impuestos!N26</f>
        <v>0</v>
      </c>
      <c r="O26" s="157">
        <f>[1]Impuestos!O26</f>
        <v>1212688207.4000001</v>
      </c>
      <c r="P26" s="157">
        <f>[1]Impuestos!P26</f>
        <v>1769047.9808836761</v>
      </c>
      <c r="Q26" s="19"/>
      <c r="R26" s="1"/>
      <c r="S26" s="1"/>
    </row>
    <row r="27" spans="1:19" s="3" customFormat="1" ht="9">
      <c r="A27" s="1"/>
      <c r="B27" s="163" t="s">
        <v>90</v>
      </c>
      <c r="C27" s="153">
        <f>[1]Impuestos!C27</f>
        <v>62896224.399999999</v>
      </c>
      <c r="D27" s="153">
        <f>[1]Impuestos!D27</f>
        <v>69839363.599999994</v>
      </c>
      <c r="E27" s="153">
        <f>[1]Impuestos!E27</f>
        <v>59823483.399999999</v>
      </c>
      <c r="F27" s="153">
        <f>[1]Impuestos!F27</f>
        <v>55554725.399999999</v>
      </c>
      <c r="G27" s="153">
        <f>[1]Impuestos!G27</f>
        <v>66406430</v>
      </c>
      <c r="H27" s="153">
        <f>[1]Impuestos!H27</f>
        <v>58619820.399999999</v>
      </c>
      <c r="I27" s="153">
        <f>[1]Impuestos!I27</f>
        <v>67349952.200000003</v>
      </c>
      <c r="J27" s="153">
        <f>[1]Impuestos!J27</f>
        <v>65164516.799999997</v>
      </c>
      <c r="K27" s="153">
        <f>[1]Impuestos!K27</f>
        <v>72581384.599999994</v>
      </c>
      <c r="L27" s="153">
        <f>[1]Impuestos!L27</f>
        <v>0</v>
      </c>
      <c r="M27" s="153">
        <f>[1]Impuestos!M27</f>
        <v>0</v>
      </c>
      <c r="N27" s="153">
        <f>[1]Impuestos!N27</f>
        <v>0</v>
      </c>
      <c r="O27" s="153">
        <f>[1]Impuestos!O27</f>
        <v>578235900.79999995</v>
      </c>
      <c r="P27" s="153">
        <f>[1]Impuestos!P27</f>
        <v>843273.78598586691</v>
      </c>
      <c r="Q27" s="19"/>
      <c r="R27" s="1"/>
      <c r="S27" s="1"/>
    </row>
    <row r="28" spans="1:19" s="3" customFormat="1" ht="9">
      <c r="A28" s="1"/>
      <c r="B28" s="165" t="s">
        <v>88</v>
      </c>
      <c r="C28" s="157">
        <f>[1]Impuestos!C28</f>
        <v>82758103.599999994</v>
      </c>
      <c r="D28" s="157">
        <f>[1]Impuestos!D28</f>
        <v>69120250</v>
      </c>
      <c r="E28" s="157">
        <f>[1]Impuestos!E28</f>
        <v>77817239</v>
      </c>
      <c r="F28" s="157">
        <f>[1]Impuestos!F28</f>
        <v>92155948.799999997</v>
      </c>
      <c r="G28" s="157">
        <f>[1]Impuestos!G28</f>
        <v>64072581.399999999</v>
      </c>
      <c r="H28" s="157">
        <f>[1]Impuestos!H28</f>
        <v>82307045.799999997</v>
      </c>
      <c r="I28" s="157">
        <f>[1]Impuestos!I28</f>
        <v>83738100.599999994</v>
      </c>
      <c r="J28" s="157">
        <f>[1]Impuestos!J28</f>
        <v>74917245.400000006</v>
      </c>
      <c r="K28" s="157">
        <f>[1]Impuestos!K28</f>
        <v>63266593.200000003</v>
      </c>
      <c r="L28" s="157">
        <f>[1]Impuestos!L28</f>
        <v>0</v>
      </c>
      <c r="M28" s="157">
        <f>[1]Impuestos!M28</f>
        <v>0</v>
      </c>
      <c r="N28" s="157">
        <f>[1]Impuestos!N28</f>
        <v>0</v>
      </c>
      <c r="O28" s="157">
        <f>[1]Impuestos!O28</f>
        <v>690153107.79999995</v>
      </c>
      <c r="P28" s="157">
        <f>[1]Impuestos!P28</f>
        <v>1008729.0109208535</v>
      </c>
      <c r="Q28" s="19"/>
      <c r="R28" s="1"/>
      <c r="S28" s="1"/>
    </row>
    <row r="29" spans="1:19" s="3" customFormat="1" ht="9">
      <c r="A29" s="1"/>
      <c r="B29" s="163" t="s">
        <v>10</v>
      </c>
      <c r="C29" s="153">
        <f>[1]Impuestos!C29</f>
        <v>257451991.19999999</v>
      </c>
      <c r="D29" s="153">
        <f>[1]Impuestos!D29</f>
        <v>230904622</v>
      </c>
      <c r="E29" s="153">
        <f>[1]Impuestos!E29</f>
        <v>266468810.59999999</v>
      </c>
      <c r="F29" s="153">
        <f>[1]Impuestos!F29</f>
        <v>272606220.39999998</v>
      </c>
      <c r="G29" s="153">
        <f>[1]Impuestos!G29</f>
        <v>269155404.39999998</v>
      </c>
      <c r="H29" s="153">
        <f>[1]Impuestos!H29</f>
        <v>259165301.59999999</v>
      </c>
      <c r="I29" s="153">
        <f>[1]Impuestos!I29</f>
        <v>269378796.19999999</v>
      </c>
      <c r="J29" s="153">
        <f>[1]Impuestos!J29</f>
        <v>271693873</v>
      </c>
      <c r="K29" s="153">
        <f>[1]Impuestos!K29</f>
        <v>268160709.19999999</v>
      </c>
      <c r="L29" s="153">
        <f>[1]Impuestos!L29</f>
        <v>0</v>
      </c>
      <c r="M29" s="153">
        <f>[1]Impuestos!M29</f>
        <v>0</v>
      </c>
      <c r="N29" s="153">
        <f>[1]Impuestos!N29</f>
        <v>0</v>
      </c>
      <c r="O29" s="153">
        <f>[1]Impuestos!O29</f>
        <v>2364985728.5999999</v>
      </c>
      <c r="P29" s="153">
        <f>[1]Impuestos!P29</f>
        <v>3449465.6732285512</v>
      </c>
      <c r="Q29" s="19"/>
      <c r="R29" s="1"/>
      <c r="S29" s="1"/>
    </row>
    <row r="30" spans="1:19" s="3" customFormat="1" ht="9">
      <c r="A30" s="1"/>
      <c r="B30" s="53" t="s">
        <v>0</v>
      </c>
      <c r="C30" s="53">
        <f>[1]Impuestos!C30</f>
        <v>4339151389</v>
      </c>
      <c r="D30" s="53">
        <f>[1]Impuestos!D30</f>
        <v>4131700701.2000008</v>
      </c>
      <c r="E30" s="53">
        <f>[1]Impuestos!E30</f>
        <v>4478041202.2000008</v>
      </c>
      <c r="F30" s="53">
        <f>[1]Impuestos!F30</f>
        <v>4540057290.5999994</v>
      </c>
      <c r="G30" s="53">
        <f>[1]Impuestos!G30</f>
        <v>4888550260.5999994</v>
      </c>
      <c r="H30" s="53">
        <f>[1]Impuestos!H30</f>
        <v>4703820896.3999996</v>
      </c>
      <c r="I30" s="53">
        <f>[1]Impuestos!I30</f>
        <v>4751194173</v>
      </c>
      <c r="J30" s="53">
        <f>[1]Impuestos!J30</f>
        <v>4852331335.7999992</v>
      </c>
      <c r="K30" s="53">
        <f>[1]Impuestos!K30</f>
        <v>4729150635.3999996</v>
      </c>
      <c r="L30" s="53">
        <f>[1]Impuestos!L30</f>
        <v>0</v>
      </c>
      <c r="M30" s="53">
        <f>[1]Impuestos!M30</f>
        <v>0</v>
      </c>
      <c r="N30" s="53">
        <f>[1]Impuestos!N30</f>
        <v>0</v>
      </c>
      <c r="O30" s="53">
        <f>[1]Impuestos!O30</f>
        <v>41413997884.200012</v>
      </c>
      <c r="P30" s="53">
        <f>[1]Impuestos!P30</f>
        <v>60378211.521829858</v>
      </c>
      <c r="Q30" s="19"/>
      <c r="R30" s="1"/>
      <c r="S30" s="1"/>
    </row>
    <row r="31" spans="1:19" s="3" customFormat="1" ht="18" customHeight="1">
      <c r="A31" s="1"/>
      <c r="B31" s="53" t="s">
        <v>5</v>
      </c>
      <c r="C31" s="53">
        <f>[1]Impuestos!C31</f>
        <v>6408813.6782559892</v>
      </c>
      <c r="D31" s="53">
        <f>[1]Impuestos!D31</f>
        <v>6295445.2250495218</v>
      </c>
      <c r="E31" s="53">
        <f>[1]Impuestos!E31</f>
        <v>6706867.3649053453</v>
      </c>
      <c r="F31" s="53">
        <f>[1]Impuestos!F31</f>
        <v>6802603.0725202272</v>
      </c>
      <c r="G31" s="53">
        <f>[1]Impuestos!G31</f>
        <v>7064378.9893063577</v>
      </c>
      <c r="H31" s="53">
        <f>[1]Impuestos!H31</f>
        <v>6793404.0473130075</v>
      </c>
      <c r="I31" s="53">
        <f>[1]Impuestos!I31</f>
        <v>6925333.3134128219</v>
      </c>
      <c r="J31" s="53">
        <f>[1]Impuestos!J31</f>
        <v>6798838.9180327849</v>
      </c>
      <c r="K31" s="53">
        <f>[1]Impuestos!K31</f>
        <v>6582526.9130337946</v>
      </c>
      <c r="L31" s="53">
        <f>[1]Impuestos!L31</f>
        <v>0</v>
      </c>
      <c r="M31" s="53">
        <f>[1]Impuestos!M31</f>
        <v>0</v>
      </c>
      <c r="N31" s="53">
        <f>[1]Impuestos!N31</f>
        <v>0</v>
      </c>
      <c r="O31" s="53">
        <f>[1]Impuestos!O31</f>
        <v>60378211.521829858</v>
      </c>
      <c r="P31" s="53">
        <f>[1]Impuestos!P31</f>
        <v>0</v>
      </c>
      <c r="Q31" s="19"/>
      <c r="R31" s="1"/>
      <c r="S31" s="1"/>
    </row>
    <row r="32" spans="1:19" s="1" customFormat="1" ht="18" customHeight="1">
      <c r="B32" s="53" t="s">
        <v>15</v>
      </c>
      <c r="C32" s="53">
        <f>[1]Impuestos!C32</f>
        <v>677.06</v>
      </c>
      <c r="D32" s="53">
        <f>[1]Impuestos!D32</f>
        <v>656.3</v>
      </c>
      <c r="E32" s="53">
        <f>[1]Impuestos!E32</f>
        <v>667.68</v>
      </c>
      <c r="F32" s="53">
        <f>[1]Impuestos!F32</f>
        <v>667.4</v>
      </c>
      <c r="G32" s="53">
        <f>[1]Impuestos!G32</f>
        <v>692</v>
      </c>
      <c r="H32" s="53">
        <f>[1]Impuestos!H32</f>
        <v>692.41</v>
      </c>
      <c r="I32" s="53">
        <f>[1]Impuestos!I32</f>
        <v>686.06</v>
      </c>
      <c r="J32" s="53">
        <f>[1]Impuestos!J32</f>
        <v>713.7</v>
      </c>
      <c r="K32" s="53">
        <f>[1]Impuestos!K32</f>
        <v>718.44</v>
      </c>
      <c r="L32" s="53">
        <f>[1]Impuestos!L32</f>
        <v>1</v>
      </c>
      <c r="M32" s="53">
        <f>[1]Impuestos!M32</f>
        <v>1</v>
      </c>
      <c r="N32" s="53">
        <f>[1]Impuestos!N32</f>
        <v>1</v>
      </c>
      <c r="O32" s="53">
        <f>[1]Impuestos!O32</f>
        <v>0</v>
      </c>
      <c r="P32" s="53">
        <f>[1]Impuestos!P32</f>
        <v>0</v>
      </c>
      <c r="Q32" s="20"/>
    </row>
    <row r="33" spans="1:19" s="1" customFormat="1" ht="16.5" customHeight="1">
      <c r="B33" s="5"/>
      <c r="C33" s="6"/>
      <c r="D33" s="6"/>
      <c r="E33" s="6"/>
      <c r="F33" s="6"/>
      <c r="G33" s="6"/>
      <c r="H33" s="6"/>
      <c r="I33" s="6"/>
      <c r="J33" s="6"/>
      <c r="K33" s="6"/>
      <c r="L33" s="6"/>
      <c r="M33" s="6"/>
      <c r="N33" s="6"/>
      <c r="O33" s="7"/>
      <c r="P33" s="6"/>
      <c r="Q33" s="21"/>
    </row>
    <row r="34" spans="1:19" s="1" customFormat="1">
      <c r="B34" s="303" t="s">
        <v>28</v>
      </c>
      <c r="C34" s="335"/>
      <c r="D34" s="335"/>
      <c r="E34" s="335"/>
      <c r="F34" s="335"/>
      <c r="G34" s="335"/>
      <c r="H34" s="335"/>
      <c r="I34" s="335"/>
      <c r="J34" s="335"/>
      <c r="K34" s="335"/>
      <c r="L34" s="335"/>
      <c r="M34" s="335"/>
      <c r="N34" s="335"/>
      <c r="O34" s="335"/>
      <c r="P34" s="336"/>
      <c r="Q34" s="6"/>
    </row>
    <row r="35" spans="1:19" s="1" customFormat="1" ht="11.25">
      <c r="B35" s="104" t="s">
        <v>6</v>
      </c>
      <c r="C35" s="30" t="s">
        <v>19</v>
      </c>
      <c r="D35" s="30" t="s">
        <v>20</v>
      </c>
      <c r="E35" s="30" t="s">
        <v>21</v>
      </c>
      <c r="F35" s="30" t="s">
        <v>22</v>
      </c>
      <c r="G35" s="30" t="s">
        <v>23</v>
      </c>
      <c r="H35" s="30" t="s">
        <v>24</v>
      </c>
      <c r="I35" s="30" t="s">
        <v>25</v>
      </c>
      <c r="J35" s="30" t="s">
        <v>26</v>
      </c>
      <c r="K35" s="30" t="s">
        <v>27</v>
      </c>
      <c r="L35" s="28" t="s">
        <v>46</v>
      </c>
      <c r="M35" s="28" t="s">
        <v>47</v>
      </c>
      <c r="N35" s="28" t="s">
        <v>48</v>
      </c>
      <c r="O35" s="30" t="s">
        <v>16</v>
      </c>
      <c r="P35" s="105" t="s">
        <v>17</v>
      </c>
      <c r="Q35" s="20"/>
    </row>
    <row r="36" spans="1:19" s="1" customFormat="1" ht="22.5" customHeight="1">
      <c r="B36" s="329" t="s">
        <v>171</v>
      </c>
      <c r="C36" s="330"/>
      <c r="D36" s="330"/>
      <c r="E36" s="330"/>
      <c r="F36" s="330"/>
      <c r="G36" s="330"/>
      <c r="H36" s="330"/>
      <c r="I36" s="330"/>
      <c r="J36" s="330"/>
      <c r="K36" s="330"/>
      <c r="L36" s="330"/>
      <c r="M36" s="330"/>
      <c r="N36" s="330"/>
      <c r="O36" s="330"/>
      <c r="P36" s="331"/>
      <c r="Q36" s="20"/>
    </row>
    <row r="37" spans="1:19" s="1" customFormat="1" ht="9">
      <c r="B37" s="292" t="s">
        <v>224</v>
      </c>
      <c r="C37" s="157">
        <f>[1]Impuestos!C36</f>
        <v>81194244.74789916</v>
      </c>
      <c r="D37" s="157">
        <f>[1]Impuestos!D36</f>
        <v>79528860.10084033</v>
      </c>
      <c r="E37" s="157">
        <f>[1]Impuestos!E36</f>
        <v>77703701.899159655</v>
      </c>
      <c r="F37" s="157">
        <f>[1]Impuestos!F36</f>
        <v>81318105.109243691</v>
      </c>
      <c r="G37" s="157">
        <f>[1]Impuestos!G36</f>
        <v>95831162.50420168</v>
      </c>
      <c r="H37" s="157">
        <f>[1]Impuestos!H36</f>
        <v>91176003.478991583</v>
      </c>
      <c r="I37" s="157">
        <f>[1]Impuestos!I36</f>
        <v>91304914.327731088</v>
      </c>
      <c r="J37" s="157">
        <f>[1]Impuestos!J36</f>
        <v>105563159.05042017</v>
      </c>
      <c r="K37" s="157">
        <f>[1]Impuestos!K36</f>
        <v>96694327.075630248</v>
      </c>
      <c r="L37" s="157">
        <f>[1]Impuestos!L36</f>
        <v>0</v>
      </c>
      <c r="M37" s="157">
        <f>[1]Impuestos!M36</f>
        <v>0</v>
      </c>
      <c r="N37" s="157">
        <f>[1]Impuestos!N36</f>
        <v>0</v>
      </c>
      <c r="O37" s="157">
        <f>[1]Impuestos!O36</f>
        <v>800314478.29411769</v>
      </c>
      <c r="P37" s="157">
        <f>[1]Impuestos!P36</f>
        <v>1165069.6249826101</v>
      </c>
      <c r="Q37" s="20"/>
    </row>
    <row r="38" spans="1:19" s="1" customFormat="1" ht="9">
      <c r="B38" s="160" t="s">
        <v>125</v>
      </c>
      <c r="C38" s="153">
        <f>[1]Impuestos!C37</f>
        <v>138250851.65546218</v>
      </c>
      <c r="D38" s="153">
        <f>[1]Impuestos!D37</f>
        <v>146703887.47058824</v>
      </c>
      <c r="E38" s="153">
        <f>[1]Impuestos!E37</f>
        <v>169640447.01680672</v>
      </c>
      <c r="F38" s="153">
        <f>[1]Impuestos!F37</f>
        <v>163068672.89075628</v>
      </c>
      <c r="G38" s="153">
        <f>[1]Impuestos!G37</f>
        <v>161164946.17647058</v>
      </c>
      <c r="H38" s="153">
        <f>[1]Impuestos!H37</f>
        <v>177811298.02521008</v>
      </c>
      <c r="I38" s="153">
        <f>[1]Impuestos!I37</f>
        <v>162895800.83193275</v>
      </c>
      <c r="J38" s="153">
        <f>[1]Impuestos!J37</f>
        <v>169388674.66386554</v>
      </c>
      <c r="K38" s="153">
        <f>[1]Impuestos!K37</f>
        <v>149966722.18487394</v>
      </c>
      <c r="L38" s="153">
        <f>[1]Impuestos!L37</f>
        <v>0</v>
      </c>
      <c r="M38" s="153">
        <f>[1]Impuestos!M37</f>
        <v>0</v>
      </c>
      <c r="N38" s="153">
        <f>[1]Impuestos!N37</f>
        <v>0</v>
      </c>
      <c r="O38" s="153">
        <f>[1]Impuestos!O37</f>
        <v>1438891300.9159665</v>
      </c>
      <c r="P38" s="153">
        <f>[1]Impuestos!P37</f>
        <v>2099346.1058409312</v>
      </c>
      <c r="Q38" s="20"/>
    </row>
    <row r="39" spans="1:19" s="1" customFormat="1" ht="9">
      <c r="B39" s="161" t="s">
        <v>1</v>
      </c>
      <c r="C39" s="157">
        <f>[1]Impuestos!C38</f>
        <v>319663400.10084033</v>
      </c>
      <c r="D39" s="157">
        <f>[1]Impuestos!D38</f>
        <v>274709505.9579832</v>
      </c>
      <c r="E39" s="157">
        <f>[1]Impuestos!E38</f>
        <v>339018274.43697476</v>
      </c>
      <c r="F39" s="157">
        <f>[1]Impuestos!F38</f>
        <v>327756522.58823526</v>
      </c>
      <c r="G39" s="157">
        <f>[1]Impuestos!G38</f>
        <v>358945214.98319328</v>
      </c>
      <c r="H39" s="157">
        <f>[1]Impuestos!H38</f>
        <v>337395124.87394953</v>
      </c>
      <c r="I39" s="157">
        <f>[1]Impuestos!I38</f>
        <v>343012143.89075625</v>
      </c>
      <c r="J39" s="157">
        <f>[1]Impuestos!J38</f>
        <v>337885878.90756297</v>
      </c>
      <c r="K39" s="157">
        <f>[1]Impuestos!K38</f>
        <v>315567580.9579832</v>
      </c>
      <c r="L39" s="157">
        <f>[1]Impuestos!L38</f>
        <v>0</v>
      </c>
      <c r="M39" s="157">
        <f>[1]Impuestos!M38</f>
        <v>0</v>
      </c>
      <c r="N39" s="157">
        <f>[1]Impuestos!N38</f>
        <v>0</v>
      </c>
      <c r="O39" s="157">
        <f>[1]Impuestos!O38</f>
        <v>2953953646.6974783</v>
      </c>
      <c r="P39" s="157">
        <f>[1]Impuestos!P38</f>
        <v>4308183.6674999511</v>
      </c>
      <c r="Q39" s="20"/>
    </row>
    <row r="40" spans="1:19" s="3" customFormat="1" ht="9">
      <c r="A40" s="1"/>
      <c r="B40" s="162" t="s">
        <v>49</v>
      </c>
      <c r="C40" s="153">
        <f>[1]Impuestos!C39</f>
        <v>147002376.03361344</v>
      </c>
      <c r="D40" s="153">
        <f>[1]Impuestos!D39</f>
        <v>133314004.37815125</v>
      </c>
      <c r="E40" s="153">
        <f>[1]Impuestos!E39</f>
        <v>151399205.47058824</v>
      </c>
      <c r="F40" s="153">
        <f>[1]Impuestos!F39</f>
        <v>155526616.02521008</v>
      </c>
      <c r="G40" s="153">
        <f>[1]Impuestos!G39</f>
        <v>173686292.80672267</v>
      </c>
      <c r="H40" s="153">
        <f>[1]Impuestos!H39</f>
        <v>146014492.907563</v>
      </c>
      <c r="I40" s="153">
        <f>[1]Impuestos!I39</f>
        <v>160298969.28571427</v>
      </c>
      <c r="J40" s="153">
        <f>[1]Impuestos!J39</f>
        <v>170203216.63865545</v>
      </c>
      <c r="K40" s="153">
        <f>[1]Impuestos!K39</f>
        <v>144094770.907563</v>
      </c>
      <c r="L40" s="153">
        <f>[1]Impuestos!L39</f>
        <v>0</v>
      </c>
      <c r="M40" s="153">
        <f>[1]Impuestos!M39</f>
        <v>0</v>
      </c>
      <c r="N40" s="153">
        <f>[1]Impuestos!N39</f>
        <v>0</v>
      </c>
      <c r="O40" s="153">
        <f>[1]Impuestos!O39</f>
        <v>1381539944.4537814</v>
      </c>
      <c r="P40" s="153">
        <f>[1]Impuestos!P39</f>
        <v>2014604.2724410989</v>
      </c>
      <c r="Q40" s="19"/>
      <c r="R40" s="1"/>
      <c r="S40" s="1"/>
    </row>
    <row r="41" spans="1:19" s="3" customFormat="1" ht="9">
      <c r="A41" s="1"/>
      <c r="B41" s="161" t="s">
        <v>152</v>
      </c>
      <c r="C41" s="157">
        <f>[1]Impuestos!C40</f>
        <v>57420240.882352933</v>
      </c>
      <c r="D41" s="157">
        <f>[1]Impuestos!D40</f>
        <v>48132084.176470585</v>
      </c>
      <c r="E41" s="157">
        <f>[1]Impuestos!E40</f>
        <v>67994748.521008402</v>
      </c>
      <c r="F41" s="157">
        <f>[1]Impuestos!F40</f>
        <v>66677410.184873946</v>
      </c>
      <c r="G41" s="157">
        <f>[1]Impuestos!G40</f>
        <v>68428182.268907562</v>
      </c>
      <c r="H41" s="157">
        <f>[1]Impuestos!H40</f>
        <v>66214396.630252093</v>
      </c>
      <c r="I41" s="157">
        <f>[1]Impuestos!I40</f>
        <v>69119550.915966377</v>
      </c>
      <c r="J41" s="157">
        <f>[1]Impuestos!J40</f>
        <v>68736769.092436969</v>
      </c>
      <c r="K41" s="157">
        <f>[1]Impuestos!K40</f>
        <v>66773659.554621845</v>
      </c>
      <c r="L41" s="157">
        <f>[1]Impuestos!L40</f>
        <v>0</v>
      </c>
      <c r="M41" s="157">
        <f>[1]Impuestos!M40</f>
        <v>0</v>
      </c>
      <c r="N41" s="157">
        <f>[1]Impuestos!N40</f>
        <v>0</v>
      </c>
      <c r="O41" s="157">
        <f>[1]Impuestos!O40</f>
        <v>579497042.2268908</v>
      </c>
      <c r="P41" s="157">
        <f>[1]Impuestos!P40</f>
        <v>844405.4042157603</v>
      </c>
      <c r="Q41" s="19"/>
      <c r="R41" s="1"/>
      <c r="S41" s="1"/>
    </row>
    <row r="42" spans="1:19" s="3" customFormat="1" ht="9">
      <c r="A42" s="1"/>
      <c r="B42" s="160" t="s">
        <v>18</v>
      </c>
      <c r="C42" s="153">
        <f>[1]Impuestos!C41</f>
        <v>142245752.85714284</v>
      </c>
      <c r="D42" s="153">
        <f>[1]Impuestos!D41</f>
        <v>149226046.14285713</v>
      </c>
      <c r="E42" s="153">
        <f>[1]Impuestos!E41</f>
        <v>128308653.15966386</v>
      </c>
      <c r="F42" s="153">
        <f>[1]Impuestos!F41</f>
        <v>116489652.38655461</v>
      </c>
      <c r="G42" s="153">
        <f>[1]Impuestos!G41</f>
        <v>113192977.07563025</v>
      </c>
      <c r="H42" s="153">
        <f>[1]Impuestos!H41</f>
        <v>102062805.4957983</v>
      </c>
      <c r="I42" s="153">
        <f>[1]Impuestos!I41</f>
        <v>110670018.80672269</v>
      </c>
      <c r="J42" s="153">
        <f>[1]Impuestos!J41</f>
        <v>117080971.18487394</v>
      </c>
      <c r="K42" s="153">
        <f>[1]Impuestos!K41</f>
        <v>115385601.66386554</v>
      </c>
      <c r="L42" s="153">
        <f>[1]Impuestos!L41</f>
        <v>0</v>
      </c>
      <c r="M42" s="153">
        <f>[1]Impuestos!M41</f>
        <v>0</v>
      </c>
      <c r="N42" s="153">
        <f>[1]Impuestos!N41</f>
        <v>0</v>
      </c>
      <c r="O42" s="153">
        <f>[1]Impuestos!O41</f>
        <v>1094662478.7731092</v>
      </c>
      <c r="P42" s="153">
        <f>[1]Impuestos!P41</f>
        <v>1601123.4066181169</v>
      </c>
      <c r="Q42" s="19"/>
      <c r="R42" s="1"/>
      <c r="S42" s="1"/>
    </row>
    <row r="43" spans="1:19" s="3" customFormat="1" ht="9">
      <c r="A43" s="1"/>
      <c r="B43" s="161" t="s">
        <v>76</v>
      </c>
      <c r="C43" s="157">
        <f>[1]Impuestos!C42</f>
        <v>469919599.10084033</v>
      </c>
      <c r="D43" s="157">
        <f>[1]Impuestos!D42</f>
        <v>457312861.68067223</v>
      </c>
      <c r="E43" s="157">
        <f>[1]Impuestos!E42</f>
        <v>446553551.73949575</v>
      </c>
      <c r="F43" s="157">
        <f>[1]Impuestos!F42</f>
        <v>550673221.87394953</v>
      </c>
      <c r="G43" s="157">
        <f>[1]Impuestos!G42</f>
        <v>653492183.7815125</v>
      </c>
      <c r="H43" s="157">
        <f>[1]Impuestos!H42</f>
        <v>682156197.36974788</v>
      </c>
      <c r="I43" s="157">
        <f>[1]Impuestos!I42</f>
        <v>520467708.10924363</v>
      </c>
      <c r="J43" s="157">
        <f>[1]Impuestos!J42</f>
        <v>495221809.21008402</v>
      </c>
      <c r="K43" s="157">
        <f>[1]Impuestos!K42</f>
        <v>659777129.75630248</v>
      </c>
      <c r="L43" s="157">
        <f>[1]Impuestos!L42</f>
        <v>0</v>
      </c>
      <c r="M43" s="157">
        <f>[1]Impuestos!M42</f>
        <v>0</v>
      </c>
      <c r="N43" s="157">
        <f>[1]Impuestos!N42</f>
        <v>0</v>
      </c>
      <c r="O43" s="157">
        <f>[1]Impuestos!O42</f>
        <v>4935574262.6218481</v>
      </c>
      <c r="P43" s="157">
        <f>[1]Impuestos!P42</f>
        <v>7185182.9012330836</v>
      </c>
      <c r="Q43" s="19"/>
      <c r="R43" s="1"/>
      <c r="S43" s="1"/>
    </row>
    <row r="44" spans="1:19" s="3" customFormat="1" ht="9">
      <c r="A44" s="1"/>
      <c r="B44" s="160" t="s">
        <v>126</v>
      </c>
      <c r="C44" s="153">
        <f>[1]Impuestos!C43</f>
        <v>1109861228.605042</v>
      </c>
      <c r="D44" s="153">
        <f>[1]Impuestos!D43</f>
        <v>1068896152.4705882</v>
      </c>
      <c r="E44" s="153">
        <f>[1]Impuestos!E43</f>
        <v>1105031006.6134453</v>
      </c>
      <c r="F44" s="153">
        <f>[1]Impuestos!F43</f>
        <v>1093498868.3193276</v>
      </c>
      <c r="G44" s="153">
        <f>[1]Impuestos!G43</f>
        <v>1244269872</v>
      </c>
      <c r="H44" s="153">
        <f>[1]Impuestos!H43</f>
        <v>1187016851.0756302</v>
      </c>
      <c r="I44" s="153">
        <f>[1]Impuestos!I43</f>
        <v>1281825881.4369748</v>
      </c>
      <c r="J44" s="153">
        <f>[1]Impuestos!J43</f>
        <v>1303096089.2521007</v>
      </c>
      <c r="K44" s="153">
        <f>[1]Impuestos!K43</f>
        <v>1179673434.1008403</v>
      </c>
      <c r="L44" s="153">
        <f>[1]Impuestos!L43</f>
        <v>0</v>
      </c>
      <c r="M44" s="153">
        <f>[1]Impuestos!M43</f>
        <v>0</v>
      </c>
      <c r="N44" s="153">
        <f>[1]Impuestos!N43</f>
        <v>0</v>
      </c>
      <c r="O44" s="153">
        <f>[1]Impuestos!O43</f>
        <v>10573169383.873947</v>
      </c>
      <c r="P44" s="153">
        <f>[1]Impuestos!P43</f>
        <v>15409999.595782099</v>
      </c>
      <c r="Q44" s="19"/>
      <c r="R44" s="1"/>
      <c r="S44" s="1"/>
    </row>
    <row r="45" spans="1:19" s="3" customFormat="1" ht="9">
      <c r="A45" s="1"/>
      <c r="B45" s="161" t="s">
        <v>2</v>
      </c>
      <c r="C45" s="157">
        <f>[1]Impuestos!C44</f>
        <v>85456618.689075619</v>
      </c>
      <c r="D45" s="157">
        <f>[1]Impuestos!D44</f>
        <v>74735659.84873949</v>
      </c>
      <c r="E45" s="157">
        <f>[1]Impuestos!E44</f>
        <v>81681404.268907562</v>
      </c>
      <c r="F45" s="157">
        <f>[1]Impuestos!F44</f>
        <v>77045664.361344531</v>
      </c>
      <c r="G45" s="157">
        <f>[1]Impuestos!G44</f>
        <v>94536492.285714284</v>
      </c>
      <c r="H45" s="157">
        <f>[1]Impuestos!H44</f>
        <v>84557347.411764696</v>
      </c>
      <c r="I45" s="157">
        <f>[1]Impuestos!I44</f>
        <v>86012768.168067217</v>
      </c>
      <c r="J45" s="157">
        <f>[1]Impuestos!J44</f>
        <v>84748122.420168057</v>
      </c>
      <c r="K45" s="157">
        <f>[1]Impuestos!K44</f>
        <v>85731014.134453773</v>
      </c>
      <c r="L45" s="157">
        <f>[1]Impuestos!L44</f>
        <v>0</v>
      </c>
      <c r="M45" s="157">
        <f>[1]Impuestos!M44</f>
        <v>0</v>
      </c>
      <c r="N45" s="157">
        <f>[1]Impuestos!N44</f>
        <v>0</v>
      </c>
      <c r="O45" s="157">
        <f>[1]Impuestos!O44</f>
        <v>754505091.58823514</v>
      </c>
      <c r="P45" s="157">
        <f>[1]Impuestos!P44</f>
        <v>1100049.0950521862</v>
      </c>
      <c r="Q45" s="19"/>
      <c r="R45" s="1"/>
      <c r="S45" s="1"/>
    </row>
    <row r="46" spans="1:19" s="3" customFormat="1" ht="9">
      <c r="A46" s="1"/>
      <c r="B46" s="163" t="s">
        <v>3</v>
      </c>
      <c r="C46" s="153">
        <f>[1]Impuestos!C45</f>
        <v>148003349.5210084</v>
      </c>
      <c r="D46" s="153">
        <f>[1]Impuestos!D45</f>
        <v>151214879.12605041</v>
      </c>
      <c r="E46" s="153">
        <f>[1]Impuestos!E45</f>
        <v>165843195.47058824</v>
      </c>
      <c r="F46" s="153">
        <f>[1]Impuestos!F45</f>
        <v>151174627.70588234</v>
      </c>
      <c r="G46" s="153">
        <f>[1]Impuestos!G45</f>
        <v>168760618.96638656</v>
      </c>
      <c r="H46" s="153">
        <f>[1]Impuestos!H45</f>
        <v>146160868.58823529</v>
      </c>
      <c r="I46" s="153">
        <f>[1]Impuestos!I45</f>
        <v>158811452.73949578</v>
      </c>
      <c r="J46" s="153">
        <f>[1]Impuestos!J45</f>
        <v>157162709.69747898</v>
      </c>
      <c r="K46" s="153">
        <f>[1]Impuestos!K45</f>
        <v>157186841.29411763</v>
      </c>
      <c r="L46" s="153">
        <f>[1]Impuestos!L45</f>
        <v>0</v>
      </c>
      <c r="M46" s="153">
        <f>[1]Impuestos!M45</f>
        <v>0</v>
      </c>
      <c r="N46" s="153">
        <f>[1]Impuestos!N45</f>
        <v>0</v>
      </c>
      <c r="O46" s="153">
        <f>[1]Impuestos!O45</f>
        <v>1404318543.1092436</v>
      </c>
      <c r="P46" s="153">
        <f>[1]Impuestos!P45</f>
        <v>2049346.8168809758</v>
      </c>
      <c r="Q46" s="19"/>
      <c r="R46" s="1"/>
      <c r="S46" s="1"/>
    </row>
    <row r="47" spans="1:19" s="3" customFormat="1" ht="9">
      <c r="A47" s="1"/>
      <c r="B47" s="163" t="s">
        <v>233</v>
      </c>
      <c r="C47" s="153">
        <f>[1]Impuestos!C46</f>
        <v>0</v>
      </c>
      <c r="D47" s="153">
        <f>[1]Impuestos!D46</f>
        <v>0</v>
      </c>
      <c r="E47" s="153">
        <f>[1]Impuestos!E46</f>
        <v>0</v>
      </c>
      <c r="F47" s="153">
        <f>[1]Impuestos!F46</f>
        <v>0</v>
      </c>
      <c r="G47" s="153">
        <f>[1]Impuestos!G46</f>
        <v>0</v>
      </c>
      <c r="H47" s="153">
        <f>[1]Impuestos!H46</f>
        <v>0</v>
      </c>
      <c r="I47" s="153">
        <f>[1]Impuestos!I46</f>
        <v>8236833.8571428563</v>
      </c>
      <c r="J47" s="153">
        <f>[1]Impuestos!J46</f>
        <v>105975295.39495797</v>
      </c>
      <c r="K47" s="153">
        <f>[1]Impuestos!K46</f>
        <v>100238337.36134453</v>
      </c>
      <c r="L47" s="153">
        <f>[1]Impuestos!L46</f>
        <v>0</v>
      </c>
      <c r="M47" s="153">
        <f>[1]Impuestos!M46</f>
        <v>0</v>
      </c>
      <c r="N47" s="153">
        <f>[1]Impuestos!N46</f>
        <v>0</v>
      </c>
      <c r="O47" s="153">
        <f>[1]Impuestos!O46</f>
        <v>214450466.61344534</v>
      </c>
      <c r="P47" s="153">
        <f>[1]Impuestos!P46</f>
        <v>300015.38051264267</v>
      </c>
      <c r="Q47" s="19"/>
      <c r="R47" s="1"/>
      <c r="S47" s="1"/>
    </row>
    <row r="48" spans="1:19" s="3" customFormat="1" ht="9">
      <c r="A48" s="1"/>
      <c r="B48" s="164" t="s">
        <v>127</v>
      </c>
      <c r="C48" s="157">
        <f>[1]Impuestos!C47</f>
        <v>521320440.72268903</v>
      </c>
      <c r="D48" s="157">
        <f>[1]Impuestos!D47</f>
        <v>481526404.36134452</v>
      </c>
      <c r="E48" s="157">
        <f>[1]Impuestos!E47</f>
        <v>534845179.10924363</v>
      </c>
      <c r="F48" s="157">
        <f>[1]Impuestos!F47</f>
        <v>548217777.94957983</v>
      </c>
      <c r="G48" s="157">
        <f>[1]Impuestos!G47</f>
        <v>556597323.36134446</v>
      </c>
      <c r="H48" s="157">
        <f>[1]Impuestos!H47</f>
        <v>509434712.58823526</v>
      </c>
      <c r="I48" s="157">
        <f>[1]Impuestos!I47</f>
        <v>542319787.73109245</v>
      </c>
      <c r="J48" s="157">
        <f>[1]Impuestos!J47</f>
        <v>529080638.34453779</v>
      </c>
      <c r="K48" s="157">
        <f>[1]Impuestos!K47</f>
        <v>516436039.67226887</v>
      </c>
      <c r="L48" s="157">
        <f>[1]Impuestos!L47</f>
        <v>0</v>
      </c>
      <c r="M48" s="157">
        <f>[1]Impuestos!M47</f>
        <v>0</v>
      </c>
      <c r="N48" s="157">
        <f>[1]Impuestos!N47</f>
        <v>0</v>
      </c>
      <c r="O48" s="157">
        <f>[1]Impuestos!O47</f>
        <v>4739778303.8403358</v>
      </c>
      <c r="P48" s="157">
        <f>[1]Impuestos!P47</f>
        <v>6916856.4305986445</v>
      </c>
      <c r="Q48" s="19"/>
      <c r="R48" s="1"/>
      <c r="S48" s="1"/>
    </row>
    <row r="49" spans="1:19" s="3" customFormat="1" ht="9">
      <c r="A49" s="1"/>
      <c r="B49" s="163" t="s">
        <v>7</v>
      </c>
      <c r="C49" s="153">
        <f>[1]Impuestos!C48</f>
        <v>71762940.285714284</v>
      </c>
      <c r="D49" s="153">
        <f>[1]Impuestos!D48</f>
        <v>63390813.815126047</v>
      </c>
      <c r="E49" s="153">
        <f>[1]Impuestos!E48</f>
        <v>67890231.436974779</v>
      </c>
      <c r="F49" s="153">
        <f>[1]Impuestos!F48</f>
        <v>72569606.840336129</v>
      </c>
      <c r="G49" s="153">
        <f>[1]Impuestos!G48</f>
        <v>63341953.47899159</v>
      </c>
      <c r="H49" s="153">
        <f>[1]Impuestos!H48</f>
        <v>59820389.218487389</v>
      </c>
      <c r="I49" s="153">
        <f>[1]Impuestos!I48</f>
        <v>74672188.193277299</v>
      </c>
      <c r="J49" s="153">
        <f>[1]Impuestos!J48</f>
        <v>64712510.815126047</v>
      </c>
      <c r="K49" s="153">
        <f>[1]Impuestos!K48</f>
        <v>71846585.630252093</v>
      </c>
      <c r="L49" s="153">
        <f>[1]Impuestos!L48</f>
        <v>0</v>
      </c>
      <c r="M49" s="153">
        <f>[1]Impuestos!M48</f>
        <v>0</v>
      </c>
      <c r="N49" s="153">
        <f>[1]Impuestos!N48</f>
        <v>0</v>
      </c>
      <c r="O49" s="153">
        <f>[1]Impuestos!O48</f>
        <v>610007219.71428561</v>
      </c>
      <c r="P49" s="153">
        <f>[1]Impuestos!P48</f>
        <v>890442.36440669978</v>
      </c>
      <c r="Q49" s="19"/>
      <c r="R49" s="1"/>
      <c r="S49" s="1"/>
    </row>
    <row r="50" spans="1:19" s="3" customFormat="1" ht="9">
      <c r="A50" s="1"/>
      <c r="B50" s="164" t="s">
        <v>8</v>
      </c>
      <c r="C50" s="157">
        <f>[1]Impuestos!C49</f>
        <v>262765886.89915964</v>
      </c>
      <c r="D50" s="157">
        <f>[1]Impuestos!D49</f>
        <v>264391940.10924369</v>
      </c>
      <c r="E50" s="157">
        <f>[1]Impuestos!E49</f>
        <v>343156434.68067223</v>
      </c>
      <c r="F50" s="157">
        <f>[1]Impuestos!F49</f>
        <v>321841537.10924369</v>
      </c>
      <c r="G50" s="157">
        <f>[1]Impuestos!G49</f>
        <v>324230518.87394953</v>
      </c>
      <c r="H50" s="157">
        <f>[1]Impuestos!H49</f>
        <v>309472973.1512605</v>
      </c>
      <c r="I50" s="157">
        <f>[1]Impuestos!I49</f>
        <v>302650030.36134452</v>
      </c>
      <c r="J50" s="157">
        <f>[1]Impuestos!J49</f>
        <v>313335149.93277311</v>
      </c>
      <c r="K50" s="157">
        <f>[1]Impuestos!K49</f>
        <v>275097395.90756303</v>
      </c>
      <c r="L50" s="157">
        <f>[1]Impuestos!L49</f>
        <v>0</v>
      </c>
      <c r="M50" s="157">
        <f>[1]Impuestos!M49</f>
        <v>0</v>
      </c>
      <c r="N50" s="157">
        <f>[1]Impuestos!N49</f>
        <v>0</v>
      </c>
      <c r="O50" s="157">
        <f>[1]Impuestos!O49</f>
        <v>2716941867.0252104</v>
      </c>
      <c r="P50" s="157">
        <f>[1]Impuestos!P49</f>
        <v>3965708.3983373544</v>
      </c>
      <c r="Q50" s="19"/>
      <c r="R50" s="1"/>
      <c r="S50" s="1"/>
    </row>
    <row r="51" spans="1:19" s="3" customFormat="1" ht="9">
      <c r="A51" s="1"/>
      <c r="B51" s="163" t="s">
        <v>9</v>
      </c>
      <c r="C51" s="153">
        <f>[1]Impuestos!C50</f>
        <v>189224204.61344537</v>
      </c>
      <c r="D51" s="153">
        <f>[1]Impuestos!D50</f>
        <v>181172187.907563</v>
      </c>
      <c r="E51" s="153">
        <f>[1]Impuestos!E50</f>
        <v>196631379.0420168</v>
      </c>
      <c r="F51" s="153">
        <f>[1]Impuestos!F50</f>
        <v>183125751.62184873</v>
      </c>
      <c r="G51" s="153">
        <f>[1]Impuestos!G50</f>
        <v>199600780.78991595</v>
      </c>
      <c r="H51" s="153">
        <f>[1]Impuestos!H50</f>
        <v>167585970.78991595</v>
      </c>
      <c r="I51" s="153">
        <f>[1]Impuestos!I50</f>
        <v>185743958.16806722</v>
      </c>
      <c r="J51" s="153">
        <f>[1]Impuestos!J50</f>
        <v>186726662.11764705</v>
      </c>
      <c r="K51" s="153">
        <f>[1]Impuestos!K50</f>
        <v>174349830.44537812</v>
      </c>
      <c r="L51" s="153">
        <f>[1]Impuestos!L50</f>
        <v>0</v>
      </c>
      <c r="M51" s="153">
        <f>[1]Impuestos!M50</f>
        <v>0</v>
      </c>
      <c r="N51" s="153">
        <f>[1]Impuestos!N50</f>
        <v>0</v>
      </c>
      <c r="O51" s="153">
        <f>[1]Impuestos!O50</f>
        <v>1664160725.4957983</v>
      </c>
      <c r="P51" s="153">
        <f>[1]Impuestos!P50</f>
        <v>2429939.9401557068</v>
      </c>
      <c r="Q51" s="19"/>
      <c r="R51" s="1"/>
      <c r="S51" s="1"/>
    </row>
    <row r="52" spans="1:19" s="3" customFormat="1" ht="9">
      <c r="A52" s="1"/>
      <c r="B52" s="165" t="s">
        <v>128</v>
      </c>
      <c r="C52" s="157">
        <f>[1]Impuestos!C51</f>
        <v>129868325.47899158</v>
      </c>
      <c r="D52" s="157">
        <f>[1]Impuestos!D51</f>
        <v>126775539.32773109</v>
      </c>
      <c r="E52" s="157">
        <f>[1]Impuestos!E51</f>
        <v>136974766.47058824</v>
      </c>
      <c r="F52" s="157">
        <f>[1]Impuestos!F51</f>
        <v>134182580.75630251</v>
      </c>
      <c r="G52" s="157">
        <f>[1]Impuestos!G51</f>
        <v>125899269.38655461</v>
      </c>
      <c r="H52" s="157">
        <f>[1]Impuestos!H51</f>
        <v>150609554.45378152</v>
      </c>
      <c r="I52" s="157">
        <f>[1]Impuestos!I51</f>
        <v>152221765.44537815</v>
      </c>
      <c r="J52" s="157">
        <f>[1]Impuestos!J51</f>
        <v>145937756.37815124</v>
      </c>
      <c r="K52" s="157">
        <f>[1]Impuestos!K51</f>
        <v>127725762.85714285</v>
      </c>
      <c r="L52" s="157">
        <f>[1]Impuestos!L51</f>
        <v>0</v>
      </c>
      <c r="M52" s="157">
        <f>[1]Impuestos!M51</f>
        <v>0</v>
      </c>
      <c r="N52" s="157">
        <f>[1]Impuestos!N51</f>
        <v>0</v>
      </c>
      <c r="O52" s="157">
        <f>[1]Impuestos!O51</f>
        <v>1230195320.5546219</v>
      </c>
      <c r="P52" s="157">
        <f>[1]Impuestos!P51</f>
        <v>1794773.4101642303</v>
      </c>
      <c r="Q52" s="19"/>
      <c r="R52" s="1"/>
      <c r="S52" s="1"/>
    </row>
    <row r="53" spans="1:19" s="3" customFormat="1" ht="9">
      <c r="A53" s="1"/>
      <c r="B53" s="163" t="s">
        <v>90</v>
      </c>
      <c r="C53" s="153">
        <f>[1]Impuestos!C52</f>
        <v>59751413.151260503</v>
      </c>
      <c r="D53" s="153">
        <f>[1]Impuestos!D52</f>
        <v>66347395.35294117</v>
      </c>
      <c r="E53" s="153">
        <f>[1]Impuestos!E52</f>
        <v>56832309.193277307</v>
      </c>
      <c r="F53" s="153">
        <f>[1]Impuestos!F52</f>
        <v>52776989.109243691</v>
      </c>
      <c r="G53" s="153">
        <f>[1]Impuestos!G52</f>
        <v>63086108.420168065</v>
      </c>
      <c r="H53" s="153">
        <f>[1]Impuestos!H52</f>
        <v>55688829.319327727</v>
      </c>
      <c r="I53" s="153">
        <f>[1]Impuestos!I52</f>
        <v>63982454.655462183</v>
      </c>
      <c r="J53" s="153">
        <f>[1]Impuestos!J52</f>
        <v>61906290.966386549</v>
      </c>
      <c r="K53" s="153">
        <f>[1]Impuestos!K52</f>
        <v>68952315.310924366</v>
      </c>
      <c r="L53" s="153">
        <f>[1]Impuestos!L52</f>
        <v>0</v>
      </c>
      <c r="M53" s="153">
        <f>[1]Impuestos!M52</f>
        <v>0</v>
      </c>
      <c r="N53" s="153">
        <f>[1]Impuestos!N52</f>
        <v>0</v>
      </c>
      <c r="O53" s="153">
        <f>[1]Impuestos!O52</f>
        <v>549324105.47899163</v>
      </c>
      <c r="P53" s="153">
        <f>[1]Impuestos!P52</f>
        <v>801110.09627499781</v>
      </c>
      <c r="Q53" s="19"/>
      <c r="R53" s="1"/>
      <c r="S53" s="1"/>
    </row>
    <row r="54" spans="1:19" s="3" customFormat="1" ht="9">
      <c r="A54" s="1"/>
      <c r="B54" s="165" t="s">
        <v>88</v>
      </c>
      <c r="C54" s="157">
        <f>[1]Impuestos!C53</f>
        <v>78620198.35294117</v>
      </c>
      <c r="D54" s="157">
        <f>[1]Impuestos!D53</f>
        <v>65664237.420168065</v>
      </c>
      <c r="E54" s="157">
        <f>[1]Impuestos!E53</f>
        <v>73926377.042016804</v>
      </c>
      <c r="F54" s="157">
        <f>[1]Impuestos!F53</f>
        <v>87548151.302521005</v>
      </c>
      <c r="G54" s="157">
        <f>[1]Impuestos!G53</f>
        <v>60868952.277310923</v>
      </c>
      <c r="H54" s="157">
        <f>[1]Impuestos!H53</f>
        <v>78191693.428571418</v>
      </c>
      <c r="I54" s="157">
        <f>[1]Impuestos!I53</f>
        <v>79551195.478991598</v>
      </c>
      <c r="J54" s="157">
        <f>[1]Impuestos!J53</f>
        <v>71171383.109243691</v>
      </c>
      <c r="K54" s="157">
        <f>[1]Impuestos!K53</f>
        <v>60103263.613445371</v>
      </c>
      <c r="L54" s="157">
        <f>[1]Impuestos!L53</f>
        <v>0</v>
      </c>
      <c r="M54" s="157">
        <f>[1]Impuestos!M53</f>
        <v>0</v>
      </c>
      <c r="N54" s="157">
        <f>[1]Impuestos!N53</f>
        <v>0</v>
      </c>
      <c r="O54" s="157">
        <f>[1]Impuestos!O53</f>
        <v>655645452.02521002</v>
      </c>
      <c r="P54" s="157">
        <f>[1]Impuestos!P53</f>
        <v>958292.55980279727</v>
      </c>
      <c r="Q54" s="19"/>
      <c r="R54" s="1"/>
      <c r="S54" s="1"/>
    </row>
    <row r="55" spans="1:19" s="3" customFormat="1" ht="9">
      <c r="A55" s="1"/>
      <c r="B55" s="163" t="s">
        <v>10</v>
      </c>
      <c r="C55" s="153">
        <f>[1]Impuestos!C54</f>
        <v>259363087.64705881</v>
      </c>
      <c r="D55" s="153">
        <f>[1]Impuestos!D54</f>
        <v>232618654.11764705</v>
      </c>
      <c r="E55" s="153">
        <f>[1]Impuestos!E54</f>
        <v>268446839.9579832</v>
      </c>
      <c r="F55" s="153">
        <f>[1]Impuestos!F54</f>
        <v>276093719.98319328</v>
      </c>
      <c r="G55" s="153">
        <f>[1]Impuestos!G54</f>
        <v>272598757.15966386</v>
      </c>
      <c r="H55" s="153">
        <f>[1]Impuestos!H54</f>
        <v>262480849.21848738</v>
      </c>
      <c r="I55" s="153">
        <f>[1]Impuestos!I54</f>
        <v>272825006.76470584</v>
      </c>
      <c r="J55" s="153">
        <f>[1]Impuestos!J54</f>
        <v>275169700.80672264</v>
      </c>
      <c r="K55" s="153">
        <f>[1]Impuestos!K54</f>
        <v>271591336.60504198</v>
      </c>
      <c r="L55" s="153">
        <f>[1]Impuestos!L54</f>
        <v>0</v>
      </c>
      <c r="M55" s="153">
        <f>[1]Impuestos!M54</f>
        <v>0</v>
      </c>
      <c r="N55" s="153">
        <f>[1]Impuestos!N54</f>
        <v>0</v>
      </c>
      <c r="O55" s="153">
        <f>[1]Impuestos!O54</f>
        <v>2391187952.2605038</v>
      </c>
      <c r="P55" s="153">
        <f>[1]Impuestos!P54</f>
        <v>3487520.8247535103</v>
      </c>
      <c r="Q55" s="19"/>
      <c r="R55" s="1"/>
      <c r="S55" s="1"/>
    </row>
    <row r="56" spans="1:19" s="3" customFormat="1" ht="9">
      <c r="A56" s="1"/>
      <c r="B56" s="53" t="s">
        <v>0</v>
      </c>
      <c r="C56" s="53">
        <f>[1]Impuestos!C55</f>
        <v>4271694159.3445373</v>
      </c>
      <c r="D56" s="53">
        <f>[1]Impuestos!D55</f>
        <v>4065661113.7647057</v>
      </c>
      <c r="E56" s="53">
        <f>[1]Impuestos!E55</f>
        <v>4411877705.5294123</v>
      </c>
      <c r="F56" s="53">
        <f>[1]Impuestos!F55</f>
        <v>4459585476.1176472</v>
      </c>
      <c r="G56" s="53">
        <f>[1]Impuestos!G55</f>
        <v>4798531606.5966387</v>
      </c>
      <c r="H56" s="53">
        <f>[1]Impuestos!H55</f>
        <v>4613850358.0252104</v>
      </c>
      <c r="I56" s="53">
        <f>[1]Impuestos!I55</f>
        <v>4666622429.168066</v>
      </c>
      <c r="J56" s="53">
        <f>[1]Impuestos!J55</f>
        <v>4763102787.9831924</v>
      </c>
      <c r="K56" s="53">
        <f>[1]Impuestos!K55</f>
        <v>4637191949.0336132</v>
      </c>
      <c r="L56" s="53">
        <f>[1]Impuestos!L55</f>
        <v>0</v>
      </c>
      <c r="M56" s="53">
        <f>[1]Impuestos!M55</f>
        <v>0</v>
      </c>
      <c r="N56" s="53">
        <f>[1]Impuestos!N55</f>
        <v>0</v>
      </c>
      <c r="O56" s="53">
        <f>[1]Impuestos!O55</f>
        <v>40688117585.563019</v>
      </c>
      <c r="P56" s="53">
        <f>[1]Impuestos!P55</f>
        <v>59321970.295553394</v>
      </c>
      <c r="Q56" s="19"/>
      <c r="R56" s="1"/>
      <c r="S56" s="1"/>
    </row>
    <row r="57" spans="1:19" s="3" customFormat="1" ht="9">
      <c r="A57" s="1"/>
      <c r="B57" s="53" t="s">
        <v>5</v>
      </c>
      <c r="C57" s="53">
        <f>[1]Impuestos!C56</f>
        <v>6309181.1055808021</v>
      </c>
      <c r="D57" s="53">
        <f>[1]Impuestos!D56</f>
        <v>6194821.1393641718</v>
      </c>
      <c r="E57" s="53">
        <f>[1]Impuestos!E56</f>
        <v>6607772.7437236588</v>
      </c>
      <c r="F57" s="53">
        <f>[1]Impuestos!F56</f>
        <v>6682027.9833947364</v>
      </c>
      <c r="G57" s="53">
        <f>[1]Impuestos!G56</f>
        <v>6934294.2291858941</v>
      </c>
      <c r="H57" s="53">
        <f>[1]Impuestos!H56</f>
        <v>6663465.8049785681</v>
      </c>
      <c r="I57" s="53">
        <f>[1]Impuestos!I56</f>
        <v>6802061.6697782502</v>
      </c>
      <c r="J57" s="53">
        <f>[1]Impuestos!J56</f>
        <v>6673816.4326512432</v>
      </c>
      <c r="K57" s="53">
        <f>[1]Impuestos!K56</f>
        <v>6454529.1868960708</v>
      </c>
      <c r="L57" s="53">
        <f>[1]Impuestos!L56</f>
        <v>0</v>
      </c>
      <c r="M57" s="53">
        <f>[1]Impuestos!M56</f>
        <v>0</v>
      </c>
      <c r="N57" s="53">
        <f>[1]Impuestos!N56</f>
        <v>0</v>
      </c>
      <c r="O57" s="53">
        <f>[1]Impuestos!O56</f>
        <v>59321970.295553401</v>
      </c>
      <c r="P57" s="53">
        <f>[1]Impuestos!P56</f>
        <v>0</v>
      </c>
      <c r="Q57" s="19"/>
      <c r="R57" s="1"/>
      <c r="S57" s="1"/>
    </row>
    <row r="58" spans="1:19" s="1" customFormat="1" ht="18" customHeight="1">
      <c r="B58" s="53" t="s">
        <v>15</v>
      </c>
      <c r="C58" s="131">
        <f>[1]Impuestos!C57</f>
        <v>677.06</v>
      </c>
      <c r="D58" s="131">
        <f>[1]Impuestos!D57</f>
        <v>656.3</v>
      </c>
      <c r="E58" s="131">
        <f>[1]Impuestos!E57</f>
        <v>667.68</v>
      </c>
      <c r="F58" s="131">
        <f>[1]Impuestos!F57</f>
        <v>667.4</v>
      </c>
      <c r="G58" s="131">
        <f>[1]Impuestos!G57</f>
        <v>692</v>
      </c>
      <c r="H58" s="131">
        <f>[1]Impuestos!H57</f>
        <v>692.41</v>
      </c>
      <c r="I58" s="131">
        <f>[1]Impuestos!I57</f>
        <v>686.06</v>
      </c>
      <c r="J58" s="131">
        <f>[1]Impuestos!J57</f>
        <v>713.7</v>
      </c>
      <c r="K58" s="131">
        <f>[1]Impuestos!K57</f>
        <v>718.44</v>
      </c>
      <c r="L58" s="131">
        <f>[1]Impuestos!L57</f>
        <v>1</v>
      </c>
      <c r="M58" s="131">
        <f>[1]Impuestos!M57</f>
        <v>1</v>
      </c>
      <c r="N58" s="131">
        <f>[1]Impuestos!N57</f>
        <v>1</v>
      </c>
      <c r="O58" s="131">
        <f>[1]Impuestos!O57</f>
        <v>0</v>
      </c>
      <c r="P58" s="131">
        <f>[1]Impuestos!P57</f>
        <v>0</v>
      </c>
      <c r="Q58" s="20"/>
    </row>
    <row r="59" spans="1:19" s="1" customFormat="1" ht="30" customHeight="1">
      <c r="B59" s="317" t="s">
        <v>174</v>
      </c>
      <c r="C59" s="317"/>
      <c r="D59" s="317"/>
      <c r="E59" s="317"/>
      <c r="F59" s="317"/>
      <c r="G59" s="317"/>
      <c r="H59" s="317"/>
      <c r="I59" s="317"/>
      <c r="J59" s="317"/>
      <c r="K59" s="317"/>
      <c r="L59" s="317"/>
      <c r="M59" s="317"/>
      <c r="N59" s="317"/>
      <c r="O59" s="317"/>
      <c r="P59" s="317"/>
      <c r="Q59" s="20"/>
    </row>
    <row r="60" spans="1:19" s="1" customFormat="1" ht="18" customHeight="1">
      <c r="Q60" s="21"/>
    </row>
    <row r="61" spans="1:19" ht="7.5" customHeight="1"/>
    <row r="62" spans="1:19" ht="1.5" customHeight="1"/>
  </sheetData>
  <mergeCells count="5">
    <mergeCell ref="B59:P59"/>
    <mergeCell ref="B36:P36"/>
    <mergeCell ref="B8:P8"/>
    <mergeCell ref="B34:P34"/>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7"/>
  <sheetViews>
    <sheetView showGridLines="0" topLeftCell="A64" zoomScale="115" zoomScaleNormal="115" workbookViewId="0">
      <selection activeCell="D72" sqref="D72:Q93"/>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28515625" style="14" customWidth="1"/>
    <col min="9" max="9" width="11" style="14" bestFit="1" customWidth="1"/>
    <col min="10" max="10" width="10.7109375" style="14" bestFit="1" customWidth="1"/>
    <col min="11" max="11" width="11.7109375" style="14" customWidth="1"/>
    <col min="12" max="12" width="11" style="14" bestFit="1" customWidth="1"/>
    <col min="13" max="13" width="10.7109375" style="14" customWidth="1"/>
    <col min="14" max="14" width="11.7109375" style="14" customWidth="1"/>
    <col min="15" max="15" width="11.42578125" style="14" bestFit="1" customWidth="1"/>
    <col min="16" max="16" width="11.710937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303" t="s">
        <v>29</v>
      </c>
      <c r="C8" s="304"/>
      <c r="D8" s="304"/>
      <c r="E8" s="304"/>
      <c r="F8" s="304"/>
      <c r="G8" s="304"/>
      <c r="H8" s="304"/>
      <c r="I8" s="304"/>
      <c r="J8" s="304"/>
      <c r="K8" s="304"/>
      <c r="L8" s="304"/>
      <c r="M8" s="304"/>
      <c r="N8" s="304"/>
      <c r="O8" s="304"/>
      <c r="P8" s="305"/>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1" t="s">
        <v>47</v>
      </c>
      <c r="O9" s="111" t="s">
        <v>48</v>
      </c>
      <c r="P9" s="63" t="s">
        <v>0</v>
      </c>
      <c r="Q9" s="38"/>
      <c r="R9" s="38"/>
    </row>
    <row r="10" spans="1:18" s="34" customFormat="1" ht="15" customHeight="1">
      <c r="B10" s="321" t="s">
        <v>171</v>
      </c>
      <c r="C10" s="322"/>
      <c r="D10" s="322"/>
      <c r="E10" s="322"/>
      <c r="F10" s="322"/>
      <c r="G10" s="322"/>
      <c r="H10" s="322"/>
      <c r="I10" s="322"/>
      <c r="J10" s="322"/>
      <c r="K10" s="322"/>
      <c r="L10" s="322"/>
      <c r="M10" s="322"/>
      <c r="N10" s="322"/>
      <c r="O10" s="322"/>
      <c r="P10" s="323"/>
      <c r="R10" s="38"/>
    </row>
    <row r="11" spans="1:18" s="198" customFormat="1" ht="9">
      <c r="A11" s="196"/>
      <c r="B11" s="292" t="s">
        <v>224</v>
      </c>
      <c r="C11" s="155" t="s">
        <v>130</v>
      </c>
      <c r="D11" s="155">
        <f>[1]Visitas!C11</f>
        <v>21190</v>
      </c>
      <c r="E11" s="155">
        <f>[1]Visitas!D11</f>
        <v>19729</v>
      </c>
      <c r="F11" s="155">
        <f>[1]Visitas!E11</f>
        <v>18383</v>
      </c>
      <c r="G11" s="155">
        <f>[1]Visitas!F11</f>
        <v>17710</v>
      </c>
      <c r="H11" s="155">
        <f>[1]Visitas!G11</f>
        <v>18481</v>
      </c>
      <c r="I11" s="155">
        <f>[1]Visitas!H11</f>
        <v>18043</v>
      </c>
      <c r="J11" s="155">
        <f>[1]Visitas!I11</f>
        <v>20192</v>
      </c>
      <c r="K11" s="155">
        <f>[1]Visitas!J11</f>
        <v>22441</v>
      </c>
      <c r="L11" s="155">
        <f>[1]Visitas!K11</f>
        <v>18932</v>
      </c>
      <c r="M11" s="155">
        <f>[1]Visitas!L11</f>
        <v>0</v>
      </c>
      <c r="N11" s="155">
        <f>[1]Visitas!M11</f>
        <v>0</v>
      </c>
      <c r="O11" s="155">
        <f>[1]Visitas!N11</f>
        <v>0</v>
      </c>
      <c r="P11" s="155">
        <f>[1]Visitas!O11</f>
        <v>175101</v>
      </c>
      <c r="Q11" s="197"/>
      <c r="R11" s="197"/>
    </row>
    <row r="12" spans="1:18" s="196" customFormat="1" ht="9">
      <c r="B12" s="160" t="s">
        <v>125</v>
      </c>
      <c r="C12" s="153" t="s">
        <v>62</v>
      </c>
      <c r="D12" s="153">
        <f>[1]Visitas!C12</f>
        <v>15860</v>
      </c>
      <c r="E12" s="153">
        <f>[1]Visitas!D12</f>
        <v>13897</v>
      </c>
      <c r="F12" s="153">
        <f>[1]Visitas!E12</f>
        <v>17731</v>
      </c>
      <c r="G12" s="153">
        <f>[1]Visitas!F12</f>
        <v>17639</v>
      </c>
      <c r="H12" s="153">
        <f>[1]Visitas!G12</f>
        <v>19731</v>
      </c>
      <c r="I12" s="153">
        <f>[1]Visitas!H12</f>
        <v>16976</v>
      </c>
      <c r="J12" s="153">
        <f>[1]Visitas!I12</f>
        <v>18784</v>
      </c>
      <c r="K12" s="153">
        <f>[1]Visitas!J12</f>
        <v>19339</v>
      </c>
      <c r="L12" s="153">
        <f>[1]Visitas!K12</f>
        <v>15457</v>
      </c>
      <c r="M12" s="153">
        <f>[1]Visitas!L12</f>
        <v>0</v>
      </c>
      <c r="N12" s="153">
        <f>[1]Visitas!M12</f>
        <v>0</v>
      </c>
      <c r="O12" s="153">
        <f>[1]Visitas!N12</f>
        <v>0</v>
      </c>
      <c r="P12" s="153">
        <f>[1]Visitas!O12</f>
        <v>155414</v>
      </c>
      <c r="Q12" s="197"/>
      <c r="R12" s="197"/>
    </row>
    <row r="13" spans="1:18" s="198" customFormat="1" ht="9">
      <c r="A13" s="196"/>
      <c r="B13" s="161" t="s">
        <v>1</v>
      </c>
      <c r="C13" s="155" t="s">
        <v>63</v>
      </c>
      <c r="D13" s="155">
        <f>[1]Visitas!C13</f>
        <v>34847</v>
      </c>
      <c r="E13" s="155">
        <f>[1]Visitas!D13</f>
        <v>34267</v>
      </c>
      <c r="F13" s="155">
        <f>[1]Visitas!E13</f>
        <v>37585</v>
      </c>
      <c r="G13" s="155">
        <f>[1]Visitas!F13</f>
        <v>36880</v>
      </c>
      <c r="H13" s="155">
        <f>[1]Visitas!G13</f>
        <v>46153</v>
      </c>
      <c r="I13" s="155">
        <f>[1]Visitas!H13</f>
        <v>39658</v>
      </c>
      <c r="J13" s="155">
        <f>[1]Visitas!I13</f>
        <v>40773</v>
      </c>
      <c r="K13" s="155">
        <f>[1]Visitas!J13</f>
        <v>46501</v>
      </c>
      <c r="L13" s="155">
        <f>[1]Visitas!K13</f>
        <v>34546</v>
      </c>
      <c r="M13" s="155">
        <f>[1]Visitas!L13</f>
        <v>0</v>
      </c>
      <c r="N13" s="155">
        <f>[1]Visitas!M13</f>
        <v>0</v>
      </c>
      <c r="O13" s="155">
        <f>[1]Visitas!N13</f>
        <v>0</v>
      </c>
      <c r="P13" s="155">
        <f>[1]Visitas!O13</f>
        <v>351210</v>
      </c>
      <c r="Q13" s="197"/>
      <c r="R13" s="197"/>
    </row>
    <row r="14" spans="1:18" s="198" customFormat="1" ht="9">
      <c r="A14" s="196"/>
      <c r="B14" s="162" t="s">
        <v>49</v>
      </c>
      <c r="C14" s="153" t="s">
        <v>64</v>
      </c>
      <c r="D14" s="153">
        <f>[1]Visitas!C14</f>
        <v>17763</v>
      </c>
      <c r="E14" s="153">
        <f>[1]Visitas!D14</f>
        <v>17443</v>
      </c>
      <c r="F14" s="153">
        <f>[1]Visitas!E14</f>
        <v>20738</v>
      </c>
      <c r="G14" s="153">
        <f>[1]Visitas!F14</f>
        <v>19674</v>
      </c>
      <c r="H14" s="153">
        <f>[1]Visitas!G14</f>
        <v>21437</v>
      </c>
      <c r="I14" s="153">
        <f>[1]Visitas!H14</f>
        <v>19377</v>
      </c>
      <c r="J14" s="153">
        <f>[1]Visitas!I14</f>
        <v>18939</v>
      </c>
      <c r="K14" s="153">
        <f>[1]Visitas!J14</f>
        <v>22250</v>
      </c>
      <c r="L14" s="153">
        <f>[1]Visitas!K14</f>
        <v>20570</v>
      </c>
      <c r="M14" s="153">
        <f>[1]Visitas!L14</f>
        <v>0</v>
      </c>
      <c r="N14" s="153">
        <f>[1]Visitas!M14</f>
        <v>0</v>
      </c>
      <c r="O14" s="153">
        <f>[1]Visitas!N14</f>
        <v>0</v>
      </c>
      <c r="P14" s="153">
        <f>[1]Visitas!O14</f>
        <v>178191</v>
      </c>
      <c r="Q14" s="197"/>
      <c r="R14" s="197"/>
    </row>
    <row r="15" spans="1:18" s="198" customFormat="1" ht="9">
      <c r="A15" s="196"/>
      <c r="B15" s="161" t="s">
        <v>152</v>
      </c>
      <c r="C15" s="155" t="s">
        <v>153</v>
      </c>
      <c r="D15" s="155">
        <f>[1]Visitas!C15</f>
        <v>13897</v>
      </c>
      <c r="E15" s="155">
        <f>[1]Visitas!D15</f>
        <v>16230</v>
      </c>
      <c r="F15" s="155">
        <f>[1]Visitas!E15</f>
        <v>13894</v>
      </c>
      <c r="G15" s="155">
        <f>[1]Visitas!F15</f>
        <v>15031</v>
      </c>
      <c r="H15" s="155">
        <f>[1]Visitas!G15</f>
        <v>16572</v>
      </c>
      <c r="I15" s="155">
        <f>[1]Visitas!H15</f>
        <v>13694</v>
      </c>
      <c r="J15" s="155">
        <f>[1]Visitas!I15</f>
        <v>15089</v>
      </c>
      <c r="K15" s="155">
        <f>[1]Visitas!J15</f>
        <v>15095</v>
      </c>
      <c r="L15" s="155">
        <f>[1]Visitas!K15</f>
        <v>12107</v>
      </c>
      <c r="M15" s="155">
        <f>[1]Visitas!L15</f>
        <v>0</v>
      </c>
      <c r="N15" s="155">
        <f>[1]Visitas!M15</f>
        <v>0</v>
      </c>
      <c r="O15" s="155">
        <f>[1]Visitas!N15</f>
        <v>0</v>
      </c>
      <c r="P15" s="155">
        <f>[1]Visitas!O15</f>
        <v>131609</v>
      </c>
      <c r="Q15" s="197"/>
      <c r="R15" s="197"/>
    </row>
    <row r="16" spans="1:18" s="198" customFormat="1" ht="9">
      <c r="A16" s="196"/>
      <c r="B16" s="160" t="s">
        <v>18</v>
      </c>
      <c r="C16" s="153" t="s">
        <v>65</v>
      </c>
      <c r="D16" s="153">
        <f>[1]Visitas!C16</f>
        <v>22235</v>
      </c>
      <c r="E16" s="153">
        <f>[1]Visitas!D16</f>
        <v>25548</v>
      </c>
      <c r="F16" s="153">
        <f>[1]Visitas!E16</f>
        <v>20299</v>
      </c>
      <c r="G16" s="153">
        <f>[1]Visitas!F16</f>
        <v>18005</v>
      </c>
      <c r="H16" s="153">
        <f>[1]Visitas!G16</f>
        <v>16815</v>
      </c>
      <c r="I16" s="153">
        <f>[1]Visitas!H16</f>
        <v>14095</v>
      </c>
      <c r="J16" s="153">
        <f>[1]Visitas!I16</f>
        <v>18880</v>
      </c>
      <c r="K16" s="153">
        <f>[1]Visitas!J16</f>
        <v>18298</v>
      </c>
      <c r="L16" s="153">
        <f>[1]Visitas!K16</f>
        <v>17840</v>
      </c>
      <c r="M16" s="153">
        <f>[1]Visitas!L16</f>
        <v>0</v>
      </c>
      <c r="N16" s="153">
        <f>[1]Visitas!M16</f>
        <v>0</v>
      </c>
      <c r="O16" s="153">
        <f>[1]Visitas!N16</f>
        <v>0</v>
      </c>
      <c r="P16" s="153">
        <f>[1]Visitas!O16</f>
        <v>172015</v>
      </c>
      <c r="Q16" s="197"/>
      <c r="R16" s="197"/>
    </row>
    <row r="17" spans="1:18" s="198" customFormat="1" ht="9">
      <c r="A17" s="196"/>
      <c r="B17" s="161" t="s">
        <v>76</v>
      </c>
      <c r="C17" s="155" t="s">
        <v>66</v>
      </c>
      <c r="D17" s="155">
        <f>[1]Visitas!C17</f>
        <v>28673</v>
      </c>
      <c r="E17" s="155">
        <f>[1]Visitas!D17</f>
        <v>27177</v>
      </c>
      <c r="F17" s="155">
        <f>[1]Visitas!E17</f>
        <v>30997</v>
      </c>
      <c r="G17" s="155">
        <f>[1]Visitas!F17</f>
        <v>27265</v>
      </c>
      <c r="H17" s="155">
        <f>[1]Visitas!G17</f>
        <v>33501</v>
      </c>
      <c r="I17" s="155">
        <f>[1]Visitas!H17</f>
        <v>28926</v>
      </c>
      <c r="J17" s="155">
        <f>[1]Visitas!I17</f>
        <v>34021</v>
      </c>
      <c r="K17" s="155">
        <f>[1]Visitas!J17</f>
        <v>38445</v>
      </c>
      <c r="L17" s="155">
        <f>[1]Visitas!K17</f>
        <v>32630</v>
      </c>
      <c r="M17" s="155">
        <f>[1]Visitas!L17</f>
        <v>0</v>
      </c>
      <c r="N17" s="155">
        <f>[1]Visitas!M17</f>
        <v>0</v>
      </c>
      <c r="O17" s="155">
        <f>[1]Visitas!N17</f>
        <v>0</v>
      </c>
      <c r="P17" s="155">
        <f>[1]Visitas!O17</f>
        <v>281635</v>
      </c>
      <c r="Q17" s="197"/>
      <c r="R17" s="197"/>
    </row>
    <row r="18" spans="1:18" s="198" customFormat="1" ht="9">
      <c r="A18" s="196"/>
      <c r="B18" s="160" t="s">
        <v>126</v>
      </c>
      <c r="C18" s="153" t="s">
        <v>67</v>
      </c>
      <c r="D18" s="153">
        <f>[1]Visitas!C18</f>
        <v>67161</v>
      </c>
      <c r="E18" s="153">
        <f>[1]Visitas!D18</f>
        <v>65633</v>
      </c>
      <c r="F18" s="153">
        <f>[1]Visitas!E18</f>
        <v>72898</v>
      </c>
      <c r="G18" s="153">
        <f>[1]Visitas!F18</f>
        <v>71038</v>
      </c>
      <c r="H18" s="153">
        <f>[1]Visitas!G18</f>
        <v>81185</v>
      </c>
      <c r="I18" s="153">
        <f>[1]Visitas!H18</f>
        <v>70270</v>
      </c>
      <c r="J18" s="153">
        <f>[1]Visitas!I18</f>
        <v>74526</v>
      </c>
      <c r="K18" s="153">
        <f>[1]Visitas!J18</f>
        <v>78381</v>
      </c>
      <c r="L18" s="153">
        <f>[1]Visitas!K18</f>
        <v>72105</v>
      </c>
      <c r="M18" s="153">
        <f>[1]Visitas!L18</f>
        <v>0</v>
      </c>
      <c r="N18" s="153">
        <f>[1]Visitas!M18</f>
        <v>0</v>
      </c>
      <c r="O18" s="153">
        <f>[1]Visitas!N18</f>
        <v>0</v>
      </c>
      <c r="P18" s="153">
        <f>[1]Visitas!O18</f>
        <v>653197</v>
      </c>
      <c r="Q18" s="197"/>
      <c r="R18" s="197"/>
    </row>
    <row r="19" spans="1:18" s="198" customFormat="1" ht="9">
      <c r="A19" s="196"/>
      <c r="B19" s="161" t="s">
        <v>2</v>
      </c>
      <c r="C19" s="155" t="s">
        <v>68</v>
      </c>
      <c r="D19" s="155">
        <f>[1]Visitas!C19</f>
        <v>7410</v>
      </c>
      <c r="E19" s="155">
        <f>[1]Visitas!D19</f>
        <v>7876</v>
      </c>
      <c r="F19" s="155">
        <f>[1]Visitas!E19</f>
        <v>8080</v>
      </c>
      <c r="G19" s="155">
        <f>[1]Visitas!F19</f>
        <v>7508</v>
      </c>
      <c r="H19" s="155">
        <f>[1]Visitas!G19</f>
        <v>6663</v>
      </c>
      <c r="I19" s="155">
        <f>[1]Visitas!H19</f>
        <v>6219</v>
      </c>
      <c r="J19" s="155">
        <f>[1]Visitas!I19</f>
        <v>6729</v>
      </c>
      <c r="K19" s="155">
        <f>[1]Visitas!J19</f>
        <v>7133</v>
      </c>
      <c r="L19" s="155">
        <f>[1]Visitas!K19</f>
        <v>7231</v>
      </c>
      <c r="M19" s="155">
        <f>[1]Visitas!L19</f>
        <v>0</v>
      </c>
      <c r="N19" s="155">
        <f>[1]Visitas!M19</f>
        <v>0</v>
      </c>
      <c r="O19" s="155">
        <f>[1]Visitas!N19</f>
        <v>0</v>
      </c>
      <c r="P19" s="155">
        <f>[1]Visitas!O19</f>
        <v>64849</v>
      </c>
      <c r="Q19" s="197"/>
      <c r="R19" s="197"/>
    </row>
    <row r="20" spans="1:18" s="198" customFormat="1" ht="9">
      <c r="A20" s="196"/>
      <c r="B20" s="163" t="s">
        <v>3</v>
      </c>
      <c r="C20" s="156" t="s">
        <v>69</v>
      </c>
      <c r="D20" s="156">
        <f>[1]Visitas!C20</f>
        <v>16422</v>
      </c>
      <c r="E20" s="156">
        <f>[1]Visitas!D20</f>
        <v>15316</v>
      </c>
      <c r="F20" s="156">
        <f>[1]Visitas!E20</f>
        <v>17428</v>
      </c>
      <c r="G20" s="156">
        <f>[1]Visitas!F20</f>
        <v>17439</v>
      </c>
      <c r="H20" s="156">
        <f>[1]Visitas!G20</f>
        <v>18022</v>
      </c>
      <c r="I20" s="156">
        <f>[1]Visitas!H20</f>
        <v>17050</v>
      </c>
      <c r="J20" s="156">
        <f>[1]Visitas!I20</f>
        <v>18773</v>
      </c>
      <c r="K20" s="156">
        <f>[1]Visitas!J20</f>
        <v>18876</v>
      </c>
      <c r="L20" s="156">
        <f>[1]Visitas!K20</f>
        <v>17166</v>
      </c>
      <c r="M20" s="156">
        <f>[1]Visitas!L20</f>
        <v>0</v>
      </c>
      <c r="N20" s="156">
        <f>[1]Visitas!M20</f>
        <v>0</v>
      </c>
      <c r="O20" s="156">
        <f>[1]Visitas!N20</f>
        <v>0</v>
      </c>
      <c r="P20" s="156">
        <f>[1]Visitas!O20</f>
        <v>156492</v>
      </c>
      <c r="Q20" s="197"/>
      <c r="R20" s="197"/>
    </row>
    <row r="21" spans="1:18" s="198" customFormat="1" ht="9">
      <c r="A21" s="196"/>
      <c r="B21" s="163" t="s">
        <v>233</v>
      </c>
      <c r="C21" s="156" t="s">
        <v>234</v>
      </c>
      <c r="D21" s="156">
        <f>[1]Visitas!C21</f>
        <v>0</v>
      </c>
      <c r="E21" s="156">
        <f>[1]Visitas!D21</f>
        <v>0</v>
      </c>
      <c r="F21" s="156">
        <f>[1]Visitas!E21</f>
        <v>0</v>
      </c>
      <c r="G21" s="156">
        <f>[1]Visitas!F21</f>
        <v>0</v>
      </c>
      <c r="H21" s="156">
        <f>[1]Visitas!G21</f>
        <v>0</v>
      </c>
      <c r="I21" s="156">
        <f>[1]Visitas!H21</f>
        <v>0</v>
      </c>
      <c r="J21" s="156">
        <f>[1]Visitas!I21</f>
        <v>3002</v>
      </c>
      <c r="K21" s="156">
        <f>[1]Visitas!J21</f>
        <v>27515</v>
      </c>
      <c r="L21" s="156">
        <f>[1]Visitas!K21</f>
        <v>20009</v>
      </c>
      <c r="M21" s="156">
        <f>[1]Visitas!L21</f>
        <v>0</v>
      </c>
      <c r="N21" s="156">
        <f>[1]Visitas!M21</f>
        <v>0</v>
      </c>
      <c r="O21" s="156">
        <f>[1]Visitas!N21</f>
        <v>0</v>
      </c>
      <c r="P21" s="156">
        <f>[1]Visitas!O21</f>
        <v>50526</v>
      </c>
      <c r="Q21" s="197"/>
      <c r="R21" s="197"/>
    </row>
    <row r="22" spans="1:18" s="198" customFormat="1" ht="9">
      <c r="A22" s="196"/>
      <c r="B22" s="164" t="s">
        <v>127</v>
      </c>
      <c r="C22" s="157" t="s">
        <v>70</v>
      </c>
      <c r="D22" s="157">
        <f>[1]Visitas!C22</f>
        <v>60557</v>
      </c>
      <c r="E22" s="157">
        <f>[1]Visitas!D22</f>
        <v>59724</v>
      </c>
      <c r="F22" s="157">
        <f>[1]Visitas!E22</f>
        <v>63805</v>
      </c>
      <c r="G22" s="157">
        <f>[1]Visitas!F22</f>
        <v>60922</v>
      </c>
      <c r="H22" s="157">
        <f>[1]Visitas!G22</f>
        <v>62871</v>
      </c>
      <c r="I22" s="157">
        <f>[1]Visitas!H22</f>
        <v>53910</v>
      </c>
      <c r="J22" s="157">
        <f>[1]Visitas!I22</f>
        <v>62255</v>
      </c>
      <c r="K22" s="157">
        <f>[1]Visitas!J22</f>
        <v>62214</v>
      </c>
      <c r="L22" s="157">
        <f>[1]Visitas!K22</f>
        <v>62828</v>
      </c>
      <c r="M22" s="157">
        <f>[1]Visitas!L22</f>
        <v>0</v>
      </c>
      <c r="N22" s="157">
        <f>[1]Visitas!M22</f>
        <v>0</v>
      </c>
      <c r="O22" s="157">
        <f>[1]Visitas!N22</f>
        <v>0</v>
      </c>
      <c r="P22" s="157">
        <f>[1]Visitas!O22</f>
        <v>549086</v>
      </c>
      <c r="Q22" s="197"/>
      <c r="R22" s="197"/>
    </row>
    <row r="23" spans="1:18" s="198" customFormat="1" ht="9">
      <c r="A23" s="196"/>
      <c r="B23" s="163" t="s">
        <v>7</v>
      </c>
      <c r="C23" s="156" t="s">
        <v>71</v>
      </c>
      <c r="D23" s="156">
        <f>[1]Visitas!C23</f>
        <v>10946</v>
      </c>
      <c r="E23" s="156">
        <f>[1]Visitas!D23</f>
        <v>11274</v>
      </c>
      <c r="F23" s="156">
        <f>[1]Visitas!E23</f>
        <v>11246</v>
      </c>
      <c r="G23" s="156">
        <f>[1]Visitas!F23</f>
        <v>10645</v>
      </c>
      <c r="H23" s="156">
        <f>[1]Visitas!G23</f>
        <v>11052</v>
      </c>
      <c r="I23" s="156">
        <f>[1]Visitas!H23</f>
        <v>9617</v>
      </c>
      <c r="J23" s="156">
        <f>[1]Visitas!I23</f>
        <v>11206</v>
      </c>
      <c r="K23" s="156">
        <f>[1]Visitas!J23</f>
        <v>10874</v>
      </c>
      <c r="L23" s="156">
        <f>[1]Visitas!K23</f>
        <v>10296</v>
      </c>
      <c r="M23" s="156">
        <f>[1]Visitas!L23</f>
        <v>0</v>
      </c>
      <c r="N23" s="156">
        <f>[1]Visitas!M23</f>
        <v>0</v>
      </c>
      <c r="O23" s="156">
        <f>[1]Visitas!N23</f>
        <v>0</v>
      </c>
      <c r="P23" s="156">
        <f>[1]Visitas!O23</f>
        <v>97156</v>
      </c>
      <c r="Q23" s="197"/>
      <c r="R23" s="197"/>
    </row>
    <row r="24" spans="1:18" s="198" customFormat="1" ht="9">
      <c r="A24" s="196"/>
      <c r="B24" s="164" t="s">
        <v>8</v>
      </c>
      <c r="C24" s="157" t="s">
        <v>72</v>
      </c>
      <c r="D24" s="157">
        <f>[1]Visitas!C24</f>
        <v>35277</v>
      </c>
      <c r="E24" s="157">
        <f>[1]Visitas!D24</f>
        <v>34318</v>
      </c>
      <c r="F24" s="157">
        <f>[1]Visitas!E24</f>
        <v>40304</v>
      </c>
      <c r="G24" s="157">
        <f>[1]Visitas!F24</f>
        <v>36203</v>
      </c>
      <c r="H24" s="157">
        <f>[1]Visitas!G24</f>
        <v>39020</v>
      </c>
      <c r="I24" s="157">
        <f>[1]Visitas!H24</f>
        <v>33977</v>
      </c>
      <c r="J24" s="157">
        <f>[1]Visitas!I24</f>
        <v>37170</v>
      </c>
      <c r="K24" s="157">
        <f>[1]Visitas!J24</f>
        <v>37720</v>
      </c>
      <c r="L24" s="157">
        <f>[1]Visitas!K24</f>
        <v>32744</v>
      </c>
      <c r="M24" s="157">
        <f>[1]Visitas!L24</f>
        <v>0</v>
      </c>
      <c r="N24" s="157">
        <f>[1]Visitas!M24</f>
        <v>0</v>
      </c>
      <c r="O24" s="157">
        <f>[1]Visitas!N24</f>
        <v>0</v>
      </c>
      <c r="P24" s="157">
        <f>[1]Visitas!O24</f>
        <v>326733</v>
      </c>
      <c r="Q24" s="197"/>
      <c r="R24" s="197"/>
    </row>
    <row r="25" spans="1:18" s="198" customFormat="1" ht="9">
      <c r="A25" s="196"/>
      <c r="B25" s="163" t="s">
        <v>9</v>
      </c>
      <c r="C25" s="156" t="s">
        <v>73</v>
      </c>
      <c r="D25" s="156">
        <f>[1]Visitas!C25</f>
        <v>23843</v>
      </c>
      <c r="E25" s="156">
        <f>[1]Visitas!D25</f>
        <v>28164</v>
      </c>
      <c r="F25" s="156">
        <f>[1]Visitas!E25</f>
        <v>25086</v>
      </c>
      <c r="G25" s="156">
        <f>[1]Visitas!F25</f>
        <v>23529</v>
      </c>
      <c r="H25" s="156">
        <f>[1]Visitas!G25</f>
        <v>23565</v>
      </c>
      <c r="I25" s="156">
        <f>[1]Visitas!H25</f>
        <v>20814</v>
      </c>
      <c r="J25" s="156">
        <f>[1]Visitas!I25</f>
        <v>25046</v>
      </c>
      <c r="K25" s="156">
        <f>[1]Visitas!J25</f>
        <v>23527</v>
      </c>
      <c r="L25" s="156">
        <f>[1]Visitas!K25</f>
        <v>22654</v>
      </c>
      <c r="M25" s="156">
        <f>[1]Visitas!L25</f>
        <v>0</v>
      </c>
      <c r="N25" s="156">
        <f>[1]Visitas!M25</f>
        <v>0</v>
      </c>
      <c r="O25" s="156">
        <f>[1]Visitas!N25</f>
        <v>0</v>
      </c>
      <c r="P25" s="156">
        <f>[1]Visitas!O25</f>
        <v>216228</v>
      </c>
      <c r="Q25" s="197"/>
      <c r="R25" s="197"/>
    </row>
    <row r="26" spans="1:18" s="198" customFormat="1" ht="9">
      <c r="A26" s="196"/>
      <c r="B26" s="165" t="s">
        <v>128</v>
      </c>
      <c r="C26" s="157" t="s">
        <v>74</v>
      </c>
      <c r="D26" s="157">
        <f>[1]Visitas!C26</f>
        <v>15160</v>
      </c>
      <c r="E26" s="157">
        <f>[1]Visitas!D26</f>
        <v>14447</v>
      </c>
      <c r="F26" s="157">
        <f>[1]Visitas!E26</f>
        <v>14257</v>
      </c>
      <c r="G26" s="157">
        <f>[1]Visitas!F26</f>
        <v>14746</v>
      </c>
      <c r="H26" s="157">
        <f>[1]Visitas!G26</f>
        <v>15849</v>
      </c>
      <c r="I26" s="157">
        <f>[1]Visitas!H26</f>
        <v>13883</v>
      </c>
      <c r="J26" s="157">
        <f>[1]Visitas!I26</f>
        <v>15826</v>
      </c>
      <c r="K26" s="157">
        <f>[1]Visitas!J26</f>
        <v>18762</v>
      </c>
      <c r="L26" s="157">
        <f>[1]Visitas!K26</f>
        <v>17154</v>
      </c>
      <c r="M26" s="157">
        <f>[1]Visitas!L26</f>
        <v>0</v>
      </c>
      <c r="N26" s="157">
        <f>[1]Visitas!M26</f>
        <v>0</v>
      </c>
      <c r="O26" s="157">
        <f>[1]Visitas!N26</f>
        <v>0</v>
      </c>
      <c r="P26" s="157">
        <f>[1]Visitas!O26</f>
        <v>140084</v>
      </c>
      <c r="Q26" s="197"/>
      <c r="R26" s="197"/>
    </row>
    <row r="27" spans="1:18" s="198" customFormat="1" ht="9">
      <c r="A27" s="196"/>
      <c r="B27" s="163" t="s">
        <v>90</v>
      </c>
      <c r="C27" s="156" t="s">
        <v>91</v>
      </c>
      <c r="D27" s="156">
        <f>[1]Visitas!C27</f>
        <v>7098</v>
      </c>
      <c r="E27" s="156">
        <f>[1]Visitas!D27</f>
        <v>7930</v>
      </c>
      <c r="F27" s="156">
        <f>[1]Visitas!E27</f>
        <v>6477</v>
      </c>
      <c r="G27" s="156">
        <f>[1]Visitas!F27</f>
        <v>6056</v>
      </c>
      <c r="H27" s="156">
        <f>[1]Visitas!G27</f>
        <v>6130</v>
      </c>
      <c r="I27" s="156">
        <f>[1]Visitas!H27</f>
        <v>6113</v>
      </c>
      <c r="J27" s="156">
        <f>[1]Visitas!I27</f>
        <v>7514</v>
      </c>
      <c r="K27" s="156">
        <f>[1]Visitas!J27</f>
        <v>8438</v>
      </c>
      <c r="L27" s="156">
        <f>[1]Visitas!K27</f>
        <v>6822</v>
      </c>
      <c r="M27" s="156">
        <f>[1]Visitas!L27</f>
        <v>0</v>
      </c>
      <c r="N27" s="156">
        <f>[1]Visitas!M27</f>
        <v>0</v>
      </c>
      <c r="O27" s="156">
        <f>[1]Visitas!N27</f>
        <v>0</v>
      </c>
      <c r="P27" s="156">
        <f>[1]Visitas!O27</f>
        <v>62578</v>
      </c>
      <c r="Q27" s="197"/>
      <c r="R27" s="197"/>
    </row>
    <row r="28" spans="1:18" s="198" customFormat="1" ht="9">
      <c r="A28" s="196"/>
      <c r="B28" s="165" t="s">
        <v>88</v>
      </c>
      <c r="C28" s="157" t="s">
        <v>89</v>
      </c>
      <c r="D28" s="157">
        <f>[1]Visitas!C28</f>
        <v>9664</v>
      </c>
      <c r="E28" s="157">
        <f>[1]Visitas!D28</f>
        <v>9129</v>
      </c>
      <c r="F28" s="157">
        <f>[1]Visitas!E28</f>
        <v>10333</v>
      </c>
      <c r="G28" s="157">
        <f>[1]Visitas!F28</f>
        <v>9602</v>
      </c>
      <c r="H28" s="157">
        <f>[1]Visitas!G28</f>
        <v>9413</v>
      </c>
      <c r="I28" s="157">
        <f>[1]Visitas!H28</f>
        <v>7923</v>
      </c>
      <c r="J28" s="157">
        <f>[1]Visitas!I28</f>
        <v>9182</v>
      </c>
      <c r="K28" s="157">
        <f>[1]Visitas!J28</f>
        <v>8628</v>
      </c>
      <c r="L28" s="157">
        <f>[1]Visitas!K28</f>
        <v>8025</v>
      </c>
      <c r="M28" s="157">
        <f>[1]Visitas!L28</f>
        <v>0</v>
      </c>
      <c r="N28" s="157">
        <f>[1]Visitas!M28</f>
        <v>0</v>
      </c>
      <c r="O28" s="157">
        <f>[1]Visitas!N28</f>
        <v>0</v>
      </c>
      <c r="P28" s="157">
        <f>[1]Visitas!O28</f>
        <v>81899</v>
      </c>
      <c r="Q28" s="197"/>
      <c r="R28" s="197"/>
    </row>
    <row r="29" spans="1:18" s="198" customFormat="1" ht="9">
      <c r="A29" s="196"/>
      <c r="B29" s="163" t="s">
        <v>10</v>
      </c>
      <c r="C29" s="156" t="s">
        <v>75</v>
      </c>
      <c r="D29" s="156">
        <f>[1]Visitas!C29</f>
        <v>35264</v>
      </c>
      <c r="E29" s="156">
        <f>[1]Visitas!D29</f>
        <v>30408</v>
      </c>
      <c r="F29" s="156">
        <f>[1]Visitas!E29</f>
        <v>36352</v>
      </c>
      <c r="G29" s="156">
        <f>[1]Visitas!F29</f>
        <v>32568</v>
      </c>
      <c r="H29" s="156">
        <f>[1]Visitas!G29</f>
        <v>36377</v>
      </c>
      <c r="I29" s="156">
        <f>[1]Visitas!H29</f>
        <v>34548</v>
      </c>
      <c r="J29" s="156">
        <f>[1]Visitas!I29</f>
        <v>39222</v>
      </c>
      <c r="K29" s="156">
        <f>[1]Visitas!J29</f>
        <v>35924</v>
      </c>
      <c r="L29" s="156">
        <f>[1]Visitas!K29</f>
        <v>34863</v>
      </c>
      <c r="M29" s="156">
        <f>[1]Visitas!L29</f>
        <v>0</v>
      </c>
      <c r="N29" s="156">
        <f>[1]Visitas!M29</f>
        <v>0</v>
      </c>
      <c r="O29" s="156">
        <f>[1]Visitas!N29</f>
        <v>0</v>
      </c>
      <c r="P29" s="156">
        <f>[1]Visitas!O29</f>
        <v>315526</v>
      </c>
      <c r="Q29" s="197"/>
      <c r="R29" s="197"/>
    </row>
    <row r="30" spans="1:18" s="202" customFormat="1" ht="9">
      <c r="A30" s="199"/>
      <c r="B30" s="200" t="s">
        <v>150</v>
      </c>
      <c r="C30" s="167"/>
      <c r="D30" s="156">
        <f>[1]Visitas!C30</f>
        <v>443267</v>
      </c>
      <c r="E30" s="156">
        <f>[1]Visitas!D30</f>
        <v>438510</v>
      </c>
      <c r="F30" s="156">
        <f>[1]Visitas!E30</f>
        <v>465893</v>
      </c>
      <c r="G30" s="156">
        <f>[1]Visitas!F30</f>
        <v>442460</v>
      </c>
      <c r="H30" s="156">
        <f>[1]Visitas!G30</f>
        <v>482837</v>
      </c>
      <c r="I30" s="156">
        <f>[1]Visitas!H30</f>
        <v>425093</v>
      </c>
      <c r="J30" s="156">
        <f>[1]Visitas!I30</f>
        <v>477129</v>
      </c>
      <c r="K30" s="156">
        <f>[1]Visitas!J30</f>
        <v>520361</v>
      </c>
      <c r="L30" s="156">
        <f>[1]Visitas!K30</f>
        <v>463979</v>
      </c>
      <c r="M30" s="156">
        <f>[1]Visitas!L30</f>
        <v>0</v>
      </c>
      <c r="N30" s="156">
        <f>[1]Visitas!M30</f>
        <v>0</v>
      </c>
      <c r="O30" s="156">
        <f>[1]Visitas!N30</f>
        <v>0</v>
      </c>
      <c r="P30" s="156">
        <f>[1]Visitas!O30</f>
        <v>4159529</v>
      </c>
      <c r="Q30" s="201"/>
      <c r="R30" s="201"/>
    </row>
    <row r="31" spans="1:18" s="35" customFormat="1" ht="15">
      <c r="A31" s="34"/>
      <c r="B31" s="321" t="s">
        <v>147</v>
      </c>
      <c r="C31" s="322"/>
      <c r="D31" s="322"/>
      <c r="E31" s="322"/>
      <c r="F31" s="322"/>
      <c r="G31" s="322"/>
      <c r="H31" s="322"/>
      <c r="I31" s="322"/>
      <c r="J31" s="322"/>
      <c r="K31" s="322"/>
      <c r="L31" s="322"/>
      <c r="M31" s="322"/>
      <c r="N31" s="322"/>
      <c r="O31" s="322"/>
      <c r="P31" s="323"/>
      <c r="Q31" s="38"/>
      <c r="R31" s="38"/>
    </row>
    <row r="32" spans="1:18" s="198" customFormat="1" ht="9">
      <c r="A32" s="196"/>
      <c r="B32" s="183" t="s">
        <v>129</v>
      </c>
      <c r="C32" s="190" t="s">
        <v>130</v>
      </c>
      <c r="D32" s="156">
        <f>[2]Visitas!C10</f>
        <v>5669</v>
      </c>
      <c r="E32" s="156">
        <f>[2]Visitas!D10</f>
        <v>6898</v>
      </c>
      <c r="F32" s="156">
        <f>[2]Visitas!E10</f>
        <v>9883</v>
      </c>
      <c r="G32" s="156">
        <f>[2]Visitas!F10</f>
        <v>8127</v>
      </c>
      <c r="H32" s="156">
        <f>[2]Visitas!G10</f>
        <v>8135</v>
      </c>
      <c r="I32" s="156">
        <f>[2]Visitas!H10</f>
        <v>7659</v>
      </c>
      <c r="J32" s="156">
        <f>[2]Visitas!I10</f>
        <v>8521</v>
      </c>
      <c r="K32" s="156">
        <f>[2]Visitas!J10</f>
        <v>9885</v>
      </c>
      <c r="L32" s="156">
        <f>[2]Visitas!K10</f>
        <v>8397</v>
      </c>
      <c r="M32" s="156">
        <f>[2]Visitas!L10</f>
        <v>0</v>
      </c>
      <c r="N32" s="156">
        <f>[2]Visitas!M10</f>
        <v>0</v>
      </c>
      <c r="O32" s="156">
        <f>[2]Visitas!N10</f>
        <v>0</v>
      </c>
      <c r="P32" s="156">
        <f>[2]Visitas!O10</f>
        <v>73174</v>
      </c>
      <c r="Q32" s="197"/>
      <c r="R32" s="197"/>
    </row>
    <row r="33" spans="1:18" s="198" customFormat="1" ht="9">
      <c r="A33" s="196"/>
      <c r="B33" s="186" t="s">
        <v>131</v>
      </c>
      <c r="C33" s="192" t="s">
        <v>132</v>
      </c>
      <c r="D33" s="157">
        <f>[2]Visitas!C11</f>
        <v>46281</v>
      </c>
      <c r="E33" s="157">
        <f>[2]Visitas!D11</f>
        <v>40510</v>
      </c>
      <c r="F33" s="157">
        <f>[2]Visitas!E11</f>
        <v>38754</v>
      </c>
      <c r="G33" s="157">
        <f>[2]Visitas!F11</f>
        <v>35196</v>
      </c>
      <c r="H33" s="157">
        <f>[2]Visitas!G11</f>
        <v>37585</v>
      </c>
      <c r="I33" s="157">
        <f>[2]Visitas!H11</f>
        <v>35310</v>
      </c>
      <c r="J33" s="157">
        <f>[2]Visitas!I11</f>
        <v>38484</v>
      </c>
      <c r="K33" s="157">
        <f>[2]Visitas!J11</f>
        <v>37248</v>
      </c>
      <c r="L33" s="157">
        <f>[2]Visitas!K11</f>
        <v>35007</v>
      </c>
      <c r="M33" s="157">
        <f>[2]Visitas!L11</f>
        <v>0</v>
      </c>
      <c r="N33" s="157">
        <f>[2]Visitas!M11</f>
        <v>0</v>
      </c>
      <c r="O33" s="157">
        <f>[2]Visitas!N11</f>
        <v>0</v>
      </c>
      <c r="P33" s="204">
        <f>[2]Visitas!O11</f>
        <v>344375</v>
      </c>
      <c r="Q33" s="197"/>
      <c r="R33" s="197"/>
    </row>
    <row r="34" spans="1:18" s="198" customFormat="1" ht="9">
      <c r="A34" s="196"/>
      <c r="B34" s="183" t="s">
        <v>133</v>
      </c>
      <c r="C34" s="190" t="s">
        <v>134</v>
      </c>
      <c r="D34" s="156">
        <f>[2]Visitas!C12</f>
        <v>32300</v>
      </c>
      <c r="E34" s="156">
        <f>[2]Visitas!D12</f>
        <v>39632</v>
      </c>
      <c r="F34" s="156">
        <f>[2]Visitas!E12</f>
        <v>25217</v>
      </c>
      <c r="G34" s="156">
        <f>[2]Visitas!F12</f>
        <v>24095</v>
      </c>
      <c r="H34" s="156">
        <f>[2]Visitas!G12</f>
        <v>23915</v>
      </c>
      <c r="I34" s="156">
        <f>[2]Visitas!H12</f>
        <v>21982</v>
      </c>
      <c r="J34" s="156">
        <f>[2]Visitas!I12</f>
        <v>25099</v>
      </c>
      <c r="K34" s="156">
        <f>[2]Visitas!J12</f>
        <v>26724</v>
      </c>
      <c r="L34" s="156">
        <f>[2]Visitas!K12</f>
        <v>27861</v>
      </c>
      <c r="M34" s="156">
        <f>[2]Visitas!L12</f>
        <v>0</v>
      </c>
      <c r="N34" s="156">
        <f>[2]Visitas!M12</f>
        <v>0</v>
      </c>
      <c r="O34" s="156">
        <f>[2]Visitas!N12</f>
        <v>0</v>
      </c>
      <c r="P34" s="203">
        <f>[2]Visitas!O12</f>
        <v>246825</v>
      </c>
      <c r="Q34" s="197"/>
      <c r="R34" s="197"/>
    </row>
    <row r="35" spans="1:18" s="198" customFormat="1" ht="9">
      <c r="A35" s="196"/>
      <c r="B35" s="186" t="s">
        <v>135</v>
      </c>
      <c r="C35" s="192" t="s">
        <v>136</v>
      </c>
      <c r="D35" s="157">
        <f>[2]Visitas!C13</f>
        <v>164836</v>
      </c>
      <c r="E35" s="157">
        <f>[2]Visitas!D13</f>
        <v>182881</v>
      </c>
      <c r="F35" s="157">
        <f>[2]Visitas!E13</f>
        <v>100987</v>
      </c>
      <c r="G35" s="157">
        <f>[2]Visitas!F13</f>
        <v>118101</v>
      </c>
      <c r="H35" s="157">
        <f>[2]Visitas!G13</f>
        <v>103220</v>
      </c>
      <c r="I35" s="157">
        <f>[2]Visitas!H13</f>
        <v>77091</v>
      </c>
      <c r="J35" s="157">
        <f>[2]Visitas!I13</f>
        <v>82817</v>
      </c>
      <c r="K35" s="157">
        <f>[2]Visitas!J13</f>
        <v>82385</v>
      </c>
      <c r="L35" s="157">
        <f>[2]Visitas!K13</f>
        <v>81733</v>
      </c>
      <c r="M35" s="157">
        <f>[2]Visitas!L13</f>
        <v>0</v>
      </c>
      <c r="N35" s="157">
        <f>[2]Visitas!M13</f>
        <v>0</v>
      </c>
      <c r="O35" s="157">
        <f>[2]Visitas!N13</f>
        <v>0</v>
      </c>
      <c r="P35" s="204">
        <f>[2]Visitas!O13</f>
        <v>994051</v>
      </c>
      <c r="Q35" s="197"/>
      <c r="R35" s="197"/>
    </row>
    <row r="36" spans="1:18" s="198" customFormat="1" ht="9">
      <c r="A36" s="196"/>
      <c r="B36" s="183" t="s">
        <v>137</v>
      </c>
      <c r="C36" s="194" t="s">
        <v>138</v>
      </c>
      <c r="D36" s="156">
        <f>[2]Visitas!C14</f>
        <v>30569</v>
      </c>
      <c r="E36" s="156">
        <f>[2]Visitas!D14</f>
        <v>49853</v>
      </c>
      <c r="F36" s="156">
        <f>[2]Visitas!E14</f>
        <v>14278</v>
      </c>
      <c r="G36" s="156">
        <f>[2]Visitas!F14</f>
        <v>10067</v>
      </c>
      <c r="H36" s="156">
        <f>[2]Visitas!G14</f>
        <v>9836</v>
      </c>
      <c r="I36" s="156">
        <f>[2]Visitas!H14</f>
        <v>8044</v>
      </c>
      <c r="J36" s="156">
        <f>[2]Visitas!I14</f>
        <v>16285</v>
      </c>
      <c r="K36" s="156">
        <f>[2]Visitas!J14</f>
        <v>12622</v>
      </c>
      <c r="L36" s="156">
        <f>[2]Visitas!K14</f>
        <v>15745</v>
      </c>
      <c r="M36" s="156">
        <f>[2]Visitas!L14</f>
        <v>0</v>
      </c>
      <c r="N36" s="156">
        <f>[2]Visitas!M14</f>
        <v>0</v>
      </c>
      <c r="O36" s="156">
        <f>[2]Visitas!N14</f>
        <v>0</v>
      </c>
      <c r="P36" s="203">
        <f>[2]Visitas!O14</f>
        <v>167299</v>
      </c>
      <c r="Q36" s="197"/>
      <c r="R36" s="197"/>
    </row>
    <row r="37" spans="1:18" s="198" customFormat="1" ht="9">
      <c r="A37" s="196"/>
      <c r="B37" s="186" t="s">
        <v>139</v>
      </c>
      <c r="C37" s="195" t="s">
        <v>140</v>
      </c>
      <c r="D37" s="157">
        <f>[2]Visitas!C15</f>
        <v>0</v>
      </c>
      <c r="E37" s="157">
        <f>[2]Visitas!D15</f>
        <v>0</v>
      </c>
      <c r="F37" s="157">
        <f>[2]Visitas!E15</f>
        <v>0</v>
      </c>
      <c r="G37" s="157">
        <f>[2]Visitas!F15</f>
        <v>0</v>
      </c>
      <c r="H37" s="157">
        <f>[2]Visitas!G15</f>
        <v>0</v>
      </c>
      <c r="I37" s="157">
        <f>[2]Visitas!H15</f>
        <v>0</v>
      </c>
      <c r="J37" s="157">
        <f>[2]Visitas!I15</f>
        <v>0</v>
      </c>
      <c r="K37" s="157">
        <f>[2]Visitas!J15</f>
        <v>0</v>
      </c>
      <c r="L37" s="157">
        <f>[2]Visitas!K15</f>
        <v>0</v>
      </c>
      <c r="M37" s="157">
        <f>[2]Visitas!L15</f>
        <v>0</v>
      </c>
      <c r="N37" s="157">
        <f>[2]Visitas!M15</f>
        <v>0</v>
      </c>
      <c r="O37" s="157">
        <f>[2]Visitas!N15</f>
        <v>0</v>
      </c>
      <c r="P37" s="204">
        <f>[2]Visitas!O15</f>
        <v>0</v>
      </c>
      <c r="Q37" s="197"/>
      <c r="R37" s="197"/>
    </row>
    <row r="38" spans="1:18" s="198" customFormat="1" ht="9">
      <c r="A38" s="196"/>
      <c r="B38" s="205" t="s">
        <v>141</v>
      </c>
      <c r="C38" s="190" t="s">
        <v>142</v>
      </c>
      <c r="D38" s="206">
        <f>[2]Visitas!C16</f>
        <v>5833</v>
      </c>
      <c r="E38" s="206">
        <f>[2]Visitas!D16</f>
        <v>5611</v>
      </c>
      <c r="F38" s="206">
        <f>[2]Visitas!E16</f>
        <v>6046</v>
      </c>
      <c r="G38" s="206">
        <f>[2]Visitas!F16</f>
        <v>5028</v>
      </c>
      <c r="H38" s="206">
        <f>[2]Visitas!G16</f>
        <v>5168</v>
      </c>
      <c r="I38" s="206">
        <f>[2]Visitas!H16</f>
        <v>4532</v>
      </c>
      <c r="J38" s="206">
        <f>[2]Visitas!I16</f>
        <v>4898</v>
      </c>
      <c r="K38" s="206">
        <f>[2]Visitas!J16</f>
        <v>4478</v>
      </c>
      <c r="L38" s="206">
        <f>[2]Visitas!K16</f>
        <v>4679</v>
      </c>
      <c r="M38" s="206">
        <f>[2]Visitas!L16</f>
        <v>0</v>
      </c>
      <c r="N38" s="206">
        <f>[2]Visitas!M16</f>
        <v>0</v>
      </c>
      <c r="O38" s="206">
        <f>[2]Visitas!N16</f>
        <v>0</v>
      </c>
      <c r="P38" s="207">
        <f>[2]Visitas!O16</f>
        <v>46273</v>
      </c>
      <c r="Q38" s="197"/>
      <c r="R38" s="197"/>
    </row>
    <row r="39" spans="1:18" s="35" customFormat="1" ht="9" hidden="1">
      <c r="A39" s="34"/>
      <c r="B39" s="50" t="s">
        <v>0</v>
      </c>
      <c r="C39" s="51"/>
      <c r="D39" s="51">
        <v>482446</v>
      </c>
      <c r="E39" s="51">
        <v>471241</v>
      </c>
      <c r="F39" s="51">
        <v>437610</v>
      </c>
      <c r="G39" s="51">
        <v>440921</v>
      </c>
      <c r="H39" s="51">
        <v>448373</v>
      </c>
      <c r="I39" s="51">
        <v>410038</v>
      </c>
      <c r="J39" s="51">
        <v>494015</v>
      </c>
      <c r="K39" s="51">
        <v>445789</v>
      </c>
      <c r="L39" s="51">
        <v>0</v>
      </c>
      <c r="M39" s="51">
        <v>0</v>
      </c>
      <c r="N39" s="51">
        <v>0</v>
      </c>
      <c r="O39" s="51">
        <v>0</v>
      </c>
      <c r="P39" s="52">
        <v>3630433</v>
      </c>
      <c r="Q39" s="38"/>
      <c r="R39" s="38"/>
    </row>
    <row r="40" spans="1:18" s="34" customFormat="1" ht="16.5" customHeight="1">
      <c r="B40" s="337"/>
      <c r="C40" s="337"/>
      <c r="D40" s="337"/>
      <c r="E40" s="337"/>
      <c r="F40" s="337"/>
      <c r="G40" s="337"/>
      <c r="H40" s="337"/>
      <c r="I40" s="337"/>
      <c r="J40" s="337"/>
      <c r="K40" s="337"/>
      <c r="L40" s="337"/>
      <c r="M40" s="337"/>
      <c r="N40" s="337"/>
      <c r="O40" s="337"/>
      <c r="P40" s="337"/>
      <c r="Q40" s="38"/>
      <c r="R40" s="38"/>
    </row>
    <row r="41" spans="1:18" s="34" customFormat="1" ht="9.75" customHeight="1">
      <c r="B41" s="317"/>
      <c r="C41" s="317"/>
      <c r="D41" s="317"/>
      <c r="E41" s="317"/>
      <c r="F41" s="317"/>
      <c r="G41" s="317"/>
      <c r="H41" s="317"/>
      <c r="I41" s="317"/>
      <c r="J41" s="317"/>
      <c r="K41" s="317"/>
      <c r="L41" s="317"/>
      <c r="M41" s="317"/>
      <c r="N41" s="317"/>
      <c r="O41" s="317"/>
      <c r="P41" s="317"/>
      <c r="Q41" s="14"/>
      <c r="R41" s="39"/>
    </row>
    <row r="42" spans="1:18" s="34" customFormat="1" ht="8.25" customHeight="1">
      <c r="B42" s="317"/>
      <c r="C42" s="317"/>
      <c r="D42" s="317"/>
      <c r="E42" s="317"/>
      <c r="F42" s="317"/>
      <c r="G42" s="317"/>
      <c r="H42" s="317"/>
      <c r="I42" s="317"/>
      <c r="J42" s="317"/>
      <c r="K42" s="317"/>
      <c r="L42" s="317"/>
      <c r="M42" s="317"/>
      <c r="N42" s="317"/>
      <c r="O42" s="317"/>
      <c r="P42" s="317"/>
      <c r="Q42" s="14"/>
      <c r="R42" s="39"/>
    </row>
    <row r="43" spans="1:18" s="34" customFormat="1" ht="16.5" customHeight="1">
      <c r="B43" s="303" t="s">
        <v>154</v>
      </c>
      <c r="C43" s="304"/>
      <c r="D43" s="304"/>
      <c r="E43" s="304"/>
      <c r="F43" s="304"/>
      <c r="G43" s="304"/>
      <c r="H43" s="304"/>
      <c r="I43" s="304"/>
      <c r="J43" s="304"/>
      <c r="K43" s="304"/>
      <c r="L43" s="304"/>
      <c r="M43" s="304"/>
      <c r="N43" s="304"/>
      <c r="O43" s="304"/>
      <c r="P43" s="304"/>
      <c r="Q43" s="305"/>
      <c r="R43" s="43"/>
    </row>
    <row r="44" spans="1:18">
      <c r="B44" s="62" t="s">
        <v>6</v>
      </c>
      <c r="C44" s="62" t="s">
        <v>58</v>
      </c>
      <c r="D44" s="29" t="s">
        <v>19</v>
      </c>
      <c r="E44" s="29" t="s">
        <v>20</v>
      </c>
      <c r="F44" s="29" t="s">
        <v>21</v>
      </c>
      <c r="G44" s="29" t="s">
        <v>22</v>
      </c>
      <c r="H44" s="29" t="s">
        <v>23</v>
      </c>
      <c r="I44" s="29" t="s">
        <v>24</v>
      </c>
      <c r="J44" s="29" t="s">
        <v>25</v>
      </c>
      <c r="K44" s="29" t="s">
        <v>26</v>
      </c>
      <c r="L44" s="29" t="s">
        <v>27</v>
      </c>
      <c r="M44" s="29" t="s">
        <v>46</v>
      </c>
      <c r="N44" s="111" t="s">
        <v>47</v>
      </c>
      <c r="O44" s="111" t="s">
        <v>48</v>
      </c>
      <c r="P44" s="29" t="s">
        <v>16</v>
      </c>
      <c r="Q44" s="63" t="s">
        <v>17</v>
      </c>
    </row>
    <row r="45" spans="1:18" ht="15">
      <c r="B45" s="321" t="s">
        <v>171</v>
      </c>
      <c r="C45" s="322"/>
      <c r="D45" s="322"/>
      <c r="E45" s="322"/>
      <c r="F45" s="322"/>
      <c r="G45" s="322"/>
      <c r="H45" s="322"/>
      <c r="I45" s="322"/>
      <c r="J45" s="322"/>
      <c r="K45" s="322"/>
      <c r="L45" s="322"/>
      <c r="M45" s="322"/>
      <c r="N45" s="322"/>
      <c r="O45" s="322"/>
      <c r="P45" s="322"/>
      <c r="Q45" s="323"/>
    </row>
    <row r="46" spans="1:18" s="208" customFormat="1">
      <c r="B46" s="292" t="s">
        <v>224</v>
      </c>
      <c r="C46" s="155" t="s">
        <v>130</v>
      </c>
      <c r="D46" s="155">
        <f>[1]Visitas!C34</f>
        <v>71722004.900000006</v>
      </c>
      <c r="E46" s="155">
        <f>[1]Visitas!D34</f>
        <v>66710654.150000006</v>
      </c>
      <c r="F46" s="155">
        <f>[1]Visitas!E34</f>
        <v>62221123.930000007</v>
      </c>
      <c r="G46" s="155">
        <f>[1]Visitas!F34</f>
        <v>59943214.100000001</v>
      </c>
      <c r="H46" s="155">
        <f>[1]Visitas!G34</f>
        <v>62865893.650000006</v>
      </c>
      <c r="I46" s="155">
        <f>[1]Visitas!H34</f>
        <v>61560370.410000011</v>
      </c>
      <c r="J46" s="155">
        <f>[1]Visitas!I34</f>
        <v>69305203.519999996</v>
      </c>
      <c r="K46" s="155">
        <f>[1]Visitas!J34</f>
        <v>77024468.710000008</v>
      </c>
      <c r="L46" s="155">
        <f>[1]Visitas!K34</f>
        <v>65110366.440000013</v>
      </c>
      <c r="M46" s="155">
        <f>[1]Visitas!L34</f>
        <v>0</v>
      </c>
      <c r="N46" s="155">
        <f>[1]Visitas!M34</f>
        <v>0</v>
      </c>
      <c r="O46" s="155">
        <f>[1]Visitas!N34</f>
        <v>0</v>
      </c>
      <c r="P46" s="155">
        <f>[1]Visitas!O34</f>
        <v>596463299.81000006</v>
      </c>
      <c r="Q46" s="155">
        <f>[1]Visitas!P34</f>
        <v>869907.5792858646</v>
      </c>
    </row>
    <row r="47" spans="1:18" s="208" customFormat="1">
      <c r="B47" s="168" t="s">
        <v>125</v>
      </c>
      <c r="C47" s="153" t="s">
        <v>62</v>
      </c>
      <c r="D47" s="153">
        <f>[1]Visitas!C35</f>
        <v>53681500.600000001</v>
      </c>
      <c r="E47" s="153">
        <f>[1]Visitas!D35</f>
        <v>46990620.950000003</v>
      </c>
      <c r="F47" s="153">
        <f>[1]Visitas!E35</f>
        <v>60014293.010000005</v>
      </c>
      <c r="G47" s="153">
        <f>[1]Visitas!F35</f>
        <v>59702899.689999998</v>
      </c>
      <c r="H47" s="153">
        <f>[1]Visitas!G35</f>
        <v>67117956.150000006</v>
      </c>
      <c r="I47" s="153">
        <f>[1]Visitas!H35</f>
        <v>57919905.120000005</v>
      </c>
      <c r="J47" s="153">
        <f>[1]Visitas!I35</f>
        <v>64472511.040000007</v>
      </c>
      <c r="K47" s="153">
        <f>[1]Visitas!J35</f>
        <v>66377443.090000004</v>
      </c>
      <c r="L47" s="153">
        <f>[1]Visitas!K35</f>
        <v>53159250.689999998</v>
      </c>
      <c r="M47" s="153">
        <f>[1]Visitas!L35</f>
        <v>0</v>
      </c>
      <c r="N47" s="153">
        <f>[1]Visitas!M35</f>
        <v>0</v>
      </c>
      <c r="O47" s="153">
        <f>[1]Visitas!N35</f>
        <v>0</v>
      </c>
      <c r="P47" s="153">
        <f>[1]Visitas!O35</f>
        <v>529436380.33999997</v>
      </c>
      <c r="Q47" s="153">
        <f>[1]Visitas!P35</f>
        <v>771839.5591848921</v>
      </c>
    </row>
    <row r="48" spans="1:18" s="208" customFormat="1">
      <c r="B48" s="169" t="s">
        <v>1</v>
      </c>
      <c r="C48" s="155" t="s">
        <v>63</v>
      </c>
      <c r="D48" s="155">
        <f>[1]Visitas!C36</f>
        <v>117946989.37000002</v>
      </c>
      <c r="E48" s="155">
        <f>[1]Visitas!D36</f>
        <v>115868720.45</v>
      </c>
      <c r="F48" s="155">
        <f>[1]Visitas!E36</f>
        <v>127214325.35000001</v>
      </c>
      <c r="G48" s="155">
        <f>[1]Visitas!F36</f>
        <v>124828104.80000001</v>
      </c>
      <c r="H48" s="155">
        <f>[1]Visitas!G36</f>
        <v>156996352.45000002</v>
      </c>
      <c r="I48" s="155">
        <f>[1]Visitas!H36</f>
        <v>135307940.46000001</v>
      </c>
      <c r="J48" s="155">
        <f>[1]Visitas!I36</f>
        <v>139945575.63</v>
      </c>
      <c r="K48" s="155">
        <f>[1]Visitas!J36</f>
        <v>159605847.31</v>
      </c>
      <c r="L48" s="155">
        <f>[1]Visitas!K36</f>
        <v>118809566.82000001</v>
      </c>
      <c r="M48" s="155">
        <f>[1]Visitas!L36</f>
        <v>0</v>
      </c>
      <c r="N48" s="155">
        <f>[1]Visitas!M36</f>
        <v>0</v>
      </c>
      <c r="O48" s="155">
        <f>[1]Visitas!N36</f>
        <v>0</v>
      </c>
      <c r="P48" s="155">
        <f>[1]Visitas!O36</f>
        <v>1196523422.6400001</v>
      </c>
      <c r="Q48" s="155">
        <f>[1]Visitas!P36</f>
        <v>1743598.2175094569</v>
      </c>
    </row>
    <row r="49" spans="2:17" s="208" customFormat="1">
      <c r="B49" s="170" t="s">
        <v>49</v>
      </c>
      <c r="C49" s="153" t="s">
        <v>64</v>
      </c>
      <c r="D49" s="153">
        <f>[1]Visitas!C37</f>
        <v>60122603.730000004</v>
      </c>
      <c r="E49" s="153">
        <f>[1]Visitas!D37</f>
        <v>58980888.050000012</v>
      </c>
      <c r="F49" s="153">
        <f>[1]Visitas!E37</f>
        <v>70192115.980000004</v>
      </c>
      <c r="G49" s="153">
        <f>[1]Visitas!F37</f>
        <v>66590784.540000007</v>
      </c>
      <c r="H49" s="153">
        <f>[1]Visitas!G37</f>
        <v>72921171.050000012</v>
      </c>
      <c r="I49" s="153">
        <f>[1]Visitas!H37</f>
        <v>66111804.990000002</v>
      </c>
      <c r="J49" s="153">
        <f>[1]Visitas!I37</f>
        <v>65004519.090000004</v>
      </c>
      <c r="K49" s="153">
        <f>[1]Visitas!J37</f>
        <v>76368897.500000015</v>
      </c>
      <c r="L49" s="153">
        <f>[1]Visitas!K37</f>
        <v>70743726.900000006</v>
      </c>
      <c r="M49" s="153">
        <f>[1]Visitas!L37</f>
        <v>0</v>
      </c>
      <c r="N49" s="153">
        <f>[1]Visitas!M37</f>
        <v>0</v>
      </c>
      <c r="O49" s="153">
        <f>[1]Visitas!N37</f>
        <v>0</v>
      </c>
      <c r="P49" s="153">
        <f>[1]Visitas!O37</f>
        <v>607036511.83000004</v>
      </c>
      <c r="Q49" s="153">
        <f>[1]Visitas!P37</f>
        <v>884654.46037493506</v>
      </c>
    </row>
    <row r="50" spans="2:17" s="208" customFormat="1">
      <c r="B50" s="169" t="s">
        <v>152</v>
      </c>
      <c r="C50" s="155" t="s">
        <v>153</v>
      </c>
      <c r="D50" s="155">
        <f>[1]Visitas!C38</f>
        <v>47037314.870000005</v>
      </c>
      <c r="E50" s="155">
        <f>[1]Visitas!D38</f>
        <v>54879310.500000007</v>
      </c>
      <c r="F50" s="155">
        <f>[1]Visitas!E38</f>
        <v>47027160.740000002</v>
      </c>
      <c r="G50" s="155">
        <f>[1]Visitas!F38</f>
        <v>50875576.010000005</v>
      </c>
      <c r="H50" s="155">
        <f>[1]Visitas!G38</f>
        <v>56372143.800000012</v>
      </c>
      <c r="I50" s="155">
        <f>[1]Visitas!H38</f>
        <v>46722147.780000001</v>
      </c>
      <c r="J50" s="155">
        <f>[1]Visitas!I38</f>
        <v>51790125.590000004</v>
      </c>
      <c r="K50" s="155">
        <f>[1]Visitas!J38</f>
        <v>51810719.450000003</v>
      </c>
      <c r="L50" s="155">
        <f>[1]Visitas!K38</f>
        <v>41638031.190000005</v>
      </c>
      <c r="M50" s="155">
        <f>[1]Visitas!L38</f>
        <v>0</v>
      </c>
      <c r="N50" s="155">
        <f>[1]Visitas!M38</f>
        <v>0</v>
      </c>
      <c r="O50" s="155">
        <f>[1]Visitas!N38</f>
        <v>0</v>
      </c>
      <c r="P50" s="155">
        <f>[1]Visitas!O38</f>
        <v>448152529.93000007</v>
      </c>
      <c r="Q50" s="155">
        <f>[1]Visitas!P38</f>
        <v>654735.45175251795</v>
      </c>
    </row>
    <row r="51" spans="2:17" s="208" customFormat="1">
      <c r="B51" s="168" t="s">
        <v>18</v>
      </c>
      <c r="C51" s="153" t="s">
        <v>65</v>
      </c>
      <c r="D51" s="153">
        <f>[1]Visitas!C39</f>
        <v>75259026.850000009</v>
      </c>
      <c r="E51" s="153">
        <f>[1]Visitas!D39</f>
        <v>86386729.800000012</v>
      </c>
      <c r="F51" s="153">
        <f>[1]Visitas!E39</f>
        <v>68706228.290000007</v>
      </c>
      <c r="G51" s="153">
        <f>[1]Visitas!F39</f>
        <v>60941703.550000004</v>
      </c>
      <c r="H51" s="153">
        <f>[1]Visitas!G39</f>
        <v>57198744.750000007</v>
      </c>
      <c r="I51" s="153">
        <f>[1]Visitas!H39</f>
        <v>48090307.650000006</v>
      </c>
      <c r="J51" s="153">
        <f>[1]Visitas!I39</f>
        <v>64802012.800000004</v>
      </c>
      <c r="K51" s="153">
        <f>[1]Visitas!J39</f>
        <v>62804408.380000003</v>
      </c>
      <c r="L51" s="153">
        <f>[1]Visitas!K39</f>
        <v>61354792.800000012</v>
      </c>
      <c r="M51" s="153">
        <f>[1]Visitas!L39</f>
        <v>0</v>
      </c>
      <c r="N51" s="153">
        <f>[1]Visitas!M39</f>
        <v>0</v>
      </c>
      <c r="O51" s="153">
        <f>[1]Visitas!N39</f>
        <v>0</v>
      </c>
      <c r="P51" s="153">
        <f>[1]Visitas!O39</f>
        <v>585543954.87000012</v>
      </c>
      <c r="Q51" s="153">
        <f>[1]Visitas!P39</f>
        <v>856961.88644548587</v>
      </c>
    </row>
    <row r="52" spans="2:17" s="208" customFormat="1">
      <c r="B52" s="169" t="s">
        <v>76</v>
      </c>
      <c r="C52" s="155" t="s">
        <v>66</v>
      </c>
      <c r="D52" s="155">
        <f>[1]Visitas!C40</f>
        <v>97049789.830000013</v>
      </c>
      <c r="E52" s="155">
        <f>[1]Visitas!D40</f>
        <v>91894948.950000003</v>
      </c>
      <c r="F52" s="155">
        <f>[1]Visitas!E40</f>
        <v>104915855.87000002</v>
      </c>
      <c r="G52" s="155">
        <f>[1]Visitas!F40</f>
        <v>92284118.150000006</v>
      </c>
      <c r="H52" s="155">
        <f>[1]Visitas!G40</f>
        <v>113958676.65000001</v>
      </c>
      <c r="I52" s="155">
        <f>[1]Visitas!H40</f>
        <v>98691751.620000005</v>
      </c>
      <c r="J52" s="155">
        <f>[1]Visitas!I40</f>
        <v>116770618.51000001</v>
      </c>
      <c r="K52" s="155">
        <f>[1]Visitas!J40</f>
        <v>131955157.95</v>
      </c>
      <c r="L52" s="155">
        <f>[1]Visitas!K40</f>
        <v>112220117.10000002</v>
      </c>
      <c r="M52" s="155">
        <f>[1]Visitas!L40</f>
        <v>0</v>
      </c>
      <c r="N52" s="155">
        <f>[1]Visitas!M40</f>
        <v>0</v>
      </c>
      <c r="O52" s="155">
        <f>[1]Visitas!N40</f>
        <v>0</v>
      </c>
      <c r="P52" s="155">
        <f>[1]Visitas!O40</f>
        <v>959741034.63000011</v>
      </c>
      <c r="Q52" s="155">
        <f>[1]Visitas!P40</f>
        <v>1397275.8264172655</v>
      </c>
    </row>
    <row r="53" spans="2:17" s="208" customFormat="1">
      <c r="B53" s="168" t="s">
        <v>126</v>
      </c>
      <c r="C53" s="153" t="s">
        <v>67</v>
      </c>
      <c r="D53" s="153">
        <f>[1]Visitas!C41</f>
        <v>227320508.31000003</v>
      </c>
      <c r="E53" s="153">
        <f>[1]Visitas!D41</f>
        <v>221928144.55000001</v>
      </c>
      <c r="F53" s="153">
        <f>[1]Visitas!E41</f>
        <v>246738589.58000004</v>
      </c>
      <c r="G53" s="153">
        <f>[1]Visitas!F41</f>
        <v>240443028.98000005</v>
      </c>
      <c r="H53" s="153">
        <f>[1]Visitas!G41</f>
        <v>276162955.25000006</v>
      </c>
      <c r="I53" s="153">
        <f>[1]Visitas!H41</f>
        <v>239752104.90000004</v>
      </c>
      <c r="J53" s="153">
        <f>[1]Visitas!I41</f>
        <v>255796335.06000003</v>
      </c>
      <c r="K53" s="153">
        <f>[1]Visitas!J41</f>
        <v>269027890.11000001</v>
      </c>
      <c r="L53" s="153">
        <f>[1]Visitas!K41</f>
        <v>247981352.85000002</v>
      </c>
      <c r="M53" s="153">
        <f>[1]Visitas!L41</f>
        <v>0</v>
      </c>
      <c r="N53" s="153">
        <f>[1]Visitas!M41</f>
        <v>0</v>
      </c>
      <c r="O53" s="153">
        <f>[1]Visitas!N41</f>
        <v>0</v>
      </c>
      <c r="P53" s="153">
        <f>[1]Visitas!O41</f>
        <v>2225150909.5900002</v>
      </c>
      <c r="Q53" s="153">
        <f>[1]Visitas!P41</f>
        <v>3244011.0898991888</v>
      </c>
    </row>
    <row r="54" spans="2:17" s="208" customFormat="1">
      <c r="B54" s="169" t="s">
        <v>2</v>
      </c>
      <c r="C54" s="155" t="s">
        <v>68</v>
      </c>
      <c r="D54" s="155">
        <f>[1]Visitas!C42</f>
        <v>25080701.100000001</v>
      </c>
      <c r="E54" s="155">
        <f>[1]Visitas!D42</f>
        <v>26631512.600000001</v>
      </c>
      <c r="F54" s="155">
        <f>[1]Visitas!E42</f>
        <v>27348456.800000001</v>
      </c>
      <c r="G54" s="155">
        <f>[1]Visitas!F42</f>
        <v>25412402.680000003</v>
      </c>
      <c r="H54" s="155">
        <f>[1]Visitas!G42</f>
        <v>22665193.950000003</v>
      </c>
      <c r="I54" s="155">
        <f>[1]Visitas!H42</f>
        <v>21218419.530000001</v>
      </c>
      <c r="J54" s="155">
        <f>[1]Visitas!I42</f>
        <v>23096013.990000002</v>
      </c>
      <c r="K54" s="155">
        <f>[1]Visitas!J42</f>
        <v>24482667.230000004</v>
      </c>
      <c r="L54" s="155">
        <f>[1]Visitas!K42</f>
        <v>24868638.270000003</v>
      </c>
      <c r="M54" s="155">
        <f>[1]Visitas!L42</f>
        <v>0</v>
      </c>
      <c r="N54" s="155">
        <f>[1]Visitas!M42</f>
        <v>0</v>
      </c>
      <c r="O54" s="155">
        <f>[1]Visitas!N42</f>
        <v>0</v>
      </c>
      <c r="P54" s="155">
        <f>[1]Visitas!O42</f>
        <v>220804006.15000007</v>
      </c>
      <c r="Q54" s="155">
        <f>[1]Visitas!P42</f>
        <v>322639.77055103006</v>
      </c>
    </row>
    <row r="55" spans="2:17" s="208" customFormat="1">
      <c r="B55" s="183" t="s">
        <v>3</v>
      </c>
      <c r="C55" s="156" t="s">
        <v>69</v>
      </c>
      <c r="D55" s="156">
        <f>[1]Visitas!C43</f>
        <v>55583707.620000012</v>
      </c>
      <c r="E55" s="156">
        <f>[1]Visitas!D43</f>
        <v>51788756.600000009</v>
      </c>
      <c r="F55" s="156">
        <f>[1]Visitas!E43</f>
        <v>58988725.880000003</v>
      </c>
      <c r="G55" s="156">
        <f>[1]Visitas!F43</f>
        <v>59025957.689999998</v>
      </c>
      <c r="H55" s="156">
        <f>[1]Visitas!G43</f>
        <v>61304536.300000012</v>
      </c>
      <c r="I55" s="156">
        <f>[1]Visitas!H43</f>
        <v>58172383.5</v>
      </c>
      <c r="J55" s="156">
        <f>[1]Visitas!I43</f>
        <v>64434755.630000003</v>
      </c>
      <c r="K55" s="156">
        <f>[1]Visitas!J43</f>
        <v>64788283.56000001</v>
      </c>
      <c r="L55" s="156">
        <f>[1]Visitas!K43</f>
        <v>59036792.220000006</v>
      </c>
      <c r="M55" s="156">
        <f>[1]Visitas!L43</f>
        <v>0</v>
      </c>
      <c r="N55" s="156">
        <f>[1]Visitas!M43</f>
        <v>0</v>
      </c>
      <c r="O55" s="156">
        <f>[1]Visitas!N43</f>
        <v>0</v>
      </c>
      <c r="P55" s="156">
        <f>[1]Visitas!O43</f>
        <v>533123899.00000006</v>
      </c>
      <c r="Q55" s="156">
        <f>[1]Visitas!P43</f>
        <v>777272.68153173733</v>
      </c>
    </row>
    <row r="56" spans="2:17" s="208" customFormat="1">
      <c r="B56" s="299" t="s">
        <v>233</v>
      </c>
      <c r="C56" s="156" t="s">
        <v>234</v>
      </c>
      <c r="D56" s="156">
        <f>[1]Visitas!C44</f>
        <v>0</v>
      </c>
      <c r="E56" s="156">
        <f>[1]Visitas!D44</f>
        <v>0</v>
      </c>
      <c r="F56" s="156">
        <f>[1]Visitas!E44</f>
        <v>0</v>
      </c>
      <c r="G56" s="156">
        <f>[1]Visitas!F44</f>
        <v>0</v>
      </c>
      <c r="H56" s="156">
        <f>[1]Visitas!G44</f>
        <v>0</v>
      </c>
      <c r="I56" s="156">
        <f>[1]Visitas!H44</f>
        <v>0</v>
      </c>
      <c r="J56" s="156">
        <f>[1]Visitas!I44</f>
        <v>10303794.620000001</v>
      </c>
      <c r="K56" s="156">
        <f>[1]Visitas!J44</f>
        <v>94440009.650000006</v>
      </c>
      <c r="L56" s="156">
        <f>[1]Visitas!K44</f>
        <v>68814352.530000001</v>
      </c>
      <c r="M56" s="156">
        <f>[1]Visitas!L44</f>
        <v>0</v>
      </c>
      <c r="N56" s="156">
        <f>[1]Visitas!M44</f>
        <v>0</v>
      </c>
      <c r="O56" s="156">
        <f>[1]Visitas!N44</f>
        <v>0</v>
      </c>
      <c r="P56" s="156">
        <f>[1]Visitas!O44</f>
        <v>173558156.80000001</v>
      </c>
      <c r="Q56" s="156">
        <f>[1]Visitas!P44</f>
        <v>243126.33429493406</v>
      </c>
    </row>
    <row r="57" spans="2:17" s="208" customFormat="1">
      <c r="B57" s="186" t="s">
        <v>127</v>
      </c>
      <c r="C57" s="157" t="s">
        <v>70</v>
      </c>
      <c r="D57" s="157">
        <f>[1]Visitas!C45</f>
        <v>204967883.47000003</v>
      </c>
      <c r="E57" s="157">
        <f>[1]Visitas!D45</f>
        <v>201947747.40000001</v>
      </c>
      <c r="F57" s="157">
        <f>[1]Visitas!E45</f>
        <v>215961421.55000001</v>
      </c>
      <c r="G57" s="157">
        <f>[1]Visitas!F45</f>
        <v>206203302.62</v>
      </c>
      <c r="H57" s="157">
        <f>[1]Visitas!G45</f>
        <v>213865137.15000001</v>
      </c>
      <c r="I57" s="157">
        <f>[1]Visitas!H45</f>
        <v>183933911.70000002</v>
      </c>
      <c r="J57" s="157">
        <f>[1]Visitas!I45</f>
        <v>213678459.05000001</v>
      </c>
      <c r="K57" s="157">
        <f>[1]Visitas!J45</f>
        <v>213537734.34000003</v>
      </c>
      <c r="L57" s="157">
        <f>[1]Visitas!K45</f>
        <v>216076172.75999999</v>
      </c>
      <c r="M57" s="157">
        <f>[1]Visitas!L45</f>
        <v>0</v>
      </c>
      <c r="N57" s="157">
        <f>[1]Visitas!M45</f>
        <v>0</v>
      </c>
      <c r="O57" s="157">
        <f>[1]Visitas!N45</f>
        <v>0</v>
      </c>
      <c r="P57" s="157">
        <f>[1]Visitas!O45</f>
        <v>1870171770.0400002</v>
      </c>
      <c r="Q57" s="157">
        <f>[1]Visitas!P45</f>
        <v>2728963.9935155045</v>
      </c>
    </row>
    <row r="58" spans="2:17" s="208" customFormat="1">
      <c r="B58" s="183" t="s">
        <v>7</v>
      </c>
      <c r="C58" s="156" t="s">
        <v>71</v>
      </c>
      <c r="D58" s="156">
        <f>[1]Visitas!C46</f>
        <v>37049035.660000004</v>
      </c>
      <c r="E58" s="156">
        <f>[1]Visitas!D46</f>
        <v>38121339.900000006</v>
      </c>
      <c r="F58" s="156">
        <f>[1]Visitas!E46</f>
        <v>38064448.660000004</v>
      </c>
      <c r="G58" s="156">
        <f>[1]Visitas!F46</f>
        <v>36030237.950000003</v>
      </c>
      <c r="H58" s="156">
        <f>[1]Visitas!G46</f>
        <v>37595035.800000004</v>
      </c>
      <c r="I58" s="156">
        <f>[1]Visitas!H46</f>
        <v>32811953.790000003</v>
      </c>
      <c r="J58" s="156">
        <f>[1]Visitas!I46</f>
        <v>38462465.860000007</v>
      </c>
      <c r="K58" s="156">
        <f>[1]Visitas!J46</f>
        <v>37322938.940000005</v>
      </c>
      <c r="L58" s="156">
        <f>[1]Visitas!K46</f>
        <v>35409694.32</v>
      </c>
      <c r="M58" s="156">
        <f>[1]Visitas!L46</f>
        <v>0</v>
      </c>
      <c r="N58" s="156">
        <f>[1]Visitas!M46</f>
        <v>0</v>
      </c>
      <c r="O58" s="156">
        <f>[1]Visitas!N46</f>
        <v>0</v>
      </c>
      <c r="P58" s="156">
        <f>[1]Visitas!O46</f>
        <v>330867150.88000005</v>
      </c>
      <c r="Q58" s="156">
        <f>[1]Visitas!P46</f>
        <v>483162.56152547116</v>
      </c>
    </row>
    <row r="59" spans="2:17" s="208" customFormat="1">
      <c r="B59" s="186" t="s">
        <v>8</v>
      </c>
      <c r="C59" s="157" t="s">
        <v>72</v>
      </c>
      <c r="D59" s="157">
        <f>[1]Visitas!C47</f>
        <v>119402414.67000002</v>
      </c>
      <c r="E59" s="157">
        <f>[1]Visitas!D47</f>
        <v>116041169.30000001</v>
      </c>
      <c r="F59" s="157">
        <f>[1]Visitas!E47</f>
        <v>136417351.84</v>
      </c>
      <c r="G59" s="157">
        <f>[1]Visitas!F47</f>
        <v>122536656.13</v>
      </c>
      <c r="H59" s="157">
        <f>[1]Visitas!G47</f>
        <v>132732383</v>
      </c>
      <c r="I59" s="157">
        <f>[1]Visitas!H47</f>
        <v>115925106.99000001</v>
      </c>
      <c r="J59" s="157">
        <f>[1]Visitas!I47</f>
        <v>127578962.7</v>
      </c>
      <c r="K59" s="157">
        <f>[1]Visitas!J47</f>
        <v>129466733.2</v>
      </c>
      <c r="L59" s="157">
        <f>[1]Visitas!K47</f>
        <v>112612182.48000002</v>
      </c>
      <c r="M59" s="157">
        <f>[1]Visitas!L47</f>
        <v>0</v>
      </c>
      <c r="N59" s="157">
        <f>[1]Visitas!M47</f>
        <v>0</v>
      </c>
      <c r="O59" s="157">
        <f>[1]Visitas!N47</f>
        <v>0</v>
      </c>
      <c r="P59" s="157">
        <f>[1]Visitas!O47</f>
        <v>1112712960.3100002</v>
      </c>
      <c r="Q59" s="157">
        <f>[1]Visitas!P47</f>
        <v>1624422.8532825464</v>
      </c>
    </row>
    <row r="60" spans="2:17" s="208" customFormat="1">
      <c r="B60" s="183" t="s">
        <v>9</v>
      </c>
      <c r="C60" s="156" t="s">
        <v>73</v>
      </c>
      <c r="D60" s="156">
        <f>[1]Visitas!C48</f>
        <v>80701640.530000016</v>
      </c>
      <c r="E60" s="156">
        <f>[1]Visitas!D48</f>
        <v>95232341.400000006</v>
      </c>
      <c r="F60" s="156">
        <f>[1]Visitas!E48</f>
        <v>84908835.060000017</v>
      </c>
      <c r="G60" s="156">
        <f>[1]Visitas!F48</f>
        <v>79638841.590000004</v>
      </c>
      <c r="H60" s="156">
        <f>[1]Visitas!G48</f>
        <v>80159882.250000015</v>
      </c>
      <c r="I60" s="156">
        <f>[1]Visitas!H48</f>
        <v>71014662.180000007</v>
      </c>
      <c r="J60" s="156">
        <f>[1]Visitas!I48</f>
        <v>85965636.260000005</v>
      </c>
      <c r="K60" s="156">
        <f>[1]Visitas!J48</f>
        <v>80751957.370000005</v>
      </c>
      <c r="L60" s="156">
        <f>[1]Visitas!K48</f>
        <v>77910957.180000007</v>
      </c>
      <c r="M60" s="156">
        <f>[1]Visitas!L48</f>
        <v>0</v>
      </c>
      <c r="N60" s="156">
        <f>[1]Visitas!M48</f>
        <v>0</v>
      </c>
      <c r="O60" s="156">
        <f>[1]Visitas!N48</f>
        <v>0</v>
      </c>
      <c r="P60" s="156">
        <f>[1]Visitas!O48</f>
        <v>736284753.82000017</v>
      </c>
      <c r="Q60" s="156">
        <f>[1]Visitas!P48</f>
        <v>1076089.1559021338</v>
      </c>
    </row>
    <row r="61" spans="2:17" s="208" customFormat="1">
      <c r="B61" s="209" t="s">
        <v>128</v>
      </c>
      <c r="C61" s="157" t="s">
        <v>74</v>
      </c>
      <c r="D61" s="157">
        <f>[1]Visitas!C49</f>
        <v>51312203.600000001</v>
      </c>
      <c r="E61" s="157">
        <f>[1]Visitas!D49</f>
        <v>48850363.450000003</v>
      </c>
      <c r="F61" s="157">
        <f>[1]Visitas!E49</f>
        <v>48255810.470000006</v>
      </c>
      <c r="G61" s="157">
        <f>[1]Visitas!F49</f>
        <v>49910933.660000004</v>
      </c>
      <c r="H61" s="157">
        <f>[1]Visitas!G49</f>
        <v>53912750.850000001</v>
      </c>
      <c r="I61" s="157">
        <f>[1]Visitas!H49</f>
        <v>47366991.210000001</v>
      </c>
      <c r="J61" s="157">
        <f>[1]Visitas!I49</f>
        <v>54319738.06000001</v>
      </c>
      <c r="K61" s="157">
        <f>[1]Visitas!J49</f>
        <v>64397000.220000006</v>
      </c>
      <c r="L61" s="157">
        <f>[1]Visitas!K49</f>
        <v>58995522.180000007</v>
      </c>
      <c r="M61" s="157">
        <f>[1]Visitas!L49</f>
        <v>0</v>
      </c>
      <c r="N61" s="157">
        <f>[1]Visitas!M49</f>
        <v>0</v>
      </c>
      <c r="O61" s="157">
        <f>[1]Visitas!N49</f>
        <v>0</v>
      </c>
      <c r="P61" s="157">
        <f>[1]Visitas!O49</f>
        <v>477321313.70000005</v>
      </c>
      <c r="Q61" s="157">
        <f>[1]Visitas!P49</f>
        <v>695117.54108093015</v>
      </c>
    </row>
    <row r="62" spans="2:17" s="208" customFormat="1">
      <c r="B62" s="183" t="s">
        <v>90</v>
      </c>
      <c r="C62" s="156" t="s">
        <v>91</v>
      </c>
      <c r="D62" s="156">
        <f>[1]Visitas!C50</f>
        <v>24024671.580000002</v>
      </c>
      <c r="E62" s="156">
        <f>[1]Visitas!D50</f>
        <v>26814105.5</v>
      </c>
      <c r="F62" s="156">
        <f>[1]Visitas!E50</f>
        <v>21922766.670000002</v>
      </c>
      <c r="G62" s="156">
        <f>[1]Visitas!F50</f>
        <v>20497803.760000002</v>
      </c>
      <c r="H62" s="156">
        <f>[1]Visitas!G50</f>
        <v>20852114.5</v>
      </c>
      <c r="I62" s="156">
        <f>[1]Visitas!H50</f>
        <v>20856761.310000002</v>
      </c>
      <c r="J62" s="156">
        <f>[1]Visitas!I50</f>
        <v>25790377.34</v>
      </c>
      <c r="K62" s="156">
        <f>[1]Visitas!J50</f>
        <v>28961831.780000005</v>
      </c>
      <c r="L62" s="156">
        <f>[1]Visitas!K50</f>
        <v>23462017.740000002</v>
      </c>
      <c r="M62" s="156">
        <f>[1]Visitas!L50</f>
        <v>0</v>
      </c>
      <c r="N62" s="156">
        <f>[1]Visitas!M50</f>
        <v>0</v>
      </c>
      <c r="O62" s="156">
        <f>[1]Visitas!N50</f>
        <v>0</v>
      </c>
      <c r="P62" s="156">
        <f>[1]Visitas!O50</f>
        <v>213182450.18000001</v>
      </c>
      <c r="Q62" s="156">
        <f>[1]Visitas!P50</f>
        <v>310971.29624904413</v>
      </c>
    </row>
    <row r="63" spans="2:17" s="208" customFormat="1">
      <c r="B63" s="209" t="s">
        <v>88</v>
      </c>
      <c r="C63" s="157" t="s">
        <v>89</v>
      </c>
      <c r="D63" s="157">
        <f>[1]Visitas!C51</f>
        <v>32709837.440000001</v>
      </c>
      <c r="E63" s="157">
        <f>[1]Visitas!D51</f>
        <v>30868344.150000006</v>
      </c>
      <c r="F63" s="157">
        <f>[1]Visitas!E51</f>
        <v>34974208.43</v>
      </c>
      <c r="G63" s="157">
        <f>[1]Visitas!F51</f>
        <v>32499985.420000006</v>
      </c>
      <c r="H63" s="157">
        <f>[1]Visitas!G51</f>
        <v>32019731.450000003</v>
      </c>
      <c r="I63" s="157">
        <f>[1]Visitas!H51</f>
        <v>27032246.010000002</v>
      </c>
      <c r="J63" s="157">
        <f>[1]Visitas!I51</f>
        <v>31515470.420000002</v>
      </c>
      <c r="K63" s="157">
        <f>[1]Visitas!J51</f>
        <v>29613970.680000003</v>
      </c>
      <c r="L63" s="157">
        <f>[1]Visitas!K51</f>
        <v>27599339.25</v>
      </c>
      <c r="M63" s="157">
        <f>[1]Visitas!L51</f>
        <v>0</v>
      </c>
      <c r="N63" s="157">
        <f>[1]Visitas!M51</f>
        <v>0</v>
      </c>
      <c r="O63" s="157">
        <f>[1]Visitas!N51</f>
        <v>0</v>
      </c>
      <c r="P63" s="157">
        <f>[1]Visitas!O51</f>
        <v>278833133.25</v>
      </c>
      <c r="Q63" s="157">
        <f>[1]Visitas!P51</f>
        <v>407581.80728973151</v>
      </c>
    </row>
    <row r="64" spans="2:17" s="208" customFormat="1">
      <c r="B64" s="183" t="s">
        <v>10</v>
      </c>
      <c r="C64" s="156" t="s">
        <v>75</v>
      </c>
      <c r="D64" s="156">
        <f>[1]Visitas!C52</f>
        <v>119358413.44</v>
      </c>
      <c r="E64" s="156">
        <f>[1]Visitas!D52</f>
        <v>102820090.80000001</v>
      </c>
      <c r="F64" s="156">
        <f>[1]Visitas!E52</f>
        <v>123040977.92000002</v>
      </c>
      <c r="G64" s="156">
        <f>[1]Visitas!F52</f>
        <v>110233235.28000002</v>
      </c>
      <c r="H64" s="156">
        <f>[1]Visitas!G52</f>
        <v>123741822.05000001</v>
      </c>
      <c r="I64" s="156">
        <f>[1]Visitas!H52</f>
        <v>117873284.76000001</v>
      </c>
      <c r="J64" s="156">
        <f>[1]Visitas!I52</f>
        <v>134622062.82000002</v>
      </c>
      <c r="K64" s="156">
        <f>[1]Visitas!J52</f>
        <v>123302304.44000001</v>
      </c>
      <c r="L64" s="156">
        <f>[1]Visitas!K52</f>
        <v>119899783.71000001</v>
      </c>
      <c r="M64" s="156">
        <f>[1]Visitas!L52</f>
        <v>0</v>
      </c>
      <c r="N64" s="156">
        <f>[1]Visitas!M52</f>
        <v>0</v>
      </c>
      <c r="O64" s="156">
        <f>[1]Visitas!N52</f>
        <v>0</v>
      </c>
      <c r="P64" s="156">
        <f>[1]Visitas!O52</f>
        <v>1074891975.22</v>
      </c>
      <c r="Q64" s="156">
        <f>[1]Visitas!P52</f>
        <v>1567337.8861523636</v>
      </c>
    </row>
    <row r="65" spans="2:17">
      <c r="B65" s="81" t="s">
        <v>0</v>
      </c>
      <c r="C65" s="53"/>
      <c r="D65" s="53">
        <f>[1]Visitas!C53</f>
        <v>1500330247.5700002</v>
      </c>
      <c r="E65" s="53">
        <f>[1]Visitas!D53</f>
        <v>1482755788.5000002</v>
      </c>
      <c r="F65" s="53">
        <f>[1]Visitas!E53</f>
        <v>1576912696.0300002</v>
      </c>
      <c r="G65" s="53">
        <f>[1]Visitas!F53</f>
        <v>1497598786.5999999</v>
      </c>
      <c r="H65" s="53">
        <f>[1]Visitas!G53</f>
        <v>1642442481.05</v>
      </c>
      <c r="I65" s="53">
        <f>[1]Visitas!H53</f>
        <v>1450362053.9100001</v>
      </c>
      <c r="J65" s="53">
        <f>[1]Visitas!I53</f>
        <v>1637654637.99</v>
      </c>
      <c r="K65" s="53">
        <f>[1]Visitas!J53</f>
        <v>1786040263.9100006</v>
      </c>
      <c r="L65" s="53">
        <f>[1]Visitas!K53</f>
        <v>1595702657.4300003</v>
      </c>
      <c r="M65" s="53">
        <f>[1]Visitas!L53</f>
        <v>0</v>
      </c>
      <c r="N65" s="53">
        <f>[1]Visitas!M53</f>
        <v>0</v>
      </c>
      <c r="O65" s="53">
        <f>[1]Visitas!N53</f>
        <v>0</v>
      </c>
      <c r="P65" s="53">
        <f>[1]Visitas!O53</f>
        <v>14169799612.99</v>
      </c>
      <c r="Q65" s="53">
        <f>[1]Visitas!P53</f>
        <v>20659669.952245031</v>
      </c>
    </row>
    <row r="66" spans="2:17">
      <c r="B66" s="81" t="s">
        <v>5</v>
      </c>
      <c r="C66" s="53"/>
      <c r="D66" s="53">
        <f>[1]Visitas!C54</f>
        <v>2215948.7306442563</v>
      </c>
      <c r="E66" s="53">
        <f>[1]Visitas!D54</f>
        <v>2259265.2575041908</v>
      </c>
      <c r="F66" s="53">
        <f>[1]Visitas!E54</f>
        <v>2361779.1397525766</v>
      </c>
      <c r="G66" s="53">
        <f>[1]Visitas!F54</f>
        <v>2243929.8570572371</v>
      </c>
      <c r="H66" s="53">
        <f>[1]Visitas!G54</f>
        <v>2373471.7934248555</v>
      </c>
      <c r="I66" s="53">
        <f>[1]Visitas!H54</f>
        <v>2094657.8673184966</v>
      </c>
      <c r="J66" s="53">
        <f>[1]Visitas!I54</f>
        <v>2387042.8796169432</v>
      </c>
      <c r="K66" s="53">
        <f>[1]Visitas!J54</f>
        <v>2502508.426383635</v>
      </c>
      <c r="L66" s="53">
        <f>[1]Visitas!K54</f>
        <v>2221066.0005428432</v>
      </c>
      <c r="M66" s="53">
        <f>[1]Visitas!L54</f>
        <v>0</v>
      </c>
      <c r="N66" s="53">
        <f>[1]Visitas!M54</f>
        <v>0</v>
      </c>
      <c r="O66" s="53">
        <f>[1]Visitas!N54</f>
        <v>0</v>
      </c>
      <c r="P66" s="53">
        <f>[1]Visitas!O54</f>
        <v>20659669.952245034</v>
      </c>
      <c r="Q66" s="53">
        <f>[1]Visitas!P54</f>
        <v>0</v>
      </c>
    </row>
    <row r="67" spans="2:17">
      <c r="B67" s="81" t="s">
        <v>15</v>
      </c>
      <c r="C67" s="53"/>
      <c r="D67" s="131">
        <f>[1]Visitas!C55</f>
        <v>677.06</v>
      </c>
      <c r="E67" s="131">
        <f>[1]Visitas!D55</f>
        <v>656.3</v>
      </c>
      <c r="F67" s="131">
        <f>[1]Visitas!E55</f>
        <v>667.68</v>
      </c>
      <c r="G67" s="131">
        <f>[1]Visitas!F55</f>
        <v>667.4</v>
      </c>
      <c r="H67" s="131">
        <f>[1]Visitas!G55</f>
        <v>692</v>
      </c>
      <c r="I67" s="131">
        <f>[1]Visitas!H55</f>
        <v>692.41</v>
      </c>
      <c r="J67" s="131">
        <f>[1]Visitas!I55</f>
        <v>686.06</v>
      </c>
      <c r="K67" s="131">
        <f>[1]Visitas!J55</f>
        <v>713.7</v>
      </c>
      <c r="L67" s="131">
        <f>[1]Visitas!K55</f>
        <v>718.44</v>
      </c>
      <c r="M67" s="131">
        <f>[1]Visitas!L55</f>
        <v>1</v>
      </c>
      <c r="N67" s="131">
        <f>[1]Visitas!M55</f>
        <v>1</v>
      </c>
      <c r="O67" s="131">
        <f>[1]Visitas!N55</f>
        <v>1</v>
      </c>
      <c r="P67" s="131">
        <f>[1]Visitas!O55</f>
        <v>0</v>
      </c>
      <c r="Q67" s="131">
        <f>[1]Visitas!P55</f>
        <v>0</v>
      </c>
    </row>
    <row r="68" spans="2:17" s="134" customFormat="1" ht="30" customHeight="1">
      <c r="B68" s="138"/>
      <c r="C68" s="138"/>
      <c r="D68" s="138"/>
      <c r="E68" s="138"/>
      <c r="F68" s="138"/>
      <c r="G68" s="138"/>
      <c r="H68" s="138"/>
      <c r="I68" s="138"/>
      <c r="J68" s="138"/>
      <c r="K68" s="138"/>
      <c r="L68" s="138"/>
      <c r="M68" s="138"/>
      <c r="N68" s="138"/>
      <c r="O68" s="138"/>
      <c r="P68" s="138"/>
      <c r="Q68" s="138"/>
    </row>
    <row r="69" spans="2:17" ht="15" customHeight="1">
      <c r="B69" s="321" t="s">
        <v>155</v>
      </c>
      <c r="C69" s="322"/>
      <c r="D69" s="322"/>
      <c r="E69" s="322"/>
      <c r="F69" s="322"/>
      <c r="G69" s="322"/>
      <c r="H69" s="322"/>
      <c r="I69" s="322"/>
      <c r="J69" s="322"/>
      <c r="K69" s="322"/>
      <c r="L69" s="322"/>
      <c r="M69" s="322"/>
      <c r="N69" s="322"/>
      <c r="O69" s="322"/>
      <c r="P69" s="322"/>
      <c r="Q69" s="323"/>
    </row>
    <row r="70" spans="2:17">
      <c r="B70" s="62" t="s">
        <v>6</v>
      </c>
      <c r="C70" s="29" t="s">
        <v>58</v>
      </c>
      <c r="D70" s="29" t="s">
        <v>19</v>
      </c>
      <c r="E70" s="29" t="s">
        <v>20</v>
      </c>
      <c r="F70" s="29" t="s">
        <v>21</v>
      </c>
      <c r="G70" s="29" t="s">
        <v>22</v>
      </c>
      <c r="H70" s="29" t="s">
        <v>23</v>
      </c>
      <c r="I70" s="29" t="s">
        <v>24</v>
      </c>
      <c r="J70" s="29" t="s">
        <v>25</v>
      </c>
      <c r="K70" s="29" t="s">
        <v>26</v>
      </c>
      <c r="L70" s="29" t="s">
        <v>27</v>
      </c>
      <c r="M70" s="29" t="s">
        <v>46</v>
      </c>
      <c r="N70" s="111" t="s">
        <v>47</v>
      </c>
      <c r="O70" s="111" t="s">
        <v>48</v>
      </c>
      <c r="P70" s="29" t="s">
        <v>156</v>
      </c>
      <c r="Q70" s="63" t="s">
        <v>157</v>
      </c>
    </row>
    <row r="71" spans="2:17" ht="15">
      <c r="B71" s="321" t="s">
        <v>171</v>
      </c>
      <c r="C71" s="322"/>
      <c r="D71" s="322"/>
      <c r="E71" s="322"/>
      <c r="F71" s="322"/>
      <c r="G71" s="322"/>
      <c r="H71" s="322"/>
      <c r="I71" s="322"/>
      <c r="J71" s="322"/>
      <c r="K71" s="322"/>
      <c r="L71" s="322"/>
      <c r="M71" s="322"/>
      <c r="N71" s="322"/>
      <c r="O71" s="322"/>
      <c r="P71" s="322"/>
      <c r="Q71" s="323"/>
    </row>
    <row r="72" spans="2:17">
      <c r="B72" s="169" t="s">
        <v>224</v>
      </c>
      <c r="C72" s="155" t="s">
        <v>130</v>
      </c>
      <c r="D72" s="155">
        <f>[1]Visitas!C60</f>
        <v>23998.696319018403</v>
      </c>
      <c r="E72" s="155">
        <f>[1]Visitas!D60</f>
        <v>25247.189822089309</v>
      </c>
      <c r="F72" s="155">
        <f>[1]Visitas!E60</f>
        <v>26473.946254691837</v>
      </c>
      <c r="G72" s="155">
        <f>[1]Visitas!F60</f>
        <v>28758.223150762282</v>
      </c>
      <c r="H72" s="155">
        <f>[1]Visitas!G60</f>
        <v>32476.906119798714</v>
      </c>
      <c r="I72" s="155">
        <f>[1]Visitas!H60</f>
        <v>31649.376822036247</v>
      </c>
      <c r="J72" s="155">
        <f>[1]Visitas!I60</f>
        <v>28320.973405309032</v>
      </c>
      <c r="K72" s="155">
        <f>[1]Visitas!J60</f>
        <v>29462.088721536475</v>
      </c>
      <c r="L72" s="155">
        <f>[1]Visitas!K60</f>
        <v>31988.793471371224</v>
      </c>
      <c r="M72" s="155" t="str">
        <f>[1]Visitas!L60</f>
        <v/>
      </c>
      <c r="N72" s="155" t="str">
        <f>[1]Visitas!M60</f>
        <v/>
      </c>
      <c r="O72" s="155" t="str">
        <f>[1]Visitas!N60</f>
        <v/>
      </c>
      <c r="P72" s="155">
        <f>[1]Visitas!O60</f>
        <v>28626.312488221083</v>
      </c>
      <c r="Q72" s="210">
        <f>[1]Visitas!P60</f>
        <v>41.673177306970985</v>
      </c>
    </row>
    <row r="73" spans="2:17" s="208" customFormat="1">
      <c r="B73" s="168" t="s">
        <v>125</v>
      </c>
      <c r="C73" s="153" t="s">
        <v>62</v>
      </c>
      <c r="D73" s="153">
        <f>[1]Visitas!C61</f>
        <v>54595.643947036573</v>
      </c>
      <c r="E73" s="153">
        <f>[1]Visitas!D61</f>
        <v>66117.119594157019</v>
      </c>
      <c r="F73" s="153">
        <f>[1]Visitas!E61</f>
        <v>59922.446844509614</v>
      </c>
      <c r="G73" s="153">
        <f>[1]Visitas!F61</f>
        <v>57901.516299109928</v>
      </c>
      <c r="H73" s="153">
        <f>[1]Visitas!G61</f>
        <v>51158.152399776998</v>
      </c>
      <c r="I73" s="153">
        <f>[1]Visitas!H61</f>
        <v>65602.040233270498</v>
      </c>
      <c r="J73" s="153">
        <f>[1]Visitas!I61</f>
        <v>54314.422966354345</v>
      </c>
      <c r="K73" s="153">
        <f>[1]Visitas!J61</f>
        <v>54858.473292310875</v>
      </c>
      <c r="L73" s="153">
        <f>[1]Visitas!K61</f>
        <v>60766.336287766062</v>
      </c>
      <c r="M73" s="153" t="str">
        <f>[1]Visitas!L61</f>
        <v/>
      </c>
      <c r="N73" s="153" t="str">
        <f>[1]Visitas!M61</f>
        <v/>
      </c>
      <c r="O73" s="153" t="str">
        <f>[1]Visitas!N61</f>
        <v/>
      </c>
      <c r="P73" s="153">
        <f>[1]Visitas!O61</f>
        <v>57987.075881194745</v>
      </c>
      <c r="Q73" s="153">
        <f>[1]Visitas!P61</f>
        <v>84.60329273156006</v>
      </c>
    </row>
    <row r="74" spans="2:17" s="208" customFormat="1">
      <c r="B74" s="169" t="s">
        <v>1</v>
      </c>
      <c r="C74" s="155" t="s">
        <v>63</v>
      </c>
      <c r="D74" s="155">
        <f>[1]Visitas!C62</f>
        <v>57454.080638218496</v>
      </c>
      <c r="E74" s="155">
        <f>[1]Visitas!D62</f>
        <v>50210.085826013368</v>
      </c>
      <c r="F74" s="155">
        <f>[1]Visitas!E62</f>
        <v>56493.946574431291</v>
      </c>
      <c r="G74" s="155">
        <f>[1]Visitas!F62</f>
        <v>55661.357158351413</v>
      </c>
      <c r="H74" s="155">
        <f>[1]Visitas!G62</f>
        <v>48710.388425454468</v>
      </c>
      <c r="I74" s="155">
        <f>[1]Visitas!H62</f>
        <v>53284.55645771345</v>
      </c>
      <c r="J74" s="155">
        <f>[1]Visitas!I62</f>
        <v>52690.241507860592</v>
      </c>
      <c r="K74" s="155">
        <f>[1]Visitas!J62</f>
        <v>45509.400012902952</v>
      </c>
      <c r="L74" s="155">
        <f>[1]Visitas!K62</f>
        <v>57212.110982458173</v>
      </c>
      <c r="M74" s="155" t="str">
        <f>[1]Visitas!L62</f>
        <v/>
      </c>
      <c r="N74" s="155" t="str">
        <f>[1]Visitas!M62</f>
        <v/>
      </c>
      <c r="O74" s="155" t="str">
        <f>[1]Visitas!N62</f>
        <v/>
      </c>
      <c r="P74" s="155">
        <f>[1]Visitas!O62</f>
        <v>52678.107408672877</v>
      </c>
      <c r="Q74" s="210">
        <f>[1]Visitas!P62</f>
        <v>76.828206910619414</v>
      </c>
    </row>
    <row r="75" spans="2:17" s="208" customFormat="1">
      <c r="B75" s="170" t="s">
        <v>49</v>
      </c>
      <c r="C75" s="153" t="s">
        <v>64</v>
      </c>
      <c r="D75" s="153">
        <f>[1]Visitas!C63</f>
        <v>51832.409615492877</v>
      </c>
      <c r="E75" s="153">
        <f>[1]Visitas!D63</f>
        <v>47868.294387433358</v>
      </c>
      <c r="F75" s="153">
        <f>[1]Visitas!E63</f>
        <v>45724.618044170122</v>
      </c>
      <c r="G75" s="153">
        <f>[1]Visitas!F63</f>
        <v>49511.423858900074</v>
      </c>
      <c r="H75" s="153">
        <f>[1]Visitas!G63</f>
        <v>50745.191771236648</v>
      </c>
      <c r="I75" s="153">
        <f>[1]Visitas!H63</f>
        <v>47195.738452804871</v>
      </c>
      <c r="J75" s="153">
        <f>[1]Visitas!I63</f>
        <v>53011.128095464388</v>
      </c>
      <c r="K75" s="153">
        <f>[1]Visitas!J63</f>
        <v>47910.544719101126</v>
      </c>
      <c r="L75" s="153">
        <f>[1]Visitas!K63</f>
        <v>43874.005930967425</v>
      </c>
      <c r="M75" s="153" t="str">
        <f>[1]Visitas!L63</f>
        <v/>
      </c>
      <c r="N75" s="153" t="str">
        <f>[1]Visitas!M63</f>
        <v/>
      </c>
      <c r="O75" s="153" t="str">
        <f>[1]Visitas!N63</f>
        <v/>
      </c>
      <c r="P75" s="154">
        <f>[1]Visitas!O63</f>
        <v>48559.146140938654</v>
      </c>
      <c r="Q75" s="211">
        <f>[1]Visitas!P63</f>
        <v>70.810448640560082</v>
      </c>
    </row>
    <row r="76" spans="2:17" s="208" customFormat="1">
      <c r="B76" s="169" t="s">
        <v>152</v>
      </c>
      <c r="C76" s="155" t="s">
        <v>153</v>
      </c>
      <c r="D76" s="155">
        <f>[1]Visitas!C64</f>
        <v>25878.393538173706</v>
      </c>
      <c r="E76" s="155">
        <f>[1]Visitas!D64</f>
        <v>18574.17393715342</v>
      </c>
      <c r="F76" s="155">
        <f>[1]Visitas!E64</f>
        <v>30650.773427378725</v>
      </c>
      <c r="G76" s="155">
        <f>[1]Visitas!F64</f>
        <v>27783.32432971858</v>
      </c>
      <c r="H76" s="155">
        <f>[1]Visitas!G64</f>
        <v>25861.483828143857</v>
      </c>
      <c r="I76" s="155">
        <f>[1]Visitas!H64</f>
        <v>30284.155177449979</v>
      </c>
      <c r="J76" s="155">
        <f>[1]Visitas!I64</f>
        <v>28690.215454967194</v>
      </c>
      <c r="K76" s="155">
        <f>[1]Visitas!J64</f>
        <v>28519.989267969526</v>
      </c>
      <c r="L76" s="155">
        <f>[1]Visitas!K64</f>
        <v>34543.15462129347</v>
      </c>
      <c r="M76" s="155" t="str">
        <f>[1]Visitas!L64</f>
        <v/>
      </c>
      <c r="N76" s="155" t="str">
        <f>[1]Visitas!M64</f>
        <v/>
      </c>
      <c r="O76" s="155" t="str">
        <f>[1]Visitas!N64</f>
        <v/>
      </c>
      <c r="P76" s="155">
        <f>[1]Visitas!O64</f>
        <v>27577.760449513331</v>
      </c>
      <c r="Q76" s="210">
        <f>[1]Visitas!P64</f>
        <v>40.184519096508545</v>
      </c>
    </row>
    <row r="77" spans="2:17" s="208" customFormat="1">
      <c r="B77" s="168" t="s">
        <v>18</v>
      </c>
      <c r="C77" s="153" t="s">
        <v>65</v>
      </c>
      <c r="D77" s="153">
        <f>[1]Visitas!C65</f>
        <v>40067.803463008771</v>
      </c>
      <c r="E77" s="153">
        <f>[1]Visitas!D65</f>
        <v>36583.148935337405</v>
      </c>
      <c r="F77" s="153">
        <f>[1]Visitas!E65</f>
        <v>39589.011971033055</v>
      </c>
      <c r="G77" s="153">
        <f>[1]Visitas!F65</f>
        <v>40521.693196334352</v>
      </c>
      <c r="H77" s="153">
        <f>[1]Visitas!G65</f>
        <v>42161.492001189414</v>
      </c>
      <c r="I77" s="153">
        <f>[1]Visitas!H65</f>
        <v>45351.930897481376</v>
      </c>
      <c r="J77" s="153">
        <f>[1]Visitas!I65</f>
        <v>36713.125105932202</v>
      </c>
      <c r="K77" s="153">
        <f>[1]Visitas!J65</f>
        <v>40075.232757678437</v>
      </c>
      <c r="L77" s="153">
        <f>[1]Visitas!K65</f>
        <v>40508.870067264572</v>
      </c>
      <c r="M77" s="153" t="str">
        <f>[1]Visitas!L65</f>
        <v/>
      </c>
      <c r="N77" s="153" t="str">
        <f>[1]Visitas!M65</f>
        <v/>
      </c>
      <c r="O77" s="153" t="str">
        <f>[1]Visitas!N65</f>
        <v/>
      </c>
      <c r="P77" s="154">
        <f>[1]Visitas!O65</f>
        <v>39857.244693776709</v>
      </c>
      <c r="Q77" s="211">
        <f>[1]Visitas!P65</f>
        <v>58.29775719912918</v>
      </c>
    </row>
    <row r="78" spans="2:17" s="208" customFormat="1">
      <c r="B78" s="169" t="s">
        <v>76</v>
      </c>
      <c r="C78" s="155" t="s">
        <v>66</v>
      </c>
      <c r="D78" s="155">
        <f>[1]Visitas!C66</f>
        <v>102646.41464095142</v>
      </c>
      <c r="E78" s="155">
        <f>[1]Visitas!D66</f>
        <v>105391.4214225264</v>
      </c>
      <c r="F78" s="155">
        <f>[1]Visitas!E66</f>
        <v>90229.228731812749</v>
      </c>
      <c r="G78" s="155">
        <f>[1]Visitas!F66</f>
        <v>126497.46330460298</v>
      </c>
      <c r="H78" s="155">
        <f>[1]Visitas!G66</f>
        <v>122173.21065042834</v>
      </c>
      <c r="I78" s="155">
        <f>[1]Visitas!H66</f>
        <v>147702.82697227408</v>
      </c>
      <c r="J78" s="155">
        <f>[1]Visitas!I66</f>
        <v>95816.449692836773</v>
      </c>
      <c r="K78" s="155">
        <f>[1]Visitas!J66</f>
        <v>80677.653374951231</v>
      </c>
      <c r="L78" s="155">
        <f>[1]Visitas!K66</f>
        <v>126640.77042598836</v>
      </c>
      <c r="M78" s="155" t="str">
        <f>[1]Visitas!L66</f>
        <v/>
      </c>
      <c r="N78" s="155" t="str">
        <f>[1]Visitas!M66</f>
        <v/>
      </c>
      <c r="O78" s="155" t="str">
        <f>[1]Visitas!N66</f>
        <v/>
      </c>
      <c r="P78" s="155">
        <f>[1]Visitas!O66</f>
        <v>109760.08275960019</v>
      </c>
      <c r="Q78" s="210">
        <f>[1]Visitas!P66</f>
        <v>159.78814782603786</v>
      </c>
    </row>
    <row r="79" spans="2:17" s="208" customFormat="1">
      <c r="B79" s="168" t="s">
        <v>126</v>
      </c>
      <c r="C79" s="153" t="s">
        <v>67</v>
      </c>
      <c r="D79" s="153">
        <f>[1]Visitas!C67</f>
        <v>103501.08122273342</v>
      </c>
      <c r="E79" s="153">
        <f>[1]Visitas!D67</f>
        <v>102001.51411637438</v>
      </c>
      <c r="F79" s="153">
        <f>[1]Visitas!E67</f>
        <v>94940.652322423106</v>
      </c>
      <c r="G79" s="153">
        <f>[1]Visitas!F67</f>
        <v>96409.753512204741</v>
      </c>
      <c r="H79" s="153">
        <f>[1]Visitas!G67</f>
        <v>95991.36135985711</v>
      </c>
      <c r="I79" s="153">
        <f>[1]Visitas!H67</f>
        <v>105798.69022342394</v>
      </c>
      <c r="J79" s="153">
        <f>[1]Visitas!I67</f>
        <v>107724.52417948098</v>
      </c>
      <c r="K79" s="153">
        <f>[1]Visitas!J67</f>
        <v>104125.95602250546</v>
      </c>
      <c r="L79" s="153">
        <f>[1]Visitas!K67</f>
        <v>102468.35839400874</v>
      </c>
      <c r="M79" s="153" t="str">
        <f>[1]Visitas!L67</f>
        <v/>
      </c>
      <c r="N79" s="153" t="str">
        <f>[1]Visitas!M67</f>
        <v/>
      </c>
      <c r="O79" s="153" t="str">
        <f>[1]Visitas!N67</f>
        <v/>
      </c>
      <c r="P79" s="154">
        <f>[1]Visitas!O67</f>
        <v>101380.485977431</v>
      </c>
      <c r="Q79" s="211">
        <f>[1]Visitas!P67</f>
        <v>147.75827296545174</v>
      </c>
    </row>
    <row r="80" spans="2:17" s="208" customFormat="1">
      <c r="B80" s="169" t="s">
        <v>2</v>
      </c>
      <c r="C80" s="155" t="s">
        <v>68</v>
      </c>
      <c r="D80" s="155">
        <f>[1]Visitas!C68</f>
        <v>72230.539271255067</v>
      </c>
      <c r="E80" s="155">
        <f>[1]Visitas!D68</f>
        <v>59431.340528186898</v>
      </c>
      <c r="F80" s="155">
        <f>[1]Visitas!E68</f>
        <v>63314.793564356434</v>
      </c>
      <c r="G80" s="155">
        <f>[1]Visitas!F68</f>
        <v>64271.332045817791</v>
      </c>
      <c r="H80" s="155">
        <f>[1]Visitas!G68</f>
        <v>88863.421581870032</v>
      </c>
      <c r="I80" s="155">
        <f>[1]Visitas!H68</f>
        <v>85157.745296671492</v>
      </c>
      <c r="J80" s="155">
        <f>[1]Visitas!I68</f>
        <v>80058.188140882747</v>
      </c>
      <c r="K80" s="155">
        <f>[1]Visitas!J68</f>
        <v>74413.412589373329</v>
      </c>
      <c r="L80" s="155">
        <f>[1]Visitas!K68</f>
        <v>74256.240907205094</v>
      </c>
      <c r="M80" s="155" t="str">
        <f>[1]Visitas!L68</f>
        <v/>
      </c>
      <c r="N80" s="155" t="str">
        <f>[1]Visitas!M68</f>
        <v/>
      </c>
      <c r="O80" s="155" t="str">
        <f>[1]Visitas!N68</f>
        <v/>
      </c>
      <c r="P80" s="155">
        <f>[1]Visitas!O68</f>
        <v>72870.584295825684</v>
      </c>
      <c r="Q80" s="210">
        <f>[1]Visitas!P68</f>
        <v>106.2434451460195</v>
      </c>
    </row>
    <row r="81" spans="2:17" s="208" customFormat="1">
      <c r="B81" s="183" t="s">
        <v>3</v>
      </c>
      <c r="C81" s="156" t="s">
        <v>69</v>
      </c>
      <c r="D81" s="156">
        <f>[1]Visitas!C69</f>
        <v>56446.738947753016</v>
      </c>
      <c r="E81" s="156">
        <f>[1]Visitas!D69</f>
        <v>61836.162444502479</v>
      </c>
      <c r="F81" s="156">
        <f>[1]Visitas!E69</f>
        <v>59599.616651365621</v>
      </c>
      <c r="G81" s="156">
        <f>[1]Visitas!F69</f>
        <v>54293.856471127932</v>
      </c>
      <c r="H81" s="156">
        <f>[1]Visitas!G69</f>
        <v>58649.117911441572</v>
      </c>
      <c r="I81" s="156">
        <f>[1]Visitas!H69</f>
        <v>53690.826862170084</v>
      </c>
      <c r="J81" s="156">
        <f>[1]Visitas!I69</f>
        <v>52983.604325360888</v>
      </c>
      <c r="K81" s="156">
        <f>[1]Visitas!J69</f>
        <v>52147.428798474255</v>
      </c>
      <c r="L81" s="156">
        <f>[1]Visitas!K69</f>
        <v>57350.926599091224</v>
      </c>
      <c r="M81" s="156" t="str">
        <f>[1]Visitas!L69</f>
        <v/>
      </c>
      <c r="N81" s="156" t="str">
        <f>[1]Visitas!M69</f>
        <v/>
      </c>
      <c r="O81" s="156" t="str">
        <f>[1]Visitas!N69</f>
        <v/>
      </c>
      <c r="P81" s="156">
        <f>[1]Visitas!O69</f>
        <v>56203.951447997344</v>
      </c>
      <c r="Q81" s="212">
        <f>[1]Visitas!P69</f>
        <v>82.019417575351483</v>
      </c>
    </row>
    <row r="82" spans="2:17" s="208" customFormat="1">
      <c r="B82" s="299" t="s">
        <v>233</v>
      </c>
      <c r="C82" s="156" t="s">
        <v>234</v>
      </c>
      <c r="D82" s="156" t="str">
        <f>[1]Visitas!C70</f>
        <v/>
      </c>
      <c r="E82" s="156" t="str">
        <f>[1]Visitas!D70</f>
        <v/>
      </c>
      <c r="F82" s="156" t="str">
        <f>[1]Visitas!E70</f>
        <v/>
      </c>
      <c r="G82" s="156" t="str">
        <f>[1]Visitas!F70</f>
        <v/>
      </c>
      <c r="H82" s="156" t="str">
        <f>[1]Visitas!G70</f>
        <v/>
      </c>
      <c r="I82" s="156" t="str">
        <f>[1]Visitas!H70</f>
        <v/>
      </c>
      <c r="J82" s="156">
        <f>[1]Visitas!I70</f>
        <v>17184.740506329115</v>
      </c>
      <c r="K82" s="156">
        <f>[1]Visitas!J70</f>
        <v>24122.842376885335</v>
      </c>
      <c r="L82" s="156">
        <f>[1]Visitas!K70</f>
        <v>31376.307361687243</v>
      </c>
      <c r="M82" s="156" t="str">
        <f>[1]Visitas!L70</f>
        <v/>
      </c>
      <c r="N82" s="156" t="str">
        <f>[1]Visitas!M70</f>
        <v/>
      </c>
      <c r="O82" s="156" t="str">
        <f>[1]Visitas!N70</f>
        <v/>
      </c>
      <c r="P82" s="156">
        <f>[1]Visitas!O70</f>
        <v>26583.088568261886</v>
      </c>
      <c r="Q82" s="212">
        <f>[1]Visitas!P70</f>
        <v>37.189638977956612</v>
      </c>
    </row>
    <row r="83" spans="2:17" s="208" customFormat="1">
      <c r="B83" s="186" t="s">
        <v>127</v>
      </c>
      <c r="C83" s="157" t="s">
        <v>70</v>
      </c>
      <c r="D83" s="157">
        <f>[1]Visitas!C71</f>
        <v>53917.998480770184</v>
      </c>
      <c r="E83" s="157">
        <f>[1]Visitas!D71</f>
        <v>50496.884016475786</v>
      </c>
      <c r="F83" s="157">
        <f>[1]Visitas!E71</f>
        <v>52500.89814277878</v>
      </c>
      <c r="G83" s="157">
        <f>[1]Visitas!F71</f>
        <v>56360.173730343718</v>
      </c>
      <c r="H83" s="157">
        <f>[1]Visitas!G71</f>
        <v>55447.772741009365</v>
      </c>
      <c r="I83" s="157">
        <f>[1]Visitas!H71</f>
        <v>59185.124132813951</v>
      </c>
      <c r="J83" s="157">
        <f>[1]Visitas!I71</f>
        <v>54560.026664524936</v>
      </c>
      <c r="K83" s="157">
        <f>[1]Visitas!J71</f>
        <v>53263.181550776353</v>
      </c>
      <c r="L83" s="157">
        <f>[1]Visitas!K71</f>
        <v>51482.149025912011</v>
      </c>
      <c r="M83" s="157" t="str">
        <f>[1]Visitas!L71</f>
        <v/>
      </c>
      <c r="N83" s="157" t="str">
        <f>[1]Visitas!M71</f>
        <v/>
      </c>
      <c r="O83" s="157" t="str">
        <f>[1]Visitas!N71</f>
        <v/>
      </c>
      <c r="P83" s="158">
        <f>[1]Visitas!O71</f>
        <v>54064.354041079176</v>
      </c>
      <c r="Q83" s="213">
        <f>[1]Visitas!P71</f>
        <v>78.897229140909076</v>
      </c>
    </row>
    <row r="84" spans="2:17" s="208" customFormat="1">
      <c r="B84" s="183" t="s">
        <v>7</v>
      </c>
      <c r="C84" s="156" t="s">
        <v>71</v>
      </c>
      <c r="D84" s="156">
        <f>[1]Visitas!C72</f>
        <v>41061.814909556</v>
      </c>
      <c r="E84" s="156">
        <f>[1]Visitas!D72</f>
        <v>35216.132339897107</v>
      </c>
      <c r="F84" s="156">
        <f>[1]Visitas!E72</f>
        <v>37809.642450649117</v>
      </c>
      <c r="G84" s="156">
        <f>[1]Visitas!F72</f>
        <v>42697.501737905121</v>
      </c>
      <c r="H84" s="156">
        <f>[1]Visitas!G72</f>
        <v>35895.824828085417</v>
      </c>
      <c r="I84" s="156">
        <f>[1]Visitas!H72</f>
        <v>38958.567432671312</v>
      </c>
      <c r="J84" s="156">
        <f>[1]Visitas!I72</f>
        <v>41735.115563091204</v>
      </c>
      <c r="K84" s="156">
        <f>[1]Visitas!J72</f>
        <v>37272.822604377412</v>
      </c>
      <c r="L84" s="156">
        <f>[1]Visitas!K72</f>
        <v>43704.983488733487</v>
      </c>
      <c r="M84" s="156" t="str">
        <f>[1]Visitas!L72</f>
        <v/>
      </c>
      <c r="N84" s="156" t="str">
        <f>[1]Visitas!M72</f>
        <v/>
      </c>
      <c r="O84" s="156" t="str">
        <f>[1]Visitas!N72</f>
        <v/>
      </c>
      <c r="P84" s="156">
        <f>[1]Visitas!O72</f>
        <v>39324.092531598668</v>
      </c>
      <c r="Q84" s="212">
        <f>[1]Visitas!P72</f>
        <v>57.402333612355022</v>
      </c>
    </row>
    <row r="85" spans="2:17" s="208" customFormat="1">
      <c r="B85" s="186" t="s">
        <v>8</v>
      </c>
      <c r="C85" s="157" t="s">
        <v>72</v>
      </c>
      <c r="D85" s="157">
        <f>[1]Visitas!C73</f>
        <v>46652.046347478528</v>
      </c>
      <c r="E85" s="157">
        <f>[1]Visitas!D73</f>
        <v>48252.475872719857</v>
      </c>
      <c r="F85" s="157">
        <f>[1]Visitas!E73</f>
        <v>53325.797265780071</v>
      </c>
      <c r="G85" s="157">
        <f>[1]Visitas!F73</f>
        <v>55678.931690743862</v>
      </c>
      <c r="H85" s="157">
        <f>[1]Visitas!G73</f>
        <v>52042.719989748846</v>
      </c>
      <c r="I85" s="157">
        <f>[1]Visitas!H73</f>
        <v>57046.769726579747</v>
      </c>
      <c r="J85" s="157">
        <f>[1]Visitas!I73</f>
        <v>50996.635108958835</v>
      </c>
      <c r="K85" s="157">
        <f>[1]Visitas!J73</f>
        <v>52027.240668080594</v>
      </c>
      <c r="L85" s="157">
        <f>[1]Visitas!K73</f>
        <v>52619.668549963353</v>
      </c>
      <c r="M85" s="157" t="str">
        <f>[1]Visitas!L73</f>
        <v/>
      </c>
      <c r="N85" s="157" t="str">
        <f>[1]Visitas!M73</f>
        <v/>
      </c>
      <c r="O85" s="157" t="str">
        <f>[1]Visitas!N73</f>
        <v/>
      </c>
      <c r="P85" s="158">
        <f>[1]Visitas!O73</f>
        <v>52081.166897742194</v>
      </c>
      <c r="Q85" s="213">
        <f>[1]Visitas!P73</f>
        <v>76.018822289976214</v>
      </c>
    </row>
    <row r="86" spans="2:17" s="208" customFormat="1">
      <c r="B86" s="183" t="s">
        <v>9</v>
      </c>
      <c r="C86" s="156" t="s">
        <v>73</v>
      </c>
      <c r="D86" s="156">
        <f>[1]Visitas!C74</f>
        <v>49706.038292161218</v>
      </c>
      <c r="E86" s="156">
        <f>[1]Visitas!D74</f>
        <v>40289.377183638688</v>
      </c>
      <c r="F86" s="156">
        <f>[1]Visitas!E74</f>
        <v>49092.456908235668</v>
      </c>
      <c r="G86" s="156">
        <f>[1]Visitas!F74</f>
        <v>48746.036678141871</v>
      </c>
      <c r="H86" s="156">
        <f>[1]Visitas!G74</f>
        <v>53050.337619350736</v>
      </c>
      <c r="I86" s="156">
        <f>[1]Visitas!H74</f>
        <v>50428.43259344672</v>
      </c>
      <c r="J86" s="156">
        <f>[1]Visitas!I74</f>
        <v>46448.284676195799</v>
      </c>
      <c r="K86" s="156">
        <f>[1]Visitas!J74</f>
        <v>49708.784290389762</v>
      </c>
      <c r="L86" s="156">
        <f>[1]Visitas!K74</f>
        <v>48202.547761984635</v>
      </c>
      <c r="M86" s="156" t="str">
        <f>[1]Visitas!L74</f>
        <v/>
      </c>
      <c r="N86" s="156" t="str">
        <f>[1]Visitas!M74</f>
        <v/>
      </c>
      <c r="O86" s="156" t="str">
        <f>[1]Visitas!N74</f>
        <v/>
      </c>
      <c r="P86" s="156">
        <f>[1]Visitas!O74</f>
        <v>48203.291830845221</v>
      </c>
      <c r="Q86" s="212">
        <f>[1]Visitas!P74</f>
        <v>70.384490074932856</v>
      </c>
    </row>
    <row r="87" spans="2:17" s="208" customFormat="1">
      <c r="B87" s="209" t="s">
        <v>128</v>
      </c>
      <c r="C87" s="157" t="s">
        <v>74</v>
      </c>
      <c r="D87" s="157">
        <f>[1]Visitas!C75</f>
        <v>53653.418733509236</v>
      </c>
      <c r="E87" s="157">
        <f>[1]Visitas!D75</f>
        <v>54960.560670035302</v>
      </c>
      <c r="F87" s="157">
        <f>[1]Visitas!E75</f>
        <v>60173.570176053865</v>
      </c>
      <c r="G87" s="157">
        <f>[1]Visitas!F75</f>
        <v>56992.180252271799</v>
      </c>
      <c r="H87" s="157">
        <f>[1]Visitas!G75</f>
        <v>49752.476686226262</v>
      </c>
      <c r="I87" s="157">
        <f>[1]Visitas!H75</f>
        <v>67945.791255492324</v>
      </c>
      <c r="J87" s="157">
        <f>[1]Visitas!I75</f>
        <v>60241.940604069256</v>
      </c>
      <c r="K87" s="157">
        <f>[1]Visitas!J75</f>
        <v>48717.152275876775</v>
      </c>
      <c r="L87" s="157">
        <f>[1]Visitas!K75</f>
        <v>46634.407135362017</v>
      </c>
      <c r="M87" s="157" t="str">
        <f>[1]Visitas!L75</f>
        <v/>
      </c>
      <c r="N87" s="157" t="str">
        <f>[1]Visitas!M75</f>
        <v/>
      </c>
      <c r="O87" s="157" t="str">
        <f>[1]Visitas!N75</f>
        <v/>
      </c>
      <c r="P87" s="158">
        <f>[1]Visitas!O75</f>
        <v>55002.052582736076</v>
      </c>
      <c r="Q87" s="213">
        <f>[1]Visitas!P75</f>
        <v>80.244348056408029</v>
      </c>
    </row>
    <row r="88" spans="2:17" s="208" customFormat="1">
      <c r="B88" s="183" t="s">
        <v>90</v>
      </c>
      <c r="C88" s="156" t="s">
        <v>91</v>
      </c>
      <c r="D88" s="156">
        <f>[1]Visitas!C76</f>
        <v>52723.659481544099</v>
      </c>
      <c r="E88" s="156">
        <f>[1]Visitas!D76</f>
        <v>52401.540100882725</v>
      </c>
      <c r="F88" s="156">
        <f>[1]Visitas!E76</f>
        <v>54955.955843754826</v>
      </c>
      <c r="G88" s="156">
        <f>[1]Visitas!F76</f>
        <v>54582.334214002643</v>
      </c>
      <c r="H88" s="156">
        <f>[1]Visitas!G76</f>
        <v>64456.485807504076</v>
      </c>
      <c r="I88" s="156">
        <f>[1]Visitas!H76</f>
        <v>57056.752985440864</v>
      </c>
      <c r="J88" s="156">
        <f>[1]Visitas!I76</f>
        <v>53331.410167686983</v>
      </c>
      <c r="K88" s="156">
        <f>[1]Visitas!J76</f>
        <v>45950.328869400335</v>
      </c>
      <c r="L88" s="156">
        <f>[1]Visitas!K76</f>
        <v>63303.904720023456</v>
      </c>
      <c r="M88" s="156" t="str">
        <f>[1]Visitas!L76</f>
        <v/>
      </c>
      <c r="N88" s="156" t="str">
        <f>[1]Visitas!M76</f>
        <v/>
      </c>
      <c r="O88" s="156" t="str">
        <f>[1]Visitas!N76</f>
        <v/>
      </c>
      <c r="P88" s="156">
        <f>[1]Visitas!O76</f>
        <v>54979.443382658443</v>
      </c>
      <c r="Q88" s="212">
        <f>[1]Visitas!P76</f>
        <v>80.179600243506428</v>
      </c>
    </row>
    <row r="89" spans="2:17" s="208" customFormat="1">
      <c r="B89" s="209" t="s">
        <v>88</v>
      </c>
      <c r="C89" s="157" t="s">
        <v>89</v>
      </c>
      <c r="D89" s="157">
        <f>[1]Visitas!C77</f>
        <v>50953.09561258278</v>
      </c>
      <c r="E89" s="157">
        <f>[1]Visitas!D77</f>
        <v>45050.442217110307</v>
      </c>
      <c r="F89" s="157">
        <f>[1]Visitas!E77</f>
        <v>44809.113713345592</v>
      </c>
      <c r="G89" s="157">
        <f>[1]Visitas!F77</f>
        <v>57105.592064153301</v>
      </c>
      <c r="H89" s="157">
        <f>[1]Visitas!G77</f>
        <v>40500.569319026879</v>
      </c>
      <c r="I89" s="157">
        <f>[1]Visitas!H77</f>
        <v>61810.794143632462</v>
      </c>
      <c r="J89" s="157">
        <f>[1]Visitas!I77</f>
        <v>54262.87279459813</v>
      </c>
      <c r="K89" s="157">
        <f>[1]Visitas!J77</f>
        <v>51664.071627260084</v>
      </c>
      <c r="L89" s="157">
        <f>[1]Visitas!K77</f>
        <v>46907.941433021806</v>
      </c>
      <c r="M89" s="157" t="str">
        <f>[1]Visitas!L77</f>
        <v/>
      </c>
      <c r="N89" s="157" t="str">
        <f>[1]Visitas!M77</f>
        <v/>
      </c>
      <c r="O89" s="157" t="str">
        <f>[1]Visitas!N77</f>
        <v/>
      </c>
      <c r="P89" s="158">
        <f>[1]Visitas!O77</f>
        <v>50139.940524304329</v>
      </c>
      <c r="Q89" s="213">
        <f>[1]Visitas!P77</f>
        <v>73.284626325064636</v>
      </c>
    </row>
    <row r="90" spans="2:17" s="208" customFormat="1">
      <c r="B90" s="183" t="s">
        <v>10</v>
      </c>
      <c r="C90" s="156" t="s">
        <v>75</v>
      </c>
      <c r="D90" s="156">
        <f>[1]Visitas!C78</f>
        <v>46064.881181941921</v>
      </c>
      <c r="E90" s="156">
        <f>[1]Visitas!D78</f>
        <v>47912.633517495393</v>
      </c>
      <c r="F90" s="156">
        <f>[1]Visitas!E78</f>
        <v>46251.236383142605</v>
      </c>
      <c r="G90" s="156">
        <f>[1]Visitas!F78</f>
        <v>53095.632584131665</v>
      </c>
      <c r="H90" s="156">
        <f>[1]Visitas!G78</f>
        <v>46934.30073947824</v>
      </c>
      <c r="I90" s="156">
        <f>[1]Visitas!H78</f>
        <v>47584.780681949749</v>
      </c>
      <c r="J90" s="156">
        <f>[1]Visitas!I78</f>
        <v>43566.011294681557</v>
      </c>
      <c r="K90" s="156">
        <f>[1]Visitas!J78</f>
        <v>47974.370448725087</v>
      </c>
      <c r="L90" s="156">
        <f>[1]Visitas!K78</f>
        <v>48791.538995496659</v>
      </c>
      <c r="M90" s="156" t="str">
        <f>[1]Visitas!L78</f>
        <v/>
      </c>
      <c r="N90" s="156" t="str">
        <f>[1]Visitas!M78</f>
        <v/>
      </c>
      <c r="O90" s="156" t="str">
        <f>[1]Visitas!N78</f>
        <v/>
      </c>
      <c r="P90" s="156">
        <f>[1]Visitas!O78</f>
        <v>47464.829209003379</v>
      </c>
      <c r="Q90" s="212">
        <f>[1]Visitas!P78</f>
        <v>69.226921352326244</v>
      </c>
    </row>
    <row r="91" spans="2:17">
      <c r="B91" s="81" t="s">
        <v>158</v>
      </c>
      <c r="C91" s="53"/>
      <c r="D91" s="53">
        <f>[1]Visitas!C79</f>
        <v>60357.064699154231</v>
      </c>
      <c r="E91" s="53">
        <f>[1]Visitas!D79</f>
        <v>58069.091929488495</v>
      </c>
      <c r="F91" s="53">
        <f>[1]Visitas!E79</f>
        <v>59310.371012228126</v>
      </c>
      <c r="G91" s="53">
        <f>[1]Visitas!F79</f>
        <v>63126.809162410158</v>
      </c>
      <c r="H91" s="53">
        <f>[1]Visitas!G79</f>
        <v>62244.527894506842</v>
      </c>
      <c r="I91" s="53">
        <f>[1]Visitas!H79</f>
        <v>67978.708882526887</v>
      </c>
      <c r="J91" s="53">
        <f>[1]Visitas!I79</f>
        <v>61257.632860295642</v>
      </c>
      <c r="K91" s="53">
        <f>[1]Visitas!J79</f>
        <v>57329.555500892653</v>
      </c>
      <c r="L91" s="53">
        <f>[1]Visitas!K79</f>
        <v>62596.508387233043</v>
      </c>
      <c r="M91" s="53" t="str">
        <f>[1]Visitas!L79</f>
        <v/>
      </c>
      <c r="N91" s="53" t="str">
        <f>[1]Visitas!M79</f>
        <v/>
      </c>
      <c r="O91" s="53" t="str">
        <f>[1]Visitas!N79</f>
        <v/>
      </c>
      <c r="P91" s="53">
        <f>[1]Visitas!O79</f>
        <v>61265.615620903234</v>
      </c>
      <c r="Q91" s="132">
        <f>[1]Visitas!P79</f>
        <v>89.323302370999144</v>
      </c>
    </row>
    <row r="92" spans="2:17">
      <c r="B92" s="81" t="s">
        <v>159</v>
      </c>
      <c r="C92" s="133"/>
      <c r="D92" s="133">
        <f>[1]Visitas!C80</f>
        <v>89.145813811411443</v>
      </c>
      <c r="E92" s="133">
        <f>[1]Visitas!D80</f>
        <v>88.47949402634238</v>
      </c>
      <c r="F92" s="133">
        <f>[1]Visitas!E80</f>
        <v>88.830534106500309</v>
      </c>
      <c r="G92" s="133">
        <f>[1]Visitas!F80</f>
        <v>94.5861689577617</v>
      </c>
      <c r="H92" s="133">
        <f>[1]Visitas!G80</f>
        <v>89.948739731946304</v>
      </c>
      <c r="I92" s="133">
        <f>[1]Visitas!H80</f>
        <v>98.176960012892494</v>
      </c>
      <c r="J92" s="133">
        <f>[1]Visitas!I80</f>
        <v>89.289031367949804</v>
      </c>
      <c r="K92" s="133">
        <f>[1]Visitas!J80</f>
        <v>80.327246043004976</v>
      </c>
      <c r="L92" s="133">
        <f>[1]Visitas!K80</f>
        <v>87.128373124036855</v>
      </c>
      <c r="M92" s="133" t="str">
        <f>[1]Visitas!L80</f>
        <v/>
      </c>
      <c r="N92" s="133" t="str">
        <f>[1]Visitas!M80</f>
        <v/>
      </c>
      <c r="O92" s="133" t="str">
        <f>[1]Visitas!N80</f>
        <v/>
      </c>
      <c r="P92" s="133">
        <f>[1]Visitas!O80</f>
        <v>89.323302370999144</v>
      </c>
      <c r="Q92" s="106" t="str">
        <f>[1]Visitas!P80</f>
        <v/>
      </c>
    </row>
    <row r="93" spans="2:17">
      <c r="B93" s="82" t="s">
        <v>15</v>
      </c>
      <c r="C93" s="83"/>
      <c r="D93" s="83">
        <f>[1]Visitas!C81</f>
        <v>677.06</v>
      </c>
      <c r="E93" s="83">
        <f>[1]Visitas!D81</f>
        <v>656.3</v>
      </c>
      <c r="F93" s="83">
        <f>[1]Visitas!E81</f>
        <v>667.68</v>
      </c>
      <c r="G93" s="83">
        <f>[1]Visitas!F81</f>
        <v>667.4</v>
      </c>
      <c r="H93" s="83">
        <f>[1]Visitas!G81</f>
        <v>692</v>
      </c>
      <c r="I93" s="83">
        <f>[1]Visitas!H81</f>
        <v>692.41</v>
      </c>
      <c r="J93" s="83">
        <f>[1]Visitas!I81</f>
        <v>686.06</v>
      </c>
      <c r="K93" s="83">
        <f>[1]Visitas!J81</f>
        <v>713.7</v>
      </c>
      <c r="L93" s="83">
        <f>[1]Visitas!K81</f>
        <v>718.44</v>
      </c>
      <c r="M93" s="83">
        <f>[1]Visitas!L81</f>
        <v>1</v>
      </c>
      <c r="N93" s="83">
        <f>[1]Visitas!M81</f>
        <v>1</v>
      </c>
      <c r="O93" s="83">
        <f>[1]Visitas!N81</f>
        <v>1</v>
      </c>
      <c r="P93" s="83">
        <f>[1]Visitas!O81</f>
        <v>0</v>
      </c>
      <c r="Q93" s="107">
        <f>[1]Visitas!P81</f>
        <v>0</v>
      </c>
    </row>
    <row r="95" spans="2:17">
      <c r="B95" s="317" t="s">
        <v>223</v>
      </c>
      <c r="C95" s="317"/>
      <c r="D95" s="317"/>
      <c r="E95" s="317"/>
      <c r="F95" s="317"/>
      <c r="G95" s="317"/>
      <c r="H95" s="317"/>
      <c r="I95" s="317"/>
      <c r="J95" s="317"/>
      <c r="K95" s="317"/>
      <c r="L95" s="317"/>
      <c r="M95" s="317"/>
      <c r="N95" s="317"/>
      <c r="O95" s="317"/>
      <c r="P95" s="317"/>
    </row>
    <row r="96" spans="2:17">
      <c r="B96" s="317"/>
      <c r="C96" s="317"/>
      <c r="D96" s="317"/>
      <c r="E96" s="317"/>
      <c r="F96" s="317"/>
      <c r="G96" s="317"/>
      <c r="H96" s="317"/>
      <c r="I96" s="317"/>
      <c r="J96" s="317"/>
      <c r="K96" s="317"/>
      <c r="L96" s="317"/>
      <c r="M96" s="317"/>
      <c r="N96" s="317"/>
      <c r="O96" s="317"/>
      <c r="P96" s="317"/>
    </row>
    <row r="97" spans="2:16" ht="72" customHeight="1">
      <c r="B97" s="317"/>
      <c r="C97" s="317"/>
      <c r="D97" s="317"/>
      <c r="E97" s="317"/>
      <c r="F97" s="317"/>
      <c r="G97" s="317"/>
      <c r="H97" s="317"/>
      <c r="I97" s="317"/>
      <c r="J97" s="317"/>
      <c r="K97" s="317"/>
      <c r="L97" s="317"/>
      <c r="M97" s="317"/>
      <c r="N97" s="317"/>
      <c r="O97" s="317"/>
      <c r="P97" s="317"/>
    </row>
  </sheetData>
  <mergeCells count="9">
    <mergeCell ref="B8:P8"/>
    <mergeCell ref="B10:P10"/>
    <mergeCell ref="B31:P31"/>
    <mergeCell ref="B40:P42"/>
    <mergeCell ref="B95:P97"/>
    <mergeCell ref="B69:Q69"/>
    <mergeCell ref="B43:Q43"/>
    <mergeCell ref="B45:Q45"/>
    <mergeCell ref="B71:Q71"/>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74"/>
  <sheetViews>
    <sheetView showGridLines="0" topLeftCell="A16" zoomScaleNormal="100" workbookViewId="0">
      <selection activeCell="C37" sqref="C37:P57"/>
    </sheetView>
  </sheetViews>
  <sheetFormatPr baseColWidth="10" defaultColWidth="11.42578125" defaultRowHeight="14.25"/>
  <cols>
    <col min="1" max="1" width="4.140625" style="14" customWidth="1"/>
    <col min="2" max="2" width="21.28515625" style="14" customWidth="1"/>
    <col min="3" max="7" width="11.85546875" style="14" bestFit="1" customWidth="1"/>
    <col min="8" max="10" width="11" style="14" bestFit="1" customWidth="1"/>
    <col min="11" max="11" width="11.28515625" style="14" bestFit="1" customWidth="1"/>
    <col min="12" max="12" width="11" style="14" bestFit="1" customWidth="1"/>
    <col min="13" max="13" width="10.7109375" style="14" bestFit="1" customWidth="1"/>
    <col min="14" max="14" width="9" style="14" bestFit="1" customWidth="1"/>
    <col min="15" max="15" width="12.28515625" style="14" bestFit="1" customWidth="1"/>
    <col min="16" max="16" width="10.42578125" style="14" customWidth="1"/>
    <col min="17" max="17" width="10.85546875" style="14" customWidth="1"/>
    <col min="18" max="18" width="12.5703125" style="14" bestFit="1" customWidth="1"/>
    <col min="19" max="16384" width="11.42578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303" t="s">
        <v>33</v>
      </c>
      <c r="C8" s="335"/>
      <c r="D8" s="335"/>
      <c r="E8" s="335"/>
      <c r="F8" s="335"/>
      <c r="G8" s="335"/>
      <c r="H8" s="335"/>
      <c r="I8" s="335"/>
      <c r="J8" s="335"/>
      <c r="K8" s="335"/>
      <c r="L8" s="335"/>
      <c r="M8" s="335"/>
      <c r="N8" s="335"/>
      <c r="O8" s="335"/>
      <c r="P8" s="336"/>
      <c r="Q8" s="42"/>
    </row>
    <row r="9" spans="1:17" s="32" customFormat="1" ht="22.5" customHeight="1">
      <c r="A9" s="31"/>
      <c r="B9" s="321" t="s">
        <v>171</v>
      </c>
      <c r="C9" s="322"/>
      <c r="D9" s="322"/>
      <c r="E9" s="322"/>
      <c r="F9" s="322"/>
      <c r="G9" s="322"/>
      <c r="H9" s="322"/>
      <c r="I9" s="322"/>
      <c r="J9" s="322"/>
      <c r="K9" s="322"/>
      <c r="L9" s="322"/>
      <c r="M9" s="322"/>
      <c r="N9" s="322"/>
      <c r="O9" s="322"/>
      <c r="P9" s="323"/>
      <c r="Q9" s="42"/>
    </row>
    <row r="10" spans="1:17" s="32" customFormat="1" ht="11.25" customHeight="1">
      <c r="A10" s="31"/>
      <c r="B10" s="62" t="s">
        <v>12</v>
      </c>
      <c r="C10" s="29" t="s">
        <v>19</v>
      </c>
      <c r="D10" s="29" t="s">
        <v>20</v>
      </c>
      <c r="E10" s="29" t="s">
        <v>21</v>
      </c>
      <c r="F10" s="29" t="s">
        <v>22</v>
      </c>
      <c r="G10" s="85" t="s">
        <v>23</v>
      </c>
      <c r="H10" s="29" t="s">
        <v>24</v>
      </c>
      <c r="I10" s="29" t="s">
        <v>25</v>
      </c>
      <c r="J10" s="29" t="s">
        <v>26</v>
      </c>
      <c r="K10" s="29" t="s">
        <v>27</v>
      </c>
      <c r="L10" s="29" t="s">
        <v>46</v>
      </c>
      <c r="M10" s="111" t="s">
        <v>47</v>
      </c>
      <c r="N10" s="111" t="s">
        <v>48</v>
      </c>
      <c r="O10" s="29" t="s">
        <v>16</v>
      </c>
      <c r="P10" s="63" t="s">
        <v>17</v>
      </c>
      <c r="Q10" s="42"/>
    </row>
    <row r="11" spans="1:17" s="216" customFormat="1" ht="9" customHeight="1">
      <c r="A11" s="214"/>
      <c r="B11" s="292" t="s">
        <v>224</v>
      </c>
      <c r="C11" s="155">
        <f>'[1]Retorno Máquinas'!C11</f>
        <v>7842225765</v>
      </c>
      <c r="D11" s="155">
        <f>'[1]Retorno Máquinas'!D11</f>
        <v>7109186025</v>
      </c>
      <c r="E11" s="155">
        <f>'[1]Retorno Máquinas'!E11</f>
        <v>7406349505</v>
      </c>
      <c r="F11" s="155">
        <f>'[1]Retorno Máquinas'!F11</f>
        <v>7901616575</v>
      </c>
      <c r="G11" s="155">
        <f>'[1]Retorno Máquinas'!G11</f>
        <v>8958323735</v>
      </c>
      <c r="H11" s="155">
        <f>'[1]Retorno Máquinas'!H11</f>
        <v>8846179635</v>
      </c>
      <c r="I11" s="155">
        <f>'[1]Retorno Máquinas'!I11</f>
        <v>8962751005</v>
      </c>
      <c r="J11" s="155">
        <f>'[1]Retorno Máquinas'!J11</f>
        <v>9302904255</v>
      </c>
      <c r="K11" s="155">
        <f>'[1]Retorno Máquinas'!K11</f>
        <v>9233790885</v>
      </c>
      <c r="L11" s="155">
        <f>'[1]Retorno Máquinas'!L11</f>
        <v>0</v>
      </c>
      <c r="M11" s="155">
        <f>'[1]Retorno Máquinas'!M11</f>
        <v>0</v>
      </c>
      <c r="N11" s="155">
        <f>'[1]Retorno Máquinas'!N11</f>
        <v>0</v>
      </c>
      <c r="O11" s="155">
        <f>'[1]Retorno Máquinas'!O11</f>
        <v>75563327385</v>
      </c>
      <c r="P11" s="155">
        <f>'[1]Retorno Máquinas'!P11</f>
        <v>110019933.21025121</v>
      </c>
      <c r="Q11" s="215"/>
    </row>
    <row r="12" spans="1:17" s="216" customFormat="1" ht="9" customHeight="1">
      <c r="A12" s="214"/>
      <c r="B12" s="160" t="s">
        <v>125</v>
      </c>
      <c r="C12" s="153">
        <f>'[1]Retorno Máquinas'!C12</f>
        <v>11416712182</v>
      </c>
      <c r="D12" s="153">
        <f>'[1]Retorno Máquinas'!D12</f>
        <v>10054267839</v>
      </c>
      <c r="E12" s="153">
        <f>'[1]Retorno Máquinas'!E12</f>
        <v>12725304924</v>
      </c>
      <c r="F12" s="153">
        <f>'[1]Retorno Máquinas'!F12</f>
        <v>12270291408</v>
      </c>
      <c r="G12" s="153">
        <f>'[1]Retorno Máquinas'!G12</f>
        <v>13154630749</v>
      </c>
      <c r="H12" s="153">
        <f>'[1]Retorno Máquinas'!H12</f>
        <v>13001682099</v>
      </c>
      <c r="I12" s="153">
        <f>'[1]Retorno Máquinas'!I12</f>
        <v>13465043293</v>
      </c>
      <c r="J12" s="153">
        <f>'[1]Retorno Máquinas'!J12</f>
        <v>13198103756</v>
      </c>
      <c r="K12" s="153">
        <f>'[1]Retorno Máquinas'!K12</f>
        <v>12741170038</v>
      </c>
      <c r="L12" s="153">
        <f>'[1]Retorno Máquinas'!L12</f>
        <v>0</v>
      </c>
      <c r="M12" s="153">
        <f>'[1]Retorno Máquinas'!M12</f>
        <v>0</v>
      </c>
      <c r="N12" s="153">
        <f>'[1]Retorno Máquinas'!N12</f>
        <v>0</v>
      </c>
      <c r="O12" s="153">
        <f>'[1]Retorno Máquinas'!O12</f>
        <v>112027206288</v>
      </c>
      <c r="P12" s="153">
        <f>'[1]Retorno Máquinas'!P12</f>
        <v>163266654.08680397</v>
      </c>
      <c r="Q12" s="215"/>
    </row>
    <row r="13" spans="1:17" s="216" customFormat="1" ht="9" customHeight="1">
      <c r="A13" s="214"/>
      <c r="B13" s="161" t="s">
        <v>1</v>
      </c>
      <c r="C13" s="155">
        <f>'[1]Retorno Máquinas'!C13</f>
        <v>23015383375</v>
      </c>
      <c r="D13" s="155">
        <f>'[1]Retorno Máquinas'!D13</f>
        <v>20937846690</v>
      </c>
      <c r="E13" s="155">
        <f>'[1]Retorno Máquinas'!E13</f>
        <v>25125516580</v>
      </c>
      <c r="F13" s="155">
        <f>'[1]Retorno Máquinas'!F13</f>
        <v>24805688585</v>
      </c>
      <c r="G13" s="155">
        <f>'[1]Retorno Máquinas'!G13</f>
        <v>26284766435</v>
      </c>
      <c r="H13" s="155">
        <f>'[1]Retorno Máquinas'!H13</f>
        <v>24277479070</v>
      </c>
      <c r="I13" s="155">
        <f>'[1]Retorno Máquinas'!I13</f>
        <v>25428281660</v>
      </c>
      <c r="J13" s="155">
        <f>'[1]Retorno Máquinas'!J13</f>
        <v>27537605965</v>
      </c>
      <c r="K13" s="155">
        <f>'[1]Retorno Máquinas'!K13</f>
        <v>24837631820</v>
      </c>
      <c r="L13" s="155">
        <f>'[1]Retorno Máquinas'!L13</f>
        <v>0</v>
      </c>
      <c r="M13" s="155">
        <f>'[1]Retorno Máquinas'!M13</f>
        <v>0</v>
      </c>
      <c r="N13" s="155">
        <f>'[1]Retorno Máquinas'!N13</f>
        <v>0</v>
      </c>
      <c r="O13" s="155">
        <f>'[1]Retorno Máquinas'!O13</f>
        <v>222250200180</v>
      </c>
      <c r="P13" s="155">
        <f>'[1]Retorno Máquinas'!P13</f>
        <v>323960888.45449471</v>
      </c>
      <c r="Q13" s="215"/>
    </row>
    <row r="14" spans="1:17" s="216" customFormat="1" ht="9" customHeight="1">
      <c r="A14" s="214"/>
      <c r="B14" s="162" t="s">
        <v>49</v>
      </c>
      <c r="C14" s="153">
        <f>'[1]Retorno Máquinas'!C14</f>
        <v>12180966115</v>
      </c>
      <c r="D14" s="153">
        <f>'[1]Retorno Máquinas'!D14</f>
        <v>11094291470</v>
      </c>
      <c r="E14" s="153">
        <f>'[1]Retorno Máquinas'!E14</f>
        <v>13021963235</v>
      </c>
      <c r="F14" s="153">
        <f>'[1]Retorno Máquinas'!F14</f>
        <v>12869079365</v>
      </c>
      <c r="G14" s="153">
        <f>'[1]Retorno Máquinas'!G14</f>
        <v>13761604010</v>
      </c>
      <c r="H14" s="153">
        <f>'[1]Retorno Máquinas'!H14</f>
        <v>12657692040</v>
      </c>
      <c r="I14" s="153">
        <f>'[1]Retorno Máquinas'!I14</f>
        <v>12451742055</v>
      </c>
      <c r="J14" s="153">
        <f>'[1]Retorno Máquinas'!J14</f>
        <v>12440373550</v>
      </c>
      <c r="K14" s="153">
        <f>'[1]Retorno Máquinas'!K14</f>
        <v>12421113749</v>
      </c>
      <c r="L14" s="153">
        <f>'[1]Retorno Máquinas'!L14</f>
        <v>0</v>
      </c>
      <c r="M14" s="153">
        <f>'[1]Retorno Máquinas'!M14</f>
        <v>0</v>
      </c>
      <c r="N14" s="153">
        <f>'[1]Retorno Máquinas'!N14</f>
        <v>0</v>
      </c>
      <c r="O14" s="153">
        <f>'[1]Retorno Máquinas'!O14</f>
        <v>112898825589</v>
      </c>
      <c r="P14" s="153">
        <f>'[1]Retorno Máquinas'!P14</f>
        <v>164717782.39408019</v>
      </c>
      <c r="Q14" s="215"/>
    </row>
    <row r="15" spans="1:17" s="216" customFormat="1" ht="9" customHeight="1">
      <c r="A15" s="214"/>
      <c r="B15" s="161" t="s">
        <v>152</v>
      </c>
      <c r="C15" s="155">
        <f>'[1]Retorno Máquinas'!C15</f>
        <v>5198577354</v>
      </c>
      <c r="D15" s="155">
        <f>'[1]Retorno Máquinas'!D15</f>
        <v>5589097831</v>
      </c>
      <c r="E15" s="155">
        <f>'[1]Retorno Máquinas'!E15</f>
        <v>6275135908</v>
      </c>
      <c r="F15" s="155">
        <f>'[1]Retorno Máquinas'!F15</f>
        <v>5890066356</v>
      </c>
      <c r="G15" s="155">
        <f>'[1]Retorno Máquinas'!G15</f>
        <v>6705658112</v>
      </c>
      <c r="H15" s="155">
        <f>'[1]Retorno Máquinas'!H15</f>
        <v>5951748635</v>
      </c>
      <c r="I15" s="155">
        <f>'[1]Retorno Máquinas'!I15</f>
        <v>6601198681</v>
      </c>
      <c r="J15" s="155">
        <f>'[1]Retorno Máquinas'!J15</f>
        <v>6526255904</v>
      </c>
      <c r="K15" s="155">
        <f>'[1]Retorno Máquinas'!K15</f>
        <v>6063687139</v>
      </c>
      <c r="L15" s="155">
        <f>'[1]Retorno Máquinas'!L15</f>
        <v>0</v>
      </c>
      <c r="M15" s="155">
        <f>'[1]Retorno Máquinas'!M15</f>
        <v>0</v>
      </c>
      <c r="N15" s="155">
        <f>'[1]Retorno Máquinas'!N15</f>
        <v>0</v>
      </c>
      <c r="O15" s="155">
        <f>'[1]Retorno Máquinas'!O15</f>
        <v>54801425920</v>
      </c>
      <c r="P15" s="155">
        <f>'[1]Retorno Máquinas'!P15</f>
        <v>79910230.491173178</v>
      </c>
      <c r="Q15" s="215"/>
    </row>
    <row r="16" spans="1:17" s="216" customFormat="1" ht="9" customHeight="1">
      <c r="A16" s="214"/>
      <c r="B16" s="160" t="s">
        <v>18</v>
      </c>
      <c r="C16" s="153">
        <f>'[1]Retorno Máquinas'!C16</f>
        <v>12331583877</v>
      </c>
      <c r="D16" s="153">
        <f>'[1]Retorno Máquinas'!D16</f>
        <v>12318406491</v>
      </c>
      <c r="E16" s="153">
        <f>'[1]Retorno Máquinas'!E16</f>
        <v>11948468767</v>
      </c>
      <c r="F16" s="153">
        <f>'[1]Retorno Máquinas'!F16</f>
        <v>10403630206</v>
      </c>
      <c r="G16" s="153">
        <f>'[1]Retorno Máquinas'!G16</f>
        <v>10855234070</v>
      </c>
      <c r="H16" s="153">
        <f>'[1]Retorno Máquinas'!H16</f>
        <v>9625374257</v>
      </c>
      <c r="I16" s="153">
        <f>'[1]Retorno Máquinas'!I16</f>
        <v>10118611137</v>
      </c>
      <c r="J16" s="153">
        <f>'[1]Retorno Máquinas'!J16</f>
        <v>9416917855</v>
      </c>
      <c r="K16" s="153">
        <f>'[1]Retorno Máquinas'!K16</f>
        <v>10139532128</v>
      </c>
      <c r="L16" s="153">
        <f>'[1]Retorno Máquinas'!L16</f>
        <v>0</v>
      </c>
      <c r="M16" s="153">
        <f>'[1]Retorno Máquinas'!M16</f>
        <v>0</v>
      </c>
      <c r="N16" s="153">
        <f>'[1]Retorno Máquinas'!N16</f>
        <v>0</v>
      </c>
      <c r="O16" s="153">
        <f>'[1]Retorno Máquinas'!O16</f>
        <v>97157758788</v>
      </c>
      <c r="P16" s="153">
        <f>'[1]Retorno Máquinas'!P16</f>
        <v>142111360.97296596</v>
      </c>
      <c r="Q16" s="215"/>
    </row>
    <row r="17" spans="1:256" s="216" customFormat="1" ht="9" customHeight="1">
      <c r="A17" s="214"/>
      <c r="B17" s="161" t="s">
        <v>76</v>
      </c>
      <c r="C17" s="155">
        <f>'[1]Retorno Máquinas'!C17</f>
        <v>34711072822</v>
      </c>
      <c r="D17" s="155">
        <f>'[1]Retorno Máquinas'!D17</f>
        <v>31881453150</v>
      </c>
      <c r="E17" s="155">
        <f>'[1]Retorno Máquinas'!E17</f>
        <v>40648660904</v>
      </c>
      <c r="F17" s="155">
        <f>'[1]Retorno Máquinas'!F17</f>
        <v>40242124770</v>
      </c>
      <c r="G17" s="155">
        <f>'[1]Retorno Máquinas'!G17</f>
        <v>41312179990</v>
      </c>
      <c r="H17" s="155">
        <f>'[1]Retorno Máquinas'!H17</f>
        <v>37175046458</v>
      </c>
      <c r="I17" s="155">
        <f>'[1]Retorno Máquinas'!I17</f>
        <v>40159566910</v>
      </c>
      <c r="J17" s="155">
        <f>'[1]Retorno Máquinas'!J17</f>
        <v>39719177228</v>
      </c>
      <c r="K17" s="155">
        <f>'[1]Retorno Máquinas'!K17</f>
        <v>36865248501</v>
      </c>
      <c r="L17" s="155">
        <f>'[1]Retorno Máquinas'!L17</f>
        <v>0</v>
      </c>
      <c r="M17" s="155">
        <f>'[1]Retorno Máquinas'!M17</f>
        <v>0</v>
      </c>
      <c r="N17" s="155">
        <f>'[1]Retorno Máquinas'!N17</f>
        <v>0</v>
      </c>
      <c r="O17" s="155">
        <f>'[1]Retorno Máquinas'!O17</f>
        <v>342714530733</v>
      </c>
      <c r="P17" s="155">
        <f>'[1]Retorno Máquinas'!P17</f>
        <v>499913181.07350421</v>
      </c>
      <c r="Q17" s="215"/>
    </row>
    <row r="18" spans="1:256" s="216" customFormat="1" ht="9" customHeight="1">
      <c r="A18" s="214"/>
      <c r="B18" s="160" t="s">
        <v>126</v>
      </c>
      <c r="C18" s="153">
        <f>'[1]Retorno Máquinas'!C18</f>
        <v>98609107427</v>
      </c>
      <c r="D18" s="153">
        <f>'[1]Retorno Máquinas'!D18</f>
        <v>86757306572</v>
      </c>
      <c r="E18" s="153">
        <f>'[1]Retorno Máquinas'!E18</f>
        <v>105009705409</v>
      </c>
      <c r="F18" s="153">
        <f>'[1]Retorno Máquinas'!F18</f>
        <v>102776361410</v>
      </c>
      <c r="G18" s="153">
        <f>'[1]Retorno Máquinas'!G18</f>
        <v>113302094319</v>
      </c>
      <c r="H18" s="153">
        <f>'[1]Retorno Máquinas'!H18</f>
        <v>100934550784</v>
      </c>
      <c r="I18" s="153">
        <f>'[1]Retorno Máquinas'!I18</f>
        <v>101943631914</v>
      </c>
      <c r="J18" s="153">
        <f>'[1]Retorno Máquinas'!J18</f>
        <v>104781102811</v>
      </c>
      <c r="K18" s="153">
        <f>'[1]Retorno Máquinas'!K18</f>
        <v>95737547631</v>
      </c>
      <c r="L18" s="153">
        <f>'[1]Retorno Máquinas'!L18</f>
        <v>0</v>
      </c>
      <c r="M18" s="153">
        <f>'[1]Retorno Máquinas'!M18</f>
        <v>0</v>
      </c>
      <c r="N18" s="153">
        <f>'[1]Retorno Máquinas'!N18</f>
        <v>0</v>
      </c>
      <c r="O18" s="153">
        <f>'[1]Retorno Máquinas'!O18</f>
        <v>909851408277</v>
      </c>
      <c r="P18" s="153">
        <f>'[1]Retorno Máquinas'!P18</f>
        <v>1327273782.995471</v>
      </c>
      <c r="Q18" s="215"/>
    </row>
    <row r="19" spans="1:256" s="216" customFormat="1" ht="9" customHeight="1">
      <c r="A19" s="214"/>
      <c r="B19" s="161" t="s">
        <v>2</v>
      </c>
      <c r="C19" s="155">
        <f>'[1]Retorno Máquinas'!C19</f>
        <v>5591069040</v>
      </c>
      <c r="D19" s="155">
        <f>'[1]Retorno Máquinas'!D19</f>
        <v>5328241280</v>
      </c>
      <c r="E19" s="155">
        <f>'[1]Retorno Máquinas'!E19</f>
        <v>6366674190</v>
      </c>
      <c r="F19" s="155">
        <f>'[1]Retorno Máquinas'!F19</f>
        <v>6718907445</v>
      </c>
      <c r="G19" s="155">
        <f>'[1]Retorno Máquinas'!G19</f>
        <v>6458742315</v>
      </c>
      <c r="H19" s="155">
        <f>'[1]Retorno Máquinas'!H19</f>
        <v>5866545875</v>
      </c>
      <c r="I19" s="155">
        <f>'[1]Retorno Máquinas'!I19</f>
        <v>6156550115</v>
      </c>
      <c r="J19" s="155">
        <f>'[1]Retorno Máquinas'!J19</f>
        <v>6705683700</v>
      </c>
      <c r="K19" s="155">
        <f>'[1]Retorno Máquinas'!K19</f>
        <v>6366828255</v>
      </c>
      <c r="L19" s="155">
        <f>'[1]Retorno Máquinas'!L19</f>
        <v>0</v>
      </c>
      <c r="M19" s="155">
        <f>'[1]Retorno Máquinas'!M19</f>
        <v>0</v>
      </c>
      <c r="N19" s="155">
        <f>'[1]Retorno Máquinas'!N19</f>
        <v>0</v>
      </c>
      <c r="O19" s="155">
        <f>'[1]Retorno Máquinas'!O19</f>
        <v>55559242215</v>
      </c>
      <c r="P19" s="155">
        <f>'[1]Retorno Máquinas'!P19</f>
        <v>81016821.999748841</v>
      </c>
      <c r="Q19" s="215"/>
    </row>
    <row r="20" spans="1:256" s="216" customFormat="1" ht="9" customHeight="1">
      <c r="A20" s="214"/>
      <c r="B20" s="163" t="s">
        <v>3</v>
      </c>
      <c r="C20" s="156">
        <f>'[1]Retorno Máquinas'!C20</f>
        <v>13285891980</v>
      </c>
      <c r="D20" s="156">
        <f>'[1]Retorno Máquinas'!D20</f>
        <v>12426941045</v>
      </c>
      <c r="E20" s="156">
        <f>'[1]Retorno Máquinas'!E20</f>
        <v>14013895120</v>
      </c>
      <c r="F20" s="156">
        <f>'[1]Retorno Máquinas'!F20</f>
        <v>13325928735</v>
      </c>
      <c r="G20" s="156">
        <f>'[1]Retorno Máquinas'!G20</f>
        <v>14399424385</v>
      </c>
      <c r="H20" s="156">
        <f>'[1]Retorno Máquinas'!H20</f>
        <v>12835733560</v>
      </c>
      <c r="I20" s="156">
        <f>'[1]Retorno Máquinas'!I20</f>
        <v>13642480895</v>
      </c>
      <c r="J20" s="156">
        <f>'[1]Retorno Máquinas'!J20</f>
        <v>13419720950</v>
      </c>
      <c r="K20" s="156">
        <f>'[1]Retorno Máquinas'!K20</f>
        <v>13026299430</v>
      </c>
      <c r="L20" s="156">
        <f>'[1]Retorno Máquinas'!L20</f>
        <v>0</v>
      </c>
      <c r="M20" s="156">
        <f>'[1]Retorno Máquinas'!M20</f>
        <v>0</v>
      </c>
      <c r="N20" s="156">
        <f>'[1]Retorno Máquinas'!N20</f>
        <v>0</v>
      </c>
      <c r="O20" s="156">
        <f>'[1]Retorno Máquinas'!O20</f>
        <v>120376316100</v>
      </c>
      <c r="P20" s="156">
        <f>'[1]Retorno Máquinas'!P20</f>
        <v>175679469.57163125</v>
      </c>
      <c r="Q20" s="215"/>
    </row>
    <row r="21" spans="1:256" s="216" customFormat="1" ht="9" customHeight="1">
      <c r="A21" s="214"/>
      <c r="B21" s="163" t="s">
        <v>233</v>
      </c>
      <c r="C21" s="156">
        <f>'[1]Retorno Máquinas'!C21</f>
        <v>0</v>
      </c>
      <c r="D21" s="156">
        <f>'[1]Retorno Máquinas'!D21</f>
        <v>0</v>
      </c>
      <c r="E21" s="156">
        <f>'[1]Retorno Máquinas'!E21</f>
        <v>0</v>
      </c>
      <c r="F21" s="156">
        <f>'[1]Retorno Máquinas'!F21</f>
        <v>0</v>
      </c>
      <c r="G21" s="156">
        <f>'[1]Retorno Máquinas'!G21</f>
        <v>0</v>
      </c>
      <c r="H21" s="156">
        <f>'[1]Retorno Máquinas'!H21</f>
        <v>0</v>
      </c>
      <c r="I21" s="156">
        <f>'[1]Retorno Máquinas'!I21</f>
        <v>1019446335</v>
      </c>
      <c r="J21" s="156">
        <f>'[1]Retorno Máquinas'!J21</f>
        <v>8837248596</v>
      </c>
      <c r="K21" s="156">
        <f>'[1]Retorno Máquinas'!K21</f>
        <v>7586589120</v>
      </c>
      <c r="L21" s="156">
        <f>'[1]Retorno Máquinas'!L21</f>
        <v>0</v>
      </c>
      <c r="M21" s="156">
        <f>'[1]Retorno Máquinas'!M21</f>
        <v>0</v>
      </c>
      <c r="N21" s="156">
        <f>'[1]Retorno Máquinas'!N21</f>
        <v>0</v>
      </c>
      <c r="O21" s="156">
        <f>'[1]Retorno Máquinas'!O21</f>
        <v>17443284051</v>
      </c>
      <c r="P21" s="156">
        <f>'[1]Retorno Máquinas'!P21</f>
        <v>24428053.849712715</v>
      </c>
      <c r="Q21" s="215"/>
    </row>
    <row r="22" spans="1:256" s="216" customFormat="1" ht="9" customHeight="1">
      <c r="A22" s="214"/>
      <c r="B22" s="164" t="s">
        <v>127</v>
      </c>
      <c r="C22" s="157">
        <f>'[1]Retorno Máquinas'!C22</f>
        <v>47996841784</v>
      </c>
      <c r="D22" s="157">
        <f>'[1]Retorno Máquinas'!D22</f>
        <v>43521076373</v>
      </c>
      <c r="E22" s="157">
        <f>'[1]Retorno Máquinas'!E22</f>
        <v>51737524492</v>
      </c>
      <c r="F22" s="157">
        <f>'[1]Retorno Máquinas'!F22</f>
        <v>52037177756</v>
      </c>
      <c r="G22" s="157">
        <f>'[1]Retorno Máquinas'!G22</f>
        <v>52371493766</v>
      </c>
      <c r="H22" s="157">
        <f>'[1]Retorno Máquinas'!H22</f>
        <v>48010964732</v>
      </c>
      <c r="I22" s="157">
        <f>'[1]Retorno Máquinas'!I22</f>
        <v>51224442456</v>
      </c>
      <c r="J22" s="157">
        <f>'[1]Retorno Máquinas'!J22</f>
        <v>49008190434</v>
      </c>
      <c r="K22" s="157">
        <f>'[1]Retorno Máquinas'!K22</f>
        <v>49675493475</v>
      </c>
      <c r="L22" s="157">
        <f>'[1]Retorno Máquinas'!L22</f>
        <v>0</v>
      </c>
      <c r="M22" s="157">
        <f>'[1]Retorno Máquinas'!M22</f>
        <v>0</v>
      </c>
      <c r="N22" s="157">
        <f>'[1]Retorno Máquinas'!N22</f>
        <v>0</v>
      </c>
      <c r="O22" s="157">
        <f>'[1]Retorno Máquinas'!O22</f>
        <v>445583205268</v>
      </c>
      <c r="P22" s="157">
        <f>'[1]Retorno Máquinas'!P22</f>
        <v>650157636.86648929</v>
      </c>
      <c r="Q22" s="215"/>
    </row>
    <row r="23" spans="1:256" s="216" customFormat="1" ht="9" customHeight="1">
      <c r="A23" s="214"/>
      <c r="B23" s="163" t="s">
        <v>7</v>
      </c>
      <c r="C23" s="156">
        <f>'[1]Retorno Máquinas'!C23</f>
        <v>5010073075</v>
      </c>
      <c r="D23" s="156">
        <f>'[1]Retorno Máquinas'!D23</f>
        <v>4847024140</v>
      </c>
      <c r="E23" s="156">
        <f>'[1]Retorno Máquinas'!E23</f>
        <v>5499666777</v>
      </c>
      <c r="F23" s="156">
        <f>'[1]Retorno Máquinas'!F23</f>
        <v>5747278711</v>
      </c>
      <c r="G23" s="156">
        <f>'[1]Retorno Máquinas'!G23</f>
        <v>5233377044</v>
      </c>
      <c r="H23" s="156">
        <f>'[1]Retorno Máquinas'!H23</f>
        <v>4903165506</v>
      </c>
      <c r="I23" s="156">
        <f>'[1]Retorno Máquinas'!I23</f>
        <v>5031290019</v>
      </c>
      <c r="J23" s="156">
        <f>'[1]Retorno Máquinas'!J23</f>
        <v>4747884500</v>
      </c>
      <c r="K23" s="156">
        <f>'[1]Retorno Máquinas'!K23</f>
        <v>4492296512</v>
      </c>
      <c r="L23" s="156">
        <f>'[1]Retorno Máquinas'!L23</f>
        <v>0</v>
      </c>
      <c r="M23" s="156">
        <f>'[1]Retorno Máquinas'!M23</f>
        <v>0</v>
      </c>
      <c r="N23" s="156">
        <f>'[1]Retorno Máquinas'!N23</f>
        <v>0</v>
      </c>
      <c r="O23" s="156">
        <f>'[1]Retorno Máquinas'!O23</f>
        <v>45512056284</v>
      </c>
      <c r="P23" s="156">
        <f>'[1]Retorno Máquinas'!P23</f>
        <v>66516481.618992977</v>
      </c>
      <c r="Q23" s="215"/>
    </row>
    <row r="24" spans="1:256" s="216" customFormat="1" ht="9" customHeight="1">
      <c r="A24" s="214"/>
      <c r="B24" s="164" t="s">
        <v>8</v>
      </c>
      <c r="C24" s="157">
        <f>'[1]Retorno Máquinas'!C24</f>
        <v>27940187235</v>
      </c>
      <c r="D24" s="157">
        <f>'[1]Retorno Máquinas'!D24</f>
        <v>25528864540</v>
      </c>
      <c r="E24" s="157">
        <f>'[1]Retorno Máquinas'!E24</f>
        <v>30257623035</v>
      </c>
      <c r="F24" s="157">
        <f>'[1]Retorno Máquinas'!F24</f>
        <v>28263898720</v>
      </c>
      <c r="G24" s="157">
        <f>'[1]Retorno Máquinas'!G24</f>
        <v>29254013720</v>
      </c>
      <c r="H24" s="157">
        <f>'[1]Retorno Máquinas'!H24</f>
        <v>29070676885</v>
      </c>
      <c r="I24" s="157">
        <f>'[1]Retorno Máquinas'!I24</f>
        <v>29704763330</v>
      </c>
      <c r="J24" s="157">
        <f>'[1]Retorno Máquinas'!J24</f>
        <v>29188872585</v>
      </c>
      <c r="K24" s="157">
        <f>'[1]Retorno Máquinas'!K24</f>
        <v>27729000700</v>
      </c>
      <c r="L24" s="157">
        <f>'[1]Retorno Máquinas'!L24</f>
        <v>0</v>
      </c>
      <c r="M24" s="157">
        <f>'[1]Retorno Máquinas'!M24</f>
        <v>0</v>
      </c>
      <c r="N24" s="157">
        <f>'[1]Retorno Máquinas'!N24</f>
        <v>0</v>
      </c>
      <c r="O24" s="157">
        <f>'[1]Retorno Máquinas'!O24</f>
        <v>256937900750</v>
      </c>
      <c r="P24" s="157">
        <f>'[1]Retorno Máquinas'!P24</f>
        <v>374882969.20527864</v>
      </c>
      <c r="Q24" s="215"/>
    </row>
    <row r="25" spans="1:256" s="216" customFormat="1" ht="9" customHeight="1">
      <c r="A25" s="214"/>
      <c r="B25" s="163" t="s">
        <v>9</v>
      </c>
      <c r="C25" s="156">
        <f>'[1]Retorno Máquinas'!C25</f>
        <v>17509212480</v>
      </c>
      <c r="D25" s="156">
        <f>'[1]Retorno Máquinas'!D25</f>
        <v>18101387225</v>
      </c>
      <c r="E25" s="156">
        <f>'[1]Retorno Máquinas'!E25</f>
        <v>18954375375</v>
      </c>
      <c r="F25" s="156">
        <f>'[1]Retorno Máquinas'!F25</f>
        <v>17730066830</v>
      </c>
      <c r="G25" s="156">
        <f>'[1]Retorno Máquinas'!G25</f>
        <v>18561014175</v>
      </c>
      <c r="H25" s="156">
        <f>'[1]Retorno Máquinas'!H25</f>
        <v>16427684890</v>
      </c>
      <c r="I25" s="156">
        <f>'[1]Retorno Máquinas'!I25</f>
        <v>18092647615</v>
      </c>
      <c r="J25" s="156">
        <f>'[1]Retorno Máquinas'!J25</f>
        <v>17608383350</v>
      </c>
      <c r="K25" s="156">
        <f>'[1]Retorno Máquinas'!K25</f>
        <v>17512882480</v>
      </c>
      <c r="L25" s="156">
        <f>'[1]Retorno Máquinas'!L25</f>
        <v>0</v>
      </c>
      <c r="M25" s="156">
        <f>'[1]Retorno Máquinas'!M25</f>
        <v>0</v>
      </c>
      <c r="N25" s="156">
        <f>'[1]Retorno Máquinas'!N25</f>
        <v>0</v>
      </c>
      <c r="O25" s="156">
        <f>'[1]Retorno Máquinas'!O25</f>
        <v>160497654420</v>
      </c>
      <c r="P25" s="156">
        <f>'[1]Retorno Máquinas'!P25</f>
        <v>234363599.51894572</v>
      </c>
      <c r="Q25" s="215"/>
    </row>
    <row r="26" spans="1:256" s="216" customFormat="1" ht="9" customHeight="1">
      <c r="A26" s="214"/>
      <c r="B26" s="165" t="s">
        <v>128</v>
      </c>
      <c r="C26" s="157">
        <f>'[1]Retorno Máquinas'!C26</f>
        <v>11921485715</v>
      </c>
      <c r="D26" s="157">
        <f>'[1]Retorno Máquinas'!D26</f>
        <v>10657235120</v>
      </c>
      <c r="E26" s="157">
        <f>'[1]Retorno Máquinas'!E26</f>
        <v>11218226196</v>
      </c>
      <c r="F26" s="157">
        <f>'[1]Retorno Máquinas'!F26</f>
        <v>11296067422</v>
      </c>
      <c r="G26" s="157">
        <f>'[1]Retorno Máquinas'!G26</f>
        <v>12099817705</v>
      </c>
      <c r="H26" s="157">
        <f>'[1]Retorno Máquinas'!H26</f>
        <v>11778897941</v>
      </c>
      <c r="I26" s="157">
        <f>'[1]Retorno Máquinas'!I26</f>
        <v>11592001333</v>
      </c>
      <c r="J26" s="157">
        <f>'[1]Retorno Máquinas'!J26</f>
        <v>12261616171</v>
      </c>
      <c r="K26" s="157">
        <f>'[1]Retorno Máquinas'!K26</f>
        <v>10945059078</v>
      </c>
      <c r="L26" s="157">
        <f>'[1]Retorno Máquinas'!L26</f>
        <v>0</v>
      </c>
      <c r="M26" s="157">
        <f>'[1]Retorno Máquinas'!M26</f>
        <v>0</v>
      </c>
      <c r="N26" s="157">
        <f>'[1]Retorno Máquinas'!N26</f>
        <v>0</v>
      </c>
      <c r="O26" s="157">
        <f>'[1]Retorno Máquinas'!O26</f>
        <v>103770406681</v>
      </c>
      <c r="P26" s="157">
        <f>'[1]Retorno Máquinas'!P26</f>
        <v>151381415.26247233</v>
      </c>
      <c r="Q26" s="215"/>
    </row>
    <row r="27" spans="1:256" s="216" customFormat="1" ht="9" customHeight="1">
      <c r="A27" s="214"/>
      <c r="B27" s="163" t="s">
        <v>90</v>
      </c>
      <c r="C27" s="156">
        <f>'[1]Retorno Máquinas'!C27</f>
        <v>4123736340</v>
      </c>
      <c r="D27" s="156">
        <f>'[1]Retorno Máquinas'!D27</f>
        <v>4263677610</v>
      </c>
      <c r="E27" s="156">
        <f>'[1]Retorno Máquinas'!E27</f>
        <v>4032502765</v>
      </c>
      <c r="F27" s="156">
        <f>'[1]Retorno Máquinas'!F27</f>
        <v>3882164630</v>
      </c>
      <c r="G27" s="156">
        <f>'[1]Retorno Máquinas'!G27</f>
        <v>4351527430</v>
      </c>
      <c r="H27" s="156">
        <f>'[1]Retorno Máquinas'!H27</f>
        <v>3804864700</v>
      </c>
      <c r="I27" s="156">
        <f>'[1]Retorno Máquinas'!I27</f>
        <v>4518519435</v>
      </c>
      <c r="J27" s="156">
        <f>'[1]Retorno Máquinas'!J27</f>
        <v>5095711581</v>
      </c>
      <c r="K27" s="156">
        <f>'[1]Retorno Máquinas'!K27</f>
        <v>4032997725</v>
      </c>
      <c r="L27" s="156">
        <f>'[1]Retorno Máquinas'!L27</f>
        <v>0</v>
      </c>
      <c r="M27" s="156">
        <f>'[1]Retorno Máquinas'!M27</f>
        <v>0</v>
      </c>
      <c r="N27" s="156">
        <f>'[1]Retorno Máquinas'!N27</f>
        <v>0</v>
      </c>
      <c r="O27" s="156">
        <f>'[1]Retorno Máquinas'!O27</f>
        <v>38105702216</v>
      </c>
      <c r="P27" s="156">
        <f>'[1]Retorno Máquinas'!P27</f>
        <v>55566635.579929017</v>
      </c>
      <c r="Q27" s="215"/>
    </row>
    <row r="28" spans="1:256" s="216" customFormat="1" ht="9" customHeight="1">
      <c r="A28" s="214"/>
      <c r="B28" s="165" t="s">
        <v>88</v>
      </c>
      <c r="C28" s="157">
        <f>'[1]Retorno Máquinas'!C28</f>
        <v>6487382060</v>
      </c>
      <c r="D28" s="157">
        <f>'[1]Retorno Máquinas'!D28</f>
        <v>5450817090</v>
      </c>
      <c r="E28" s="157">
        <f>'[1]Retorno Máquinas'!E28</f>
        <v>6890489135</v>
      </c>
      <c r="F28" s="157">
        <f>'[1]Retorno Máquinas'!F28</f>
        <v>6607310535</v>
      </c>
      <c r="G28" s="157">
        <f>'[1]Retorno Máquinas'!G28</f>
        <v>6983422265</v>
      </c>
      <c r="H28" s="157">
        <f>'[1]Retorno Máquinas'!H28</f>
        <v>6811326320</v>
      </c>
      <c r="I28" s="157">
        <f>'[1]Retorno Máquinas'!I28</f>
        <v>6553934085</v>
      </c>
      <c r="J28" s="157">
        <f>'[1]Retorno Máquinas'!J28</f>
        <v>6441534745</v>
      </c>
      <c r="K28" s="157">
        <f>'[1]Retorno Máquinas'!K28</f>
        <v>6434165545</v>
      </c>
      <c r="L28" s="157">
        <f>'[1]Retorno Máquinas'!L28</f>
        <v>0</v>
      </c>
      <c r="M28" s="157">
        <f>'[1]Retorno Máquinas'!M28</f>
        <v>0</v>
      </c>
      <c r="N28" s="157">
        <f>'[1]Retorno Máquinas'!N28</f>
        <v>0</v>
      </c>
      <c r="O28" s="157">
        <f>'[1]Retorno Máquinas'!O28</f>
        <v>58660381780</v>
      </c>
      <c r="P28" s="157">
        <f>'[1]Retorno Máquinas'!P28</f>
        <v>85570270.02931495</v>
      </c>
      <c r="Q28" s="215"/>
    </row>
    <row r="29" spans="1:256" s="216" customFormat="1" ht="9" customHeight="1">
      <c r="A29" s="214"/>
      <c r="B29" s="163" t="s">
        <v>10</v>
      </c>
      <c r="C29" s="156">
        <f>'[1]Retorno Máquinas'!C29</f>
        <v>21940172960</v>
      </c>
      <c r="D29" s="156">
        <f>'[1]Retorno Máquinas'!D29</f>
        <v>20154576235</v>
      </c>
      <c r="E29" s="156">
        <f>'[1]Retorno Máquinas'!E29</f>
        <v>22499758230</v>
      </c>
      <c r="F29" s="156">
        <f>'[1]Retorno Máquinas'!F29</f>
        <v>23042841925</v>
      </c>
      <c r="G29" s="156">
        <f>'[1]Retorno Máquinas'!G29</f>
        <v>23685651450</v>
      </c>
      <c r="H29" s="156">
        <f>'[1]Retorno Máquinas'!H29</f>
        <v>22739109895</v>
      </c>
      <c r="I29" s="156">
        <f>'[1]Retorno Máquinas'!I29</f>
        <v>23609180280</v>
      </c>
      <c r="J29" s="156">
        <f>'[1]Retorno Máquinas'!J29</f>
        <v>24478107715</v>
      </c>
      <c r="K29" s="156">
        <f>'[1]Retorno Máquinas'!K29</f>
        <v>23642400765</v>
      </c>
      <c r="L29" s="156">
        <f>'[1]Retorno Máquinas'!L29</f>
        <v>0</v>
      </c>
      <c r="M29" s="156">
        <f>'[1]Retorno Máquinas'!M29</f>
        <v>0</v>
      </c>
      <c r="N29" s="156">
        <f>'[1]Retorno Máquinas'!N29</f>
        <v>0</v>
      </c>
      <c r="O29" s="156">
        <f>'[1]Retorno Máquinas'!O29</f>
        <v>205791799455</v>
      </c>
      <c r="P29" s="156">
        <f>'[1]Retorno Máquinas'!P29</f>
        <v>300025655.43210828</v>
      </c>
      <c r="Q29" s="215"/>
    </row>
    <row r="30" spans="1:256" s="32" customFormat="1" ht="9" customHeight="1">
      <c r="A30" s="31"/>
      <c r="B30" s="81" t="s">
        <v>4</v>
      </c>
      <c r="C30" s="53">
        <f>'[1]Retorno Máquinas'!C30</f>
        <v>367111681586</v>
      </c>
      <c r="D30" s="53">
        <f>'[1]Retorno Máquinas'!D30</f>
        <v>336021696726</v>
      </c>
      <c r="E30" s="53">
        <f>'[1]Retorno Máquinas'!E30</f>
        <v>393631840547</v>
      </c>
      <c r="F30" s="53">
        <f>'[1]Retorno Máquinas'!F30</f>
        <v>385810501384</v>
      </c>
      <c r="G30" s="53">
        <f>'[1]Retorno Máquinas'!G30</f>
        <v>407732975675</v>
      </c>
      <c r="H30" s="53">
        <f>'[1]Retorno Máquinas'!H30</f>
        <v>374718723282</v>
      </c>
      <c r="I30" s="53">
        <f>'[1]Retorno Máquinas'!I30</f>
        <v>390276082553</v>
      </c>
      <c r="J30" s="53">
        <f>'[1]Retorno Máquinas'!J30</f>
        <v>400715395651</v>
      </c>
      <c r="K30" s="53">
        <f>'[1]Retorno Máquinas'!K30</f>
        <v>379483734976</v>
      </c>
      <c r="L30" s="53">
        <f>'[1]Retorno Máquinas'!L30</f>
        <v>0</v>
      </c>
      <c r="M30" s="53">
        <f>'[1]Retorno Máquinas'!M30</f>
        <v>0</v>
      </c>
      <c r="N30" s="53">
        <f>'[1]Retorno Máquinas'!N30</f>
        <v>0</v>
      </c>
      <c r="O30" s="53">
        <f>'[1]Retorno Máquinas'!O30</f>
        <v>3435502632380</v>
      </c>
      <c r="P30" s="53">
        <f>'[1]Retorno Máquinas'!P30</f>
        <v>5010762822.613368</v>
      </c>
      <c r="Q30" s="42"/>
    </row>
    <row r="31" spans="1:256" s="35" customFormat="1" ht="18" customHeight="1">
      <c r="A31" s="34"/>
      <c r="B31" s="81" t="s">
        <v>5</v>
      </c>
      <c r="C31" s="53">
        <f>'[1]Retorno Máquinas'!C31</f>
        <v>542214399.88479602</v>
      </c>
      <c r="D31" s="53">
        <f>'[1]Retorno Máquinas'!D31</f>
        <v>511994052.60703951</v>
      </c>
      <c r="E31" s="53">
        <f>'[1]Retorno Máquinas'!E31</f>
        <v>589551642.32416725</v>
      </c>
      <c r="F31" s="53">
        <f>'[1]Retorno Máquinas'!F31</f>
        <v>578079864.22535217</v>
      </c>
      <c r="G31" s="53">
        <f>'[1]Retorno Máquinas'!G31</f>
        <v>589209502.42052019</v>
      </c>
      <c r="H31" s="53">
        <f>'[1]Retorno Máquinas'!H31</f>
        <v>541180403.63657367</v>
      </c>
      <c r="I31" s="53">
        <f>'[1]Retorno Máquinas'!I31</f>
        <v>568865817.20694983</v>
      </c>
      <c r="J31" s="53">
        <f>'[1]Retorno Máquinas'!J31</f>
        <v>561461952.71262431</v>
      </c>
      <c r="K31" s="53">
        <f>'[1]Retorno Máquinas'!K31</f>
        <v>528205187.59534544</v>
      </c>
      <c r="L31" s="53">
        <f>'[1]Retorno Máquinas'!L31</f>
        <v>0</v>
      </c>
      <c r="M31" s="53">
        <f>'[1]Retorno Máquinas'!M31</f>
        <v>0</v>
      </c>
      <c r="N31" s="53">
        <f>'[1]Retorno Máquinas'!N31</f>
        <v>0</v>
      </c>
      <c r="O31" s="53">
        <f>'[1]Retorno Máquinas'!O31</f>
        <v>5010762822.613369</v>
      </c>
      <c r="P31" s="53">
        <f>'[1]Retorno Máquinas'!P31</f>
        <v>0</v>
      </c>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8" customHeight="1">
      <c r="B32" s="82" t="s">
        <v>15</v>
      </c>
      <c r="C32" s="83">
        <f>'[1]Retorno Máquinas'!C32</f>
        <v>677.06</v>
      </c>
      <c r="D32" s="83">
        <f>'[1]Retorno Máquinas'!D32</f>
        <v>656.3</v>
      </c>
      <c r="E32" s="83">
        <f>'[1]Retorno Máquinas'!E32</f>
        <v>667.68</v>
      </c>
      <c r="F32" s="83">
        <f>'[1]Retorno Máquinas'!F32</f>
        <v>667.4</v>
      </c>
      <c r="G32" s="83">
        <f>'[1]Retorno Máquinas'!G32</f>
        <v>692</v>
      </c>
      <c r="H32" s="83">
        <f>'[1]Retorno Máquinas'!H32</f>
        <v>692.41</v>
      </c>
      <c r="I32" s="83">
        <f>'[1]Retorno Máquinas'!I32</f>
        <v>686.06</v>
      </c>
      <c r="J32" s="83">
        <f>'[1]Retorno Máquinas'!J32</f>
        <v>713.7</v>
      </c>
      <c r="K32" s="83">
        <f>'[1]Retorno Máquinas'!K32</f>
        <v>718.44</v>
      </c>
      <c r="L32" s="83">
        <f>'[1]Retorno Máquinas'!L32</f>
        <v>1</v>
      </c>
      <c r="M32" s="83">
        <f>'[1]Retorno Máquinas'!M32</f>
        <v>1</v>
      </c>
      <c r="N32" s="83">
        <f>'[1]Retorno Máquinas'!N32</f>
        <v>1</v>
      </c>
      <c r="O32" s="83">
        <f>'[1]Retorno Máquinas'!O32</f>
        <v>0</v>
      </c>
      <c r="P32" s="83">
        <f>'[1]Retorno Máquinas'!P32</f>
        <v>0</v>
      </c>
      <c r="Q32" s="39"/>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34" customFormat="1" ht="16.5" customHeight="1">
      <c r="B33" s="13"/>
      <c r="C33" s="13"/>
      <c r="D33" s="13"/>
      <c r="E33" s="13"/>
      <c r="F33" s="13"/>
      <c r="G33" s="13"/>
      <c r="H33" s="13"/>
      <c r="I33" s="13"/>
      <c r="J33" s="13"/>
      <c r="K33" s="13"/>
      <c r="L33" s="13"/>
      <c r="M33" s="13"/>
      <c r="N33" s="13"/>
      <c r="O33" s="13"/>
      <c r="P33" s="13"/>
      <c r="Q33" s="43"/>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13" customFormat="1" ht="22.5" customHeight="1">
      <c r="A34" s="14"/>
      <c r="B34" s="303" t="s">
        <v>92</v>
      </c>
      <c r="C34" s="335"/>
      <c r="D34" s="335"/>
      <c r="E34" s="335"/>
      <c r="F34" s="335"/>
      <c r="G34" s="335"/>
      <c r="H34" s="335"/>
      <c r="I34" s="335"/>
      <c r="J34" s="335"/>
      <c r="K34" s="335"/>
      <c r="L34" s="335"/>
      <c r="M34" s="335"/>
      <c r="N34" s="335"/>
      <c r="O34" s="335"/>
      <c r="P34" s="336"/>
      <c r="R34" s="36"/>
    </row>
    <row r="35" spans="1:256" s="32" customFormat="1" ht="22.5" customHeight="1">
      <c r="A35" s="31"/>
      <c r="B35" s="62" t="s">
        <v>12</v>
      </c>
      <c r="C35" s="29" t="s">
        <v>19</v>
      </c>
      <c r="D35" s="29" t="s">
        <v>20</v>
      </c>
      <c r="E35" s="29" t="s">
        <v>21</v>
      </c>
      <c r="F35" s="29" t="s">
        <v>22</v>
      </c>
      <c r="G35" s="85" t="s">
        <v>23</v>
      </c>
      <c r="H35" s="29" t="s">
        <v>24</v>
      </c>
      <c r="I35" s="29" t="s">
        <v>25</v>
      </c>
      <c r="J35" s="29" t="s">
        <v>26</v>
      </c>
      <c r="K35" s="29" t="s">
        <v>27</v>
      </c>
      <c r="L35" s="29" t="s">
        <v>46</v>
      </c>
      <c r="M35" s="111" t="s">
        <v>47</v>
      </c>
      <c r="N35" s="111" t="s">
        <v>48</v>
      </c>
      <c r="O35" s="85" t="s">
        <v>13</v>
      </c>
      <c r="P35" s="110" t="s">
        <v>93</v>
      </c>
      <c r="Q35" s="13"/>
      <c r="R35" s="75"/>
    </row>
    <row r="36" spans="1:256" s="32" customFormat="1" ht="22.5" customHeight="1">
      <c r="A36" s="31"/>
      <c r="B36" s="321" t="s">
        <v>171</v>
      </c>
      <c r="C36" s="322"/>
      <c r="D36" s="322"/>
      <c r="E36" s="322"/>
      <c r="F36" s="322"/>
      <c r="G36" s="322"/>
      <c r="H36" s="322"/>
      <c r="I36" s="322"/>
      <c r="J36" s="322"/>
      <c r="K36" s="322"/>
      <c r="L36" s="322"/>
      <c r="M36" s="322"/>
      <c r="N36" s="322"/>
      <c r="O36" s="322"/>
      <c r="P36" s="323"/>
      <c r="Q36" s="13"/>
      <c r="R36" s="75"/>
    </row>
    <row r="37" spans="1:256" s="216" customFormat="1" ht="9" customHeight="1">
      <c r="A37" s="214"/>
      <c r="B37" s="292" t="s">
        <v>224</v>
      </c>
      <c r="C37" s="219">
        <f>'[1]Retorno Máquinas'!C37</f>
        <v>0.94235062359238264</v>
      </c>
      <c r="D37" s="219">
        <f>'[1]Retorno Máquinas'!D37</f>
        <v>0.93891535803495874</v>
      </c>
      <c r="E37" s="219">
        <f>'[1]Retorno Máquinas'!E37</f>
        <v>0.94257034066339274</v>
      </c>
      <c r="F37" s="219">
        <f>'[1]Retorno Máquinas'!F37</f>
        <v>0.94306126123311673</v>
      </c>
      <c r="G37" s="219">
        <f>'[1]Retorno Máquinas'!G37</f>
        <v>0.94156095297665643</v>
      </c>
      <c r="H37" s="219">
        <f>'[1]Retorno Máquinas'!H37</f>
        <v>0.94359513636532655</v>
      </c>
      <c r="I37" s="219">
        <f>'[1]Retorno Máquinas'!I37</f>
        <v>0.94386144446952647</v>
      </c>
      <c r="J37" s="219">
        <f>'[1]Retorno Máquinas'!J37</f>
        <v>0.93798609905181707</v>
      </c>
      <c r="K37" s="219">
        <f>'[1]Retorno Máquinas'!K37</f>
        <v>0.94272099188869596</v>
      </c>
      <c r="L37" s="219">
        <f>'[1]Retorno Máquinas'!L37</f>
        <v>0</v>
      </c>
      <c r="M37" s="219">
        <f>'[1]Retorno Máquinas'!M37</f>
        <v>0</v>
      </c>
      <c r="N37" s="219">
        <f>'[1]Retorno Máquinas'!N37</f>
        <v>0</v>
      </c>
      <c r="O37" s="219">
        <f>'[1]Retorno Máquinas'!O37</f>
        <v>0.9418624749593536</v>
      </c>
      <c r="P37" s="219">
        <f>'[1]Retorno Máquinas'!P37</f>
        <v>0.94197160224784715</v>
      </c>
      <c r="R37" s="220"/>
      <c r="S37" s="220"/>
    </row>
    <row r="38" spans="1:256" s="216" customFormat="1" ht="9" customHeight="1">
      <c r="A38" s="214"/>
      <c r="B38" s="160" t="s">
        <v>125</v>
      </c>
      <c r="C38" s="217">
        <f>'[1]Retorno Máquinas'!C38</f>
        <v>0.92950359086139223</v>
      </c>
      <c r="D38" s="217">
        <f>'[1]Retorno Máquinas'!D38</f>
        <v>0.91959289587809434</v>
      </c>
      <c r="E38" s="217">
        <f>'[1]Retorno Máquinas'!E38</f>
        <v>0.92590901666946968</v>
      </c>
      <c r="F38" s="217">
        <f>'[1]Retorno Máquinas'!F38</f>
        <v>0.92529218618211972</v>
      </c>
      <c r="G38" s="217">
        <f>'[1]Retorno Máquinas'!G38</f>
        <v>0.93076308469781743</v>
      </c>
      <c r="H38" s="217">
        <f>'[1]Retorno Máquinas'!H38</f>
        <v>0.92844494828314905</v>
      </c>
      <c r="I38" s="217">
        <f>'[1]Retorno Máquinas'!I38</f>
        <v>0.9334178545518621</v>
      </c>
      <c r="J38" s="217">
        <f>'[1]Retorno Máquinas'!J38</f>
        <v>0.93025350216833069</v>
      </c>
      <c r="K38" s="217">
        <f>'[1]Retorno Máquinas'!K38</f>
        <v>0.93527645361136336</v>
      </c>
      <c r="L38" s="217">
        <f>'[1]Retorno Máquinas'!L38</f>
        <v>0</v>
      </c>
      <c r="M38" s="217">
        <f>'[1]Retorno Máquinas'!M38</f>
        <v>0</v>
      </c>
      <c r="N38" s="217">
        <f>'[1]Retorno Máquinas'!N38</f>
        <v>0</v>
      </c>
      <c r="O38" s="217">
        <f>'[1]Retorno Máquinas'!O38</f>
        <v>0.92898495084713917</v>
      </c>
      <c r="P38" s="217">
        <f>'[1]Retorno Máquinas'!P38</f>
        <v>0.92866374705189003</v>
      </c>
      <c r="Q38" s="218"/>
      <c r="R38" s="218"/>
    </row>
    <row r="39" spans="1:256" s="216" customFormat="1" ht="9" customHeight="1">
      <c r="A39" s="214"/>
      <c r="B39" s="161" t="s">
        <v>1</v>
      </c>
      <c r="C39" s="219">
        <f>'[1]Retorno Máquinas'!C39</f>
        <v>0.92293510739748863</v>
      </c>
      <c r="D39" s="219">
        <f>'[1]Retorno Máquinas'!D39</f>
        <v>0.92636743482622186</v>
      </c>
      <c r="E39" s="219">
        <f>'[1]Retorno Máquinas'!E39</f>
        <v>0.92560350645733869</v>
      </c>
      <c r="F39" s="219">
        <f>'[1]Retorno Máquinas'!F39</f>
        <v>0.9267102525386316</v>
      </c>
      <c r="G39" s="219">
        <f>'[1]Retorno Máquinas'!G39</f>
        <v>0.92459474152447418</v>
      </c>
      <c r="H39" s="219">
        <f>'[1]Retorno Máquinas'!H39</f>
        <v>0.92525654188526085</v>
      </c>
      <c r="I39" s="219">
        <f>'[1]Retorno Máquinas'!I39</f>
        <v>0.92854553676514529</v>
      </c>
      <c r="J39" s="219">
        <f>'[1]Retorno Máquinas'!J39</f>
        <v>0.93300815211225285</v>
      </c>
      <c r="K39" s="219">
        <f>'[1]Retorno Máquinas'!K39</f>
        <v>0.93270231243809454</v>
      </c>
      <c r="L39" s="219">
        <f>'[1]Retorno Máquinas'!L39</f>
        <v>0</v>
      </c>
      <c r="M39" s="219">
        <f>'[1]Retorno Máquinas'!M39</f>
        <v>0</v>
      </c>
      <c r="N39" s="219">
        <f>'[1]Retorno Máquinas'!N39</f>
        <v>0</v>
      </c>
      <c r="O39" s="219">
        <f>'[1]Retorno Máquinas'!O39</f>
        <v>0.92741286514057442</v>
      </c>
      <c r="P39" s="219">
        <f>'[1]Retorno Máquinas'!P39</f>
        <v>0.92709523903846924</v>
      </c>
      <c r="R39" s="220"/>
      <c r="S39" s="220"/>
    </row>
    <row r="40" spans="1:256" s="216" customFormat="1" ht="9" customHeight="1">
      <c r="A40" s="214"/>
      <c r="B40" s="162" t="s">
        <v>49</v>
      </c>
      <c r="C40" s="217">
        <f>'[1]Retorno Máquinas'!C40</f>
        <v>0.93297358482964632</v>
      </c>
      <c r="D40" s="217">
        <f>'[1]Retorno Máquinas'!D40</f>
        <v>0.93701194791126219</v>
      </c>
      <c r="E40" s="217">
        <f>'[1]Retorno Máquinas'!E40</f>
        <v>0.93596286028832421</v>
      </c>
      <c r="F40" s="217">
        <f>'[1]Retorno Máquinas'!F40</f>
        <v>0.93217913043774281</v>
      </c>
      <c r="G40" s="217">
        <f>'[1]Retorno Máquinas'!G40</f>
        <v>0.92893121867993644</v>
      </c>
      <c r="H40" s="217">
        <f>'[1]Retorno Máquinas'!H40</f>
        <v>0.93675534438109143</v>
      </c>
      <c r="I40" s="217">
        <f>'[1]Retorno Máquinas'!I40</f>
        <v>0.93278811098853909</v>
      </c>
      <c r="J40" s="217">
        <f>'[1]Retorno Máquinas'!J40</f>
        <v>0.9283886037328839</v>
      </c>
      <c r="K40" s="217">
        <f>'[1]Retorno Máquinas'!K40</f>
        <v>0.93655492028132781</v>
      </c>
      <c r="L40" s="217">
        <f>'[1]Retorno Máquinas'!L40</f>
        <v>0</v>
      </c>
      <c r="M40" s="217">
        <f>'[1]Retorno Máquinas'!M40</f>
        <v>0</v>
      </c>
      <c r="N40" s="217">
        <f>'[1]Retorno Máquinas'!N40</f>
        <v>0</v>
      </c>
      <c r="O40" s="217">
        <f>'[1]Retorno Máquinas'!O40</f>
        <v>0.93342425245978522</v>
      </c>
      <c r="P40" s="217">
        <f>'[1]Retorno Máquinas'!P40</f>
        <v>0.93361514245255628</v>
      </c>
      <c r="R40" s="220"/>
      <c r="S40" s="220"/>
    </row>
    <row r="41" spans="1:256" s="216" customFormat="1" ht="9" customHeight="1">
      <c r="A41" s="214"/>
      <c r="B41" s="161" t="s">
        <v>152</v>
      </c>
      <c r="C41" s="219">
        <f>'[1]Retorno Máquinas'!C41</f>
        <v>0.94862533212196964</v>
      </c>
      <c r="D41" s="219">
        <f>'[1]Retorno Máquinas'!D41</f>
        <v>0.9588160826737907</v>
      </c>
      <c r="E41" s="219">
        <f>'[1]Retorno Máquinas'!E41</f>
        <v>0.94534100121039166</v>
      </c>
      <c r="F41" s="219">
        <f>'[1]Retorno Máquinas'!F41</f>
        <v>0.94364717170598889</v>
      </c>
      <c r="G41" s="219">
        <f>'[1]Retorno Máquinas'!G41</f>
        <v>0.95575670500273779</v>
      </c>
      <c r="H41" s="219">
        <f>'[1]Retorno Máquinas'!H41</f>
        <v>0.94286714008714179</v>
      </c>
      <c r="I41" s="219">
        <f>'[1]Retorno Máquinas'!I41</f>
        <v>0.94876213740187532</v>
      </c>
      <c r="J41" s="219">
        <f>'[1]Retorno Máquinas'!J41</f>
        <v>0.94865999848479121</v>
      </c>
      <c r="K41" s="219">
        <f>'[1]Retorno Máquinas'!K41</f>
        <v>0.94632867502236084</v>
      </c>
      <c r="L41" s="219">
        <f>'[1]Retorno Máquinas'!L41</f>
        <v>0</v>
      </c>
      <c r="M41" s="219">
        <f>'[1]Retorno Máquinas'!M41</f>
        <v>0</v>
      </c>
      <c r="N41" s="219">
        <f>'[1]Retorno Máquinas'!N41</f>
        <v>0</v>
      </c>
      <c r="O41" s="219">
        <f>'[1]Retorno Máquinas'!O41</f>
        <v>0.94876726512374665</v>
      </c>
      <c r="P41" s="219">
        <f>'[1]Retorno Máquinas'!P41</f>
        <v>0.94786267679908853</v>
      </c>
      <c r="R41" s="220"/>
      <c r="S41" s="220"/>
    </row>
    <row r="42" spans="1:256" s="216" customFormat="1" ht="9" customHeight="1">
      <c r="A42" s="214"/>
      <c r="B42" s="160" t="s">
        <v>18</v>
      </c>
      <c r="C42" s="217">
        <f>'[1]Retorno Máquinas'!C42</f>
        <v>0.93521465547584171</v>
      </c>
      <c r="D42" s="217">
        <f>'[1]Retorno Máquinas'!D42</f>
        <v>0.93076228734429733</v>
      </c>
      <c r="E42" s="217">
        <f>'[1]Retorno Máquinas'!E42</f>
        <v>0.93675088676741403</v>
      </c>
      <c r="F42" s="217">
        <f>'[1]Retorno Máquinas'!F42</f>
        <v>0.93290557505615368</v>
      </c>
      <c r="G42" s="217">
        <f>'[1]Retorno Máquinas'!G42</f>
        <v>0.94011377978512811</v>
      </c>
      <c r="H42" s="217">
        <f>'[1]Retorno Máquinas'!H42</f>
        <v>0.94295911500784357</v>
      </c>
      <c r="I42" s="217">
        <f>'[1]Retorno Máquinas'!I42</f>
        <v>0.93794614265746346</v>
      </c>
      <c r="J42" s="217">
        <f>'[1]Retorno Máquinas'!J42</f>
        <v>0.93243804195847479</v>
      </c>
      <c r="K42" s="217">
        <f>'[1]Retorno Máquinas'!K42</f>
        <v>0.93677960344641265</v>
      </c>
      <c r="L42" s="217">
        <f>'[1]Retorno Máquinas'!L42</f>
        <v>0</v>
      </c>
      <c r="M42" s="217">
        <f>'[1]Retorno Máquinas'!M42</f>
        <v>0</v>
      </c>
      <c r="N42" s="217">
        <f>'[1]Retorno Máquinas'!N42</f>
        <v>0</v>
      </c>
      <c r="O42" s="217">
        <f>'[1]Retorno Máquinas'!O42</f>
        <v>0.93608510299676673</v>
      </c>
      <c r="P42" s="217">
        <f>'[1]Retorno Máquinas'!P42</f>
        <v>0.93581836356999493</v>
      </c>
      <c r="R42" s="220"/>
      <c r="S42" s="220"/>
    </row>
    <row r="43" spans="1:256" s="216" customFormat="1" ht="9" customHeight="1">
      <c r="A43" s="214"/>
      <c r="B43" s="161" t="s">
        <v>76</v>
      </c>
      <c r="C43" s="219">
        <f>'[1]Retorno Máquinas'!C43</f>
        <v>0.94110468848129913</v>
      </c>
      <c r="D43" s="219">
        <f>'[1]Retorno Máquinas'!D43</f>
        <v>0.93999367121068633</v>
      </c>
      <c r="E43" s="219">
        <f>'[1]Retorno Máquinas'!E43</f>
        <v>0.94287596069932267</v>
      </c>
      <c r="F43" s="219">
        <f>'[1]Retorno Máquinas'!F43</f>
        <v>0.9408532252060805</v>
      </c>
      <c r="G43" s="219">
        <f>'[1]Retorno Máquinas'!G43</f>
        <v>0.93333490412109332</v>
      </c>
      <c r="H43" s="219">
        <f>'[1]Retorno Máquinas'!H43</f>
        <v>0.93760028352295977</v>
      </c>
      <c r="I43" s="219">
        <f>'[1]Retorno Máquinas'!I43</f>
        <v>0.93585854048743278</v>
      </c>
      <c r="J43" s="219">
        <f>'[1]Retorno Máquinas'!J43</f>
        <v>0.92966992735109433</v>
      </c>
      <c r="K43" s="219">
        <f>'[1]Retorno Máquinas'!K43</f>
        <v>0.93969442487442623</v>
      </c>
      <c r="L43" s="219">
        <f>'[1]Retorno Máquinas'!L43</f>
        <v>0</v>
      </c>
      <c r="M43" s="219">
        <f>'[1]Retorno Máquinas'!M43</f>
        <v>0</v>
      </c>
      <c r="N43" s="219">
        <f>'[1]Retorno Máquinas'!N43</f>
        <v>0</v>
      </c>
      <c r="O43" s="219">
        <f>'[1]Retorno Máquinas'!O43</f>
        <v>0.93777347396858846</v>
      </c>
      <c r="P43" s="219">
        <f>'[1]Retorno Máquinas'!P43</f>
        <v>0.93809266118549839</v>
      </c>
      <c r="R43" s="220"/>
      <c r="S43" s="220"/>
    </row>
    <row r="44" spans="1:256" s="216" customFormat="1" ht="9" customHeight="1">
      <c r="A44" s="214"/>
      <c r="B44" s="160" t="s">
        <v>126</v>
      </c>
      <c r="C44" s="217">
        <f>'[1]Retorno Máquinas'!C44</f>
        <v>0.95004950055301551</v>
      </c>
      <c r="D44" s="217">
        <f>'[1]Retorno Máquinas'!D44</f>
        <v>0.94842952077717024</v>
      </c>
      <c r="E44" s="217">
        <f>'[1]Retorno Máquinas'!E44</f>
        <v>0.95018838201071942</v>
      </c>
      <c r="F44" s="217">
        <f>'[1]Retorno Máquinas'!F44</f>
        <v>0.95369212825103067</v>
      </c>
      <c r="G44" s="217">
        <f>'[1]Retorno Máquinas'!G44</f>
        <v>0.95220513451628319</v>
      </c>
      <c r="H44" s="217">
        <f>'[1]Retorno Máquinas'!H44</f>
        <v>0.94763130001626861</v>
      </c>
      <c r="I44" s="217">
        <f>'[1]Retorno Máquinas'!I44</f>
        <v>0.94441930740921665</v>
      </c>
      <c r="J44" s="217">
        <f>'[1]Retorno Máquinas'!J44</f>
        <v>0.9441319443682602</v>
      </c>
      <c r="K44" s="217">
        <f>'[1]Retorno Máquinas'!K44</f>
        <v>0.94542647846863981</v>
      </c>
      <c r="L44" s="217">
        <f>'[1]Retorno Máquinas'!L44</f>
        <v>0</v>
      </c>
      <c r="M44" s="217">
        <f>'[1]Retorno Máquinas'!M44</f>
        <v>0</v>
      </c>
      <c r="N44" s="217">
        <f>'[1]Retorno Máquinas'!N44</f>
        <v>0</v>
      </c>
      <c r="O44" s="217">
        <f>'[1]Retorno Máquinas'!O44</f>
        <v>0.94852393881030173</v>
      </c>
      <c r="P44" s="217">
        <f>'[1]Retorno Máquinas'!P44</f>
        <v>0.94856082687807441</v>
      </c>
      <c r="R44" s="220"/>
      <c r="S44" s="220"/>
    </row>
    <row r="45" spans="1:256" s="216" customFormat="1" ht="9" customHeight="1">
      <c r="A45" s="214"/>
      <c r="B45" s="161" t="s">
        <v>2</v>
      </c>
      <c r="C45" s="219">
        <f>'[1]Retorno Máquinas'!C45</f>
        <v>0.93027317437668411</v>
      </c>
      <c r="D45" s="219">
        <f>'[1]Retorno Máquinas'!D45</f>
        <v>0.92940028083713211</v>
      </c>
      <c r="E45" s="219">
        <f>'[1]Retorno Máquinas'!E45</f>
        <v>0.93314037764511393</v>
      </c>
      <c r="F45" s="219">
        <f>'[1]Retorno Máquinas'!F45</f>
        <v>0.93888812067123217</v>
      </c>
      <c r="G45" s="219">
        <f>'[1]Retorno Máquinas'!G45</f>
        <v>0.93089809807654478</v>
      </c>
      <c r="H45" s="219">
        <f>'[1]Retorno Máquinas'!H45</f>
        <v>0.93074126127071322</v>
      </c>
      <c r="I45" s="219">
        <f>'[1]Retorno Máquinas'!I45</f>
        <v>0.92929407056406299</v>
      </c>
      <c r="J45" s="219">
        <f>'[1]Retorno Máquinas'!J45</f>
        <v>0.94207114600409803</v>
      </c>
      <c r="K45" s="219">
        <f>'[1]Retorno Máquinas'!K45</f>
        <v>0.92962233155133223</v>
      </c>
      <c r="L45" s="219">
        <f>'[1]Retorno Máquinas'!L45</f>
        <v>0</v>
      </c>
      <c r="M45" s="219">
        <f>'[1]Retorno Máquinas'!M45</f>
        <v>0</v>
      </c>
      <c r="N45" s="219">
        <f>'[1]Retorno Máquinas'!N45</f>
        <v>0</v>
      </c>
      <c r="O45" s="219">
        <f>'[1]Retorno Máquinas'!O45</f>
        <v>0.93292278975695164</v>
      </c>
      <c r="P45" s="219">
        <f>'[1]Retorno Máquinas'!P45</f>
        <v>0.93318873382673262</v>
      </c>
      <c r="R45" s="220"/>
      <c r="S45" s="220"/>
    </row>
    <row r="46" spans="1:256" s="216" customFormat="1" ht="9" customHeight="1">
      <c r="A46" s="214"/>
      <c r="B46" s="163" t="s">
        <v>3</v>
      </c>
      <c r="C46" s="217">
        <f>'[1]Retorno Máquinas'!C46</f>
        <v>0.93581528825586613</v>
      </c>
      <c r="D46" s="217">
        <f>'[1]Retorno Máquinas'!D46</f>
        <v>0.93132264320643998</v>
      </c>
      <c r="E46" s="217">
        <f>'[1]Retorno Máquinas'!E46</f>
        <v>0.93275412646302147</v>
      </c>
      <c r="F46" s="217">
        <f>'[1]Retorno Máquinas'!F46</f>
        <v>0.93390262843845229</v>
      </c>
      <c r="G46" s="217">
        <f>'[1]Retorno Máquinas'!G46</f>
        <v>0.9344964300112889</v>
      </c>
      <c r="H46" s="217">
        <f>'[1]Retorno Máquinas'!H46</f>
        <v>0.93623164627296918</v>
      </c>
      <c r="I46" s="217">
        <f>'[1]Retorno Máquinas'!I46</f>
        <v>0.93385449384571051</v>
      </c>
      <c r="J46" s="217">
        <f>'[1]Retorno Máquinas'!J46</f>
        <v>0.93700497430984209</v>
      </c>
      <c r="K46" s="217">
        <f>'[1]Retorno Máquinas'!K46</f>
        <v>0.93445064651028065</v>
      </c>
      <c r="L46" s="217">
        <f>'[1]Retorno Máquinas'!L46</f>
        <v>0</v>
      </c>
      <c r="M46" s="217">
        <f>'[1]Retorno Máquinas'!M46</f>
        <v>0</v>
      </c>
      <c r="N46" s="217">
        <f>'[1]Retorno Máquinas'!N46</f>
        <v>0</v>
      </c>
      <c r="O46" s="217">
        <f>'[1]Retorno Máquinas'!O46</f>
        <v>0.93443275533167769</v>
      </c>
      <c r="P46" s="217">
        <f>'[1]Retorno Máquinas'!P46</f>
        <v>0.93438964336324903</v>
      </c>
      <c r="R46" s="220"/>
      <c r="S46" s="220"/>
    </row>
    <row r="47" spans="1:256" s="216" customFormat="1" ht="9" customHeight="1">
      <c r="A47" s="214"/>
      <c r="B47" s="164" t="s">
        <v>233</v>
      </c>
      <c r="C47" s="219">
        <f>'[1]Retorno Máquinas'!C47</f>
        <v>0</v>
      </c>
      <c r="D47" s="219">
        <f>'[1]Retorno Máquinas'!D47</f>
        <v>0</v>
      </c>
      <c r="E47" s="219">
        <f>'[1]Retorno Máquinas'!E47</f>
        <v>0</v>
      </c>
      <c r="F47" s="219">
        <f>'[1]Retorno Máquinas'!F47</f>
        <v>0</v>
      </c>
      <c r="G47" s="219">
        <f>'[1]Retorno Máquinas'!G47</f>
        <v>0</v>
      </c>
      <c r="H47" s="219">
        <f>'[1]Retorno Máquinas'!H47</f>
        <v>0</v>
      </c>
      <c r="I47" s="219">
        <f>'[1]Retorno Máquinas'!I47</f>
        <v>0.95733425143953266</v>
      </c>
      <c r="J47" s="219">
        <f>'[1]Retorno Máquinas'!J47</f>
        <v>0.9423024426142329</v>
      </c>
      <c r="K47" s="219">
        <f>'[1]Retorno Máquinas'!K47</f>
        <v>0.93449490592684159</v>
      </c>
      <c r="L47" s="219">
        <f>'[1]Retorno Máquinas'!L47</f>
        <v>0</v>
      </c>
      <c r="M47" s="219">
        <f>'[1]Retorno Máquinas'!M47</f>
        <v>0</v>
      </c>
      <c r="N47" s="219">
        <f>'[1]Retorno Máquinas'!N47</f>
        <v>0</v>
      </c>
      <c r="O47" s="219">
        <f>'[1]Retorno Máquinas'!O47</f>
        <v>0.93978523023938343</v>
      </c>
      <c r="P47" s="219">
        <f>'[1]Retorno Máquinas'!P47</f>
        <v>0.93978523023938343</v>
      </c>
      <c r="R47" s="220"/>
      <c r="S47" s="220"/>
    </row>
    <row r="48" spans="1:256" s="216" customFormat="1" ht="9" customHeight="1">
      <c r="A48" s="214"/>
      <c r="B48" s="163" t="s">
        <v>127</v>
      </c>
      <c r="C48" s="217">
        <f>'[1]Retorno Máquinas'!C48</f>
        <v>0.9378289112765178</v>
      </c>
      <c r="D48" s="217">
        <f>'[1]Retorno Máquinas'!D48</f>
        <v>0.93529489478006023</v>
      </c>
      <c r="E48" s="217">
        <f>'[1]Retorno Máquinas'!E48</f>
        <v>0.93998430275727385</v>
      </c>
      <c r="F48" s="217">
        <f>'[1]Retorno Máquinas'!F48</f>
        <v>0.93855145653760386</v>
      </c>
      <c r="G48" s="217">
        <f>'[1]Retorno Máquinas'!G48</f>
        <v>0.93995616042478647</v>
      </c>
      <c r="H48" s="217">
        <f>'[1]Retorno Máquinas'!H48</f>
        <v>0.93890576541477022</v>
      </c>
      <c r="I48" s="217">
        <f>'[1]Retorno Máquinas'!I48</f>
        <v>0.93897012129150426</v>
      </c>
      <c r="J48" s="217">
        <f>'[1]Retorno Máquinas'!J48</f>
        <v>0.93761754719107127</v>
      </c>
      <c r="K48" s="217">
        <f>'[1]Retorno Máquinas'!K48</f>
        <v>0.9403097417544074</v>
      </c>
      <c r="L48" s="217">
        <f>'[1]Retorno Máquinas'!L48</f>
        <v>0</v>
      </c>
      <c r="M48" s="217">
        <f>'[1]Retorno Máquinas'!M48</f>
        <v>0</v>
      </c>
      <c r="N48" s="217">
        <f>'[1]Retorno Máquinas'!N48</f>
        <v>0</v>
      </c>
      <c r="O48" s="217">
        <f>'[1]Retorno Máquinas'!O48</f>
        <v>0.93866663244957216</v>
      </c>
      <c r="P48" s="217">
        <f>'[1]Retorno Máquinas'!P48</f>
        <v>0.9383954867224662</v>
      </c>
      <c r="R48" s="220"/>
      <c r="S48" s="220"/>
    </row>
    <row r="49" spans="1:23" s="216" customFormat="1" ht="9" customHeight="1">
      <c r="A49" s="214"/>
      <c r="B49" s="164" t="s">
        <v>7</v>
      </c>
      <c r="C49" s="219">
        <f>'[1]Retorno Máquinas'!C49</f>
        <v>0.93243755711088105</v>
      </c>
      <c r="D49" s="219">
        <f>'[1]Retorno Máquinas'!D49</f>
        <v>0.93481228546140482</v>
      </c>
      <c r="E49" s="219">
        <f>'[1]Retorno Máquinas'!E49</f>
        <v>0.9371427300930818</v>
      </c>
      <c r="F49" s="219">
        <f>'[1]Retorno Máquinas'!F49</f>
        <v>0.93976796264683538</v>
      </c>
      <c r="G49" s="219">
        <f>'[1]Retorno Máquinas'!G49</f>
        <v>0.93295859383908741</v>
      </c>
      <c r="H49" s="219">
        <f>'[1]Retorno Máquinas'!H49</f>
        <v>0.94062361495981694</v>
      </c>
      <c r="I49" s="219">
        <f>'[1]Retorno Máquinas'!I49</f>
        <v>0.93483548875897149</v>
      </c>
      <c r="J49" s="219">
        <f>'[1]Retorno Máquinas'!J49</f>
        <v>0.93615530811669911</v>
      </c>
      <c r="K49" s="219">
        <f>'[1]Retorno Máquinas'!K49</f>
        <v>0.93357982733264422</v>
      </c>
      <c r="L49" s="219">
        <f>'[1]Retorno Máquinas'!L49</f>
        <v>0</v>
      </c>
      <c r="M49" s="219">
        <f>'[1]Retorno Máquinas'!M49</f>
        <v>0</v>
      </c>
      <c r="N49" s="219">
        <f>'[1]Retorno Máquinas'!N49</f>
        <v>0</v>
      </c>
      <c r="O49" s="219">
        <f>'[1]Retorno Máquinas'!O49</f>
        <v>0.93589222566008901</v>
      </c>
      <c r="P49" s="219">
        <f>'[1]Retorno Máquinas'!P49</f>
        <v>0.9363813713624678</v>
      </c>
      <c r="R49" s="220"/>
      <c r="S49" s="220"/>
    </row>
    <row r="50" spans="1:23" s="216" customFormat="1" ht="9" customHeight="1">
      <c r="A50" s="214"/>
      <c r="B50" s="163" t="s">
        <v>8</v>
      </c>
      <c r="C50" s="217">
        <f>'[1]Retorno Máquinas'!C50</f>
        <v>0.94536165458878318</v>
      </c>
      <c r="D50" s="217">
        <f>'[1]Retorno Máquinas'!D50</f>
        <v>0.93894541355108774</v>
      </c>
      <c r="E50" s="217">
        <f>'[1]Retorno Máquinas'!E50</f>
        <v>0.93480269482113332</v>
      </c>
      <c r="F50" s="217">
        <f>'[1]Retorno Máquinas'!F50</f>
        <v>0.93582804580613077</v>
      </c>
      <c r="G50" s="217">
        <f>'[1]Retorno Máquinas'!G50</f>
        <v>0.93871615357948901</v>
      </c>
      <c r="H50" s="217">
        <f>'[1]Retorno Máquinas'!H50</f>
        <v>0.93958507908337618</v>
      </c>
      <c r="I50" s="217">
        <f>'[1]Retorno Máquinas'!I50</f>
        <v>0.94238145424739195</v>
      </c>
      <c r="J50" s="217">
        <f>'[1]Retorno Máquinas'!J50</f>
        <v>0.93888511579865808</v>
      </c>
      <c r="K50" s="217">
        <f>'[1]Retorno Máquinas'!K50</f>
        <v>0.9425482084898934</v>
      </c>
      <c r="L50" s="217">
        <f>'[1]Retorno Máquinas'!L50</f>
        <v>0</v>
      </c>
      <c r="M50" s="217">
        <f>'[1]Retorno Máquinas'!M50</f>
        <v>0</v>
      </c>
      <c r="N50" s="217">
        <f>'[1]Retorno Máquinas'!N50</f>
        <v>0</v>
      </c>
      <c r="O50" s="217">
        <f>'[1]Retorno Máquinas'!O50</f>
        <v>0.93963783992658001</v>
      </c>
      <c r="P50" s="217">
        <f>'[1]Retorno Máquinas'!P50</f>
        <v>0.94027412257040377</v>
      </c>
      <c r="R50" s="220"/>
      <c r="S50" s="220"/>
    </row>
    <row r="51" spans="1:23" s="216" customFormat="1" ht="9" customHeight="1">
      <c r="A51" s="214"/>
      <c r="B51" s="165" t="s">
        <v>9</v>
      </c>
      <c r="C51" s="219">
        <f>'[1]Retorno Máquinas'!C51</f>
        <v>0.93473124948906894</v>
      </c>
      <c r="D51" s="219">
        <f>'[1]Retorno Máquinas'!D51</f>
        <v>0.94149800753737534</v>
      </c>
      <c r="E51" s="219">
        <f>'[1]Retorno Máquinas'!E51</f>
        <v>0.93756219603200719</v>
      </c>
      <c r="F51" s="219">
        <f>'[1]Retorno Máquinas'!F51</f>
        <v>0.93829851249353691</v>
      </c>
      <c r="G51" s="219">
        <f>'[1]Retorno Máquinas'!G51</f>
        <v>0.93629032364014131</v>
      </c>
      <c r="H51" s="219">
        <f>'[1]Retorno Máquinas'!H51</f>
        <v>0.9374395294965997</v>
      </c>
      <c r="I51" s="219">
        <f>'[1]Retorno Máquinas'!I51</f>
        <v>0.9387179554041184</v>
      </c>
      <c r="J51" s="219">
        <f>'[1]Retorno Máquinas'!J51</f>
        <v>0.93647164843216568</v>
      </c>
      <c r="K51" s="219">
        <f>'[1]Retorno Máquinas'!K51</f>
        <v>0.94045050732276714</v>
      </c>
      <c r="L51" s="219">
        <f>'[1]Retorno Máquinas'!L51</f>
        <v>0</v>
      </c>
      <c r="M51" s="219">
        <f>'[1]Retorno Máquinas'!M51</f>
        <v>0</v>
      </c>
      <c r="N51" s="219">
        <f>'[1]Retorno Máquinas'!N51</f>
        <v>0</v>
      </c>
      <c r="O51" s="219">
        <f>'[1]Retorno Máquinas'!O51</f>
        <v>0.93794475114298681</v>
      </c>
      <c r="P51" s="219">
        <f>'[1]Retorno Máquinas'!P51</f>
        <v>0.93826319845004569</v>
      </c>
      <c r="R51" s="220"/>
      <c r="S51" s="220"/>
    </row>
    <row r="52" spans="1:23" s="216" customFormat="1" ht="9" customHeight="1">
      <c r="A52" s="214"/>
      <c r="B52" s="163" t="s">
        <v>128</v>
      </c>
      <c r="C52" s="217">
        <f>'[1]Retorno Máquinas'!C52</f>
        <v>0.93642588548788108</v>
      </c>
      <c r="D52" s="217">
        <f>'[1]Retorno Máquinas'!D52</f>
        <v>0.93016994777534756</v>
      </c>
      <c r="E52" s="217">
        <f>'[1]Retorno Máquinas'!E52</f>
        <v>0.92922624877334925</v>
      </c>
      <c r="F52" s="217">
        <f>'[1]Retorno Máquinas'!F52</f>
        <v>0.93023075238865194</v>
      </c>
      <c r="G52" s="217">
        <f>'[1]Retorno Máquinas'!G52</f>
        <v>0.9373405520244571</v>
      </c>
      <c r="H52" s="217">
        <f>'[1]Retorno Máquinas'!H52</f>
        <v>0.92495546532216955</v>
      </c>
      <c r="I52" s="217">
        <f>'[1]Retorno Máquinas'!I52</f>
        <v>0.92397784630240953</v>
      </c>
      <c r="J52" s="217">
        <f>'[1]Retorno Máquinas'!J52</f>
        <v>0.93064553651489434</v>
      </c>
      <c r="K52" s="217">
        <f>'[1]Retorno Máquinas'!K52</f>
        <v>0.93224080247399466</v>
      </c>
      <c r="L52" s="217">
        <f>'[1]Retorno Máquinas'!L52</f>
        <v>0</v>
      </c>
      <c r="M52" s="217">
        <f>'[1]Retorno Máquinas'!M52</f>
        <v>0</v>
      </c>
      <c r="N52" s="217">
        <f>'[1]Retorno Máquinas'!N52</f>
        <v>0</v>
      </c>
      <c r="O52" s="217">
        <f>'[1]Retorno Máquinas'!O52</f>
        <v>0.93062037203793468</v>
      </c>
      <c r="P52" s="217">
        <f>'[1]Retorno Máquinas'!P52</f>
        <v>0.93103457658830824</v>
      </c>
      <c r="R52" s="220"/>
      <c r="S52" s="220"/>
    </row>
    <row r="53" spans="1:23" s="216" customFormat="1" ht="9" customHeight="1">
      <c r="A53" s="214"/>
      <c r="B53" s="165" t="s">
        <v>90</v>
      </c>
      <c r="C53" s="219">
        <f>'[1]Retorno Máquinas'!C53</f>
        <v>0.91780447219377759</v>
      </c>
      <c r="D53" s="219">
        <f>'[1]Retorno Máquinas'!D53</f>
        <v>0.92400190806171201</v>
      </c>
      <c r="E53" s="219">
        <f>'[1]Retorno Máquinas'!E53</f>
        <v>0.92227508714429862</v>
      </c>
      <c r="F53" s="219">
        <f>'[1]Retorno Máquinas'!F53</f>
        <v>0.92709362096269476</v>
      </c>
      <c r="G53" s="219">
        <f>'[1]Retorno Máquinas'!G53</f>
        <v>0.92767646233129686</v>
      </c>
      <c r="H53" s="219">
        <f>'[1]Retorno Máquinas'!H53</f>
        <v>0.93093578833433943</v>
      </c>
      <c r="I53" s="219">
        <f>'[1]Retorno Máquinas'!I53</f>
        <v>0.93471713019200497</v>
      </c>
      <c r="J53" s="219">
        <f>'[1]Retorno Máquinas'!J53</f>
        <v>0.93590901490230949</v>
      </c>
      <c r="K53" s="219">
        <f>'[1]Retorno Máquinas'!K53</f>
        <v>0.92021117790241258</v>
      </c>
      <c r="L53" s="219">
        <f>'[1]Retorno Máquinas'!L53</f>
        <v>0</v>
      </c>
      <c r="M53" s="219">
        <f>'[1]Retorno Máquinas'!M53</f>
        <v>0</v>
      </c>
      <c r="N53" s="219">
        <f>'[1]Retorno Máquinas'!N53</f>
        <v>0</v>
      </c>
      <c r="O53" s="219">
        <f>'[1]Retorno Máquinas'!O53</f>
        <v>0.9270371244639446</v>
      </c>
      <c r="P53" s="219">
        <f>'[1]Retorno Máquinas'!P53</f>
        <v>0.92669583060181382</v>
      </c>
      <c r="R53" s="220"/>
      <c r="S53" s="220"/>
    </row>
    <row r="54" spans="1:23" s="216" customFormat="1" ht="9" customHeight="1">
      <c r="A54" s="214"/>
      <c r="B54" s="163" t="s">
        <v>88</v>
      </c>
      <c r="C54" s="217">
        <f>'[1]Retorno Máquinas'!C54</f>
        <v>0.92958173855418036</v>
      </c>
      <c r="D54" s="217">
        <f>'[1]Retorno Máquinas'!D54</f>
        <v>0.93361261604909218</v>
      </c>
      <c r="E54" s="217">
        <f>'[1]Retorno Máquinas'!E54</f>
        <v>0.93693177458293753</v>
      </c>
      <c r="F54" s="217">
        <f>'[1]Retorno Máquinas'!F54</f>
        <v>0.93273595320732117</v>
      </c>
      <c r="G54" s="217">
        <f>'[1]Retorno Máquinas'!G54</f>
        <v>0.94937997509162508</v>
      </c>
      <c r="H54" s="217">
        <f>'[1]Retorno Máquinas'!H54</f>
        <v>0.93452297672327644</v>
      </c>
      <c r="I54" s="217">
        <f>'[1]Retorno Máquinas'!I54</f>
        <v>0.93251189403745738</v>
      </c>
      <c r="J54" s="217">
        <f>'[1]Retorno Máquinas'!J54</f>
        <v>0.93536161388818218</v>
      </c>
      <c r="K54" s="217">
        <f>'[1]Retorno Máquinas'!K54</f>
        <v>0.94237790007002376</v>
      </c>
      <c r="L54" s="217">
        <f>'[1]Retorno Máquinas'!L54</f>
        <v>0</v>
      </c>
      <c r="M54" s="217">
        <f>'[1]Retorno Máquinas'!M54</f>
        <v>0</v>
      </c>
      <c r="N54" s="217">
        <f>'[1]Retorno Máquinas'!N54</f>
        <v>0</v>
      </c>
      <c r="O54" s="217">
        <f>'[1]Retorno Máquinas'!O54</f>
        <v>0.93647125323908864</v>
      </c>
      <c r="P54" s="217">
        <f>'[1]Retorno Máquinas'!P54</f>
        <v>0.93612335057387697</v>
      </c>
      <c r="R54" s="220"/>
      <c r="S54" s="220"/>
    </row>
    <row r="55" spans="1:23" s="216" customFormat="1" ht="9" customHeight="1">
      <c r="A55" s="214"/>
      <c r="B55" s="165" t="s">
        <v>10</v>
      </c>
      <c r="C55" s="219">
        <f>'[1]Retorno Máquinas'!C55</f>
        <v>0.92990717653850252</v>
      </c>
      <c r="D55" s="219">
        <f>'[1]Retorno Máquinas'!D55</f>
        <v>0.93347796577971565</v>
      </c>
      <c r="E55" s="219">
        <f>'[1]Retorno Máquinas'!E55</f>
        <v>0.93026020640044893</v>
      </c>
      <c r="F55" s="219">
        <f>'[1]Retorno Máquinas'!F55</f>
        <v>0.92980022745176216</v>
      </c>
      <c r="G55" s="219">
        <f>'[1]Retorno Máquinas'!G55</f>
        <v>0.93136153711322134</v>
      </c>
      <c r="H55" s="219">
        <f>'[1]Retorno Máquinas'!H55</f>
        <v>0.93313652513134138</v>
      </c>
      <c r="I55" s="219">
        <f>'[1]Retorno Máquinas'!I55</f>
        <v>0.93240348347240454</v>
      </c>
      <c r="J55" s="219">
        <f>'[1]Retorno Máquinas'!J55</f>
        <v>0.93467225070587934</v>
      </c>
      <c r="K55" s="219">
        <f>'[1]Retorno Máquinas'!K55</f>
        <v>0.93213986007820726</v>
      </c>
      <c r="L55" s="219">
        <f>'[1]Retorno Máquinas'!L55</f>
        <v>0</v>
      </c>
      <c r="M55" s="219">
        <f>'[1]Retorno Máquinas'!M55</f>
        <v>0</v>
      </c>
      <c r="N55" s="219">
        <f>'[1]Retorno Máquinas'!N55</f>
        <v>0</v>
      </c>
      <c r="O55" s="219">
        <f>'[1]Retorno Máquinas'!O55</f>
        <v>0.93191740322935601</v>
      </c>
      <c r="P55" s="219">
        <f>'[1]Retorno Máquinas'!P55</f>
        <v>0.93171465591513059</v>
      </c>
      <c r="R55" s="220"/>
      <c r="S55" s="220"/>
    </row>
    <row r="56" spans="1:23" s="32" customFormat="1" ht="9" customHeight="1">
      <c r="A56" s="31"/>
      <c r="B56" s="78" t="s">
        <v>0</v>
      </c>
      <c r="C56" s="56">
        <f>'[1]Retorno Máquinas'!C56</f>
        <v>0.93950347055410355</v>
      </c>
      <c r="D56" s="56">
        <f>'[1]Retorno Máquinas'!D56</f>
        <v>0.93838624955256333</v>
      </c>
      <c r="E56" s="56">
        <f>'[1]Retorno Máquinas'!E56</f>
        <v>0.93951497967767372</v>
      </c>
      <c r="F56" s="56">
        <f>'[1]Retorno Máquinas'!F56</f>
        <v>0.94011830443670208</v>
      </c>
      <c r="G56" s="56">
        <f>'[1]Retorno Máquinas'!G56</f>
        <v>0.94010089111735906</v>
      </c>
      <c r="H56" s="56">
        <f>'[1]Retorno Máquinas'!H56</f>
        <v>0.93892667166039279</v>
      </c>
      <c r="I56" s="56">
        <f>'[1]Retorno Máquinas'!I56</f>
        <v>0.93816764027110766</v>
      </c>
      <c r="J56" s="56">
        <f>'[1]Retorno Máquinas'!J56</f>
        <v>0.93748478655954159</v>
      </c>
      <c r="K56" s="56">
        <f>'[1]Retorno Máquinas'!K56</f>
        <v>0.93948501090447956</v>
      </c>
      <c r="L56" s="56" t="str">
        <f>'[1]Retorno Máquinas'!L56</f>
        <v/>
      </c>
      <c r="M56" s="56" t="str">
        <f>'[1]Retorno Máquinas'!M56</f>
        <v/>
      </c>
      <c r="N56" s="56" t="str">
        <f>'[1]Retorno Máquinas'!N56</f>
        <v/>
      </c>
      <c r="O56" s="56">
        <f>'[1]Retorno Máquinas'!O56</f>
        <v>0.93908330334475154</v>
      </c>
      <c r="P56" s="56" t="str">
        <f>'[1]Retorno Máquinas'!P56</f>
        <v/>
      </c>
      <c r="R56" s="55"/>
      <c r="S56" s="55"/>
    </row>
    <row r="57" spans="1:23" s="32" customFormat="1" ht="9" customHeight="1">
      <c r="A57" s="31"/>
      <c r="B57" s="79" t="s">
        <v>14</v>
      </c>
      <c r="C57" s="80">
        <f>'[1]Retorno Máquinas'!C57</f>
        <v>0.95004950055301551</v>
      </c>
      <c r="D57" s="80">
        <f>'[1]Retorno Máquinas'!D57</f>
        <v>0.9588160826737907</v>
      </c>
      <c r="E57" s="80">
        <f>'[1]Retorno Máquinas'!E57</f>
        <v>0.95018838201071942</v>
      </c>
      <c r="F57" s="80">
        <f>'[1]Retorno Máquinas'!F57</f>
        <v>0.95369212825103067</v>
      </c>
      <c r="G57" s="80">
        <f>'[1]Retorno Máquinas'!G57</f>
        <v>0.95575670500273779</v>
      </c>
      <c r="H57" s="80">
        <f>'[1]Retorno Máquinas'!H57</f>
        <v>0.94763130001626861</v>
      </c>
      <c r="I57" s="80">
        <f>'[1]Retorno Máquinas'!I57</f>
        <v>0.95733425143953266</v>
      </c>
      <c r="J57" s="80">
        <f>'[1]Retorno Máquinas'!J57</f>
        <v>0.94865999848479121</v>
      </c>
      <c r="K57" s="80">
        <f>'[1]Retorno Máquinas'!K57</f>
        <v>0.94632867502236084</v>
      </c>
      <c r="L57" s="80">
        <f>'[1]Retorno Máquinas'!L57</f>
        <v>0</v>
      </c>
      <c r="M57" s="80">
        <f>'[1]Retorno Máquinas'!M57</f>
        <v>0</v>
      </c>
      <c r="N57" s="80">
        <f>'[1]Retorno Máquinas'!N57</f>
        <v>0</v>
      </c>
      <c r="O57" s="80">
        <f>'[1]Retorno Máquinas'!O57</f>
        <v>0.94876726512374665</v>
      </c>
      <c r="P57" s="80">
        <f>'[1]Retorno Máquinas'!P57</f>
        <v>0.94856082687807441</v>
      </c>
      <c r="R57" s="55"/>
      <c r="S57" s="55"/>
    </row>
    <row r="58" spans="1:23" s="32" customFormat="1" ht="36.75" customHeight="1">
      <c r="A58" s="31"/>
      <c r="B58" s="337" t="s">
        <v>169</v>
      </c>
      <c r="C58" s="337"/>
      <c r="D58" s="337"/>
      <c r="E58" s="337"/>
      <c r="F58" s="337"/>
      <c r="G58" s="337"/>
      <c r="H58" s="337"/>
      <c r="I58" s="337"/>
      <c r="J58" s="337"/>
      <c r="K58" s="337"/>
      <c r="L58" s="337"/>
      <c r="M58" s="337"/>
      <c r="N58" s="337"/>
      <c r="O58" s="337"/>
      <c r="P58" s="337"/>
      <c r="R58" s="55"/>
      <c r="S58" s="55"/>
      <c r="T58" s="55"/>
      <c r="U58" s="55"/>
      <c r="V58" s="55"/>
      <c r="W58" s="55"/>
    </row>
    <row r="59" spans="1:23" s="32" customFormat="1" ht="16.5" customHeight="1">
      <c r="A59" s="31"/>
      <c r="B59" s="14"/>
      <c r="C59" s="14"/>
      <c r="D59" s="14"/>
      <c r="E59" s="14"/>
      <c r="F59" s="14"/>
      <c r="G59" s="14"/>
      <c r="H59" s="14"/>
      <c r="I59" s="14"/>
      <c r="J59" s="14"/>
      <c r="K59" s="14"/>
      <c r="L59" s="14"/>
      <c r="M59" s="14"/>
      <c r="N59" s="14"/>
      <c r="O59" s="14"/>
      <c r="P59" s="14"/>
      <c r="Q59" s="13"/>
    </row>
    <row r="60" spans="1:23" s="13" customFormat="1">
      <c r="A60" s="14"/>
      <c r="B60" s="14"/>
      <c r="C60" s="14"/>
      <c r="D60" s="14"/>
      <c r="E60" s="14"/>
      <c r="F60" s="14"/>
      <c r="G60" s="14"/>
      <c r="H60" s="14"/>
      <c r="I60" s="14"/>
      <c r="J60" s="14"/>
      <c r="K60" s="14"/>
      <c r="L60" s="14"/>
      <c r="M60" s="14"/>
      <c r="N60" s="14"/>
      <c r="O60" s="14"/>
      <c r="P60" s="14"/>
    </row>
    <row r="70" spans="2:6" ht="15">
      <c r="B70" s="74"/>
    </row>
    <row r="71" spans="2:6" ht="15">
      <c r="B71" s="74"/>
    </row>
    <row r="72" spans="2:6" ht="15">
      <c r="B72" s="338"/>
      <c r="C72" s="338"/>
      <c r="D72" s="338"/>
      <c r="E72" s="338"/>
      <c r="F72" s="338"/>
    </row>
    <row r="74" spans="2:6" ht="158.44999999999999" customHeight="1"/>
  </sheetData>
  <mergeCells count="6">
    <mergeCell ref="B8:P8"/>
    <mergeCell ref="B72:F72"/>
    <mergeCell ref="B34:P34"/>
    <mergeCell ref="B58:P58"/>
    <mergeCell ref="B9:P9"/>
    <mergeCell ref="B36:P36"/>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R59"/>
  <sheetViews>
    <sheetView showGridLines="0" tabSelected="1" topLeftCell="A13" zoomScaleNormal="100" workbookViewId="0">
      <selection activeCell="C42" sqref="C42"/>
    </sheetView>
  </sheetViews>
  <sheetFormatPr baseColWidth="10" defaultColWidth="11.42578125" defaultRowHeight="14.25"/>
  <cols>
    <col min="1" max="1" width="4.140625" style="14" customWidth="1"/>
    <col min="2" max="2" width="38.5703125" style="14" bestFit="1" customWidth="1"/>
    <col min="3" max="3" width="12.140625" style="14" bestFit="1" customWidth="1"/>
    <col min="4" max="4" width="11.85546875" style="14" customWidth="1"/>
    <col min="5" max="5" width="12.28515625" style="14" customWidth="1"/>
    <col min="6" max="6" width="12.7109375" style="14" customWidth="1"/>
    <col min="7" max="7" width="12" style="14" bestFit="1" customWidth="1"/>
    <col min="8" max="8" width="11.85546875" style="14" bestFit="1" customWidth="1"/>
    <col min="9" max="11" width="12.140625" style="14" bestFit="1" customWidth="1"/>
    <col min="12" max="13" width="12" style="14" bestFit="1" customWidth="1"/>
    <col min="14" max="14" width="14.42578125" style="122" customWidth="1"/>
    <col min="15" max="15" width="12.7109375" style="14" bestFit="1" customWidth="1"/>
    <col min="16" max="16" width="10.7109375" style="14" customWidth="1"/>
    <col min="17" max="17" width="3.140625" style="14" customWidth="1"/>
    <col min="18" max="16384" width="11.42578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303" t="s">
        <v>30</v>
      </c>
      <c r="C8" s="335"/>
      <c r="D8" s="335"/>
      <c r="E8" s="335"/>
      <c r="F8" s="335"/>
      <c r="G8" s="335"/>
      <c r="H8" s="335"/>
      <c r="I8" s="335"/>
      <c r="J8" s="335"/>
      <c r="K8" s="335"/>
      <c r="L8" s="335"/>
      <c r="M8" s="335"/>
      <c r="N8" s="335"/>
      <c r="O8" s="336"/>
    </row>
    <row r="9" spans="2:18" s="34" customFormat="1" ht="11.25">
      <c r="B9" s="62"/>
      <c r="C9" s="29" t="s">
        <v>19</v>
      </c>
      <c r="D9" s="29" t="s">
        <v>20</v>
      </c>
      <c r="E9" s="29" t="s">
        <v>21</v>
      </c>
      <c r="F9" s="29" t="s">
        <v>22</v>
      </c>
      <c r="G9" s="29" t="s">
        <v>23</v>
      </c>
      <c r="H9" s="29" t="s">
        <v>24</v>
      </c>
      <c r="I9" s="29" t="s">
        <v>25</v>
      </c>
      <c r="J9" s="29" t="s">
        <v>26</v>
      </c>
      <c r="K9" s="29" t="s">
        <v>27</v>
      </c>
      <c r="L9" s="29" t="s">
        <v>46</v>
      </c>
      <c r="M9" s="29" t="s">
        <v>47</v>
      </c>
      <c r="N9" s="123" t="s">
        <v>48</v>
      </c>
      <c r="O9" s="63" t="s">
        <v>0</v>
      </c>
    </row>
    <row r="10" spans="2:18" s="221" customFormat="1" ht="12" customHeight="1">
      <c r="B10" s="170" t="s">
        <v>151</v>
      </c>
      <c r="C10" s="222">
        <f>'Ingresos Brutos del Juego'!D38</f>
        <v>26754294998</v>
      </c>
      <c r="D10" s="222">
        <f>'Ingresos Brutos del Juego'!E38</f>
        <v>25463877502</v>
      </c>
      <c r="E10" s="222">
        <f>'Ingresos Brutos del Juego'!F38</f>
        <v>27632286682</v>
      </c>
      <c r="F10" s="222">
        <f>'Ingresos Brutos del Juego'!G38</f>
        <v>27931087982</v>
      </c>
      <c r="G10" s="222">
        <f>'Ingresos Brutos del Juego'!H38</f>
        <v>30053961115</v>
      </c>
      <c r="H10" s="222">
        <f>'Ingresos Brutos del Juego'!I38</f>
        <v>28897273295</v>
      </c>
      <c r="I10" s="222">
        <f>'Ingresos Brutos del Juego'!J38</f>
        <v>29227793109</v>
      </c>
      <c r="J10" s="222">
        <f>'Ingresos Brutos del Juego'!K38</f>
        <v>29832064830</v>
      </c>
      <c r="K10" s="222">
        <f>'Ingresos Brutos del Juego'!L38</f>
        <v>29043465365</v>
      </c>
      <c r="L10" s="222">
        <f>'Ingresos Brutos del Juego'!M38</f>
        <v>0</v>
      </c>
      <c r="M10" s="222">
        <f>'Ingresos Brutos del Juego'!N38</f>
        <v>0</v>
      </c>
      <c r="N10" s="222">
        <f>'Ingresos Brutos del Juego'!O38</f>
        <v>0</v>
      </c>
      <c r="O10" s="222">
        <f>'Ingresos Brutos del Juego'!P38</f>
        <v>254836104878</v>
      </c>
    </row>
    <row r="11" spans="2:18" s="221" customFormat="1" ht="12" customHeight="1">
      <c r="B11" s="226" t="s">
        <v>148</v>
      </c>
      <c r="C11" s="228">
        <f>'Ingresos Brutos del Juego'!D39</f>
        <v>14211545233.68</v>
      </c>
      <c r="D11" s="228">
        <f>'Ingresos Brutos del Juego'!E39</f>
        <v>14955679678.26</v>
      </c>
      <c r="E11" s="228">
        <f>'Ingresos Brutos del Juego'!F39</f>
        <v>12256043959.439999</v>
      </c>
      <c r="F11" s="228">
        <f>'Ingresos Brutos del Juego'!G39</f>
        <v>11226896918.58</v>
      </c>
      <c r="G11" s="228">
        <f>'Ingresos Brutos del Juego'!H39</f>
        <v>11238644324.959999</v>
      </c>
      <c r="H11" s="228">
        <f>'Ingresos Brutos del Juego'!I39</f>
        <v>10050587584.599998</v>
      </c>
      <c r="I11" s="228">
        <f>'Ingresos Brutos del Juego'!J39</f>
        <v>12055116367.329998</v>
      </c>
      <c r="J11" s="228">
        <f>'Ingresos Brutos del Juego'!K39</f>
        <v>11504967408.470001</v>
      </c>
      <c r="K11" s="228">
        <f>'Ingresos Brutos del Juego'!L39</f>
        <v>11164316963.34</v>
      </c>
      <c r="L11" s="228">
        <f>'Ingresos Brutos del Juego'!M39</f>
        <v>0</v>
      </c>
      <c r="M11" s="228">
        <f>'Ingresos Brutos del Juego'!N39</f>
        <v>0</v>
      </c>
      <c r="N11" s="228">
        <f>'Ingresos Brutos del Juego'!O39</f>
        <v>0</v>
      </c>
      <c r="O11" s="228">
        <f>'Ingresos Brutos del Juego'!P39</f>
        <v>108663798438.66</v>
      </c>
    </row>
    <row r="12" spans="2:18" s="224" customFormat="1" ht="12" customHeight="1">
      <c r="B12" s="227" t="s">
        <v>178</v>
      </c>
      <c r="C12" s="229">
        <f>+C10+C11</f>
        <v>40965840231.68</v>
      </c>
      <c r="D12" s="229">
        <f t="shared" ref="D12:O12" si="0">+D10+D11</f>
        <v>40419557180.260002</v>
      </c>
      <c r="E12" s="229">
        <f t="shared" si="0"/>
        <v>39888330641.440002</v>
      </c>
      <c r="F12" s="229">
        <f t="shared" si="0"/>
        <v>39157984900.580002</v>
      </c>
      <c r="G12" s="229">
        <f t="shared" si="0"/>
        <v>41292605439.959999</v>
      </c>
      <c r="H12" s="229">
        <f t="shared" si="0"/>
        <v>38947860879.599998</v>
      </c>
      <c r="I12" s="229">
        <f t="shared" si="0"/>
        <v>41282909476.330002</v>
      </c>
      <c r="J12" s="229">
        <f t="shared" si="0"/>
        <v>41337032238.470001</v>
      </c>
      <c r="K12" s="229">
        <f>'Ingresos Brutos del Juego'!L40</f>
        <v>40207782328.339996</v>
      </c>
      <c r="L12" s="229">
        <f>'Ingresos Brutos del Juego'!M40</f>
        <v>0</v>
      </c>
      <c r="M12" s="229">
        <f>'Ingresos Brutos del Juego'!N40</f>
        <v>0</v>
      </c>
      <c r="N12" s="229">
        <f>'Ingresos Brutos del Juego'!O40</f>
        <v>0</v>
      </c>
      <c r="O12" s="229">
        <f t="shared" si="0"/>
        <v>363499903316.66003</v>
      </c>
    </row>
    <row r="13" spans="2:18" s="34" customFormat="1" ht="11.25" customHeight="1">
      <c r="B13" s="93"/>
      <c r="C13" s="118"/>
      <c r="D13" s="118"/>
      <c r="E13" s="118"/>
      <c r="F13" s="118"/>
      <c r="G13" s="118"/>
      <c r="H13" s="118"/>
      <c r="I13" s="118"/>
      <c r="J13" s="118"/>
      <c r="K13" s="118"/>
      <c r="L13" s="118"/>
      <c r="M13" s="118"/>
      <c r="N13" s="124"/>
      <c r="O13" s="118"/>
      <c r="R13" s="35"/>
    </row>
    <row r="14" spans="2:18" s="1" customFormat="1" ht="22.5" customHeight="1">
      <c r="B14" s="325" t="s">
        <v>86</v>
      </c>
      <c r="C14" s="326"/>
      <c r="D14" s="326"/>
      <c r="E14" s="326"/>
      <c r="F14" s="326"/>
      <c r="G14" s="326"/>
      <c r="H14" s="326"/>
      <c r="I14" s="326"/>
      <c r="J14" s="326"/>
      <c r="K14" s="326"/>
      <c r="L14" s="326"/>
      <c r="M14" s="326"/>
      <c r="N14" s="326"/>
      <c r="O14" s="326"/>
      <c r="P14" s="339"/>
    </row>
    <row r="15" spans="2:18" s="1" customFormat="1" ht="11.25">
      <c r="B15" s="60" t="s">
        <v>51</v>
      </c>
      <c r="C15" s="22" t="s">
        <v>19</v>
      </c>
      <c r="D15" s="22" t="s">
        <v>20</v>
      </c>
      <c r="E15" s="22" t="s">
        <v>21</v>
      </c>
      <c r="F15" s="22" t="s">
        <v>22</v>
      </c>
      <c r="G15" s="22" t="s">
        <v>23</v>
      </c>
      <c r="H15" s="22" t="s">
        <v>24</v>
      </c>
      <c r="I15" s="22" t="s">
        <v>25</v>
      </c>
      <c r="J15" s="22" t="s">
        <v>26</v>
      </c>
      <c r="K15" s="22" t="s">
        <v>27</v>
      </c>
      <c r="L15" s="22" t="s">
        <v>46</v>
      </c>
      <c r="M15" s="22" t="s">
        <v>47</v>
      </c>
      <c r="N15" s="125" t="s">
        <v>48</v>
      </c>
      <c r="O15" s="22" t="s">
        <v>16</v>
      </c>
      <c r="P15" s="61" t="s">
        <v>17</v>
      </c>
    </row>
    <row r="16" spans="2:18" s="1" customFormat="1" ht="12" customHeight="1">
      <c r="B16" s="321" t="s">
        <v>171</v>
      </c>
      <c r="C16" s="322"/>
      <c r="D16" s="322"/>
      <c r="E16" s="322"/>
      <c r="F16" s="322"/>
      <c r="G16" s="322"/>
      <c r="H16" s="322"/>
      <c r="I16" s="322"/>
      <c r="J16" s="322"/>
      <c r="K16" s="322"/>
      <c r="L16" s="322"/>
      <c r="M16" s="322"/>
      <c r="N16" s="322"/>
      <c r="O16" s="322"/>
      <c r="P16" s="323"/>
    </row>
    <row r="17" spans="2:16" s="221" customFormat="1" ht="12" customHeight="1">
      <c r="B17" s="170" t="s">
        <v>52</v>
      </c>
      <c r="C17" s="222">
        <f>'[1]Resumen Industria'!C31</f>
        <v>1343118050</v>
      </c>
      <c r="D17" s="222">
        <f>'[1]Resumen Industria'!D31</f>
        <v>986052050</v>
      </c>
      <c r="E17" s="222">
        <f>'[1]Resumen Industria'!E31</f>
        <v>1253585100</v>
      </c>
      <c r="F17" s="222">
        <f>'[1]Resumen Industria'!F31</f>
        <v>1362340850</v>
      </c>
      <c r="G17" s="222">
        <f>'[1]Resumen Industria'!G31</f>
        <v>1228727450</v>
      </c>
      <c r="H17" s="222">
        <f>'[1]Resumen Industria'!H31</f>
        <v>1539705550</v>
      </c>
      <c r="I17" s="222">
        <f>'[1]Resumen Industria'!I31</f>
        <v>1365608450</v>
      </c>
      <c r="J17" s="222">
        <f>'[1]Resumen Industria'!J31</f>
        <v>1499015650</v>
      </c>
      <c r="K17" s="222">
        <f>'[1]Resumen Industria'!K31</f>
        <v>1254874400</v>
      </c>
      <c r="L17" s="222">
        <f>'[1]Resumen Industria'!L31</f>
        <v>0</v>
      </c>
      <c r="M17" s="222">
        <f>'[1]Resumen Industria'!M31</f>
        <v>0</v>
      </c>
      <c r="N17" s="222">
        <f>'[1]Resumen Industria'!N31</f>
        <v>0</v>
      </c>
      <c r="O17" s="222">
        <f>'[1]Resumen Industria'!O31</f>
        <v>11833027550</v>
      </c>
      <c r="P17" s="222">
        <f>'[1]Resumen Industria'!P31</f>
        <v>17241807.873734552</v>
      </c>
    </row>
    <row r="18" spans="2:16" s="221" customFormat="1" ht="12" customHeight="1">
      <c r="B18" s="230" t="s">
        <v>53</v>
      </c>
      <c r="C18" s="228">
        <f>'[1]Resumen Industria'!C32</f>
        <v>3114137938</v>
      </c>
      <c r="D18" s="228">
        <f>'[1]Resumen Industria'!D32</f>
        <v>3672328100</v>
      </c>
      <c r="E18" s="228">
        <f>'[1]Resumen Industria'!E32</f>
        <v>2444896892</v>
      </c>
      <c r="F18" s="228">
        <f>'[1]Resumen Industria'!F32</f>
        <v>3363847253</v>
      </c>
      <c r="G18" s="228">
        <f>'[1]Resumen Industria'!G32</f>
        <v>4297987355</v>
      </c>
      <c r="H18" s="228">
        <f>'[1]Resumen Industria'!H32</f>
        <v>4404567468</v>
      </c>
      <c r="I18" s="228">
        <f>'[1]Resumen Industria'!I32</f>
        <v>3607669534</v>
      </c>
      <c r="J18" s="228">
        <f>'[1]Resumen Industria'!J32</f>
        <v>3168627642</v>
      </c>
      <c r="K18" s="228">
        <f>'[1]Resumen Industria'!K32</f>
        <v>4724997756</v>
      </c>
      <c r="L18" s="228">
        <f>'[1]Resumen Industria'!L32</f>
        <v>0</v>
      </c>
      <c r="M18" s="228">
        <f>'[1]Resumen Industria'!M32</f>
        <v>0</v>
      </c>
      <c r="N18" s="228">
        <f>'[1]Resumen Industria'!N32</f>
        <v>0</v>
      </c>
      <c r="O18" s="231">
        <f>'[1]Resumen Industria'!O32</f>
        <v>32799059938</v>
      </c>
      <c r="P18" s="232">
        <f>'[1]Resumen Industria'!P32</f>
        <v>47744185.642402127</v>
      </c>
    </row>
    <row r="19" spans="2:16" s="221" customFormat="1" ht="12" customHeight="1">
      <c r="B19" s="170" t="s">
        <v>54</v>
      </c>
      <c r="C19" s="222">
        <f>'[1]Resumen Industria'!C33</f>
        <v>63054850</v>
      </c>
      <c r="D19" s="222">
        <f>'[1]Resumen Industria'!D33</f>
        <v>76302000</v>
      </c>
      <c r="E19" s="222">
        <f>'[1]Resumen Industria'!E33</f>
        <v>93788600</v>
      </c>
      <c r="F19" s="222">
        <f>'[1]Resumen Industria'!F33</f>
        <v>74808850</v>
      </c>
      <c r="G19" s="222">
        <f>'[1]Resumen Industria'!G33</f>
        <v>68321650</v>
      </c>
      <c r="H19" s="222">
        <f>'[1]Resumen Industria'!H33</f>
        <v>34815000</v>
      </c>
      <c r="I19" s="222">
        <f>'[1]Resumen Industria'!I33</f>
        <v>87985900</v>
      </c>
      <c r="J19" s="222">
        <f>'[1]Resumen Industria'!J33</f>
        <v>74379250</v>
      </c>
      <c r="K19" s="222">
        <f>'[1]Resumen Industria'!K33</f>
        <v>69082650</v>
      </c>
      <c r="L19" s="222">
        <f>'[1]Resumen Industria'!L33</f>
        <v>0</v>
      </c>
      <c r="M19" s="222">
        <f>'[1]Resumen Industria'!M33</f>
        <v>0</v>
      </c>
      <c r="N19" s="222">
        <f>'[1]Resumen Industria'!N33</f>
        <v>0</v>
      </c>
      <c r="O19" s="233">
        <f>'[1]Resumen Industria'!O33</f>
        <v>642538750</v>
      </c>
      <c r="P19" s="223">
        <f>'[1]Resumen Industria'!P33</f>
        <v>939583.18626255693</v>
      </c>
    </row>
    <row r="20" spans="2:16" s="221" customFormat="1" ht="12" customHeight="1">
      <c r="B20" s="209" t="s">
        <v>55</v>
      </c>
      <c r="C20" s="228">
        <f>'[1]Resumen Industria'!C34</f>
        <v>22208982655</v>
      </c>
      <c r="D20" s="228">
        <f>'[1]Resumen Industria'!D34</f>
        <v>20703556967</v>
      </c>
      <c r="E20" s="228">
        <f>'[1]Resumen Industria'!E34</f>
        <v>23808829875</v>
      </c>
      <c r="F20" s="228">
        <f>'[1]Resumen Industria'!F34</f>
        <v>23102986989</v>
      </c>
      <c r="G20" s="228">
        <f>'[1]Resumen Industria'!G34</f>
        <v>24422841905</v>
      </c>
      <c r="H20" s="228">
        <f>'[1]Resumen Industria'!H34</f>
        <v>22885319622</v>
      </c>
      <c r="I20" s="228">
        <f>'[1]Resumen Industria'!I34</f>
        <v>24131691130</v>
      </c>
      <c r="J20" s="228">
        <f>'[1]Resumen Industria'!J34</f>
        <v>25050808488</v>
      </c>
      <c r="K20" s="228">
        <f>'[1]Resumen Industria'!K34</f>
        <v>22964454084</v>
      </c>
      <c r="L20" s="228">
        <f>'[1]Resumen Industria'!L34</f>
        <v>0</v>
      </c>
      <c r="M20" s="228">
        <f>'[1]Resumen Industria'!M34</f>
        <v>0</v>
      </c>
      <c r="N20" s="228">
        <f>'[1]Resumen Industria'!N34</f>
        <v>0</v>
      </c>
      <c r="O20" s="231">
        <f>'[1]Resumen Industria'!O34</f>
        <v>209279471715</v>
      </c>
      <c r="P20" s="232">
        <f>'[1]Resumen Industria'!P34</f>
        <v>305206782.15387213</v>
      </c>
    </row>
    <row r="21" spans="2:16" s="221" customFormat="1" ht="12" customHeight="1">
      <c r="B21" s="170" t="s">
        <v>56</v>
      </c>
      <c r="C21" s="222">
        <f>'[1]Resumen Industria'!C35</f>
        <v>25001505</v>
      </c>
      <c r="D21" s="222">
        <f>'[1]Resumen Industria'!D35</f>
        <v>25638385</v>
      </c>
      <c r="E21" s="222">
        <f>'[1]Resumen Industria'!E35</f>
        <v>31186215</v>
      </c>
      <c r="F21" s="222">
        <f>'[1]Resumen Industria'!F35</f>
        <v>27104040</v>
      </c>
      <c r="G21" s="222">
        <f>'[1]Resumen Industria'!G35</f>
        <v>36082755</v>
      </c>
      <c r="H21" s="222">
        <f>'[1]Resumen Industria'!H35</f>
        <v>32865655</v>
      </c>
      <c r="I21" s="222">
        <f>'[1]Resumen Industria'!I35</f>
        <v>34838095</v>
      </c>
      <c r="J21" s="222">
        <f>'[1]Resumen Industria'!J35</f>
        <v>39233800</v>
      </c>
      <c r="K21" s="222">
        <f>'[1]Resumen Industria'!K35</f>
        <v>30056475</v>
      </c>
      <c r="L21" s="222">
        <f>'[1]Resumen Industria'!L35</f>
        <v>0</v>
      </c>
      <c r="M21" s="222">
        <f>'[1]Resumen Industria'!M35</f>
        <v>0</v>
      </c>
      <c r="N21" s="222">
        <f>'[1]Resumen Industria'!N35</f>
        <v>0</v>
      </c>
      <c r="O21" s="233">
        <f>'[1]Resumen Industria'!O35</f>
        <v>282006925</v>
      </c>
      <c r="P21" s="223">
        <f>'[1]Resumen Industria'!P35</f>
        <v>410507.73166833579</v>
      </c>
    </row>
    <row r="22" spans="2:16" s="224" customFormat="1" ht="12" customHeight="1">
      <c r="B22" s="234" t="s">
        <v>0</v>
      </c>
      <c r="C22" s="235">
        <f>'[1]Resumen Industria'!C36</f>
        <v>26754294998</v>
      </c>
      <c r="D22" s="235">
        <f>'[1]Resumen Industria'!D36</f>
        <v>25463877502</v>
      </c>
      <c r="E22" s="235">
        <f>'[1]Resumen Industria'!E36</f>
        <v>27632286682</v>
      </c>
      <c r="F22" s="235">
        <f>'[1]Resumen Industria'!F36</f>
        <v>27931087982</v>
      </c>
      <c r="G22" s="235">
        <f>'[1]Resumen Industria'!G36</f>
        <v>30053961115</v>
      </c>
      <c r="H22" s="235">
        <f>'[1]Resumen Industria'!H36</f>
        <v>28897273295</v>
      </c>
      <c r="I22" s="235">
        <f>'[1]Resumen Industria'!I36</f>
        <v>29227793109</v>
      </c>
      <c r="J22" s="235">
        <f>'[1]Resumen Industria'!J36</f>
        <v>29832064830</v>
      </c>
      <c r="K22" s="235">
        <f>'[1]Resumen Industria'!K36</f>
        <v>29043465365</v>
      </c>
      <c r="L22" s="235">
        <f>'[1]Resumen Industria'!L36</f>
        <v>0</v>
      </c>
      <c r="M22" s="235">
        <f>'[1]Resumen Industria'!M36</f>
        <v>0</v>
      </c>
      <c r="N22" s="235">
        <f>'[1]Resumen Industria'!N36</f>
        <v>0</v>
      </c>
      <c r="O22" s="236">
        <f>'[1]Resumen Industria'!O36</f>
        <v>254836104878</v>
      </c>
      <c r="P22" s="237">
        <f>'[1]Resumen Industria'!P36</f>
        <v>371542866.58793974</v>
      </c>
    </row>
    <row r="23" spans="2:16" s="1" customFormat="1" ht="12" customHeight="1">
      <c r="B23" s="321" t="s">
        <v>147</v>
      </c>
      <c r="C23" s="322"/>
      <c r="D23" s="322"/>
      <c r="E23" s="322"/>
      <c r="F23" s="322"/>
      <c r="G23" s="322"/>
      <c r="H23" s="322"/>
      <c r="I23" s="322"/>
      <c r="J23" s="322"/>
      <c r="K23" s="322"/>
      <c r="L23" s="322"/>
      <c r="M23" s="322"/>
      <c r="N23" s="322"/>
      <c r="O23" s="322"/>
      <c r="P23" s="323"/>
    </row>
    <row r="24" spans="2:16" s="221" customFormat="1" ht="12" customHeight="1">
      <c r="B24" s="238" t="s">
        <v>52</v>
      </c>
      <c r="C24" s="239">
        <f>'[2]Resumen Industria'!C16</f>
        <v>593309010</v>
      </c>
      <c r="D24" s="239">
        <f>'[2]Resumen Industria'!D16</f>
        <v>654903342.29999995</v>
      </c>
      <c r="E24" s="239">
        <f>'[2]Resumen Industria'!E16</f>
        <v>453121889.60000002</v>
      </c>
      <c r="F24" s="239">
        <f>'[2]Resumen Industria'!F16</f>
        <v>400672599.80000001</v>
      </c>
      <c r="G24" s="239">
        <f>'[2]Resumen Industria'!G16</f>
        <v>423534141.60000002</v>
      </c>
      <c r="H24" s="239">
        <f>'[2]Resumen Industria'!H16</f>
        <v>364156010.80000001</v>
      </c>
      <c r="I24" s="239">
        <f>'[2]Resumen Industria'!I16</f>
        <v>422327019.80000001</v>
      </c>
      <c r="J24" s="239">
        <f>'[2]Resumen Industria'!J16</f>
        <v>350211530.80000001</v>
      </c>
      <c r="K24" s="239">
        <f>'[2]Resumen Industria'!K16</f>
        <v>514996390</v>
      </c>
      <c r="L24" s="239">
        <f>'[2]Resumen Industria'!L16</f>
        <v>0</v>
      </c>
      <c r="M24" s="239">
        <f>'[2]Resumen Industria'!M16</f>
        <v>0</v>
      </c>
      <c r="N24" s="239">
        <f>'[2]Resumen Industria'!N16</f>
        <v>0</v>
      </c>
      <c r="O24" s="239">
        <f>'[2]Resumen Industria'!O16</f>
        <v>4177231934.7000008</v>
      </c>
      <c r="P24" s="239">
        <f>'[2]Resumen Industria'!P16</f>
        <v>6114250.2703431435</v>
      </c>
    </row>
    <row r="25" spans="2:16" s="221" customFormat="1" ht="12" customHeight="1">
      <c r="B25" s="242" t="s">
        <v>53</v>
      </c>
      <c r="C25" s="243">
        <f>'[2]Resumen Industria'!C17</f>
        <v>2131581049.8999999</v>
      </c>
      <c r="D25" s="243">
        <f>'[2]Resumen Industria'!D17</f>
        <v>2069257861.3</v>
      </c>
      <c r="E25" s="243">
        <f>'[2]Resumen Industria'!E17</f>
        <v>1323714565.3</v>
      </c>
      <c r="F25" s="243">
        <f>'[2]Resumen Industria'!F17</f>
        <v>1213752323.7</v>
      </c>
      <c r="G25" s="243">
        <f>'[2]Resumen Industria'!G17</f>
        <v>987807988.89999998</v>
      </c>
      <c r="H25" s="243">
        <f>'[2]Resumen Industria'!H17</f>
        <v>972833020.10000002</v>
      </c>
      <c r="I25" s="243">
        <f>'[2]Resumen Industria'!I17</f>
        <v>1242931980.25</v>
      </c>
      <c r="J25" s="243">
        <f>'[2]Resumen Industria'!J17</f>
        <v>1459867585.4499998</v>
      </c>
      <c r="K25" s="243">
        <f>'[2]Resumen Industria'!K17</f>
        <v>988533964.5999999</v>
      </c>
      <c r="L25" s="243">
        <f>'[2]Resumen Industria'!L17</f>
        <v>0</v>
      </c>
      <c r="M25" s="243">
        <f>'[2]Resumen Industria'!M17</f>
        <v>0</v>
      </c>
      <c r="N25" s="243">
        <f>'[2]Resumen Industria'!N17</f>
        <v>0</v>
      </c>
      <c r="O25" s="244">
        <f>'[2]Resumen Industria'!O17</f>
        <v>12390280339.499998</v>
      </c>
      <c r="P25" s="245">
        <f>'[2]Resumen Industria'!P17</f>
        <v>18167987.240488585</v>
      </c>
    </row>
    <row r="26" spans="2:16" s="221" customFormat="1" ht="12" customHeight="1">
      <c r="B26" s="238" t="s">
        <v>54</v>
      </c>
      <c r="C26" s="239">
        <f>'[2]Resumen Industria'!C18</f>
        <v>57822300</v>
      </c>
      <c r="D26" s="239">
        <f>'[2]Resumen Industria'!D18</f>
        <v>69136571.799999997</v>
      </c>
      <c r="E26" s="239">
        <f>'[2]Resumen Industria'!E18</f>
        <v>44378262</v>
      </c>
      <c r="F26" s="239">
        <f>'[2]Resumen Industria'!F18</f>
        <v>42694301</v>
      </c>
      <c r="G26" s="239">
        <f>'[2]Resumen Industria'!G18</f>
        <v>52859710.199999996</v>
      </c>
      <c r="H26" s="239">
        <f>'[2]Resumen Industria'!H18</f>
        <v>36204051.399999999</v>
      </c>
      <c r="I26" s="239">
        <f>'[2]Resumen Industria'!I18</f>
        <v>56188901</v>
      </c>
      <c r="J26" s="239">
        <f>'[2]Resumen Industria'!J18</f>
        <v>44899661.399999999</v>
      </c>
      <c r="K26" s="239">
        <f>'[2]Resumen Industria'!K18</f>
        <v>47420249.100000001</v>
      </c>
      <c r="L26" s="239">
        <f>'[2]Resumen Industria'!L18</f>
        <v>0</v>
      </c>
      <c r="M26" s="239">
        <f>'[2]Resumen Industria'!M18</f>
        <v>0</v>
      </c>
      <c r="N26" s="239">
        <f>'[2]Resumen Industria'!N18</f>
        <v>0</v>
      </c>
      <c r="O26" s="240">
        <f>'[2]Resumen Industria'!O18</f>
        <v>451604007.89999998</v>
      </c>
      <c r="P26" s="241">
        <f>'[2]Resumen Industria'!P18</f>
        <v>660672.734122233</v>
      </c>
    </row>
    <row r="27" spans="2:16" s="221" customFormat="1" ht="12" customHeight="1">
      <c r="B27" s="246" t="s">
        <v>55</v>
      </c>
      <c r="C27" s="243">
        <f>'[2]Resumen Industria'!C19</f>
        <v>11401349760.780001</v>
      </c>
      <c r="D27" s="243">
        <f>'[2]Resumen Industria'!D19</f>
        <v>12122438792.26</v>
      </c>
      <c r="E27" s="243">
        <f>'[2]Resumen Industria'!E19</f>
        <v>10410605105.74</v>
      </c>
      <c r="F27" s="243">
        <f>'[2]Resumen Industria'!F19</f>
        <v>9546948653.8800011</v>
      </c>
      <c r="G27" s="243">
        <f>'[2]Resumen Industria'!G19</f>
        <v>9754347321.0600014</v>
      </c>
      <c r="H27" s="243">
        <f>'[2]Resumen Industria'!H19</f>
        <v>8661706881.7999992</v>
      </c>
      <c r="I27" s="243">
        <f>'[2]Resumen Industria'!I19</f>
        <v>10311835657.879999</v>
      </c>
      <c r="J27" s="243">
        <f>'[2]Resumen Industria'!J19</f>
        <v>9631410748.5200005</v>
      </c>
      <c r="K27" s="243">
        <f>'[2]Resumen Industria'!K19</f>
        <v>9596014378.2400017</v>
      </c>
      <c r="L27" s="243">
        <f>'[2]Resumen Industria'!L19</f>
        <v>0</v>
      </c>
      <c r="M27" s="243">
        <f>'[2]Resumen Industria'!M19</f>
        <v>0</v>
      </c>
      <c r="N27" s="243">
        <f>'[2]Resumen Industria'!N19</f>
        <v>0</v>
      </c>
      <c r="O27" s="244">
        <f>'[2]Resumen Industria'!O19</f>
        <v>91436657300.160019</v>
      </c>
      <c r="P27" s="245">
        <f>'[2]Resumen Industria'!P19</f>
        <v>133694950.08924817</v>
      </c>
    </row>
    <row r="28" spans="2:16" s="221" customFormat="1" ht="12" customHeight="1">
      <c r="B28" s="238" t="s">
        <v>56</v>
      </c>
      <c r="C28" s="239">
        <f>'[2]Resumen Industria'!C20</f>
        <v>27483113</v>
      </c>
      <c r="D28" s="239">
        <f>'[2]Resumen Industria'!D20</f>
        <v>39943110.600000001</v>
      </c>
      <c r="E28" s="239">
        <f>'[2]Resumen Industria'!E20</f>
        <v>24224136.800000001</v>
      </c>
      <c r="F28" s="239">
        <f>'[2]Resumen Industria'!F20</f>
        <v>22829040.199999999</v>
      </c>
      <c r="G28" s="239">
        <f>'[2]Resumen Industria'!G20</f>
        <v>20095163.199999999</v>
      </c>
      <c r="H28" s="239">
        <f>'[2]Resumen Industria'!H20</f>
        <v>15687620.5</v>
      </c>
      <c r="I28" s="239">
        <f>'[2]Resumen Industria'!I20</f>
        <v>21832808.399999999</v>
      </c>
      <c r="J28" s="239">
        <f>'[2]Resumen Industria'!J20</f>
        <v>18577882.300000001</v>
      </c>
      <c r="K28" s="239">
        <f>'[2]Resumen Industria'!K20</f>
        <v>17351973.399999999</v>
      </c>
      <c r="L28" s="239">
        <f>'[2]Resumen Industria'!L20</f>
        <v>0</v>
      </c>
      <c r="M28" s="239">
        <f>'[2]Resumen Industria'!M20</f>
        <v>0</v>
      </c>
      <c r="N28" s="239">
        <f>'[2]Resumen Industria'!N20</f>
        <v>0</v>
      </c>
      <c r="O28" s="240">
        <f>'[2]Resumen Industria'!O20</f>
        <v>208024848.40000001</v>
      </c>
      <c r="P28" s="241">
        <f>'[2]Resumen Industria'!P20</f>
        <v>305641.83214387728</v>
      </c>
    </row>
    <row r="29" spans="2:16" s="224" customFormat="1" ht="12" customHeight="1">
      <c r="B29" s="247" t="s">
        <v>150</v>
      </c>
      <c r="C29" s="225">
        <f>'[2]Resumen Industria'!C21</f>
        <v>14211545233.68</v>
      </c>
      <c r="D29" s="225">
        <f>'[2]Resumen Industria'!D21</f>
        <v>14955679678.26</v>
      </c>
      <c r="E29" s="225">
        <f>'[2]Resumen Industria'!E21</f>
        <v>12256043959.439999</v>
      </c>
      <c r="F29" s="225">
        <f>'[2]Resumen Industria'!F21</f>
        <v>11226896918.580002</v>
      </c>
      <c r="G29" s="225">
        <f>'[2]Resumen Industria'!G21</f>
        <v>11238644324.960003</v>
      </c>
      <c r="H29" s="225">
        <f>'[2]Resumen Industria'!H21</f>
        <v>10050587584.599998</v>
      </c>
      <c r="I29" s="225">
        <f>'[2]Resumen Industria'!I21</f>
        <v>12055116367.329998</v>
      </c>
      <c r="J29" s="225">
        <f>'[2]Resumen Industria'!J21</f>
        <v>11504967408.469999</v>
      </c>
      <c r="K29" s="225">
        <f>'[2]Resumen Industria'!K21</f>
        <v>11164316955.340002</v>
      </c>
      <c r="L29" s="225">
        <f>'[2]Resumen Industria'!L21</f>
        <v>0</v>
      </c>
      <c r="M29" s="225">
        <f>'[2]Resumen Industria'!M21</f>
        <v>0</v>
      </c>
      <c r="N29" s="225">
        <f>'[2]Resumen Industria'!N21</f>
        <v>0</v>
      </c>
      <c r="O29" s="248">
        <f>'[2]Resumen Industria'!O21</f>
        <v>108663798430.66</v>
      </c>
      <c r="P29" s="249">
        <f>'[2]Resumen Industria'!P21</f>
        <v>158943502.16634598</v>
      </c>
    </row>
    <row r="30" spans="2:16" s="1" customFormat="1" ht="12" customHeight="1">
      <c r="B30" s="119"/>
      <c r="C30" s="120"/>
      <c r="D30" s="120"/>
      <c r="E30" s="120"/>
      <c r="F30" s="120"/>
      <c r="G30" s="120"/>
      <c r="H30" s="120"/>
      <c r="I30" s="120"/>
      <c r="J30" s="120"/>
      <c r="K30" s="120"/>
      <c r="L30" s="120"/>
      <c r="M30" s="120"/>
      <c r="N30" s="120"/>
      <c r="O30" s="120"/>
      <c r="P30" s="120"/>
    </row>
    <row r="31" spans="2:16" s="1" customFormat="1" ht="22.5" customHeight="1">
      <c r="N31" s="126"/>
    </row>
    <row r="32" spans="2:16" s="1" customFormat="1" ht="22.5" customHeight="1">
      <c r="B32" s="325" t="s">
        <v>57</v>
      </c>
      <c r="C32" s="326"/>
      <c r="D32" s="326"/>
      <c r="E32" s="326"/>
      <c r="F32" s="326"/>
      <c r="G32" s="326"/>
      <c r="H32" s="326"/>
      <c r="I32" s="326"/>
      <c r="J32" s="326"/>
      <c r="K32" s="326"/>
      <c r="L32" s="326"/>
      <c r="M32" s="326"/>
      <c r="N32" s="326"/>
      <c r="O32" s="339"/>
    </row>
    <row r="33" spans="2:17" s="1" customFormat="1" ht="11.25">
      <c r="B33" s="60" t="s">
        <v>51</v>
      </c>
      <c r="C33" s="22" t="s">
        <v>19</v>
      </c>
      <c r="D33" s="22" t="s">
        <v>20</v>
      </c>
      <c r="E33" s="22" t="s">
        <v>21</v>
      </c>
      <c r="F33" s="22" t="s">
        <v>22</v>
      </c>
      <c r="G33" s="22" t="s">
        <v>23</v>
      </c>
      <c r="H33" s="22" t="s">
        <v>24</v>
      </c>
      <c r="I33" s="22" t="s">
        <v>25</v>
      </c>
      <c r="J33" s="22" t="s">
        <v>26</v>
      </c>
      <c r="K33" s="22" t="s">
        <v>27</v>
      </c>
      <c r="L33" s="22" t="s">
        <v>46</v>
      </c>
      <c r="M33" s="22" t="s">
        <v>47</v>
      </c>
      <c r="N33" s="125" t="s">
        <v>48</v>
      </c>
      <c r="O33" s="61" t="s">
        <v>0</v>
      </c>
    </row>
    <row r="34" spans="2:17" s="1" customFormat="1" ht="12" customHeight="1">
      <c r="B34" s="321" t="s">
        <v>171</v>
      </c>
      <c r="C34" s="322"/>
      <c r="D34" s="322"/>
      <c r="E34" s="322"/>
      <c r="F34" s="322"/>
      <c r="G34" s="322"/>
      <c r="H34" s="322"/>
      <c r="I34" s="322"/>
      <c r="J34" s="322"/>
      <c r="K34" s="322"/>
      <c r="L34" s="322"/>
      <c r="M34" s="322"/>
      <c r="N34" s="322"/>
      <c r="O34" s="323"/>
      <c r="Q34" s="86"/>
    </row>
    <row r="35" spans="2:17" s="221" customFormat="1" ht="12" customHeight="1">
      <c r="B35" s="170" t="s">
        <v>52</v>
      </c>
      <c r="C35" s="250">
        <f>'[1]Resumen Industria'!C42</f>
        <v>5.0201960100253205E-2</v>
      </c>
      <c r="D35" s="250">
        <f>'[1]Resumen Industria'!D42</f>
        <v>3.872356242377277E-2</v>
      </c>
      <c r="E35" s="250">
        <f>'[1]Resumen Industria'!E42</f>
        <v>4.5366679726024997E-2</v>
      </c>
      <c r="F35" s="250">
        <f>'[1]Resumen Industria'!F42</f>
        <v>4.8775072810552572E-2</v>
      </c>
      <c r="G35" s="250">
        <f>'[1]Resumen Industria'!G42</f>
        <v>4.0884043381114892E-2</v>
      </c>
      <c r="H35" s="250">
        <f>'[1]Resumen Industria'!H42</f>
        <v>5.328203579215933E-2</v>
      </c>
      <c r="I35" s="250">
        <f>'[1]Resumen Industria'!I42</f>
        <v>4.6722940897631217E-2</v>
      </c>
      <c r="J35" s="250">
        <f>'[1]Resumen Industria'!J42</f>
        <v>5.0248471185023236E-2</v>
      </c>
      <c r="K35" s="250">
        <f>'[1]Resumen Industria'!K42</f>
        <v>4.3206772478061005E-2</v>
      </c>
      <c r="L35" s="250" t="str">
        <f>'[1]Resumen Industria'!L42</f>
        <v/>
      </c>
      <c r="M35" s="250" t="str">
        <f>'[1]Resumen Industria'!M42</f>
        <v/>
      </c>
      <c r="N35" s="250" t="str">
        <f>'[1]Resumen Industria'!N42</f>
        <v/>
      </c>
      <c r="O35" s="250">
        <f>'[1]Resumen Industria'!O42</f>
        <v>4.6433873864399761E-2</v>
      </c>
      <c r="Q35" s="251"/>
    </row>
    <row r="36" spans="2:17" s="221" customFormat="1" ht="12" customHeight="1">
      <c r="B36" s="230" t="s">
        <v>53</v>
      </c>
      <c r="C36" s="252">
        <f>'[1]Resumen Industria'!C43</f>
        <v>0.11639768262377294</v>
      </c>
      <c r="D36" s="252">
        <f>'[1]Resumen Industria'!D43</f>
        <v>0.14421716015997821</v>
      </c>
      <c r="E36" s="252">
        <f>'[1]Resumen Industria'!E43</f>
        <v>8.8479716504701544E-2</v>
      </c>
      <c r="F36" s="252">
        <f>'[1]Resumen Industria'!F43</f>
        <v>0.12043380677357819</v>
      </c>
      <c r="G36" s="252">
        <f>'[1]Resumen Industria'!G43</f>
        <v>0.14300901430443605</v>
      </c>
      <c r="H36" s="252">
        <f>'[1]Resumen Industria'!H43</f>
        <v>0.15242155974495034</v>
      </c>
      <c r="I36" s="252">
        <f>'[1]Resumen Industria'!I43</f>
        <v>0.12343284080826152</v>
      </c>
      <c r="J36" s="252">
        <f>'[1]Resumen Industria'!J43</f>
        <v>0.10621549866080791</v>
      </c>
      <c r="K36" s="252">
        <f>'[1]Resumen Industria'!K43</f>
        <v>0.16268712072127761</v>
      </c>
      <c r="L36" s="252" t="str">
        <f>'[1]Resumen Industria'!L43</f>
        <v/>
      </c>
      <c r="M36" s="252" t="str">
        <f>'[1]Resumen Industria'!M43</f>
        <v/>
      </c>
      <c r="N36" s="252" t="str">
        <f>'[1]Resumen Industria'!N43</f>
        <v/>
      </c>
      <c r="O36" s="253">
        <f>'[1]Resumen Industria'!O43</f>
        <v>0.12870648746456939</v>
      </c>
    </row>
    <row r="37" spans="2:17" s="221" customFormat="1" ht="12" customHeight="1">
      <c r="B37" s="170" t="s">
        <v>54</v>
      </c>
      <c r="C37" s="217">
        <f>'[1]Resumen Industria'!C44</f>
        <v>2.356812242846004E-3</v>
      </c>
      <c r="D37" s="217">
        <f>'[1]Resumen Industria'!D44</f>
        <v>2.9964800134624839E-3</v>
      </c>
      <c r="E37" s="250">
        <f>'[1]Resumen Industria'!E44</f>
        <v>3.3941671595747814E-3</v>
      </c>
      <c r="F37" s="250">
        <f>'[1]Resumen Industria'!F44</f>
        <v>2.6783364131110843E-3</v>
      </c>
      <c r="G37" s="250">
        <f>'[1]Resumen Industria'!G44</f>
        <v>2.2732993410941931E-3</v>
      </c>
      <c r="H37" s="250">
        <f>'[1]Resumen Industria'!H44</f>
        <v>1.204784951320093E-3</v>
      </c>
      <c r="I37" s="250">
        <f>'[1]Resumen Industria'!I44</f>
        <v>3.0103504452721353E-3</v>
      </c>
      <c r="J37" s="250">
        <f>'[1]Resumen Industria'!J44</f>
        <v>2.4932652306789722E-3</v>
      </c>
      <c r="K37" s="250">
        <f>'[1]Resumen Industria'!K44</f>
        <v>2.378595292669546E-3</v>
      </c>
      <c r="L37" s="250" t="str">
        <f>'[1]Resumen Industria'!L44</f>
        <v/>
      </c>
      <c r="M37" s="250" t="str">
        <f>'[1]Resumen Industria'!M44</f>
        <v/>
      </c>
      <c r="N37" s="250" t="str">
        <f>'[1]Resumen Industria'!N44</f>
        <v/>
      </c>
      <c r="O37" s="293">
        <f>'[1]Resumen Industria'!O44</f>
        <v>2.5213803605560851E-3</v>
      </c>
    </row>
    <row r="38" spans="2:17" s="221" customFormat="1" ht="9">
      <c r="B38" s="209" t="s">
        <v>55</v>
      </c>
      <c r="C38" s="252">
        <f>'[1]Resumen Industria'!C45</f>
        <v>0.8301090593738395</v>
      </c>
      <c r="D38" s="252">
        <f>'[1]Resumen Industria'!D45</f>
        <v>0.81305594426355088</v>
      </c>
      <c r="E38" s="252">
        <f>'[1]Resumen Industria'!E45</f>
        <v>0.86163082154577364</v>
      </c>
      <c r="F38" s="252">
        <f>'[1]Resumen Industria'!F45</f>
        <v>0.82714239430589176</v>
      </c>
      <c r="G38" s="252">
        <f>'[1]Resumen Industria'!G45</f>
        <v>0.81263304399533887</v>
      </c>
      <c r="H38" s="252">
        <f>'[1]Resumen Industria'!H45</f>
        <v>0.79195429230894843</v>
      </c>
      <c r="I38" s="252">
        <f>'[1]Resumen Industria'!I45</f>
        <v>0.82564191692492939</v>
      </c>
      <c r="J38" s="252">
        <f>'[1]Resumen Industria'!J45</f>
        <v>0.83972760956218395</v>
      </c>
      <c r="K38" s="252">
        <f>'[1]Resumen Industria'!K45</f>
        <v>0.79069263241824583</v>
      </c>
      <c r="L38" s="252" t="str">
        <f>'[1]Resumen Industria'!L45</f>
        <v/>
      </c>
      <c r="M38" s="252" t="str">
        <f>'[1]Resumen Industria'!M45</f>
        <v/>
      </c>
      <c r="N38" s="252" t="str">
        <f>'[1]Resumen Industria'!N45</f>
        <v/>
      </c>
      <c r="O38" s="253">
        <f>'[1]Resumen Industria'!O45</f>
        <v>0.82123163754676853</v>
      </c>
    </row>
    <row r="39" spans="2:17" s="221" customFormat="1" ht="12" customHeight="1">
      <c r="B39" s="170" t="s">
        <v>56</v>
      </c>
      <c r="C39" s="217">
        <f>'[1]Resumen Industria'!C46</f>
        <v>9.3448565928831132E-4</v>
      </c>
      <c r="D39" s="217">
        <f>'[1]Resumen Industria'!D46</f>
        <v>1.0068531392356209E-3</v>
      </c>
      <c r="E39" s="250">
        <f>'[1]Resumen Industria'!E46</f>
        <v>1.1286150639250234E-3</v>
      </c>
      <c r="F39" s="250">
        <f>'[1]Resumen Industria'!F46</f>
        <v>9.7038969686633818E-4</v>
      </c>
      <c r="G39" s="250">
        <f>'[1]Resumen Industria'!G46</f>
        <v>1.2005989780159466E-3</v>
      </c>
      <c r="H39" s="250">
        <f>'[1]Resumen Industria'!H46</f>
        <v>1.1373272026218002E-3</v>
      </c>
      <c r="I39" s="250">
        <f>'[1]Resumen Industria'!I46</f>
        <v>1.1919509239057958E-3</v>
      </c>
      <c r="J39" s="250">
        <f>'[1]Resumen Industria'!J46</f>
        <v>1.3151553613059107E-3</v>
      </c>
      <c r="K39" s="250">
        <f>'[1]Resumen Industria'!K46</f>
        <v>1.0348790897459768E-3</v>
      </c>
      <c r="L39" s="250" t="str">
        <f>'[1]Resumen Industria'!L46</f>
        <v/>
      </c>
      <c r="M39" s="250" t="str">
        <f>'[1]Resumen Industria'!M46</f>
        <v/>
      </c>
      <c r="N39" s="250" t="str">
        <f>'[1]Resumen Industria'!N46</f>
        <v/>
      </c>
      <c r="O39" s="293">
        <f>'[1]Resumen Industria'!O46</f>
        <v>1.1066207637061779E-3</v>
      </c>
    </row>
    <row r="40" spans="2:17" s="224" customFormat="1" ht="12" customHeight="1">
      <c r="B40" s="234" t="s">
        <v>150</v>
      </c>
      <c r="C40" s="254">
        <f>'[1]Resumen Industria'!C47</f>
        <v>1</v>
      </c>
      <c r="D40" s="254">
        <f>'[1]Resumen Industria'!D47</f>
        <v>1</v>
      </c>
      <c r="E40" s="254">
        <f>'[1]Resumen Industria'!E47</f>
        <v>1</v>
      </c>
      <c r="F40" s="254">
        <f>'[1]Resumen Industria'!F47</f>
        <v>1</v>
      </c>
      <c r="G40" s="254">
        <f>'[1]Resumen Industria'!G47</f>
        <v>1</v>
      </c>
      <c r="H40" s="254">
        <f>'[1]Resumen Industria'!H47</f>
        <v>1</v>
      </c>
      <c r="I40" s="254">
        <f>'[1]Resumen Industria'!I47</f>
        <v>1</v>
      </c>
      <c r="J40" s="254">
        <f>'[1]Resumen Industria'!J47</f>
        <v>1</v>
      </c>
      <c r="K40" s="254">
        <f>'[1]Resumen Industria'!K47</f>
        <v>1</v>
      </c>
      <c r="L40" s="254">
        <f>'[1]Resumen Industria'!L47</f>
        <v>0</v>
      </c>
      <c r="M40" s="254">
        <f>'[1]Resumen Industria'!M47</f>
        <v>0</v>
      </c>
      <c r="N40" s="254">
        <f>'[1]Resumen Industria'!N47</f>
        <v>0</v>
      </c>
      <c r="O40" s="255">
        <f>'[1]Resumen Industria'!O47</f>
        <v>0.99999999999999989</v>
      </c>
    </row>
    <row r="41" spans="2:17" s="121" customFormat="1" ht="12" customHeight="1">
      <c r="B41" s="321" t="s">
        <v>147</v>
      </c>
      <c r="C41" s="322"/>
      <c r="D41" s="322"/>
      <c r="E41" s="322"/>
      <c r="F41" s="322"/>
      <c r="G41" s="322"/>
      <c r="H41" s="322"/>
      <c r="I41" s="322"/>
      <c r="J41" s="322"/>
      <c r="K41" s="322"/>
      <c r="L41" s="322"/>
      <c r="M41" s="322"/>
      <c r="N41" s="322"/>
      <c r="O41" s="323"/>
    </row>
    <row r="42" spans="2:17" s="224" customFormat="1" ht="12" customHeight="1">
      <c r="B42" s="256" t="s">
        <v>52</v>
      </c>
      <c r="C42" s="257">
        <f>'[2]Resumen Industria'!C27</f>
        <v>4.1748381350812894E-2</v>
      </c>
      <c r="D42" s="257">
        <f>'[2]Resumen Industria'!D27</f>
        <v>4.3789607452744926E-2</v>
      </c>
      <c r="E42" s="257">
        <f>'[2]Resumen Industria'!E27</f>
        <v>3.6971300943400336E-2</v>
      </c>
      <c r="F42" s="257">
        <f>'[2]Resumen Industria'!F27</f>
        <v>3.5688632638721851E-2</v>
      </c>
      <c r="G42" s="257">
        <f>'[2]Resumen Industria'!G27</f>
        <v>3.7685518764871785E-2</v>
      </c>
      <c r="H42" s="257">
        <f>'[2]Resumen Industria'!H27</f>
        <v>3.6232310572366699E-2</v>
      </c>
      <c r="I42" s="257">
        <f>'[2]Resumen Industria'!I27</f>
        <v>3.503301062646965E-2</v>
      </c>
      <c r="J42" s="257">
        <f>'[2]Resumen Industria'!J27</f>
        <v>3.0440028064935933E-2</v>
      </c>
      <c r="K42" s="257">
        <f>'[2]Resumen Industria'!K27</f>
        <v>4.6128786208785681E-2</v>
      </c>
      <c r="L42" s="257">
        <f>'[2]Resumen Industria'!L27</f>
        <v>0</v>
      </c>
      <c r="M42" s="257">
        <f>'[2]Resumen Industria'!M27</f>
        <v>0</v>
      </c>
      <c r="N42" s="257">
        <f>'[2]Resumen Industria'!N27</f>
        <v>0</v>
      </c>
      <c r="O42" s="257">
        <f>'[2]Resumen Industria'!O27</f>
        <v>3.8441799339138279E-2</v>
      </c>
    </row>
    <row r="43" spans="2:17" s="224" customFormat="1" ht="12" customHeight="1">
      <c r="B43" s="259" t="s">
        <v>53</v>
      </c>
      <c r="C43" s="260">
        <f>'[2]Resumen Industria'!C28</f>
        <v>0.14998939347203125</v>
      </c>
      <c r="D43" s="260">
        <f>'[2]Resumen Industria'!D28</f>
        <v>0.13835933276291895</v>
      </c>
      <c r="E43" s="260">
        <f>'[2]Resumen Industria'!E28</f>
        <v>0.10800504385270522</v>
      </c>
      <c r="F43" s="260">
        <f>'[2]Resumen Industria'!F28</f>
        <v>0.10811111320451294</v>
      </c>
      <c r="G43" s="260">
        <f>'[2]Resumen Industria'!G28</f>
        <v>8.7893874059718088E-2</v>
      </c>
      <c r="H43" s="260">
        <f>'[2]Resumen Industria'!H28</f>
        <v>9.6793646332740027E-2</v>
      </c>
      <c r="I43" s="260">
        <f>'[2]Resumen Industria'!I28</f>
        <v>0.10310410471178953</v>
      </c>
      <c r="J43" s="260">
        <f>'[2]Resumen Industria'!J28</f>
        <v>0.12689019739206214</v>
      </c>
      <c r="K43" s="260">
        <f>'[2]Resumen Industria'!K28</f>
        <v>8.854406127615129E-2</v>
      </c>
      <c r="L43" s="260">
        <f>'[2]Resumen Industria'!L28</f>
        <v>0</v>
      </c>
      <c r="M43" s="260">
        <f>'[2]Resumen Industria'!M28</f>
        <v>0</v>
      </c>
      <c r="N43" s="260">
        <f>'[2]Resumen Industria'!N28</f>
        <v>0</v>
      </c>
      <c r="O43" s="261">
        <f>'[2]Resumen Industria'!O28</f>
        <v>0.11402399436097774</v>
      </c>
    </row>
    <row r="44" spans="2:17" s="224" customFormat="1" ht="12" customHeight="1">
      <c r="B44" s="256" t="s">
        <v>54</v>
      </c>
      <c r="C44" s="257">
        <f>'[2]Resumen Industria'!C29</f>
        <v>4.0686849353275597E-3</v>
      </c>
      <c r="D44" s="257">
        <f>'[2]Resumen Industria'!D29</f>
        <v>4.6227636113722655E-3</v>
      </c>
      <c r="E44" s="257">
        <f>'[2]Resumen Industria'!E29</f>
        <v>3.6209287553850881E-3</v>
      </c>
      <c r="F44" s="257">
        <f>'[2]Resumen Industria'!F29</f>
        <v>3.8028585556301744E-3</v>
      </c>
      <c r="G44" s="257">
        <f>'[2]Resumen Industria'!G29</f>
        <v>4.7033884756547909E-3</v>
      </c>
      <c r="H44" s="257">
        <f>'[2]Resumen Industria'!H29</f>
        <v>3.6021825684573522E-3</v>
      </c>
      <c r="I44" s="257">
        <f>'[2]Resumen Industria'!I29</f>
        <v>4.6610002996134393E-3</v>
      </c>
      <c r="J44" s="257">
        <f>'[2]Resumen Industria'!J29</f>
        <v>3.9026326460468459E-3</v>
      </c>
      <c r="K44" s="257">
        <f>'[2]Resumen Industria'!K29</f>
        <v>4.2474832351761952E-3</v>
      </c>
      <c r="L44" s="257">
        <f>'[2]Resumen Industria'!L29</f>
        <v>0</v>
      </c>
      <c r="M44" s="257">
        <f>'[2]Resumen Industria'!M29</f>
        <v>0</v>
      </c>
      <c r="N44" s="257">
        <f>'[2]Resumen Industria'!N29</f>
        <v>0</v>
      </c>
      <c r="O44" s="258">
        <f>'[2]Resumen Industria'!O29</f>
        <v>4.1559747995389218E-3</v>
      </c>
    </row>
    <row r="45" spans="2:17" s="224" customFormat="1" ht="12" customHeight="1">
      <c r="B45" s="262" t="s">
        <v>55</v>
      </c>
      <c r="C45" s="260">
        <f>'[2]Resumen Industria'!C30</f>
        <v>0.80225968206186993</v>
      </c>
      <c r="D45" s="260">
        <f>'[2]Resumen Industria'!D30</f>
        <v>0.81055753085441651</v>
      </c>
      <c r="E45" s="260">
        <f>'[2]Resumen Industria'!E30</f>
        <v>0.84942622107041466</v>
      </c>
      <c r="F45" s="260">
        <f>'[2]Resumen Industria'!F30</f>
        <v>0.85036397172937761</v>
      </c>
      <c r="G45" s="260">
        <f>'[2]Resumen Industria'!G30</f>
        <v>0.86792917713362339</v>
      </c>
      <c r="H45" s="260">
        <f>'[2]Resumen Industria'!H30</f>
        <v>0.86181099452054821</v>
      </c>
      <c r="I45" s="260">
        <f>'[2]Resumen Industria'!I30</f>
        <v>0.85539080201876927</v>
      </c>
      <c r="J45" s="260">
        <f>'[2]Resumen Industria'!J30</f>
        <v>0.83715237136867682</v>
      </c>
      <c r="K45" s="260">
        <f>'[2]Resumen Industria'!K30</f>
        <v>0.85952543416909477</v>
      </c>
      <c r="L45" s="260">
        <f>'[2]Resumen Industria'!L30</f>
        <v>0</v>
      </c>
      <c r="M45" s="260">
        <f>'[2]Resumen Industria'!M30</f>
        <v>0</v>
      </c>
      <c r="N45" s="260">
        <f>'[2]Resumen Industria'!N30</f>
        <v>0</v>
      </c>
      <c r="O45" s="261">
        <f>'[2]Resumen Industria'!O30</f>
        <v>0.84146384187468948</v>
      </c>
    </row>
    <row r="46" spans="2:17" s="224" customFormat="1" ht="12" customHeight="1">
      <c r="B46" s="256" t="s">
        <v>56</v>
      </c>
      <c r="C46" s="257">
        <f>'[2]Resumen Industria'!C31</f>
        <v>1.933858179958338E-3</v>
      </c>
      <c r="D46" s="257">
        <f>'[2]Resumen Industria'!D31</f>
        <v>2.6707653185473368E-3</v>
      </c>
      <c r="E46" s="257">
        <f>'[2]Resumen Industria'!E31</f>
        <v>1.9765053780948453E-3</v>
      </c>
      <c r="F46" s="257">
        <f>'[2]Resumen Industria'!F31</f>
        <v>2.0334238717573845E-3</v>
      </c>
      <c r="G46" s="257">
        <f>'[2]Resumen Industria'!G31</f>
        <v>1.7880415661318222E-3</v>
      </c>
      <c r="H46" s="257">
        <f>'[2]Resumen Industria'!H31</f>
        <v>1.5608660058877889E-3</v>
      </c>
      <c r="I46" s="257">
        <f>'[2]Resumen Industria'!I31</f>
        <v>1.8110823433582161E-3</v>
      </c>
      <c r="J46" s="257">
        <f>'[2]Resumen Industria'!J31</f>
        <v>1.614770528278324E-3</v>
      </c>
      <c r="K46" s="257">
        <f>'[2]Resumen Industria'!K31</f>
        <v>1.5542351107920114E-3</v>
      </c>
      <c r="L46" s="257">
        <f>'[2]Resumen Industria'!L31</f>
        <v>0</v>
      </c>
      <c r="M46" s="257">
        <f>'[2]Resumen Industria'!M31</f>
        <v>0</v>
      </c>
      <c r="N46" s="257">
        <f>'[2]Resumen Industria'!N31</f>
        <v>0</v>
      </c>
      <c r="O46" s="258">
        <f>'[2]Resumen Industria'!O31</f>
        <v>1.9143896256557217E-3</v>
      </c>
    </row>
    <row r="47" spans="2:17" s="224" customFormat="1" ht="12" customHeight="1">
      <c r="B47" s="247" t="s">
        <v>150</v>
      </c>
      <c r="C47" s="254">
        <f>'[2]Resumen Industria'!C32</f>
        <v>1</v>
      </c>
      <c r="D47" s="254">
        <f>'[2]Resumen Industria'!D32</f>
        <v>1</v>
      </c>
      <c r="E47" s="254">
        <f>'[2]Resumen Industria'!E32</f>
        <v>1.0000000000000002</v>
      </c>
      <c r="F47" s="254">
        <f>'[2]Resumen Industria'!F32</f>
        <v>1</v>
      </c>
      <c r="G47" s="254">
        <f>'[2]Resumen Industria'!G32</f>
        <v>0.99999999999999978</v>
      </c>
      <c r="H47" s="254">
        <f>'[2]Resumen Industria'!H32</f>
        <v>1.0000000000000002</v>
      </c>
      <c r="I47" s="254">
        <f>'[2]Resumen Industria'!I32</f>
        <v>1</v>
      </c>
      <c r="J47" s="254">
        <f>'[2]Resumen Industria'!J32</f>
        <v>1</v>
      </c>
      <c r="K47" s="254">
        <f>'[2]Resumen Industria'!K32</f>
        <v>1</v>
      </c>
      <c r="L47" s="254">
        <f>'[2]Resumen Industria'!L32</f>
        <v>0</v>
      </c>
      <c r="M47" s="254">
        <f>'[2]Resumen Industria'!M32</f>
        <v>0</v>
      </c>
      <c r="N47" s="254">
        <f>'[2]Resumen Industria'!N32</f>
        <v>0</v>
      </c>
      <c r="O47" s="255">
        <f>'[2]Resumen Industria'!O32</f>
        <v>1.0000000000000002</v>
      </c>
    </row>
    <row r="49" spans="3:16">
      <c r="C49" s="59"/>
      <c r="D49" s="59"/>
      <c r="J49" s="59"/>
      <c r="K49" s="59"/>
      <c r="L49" s="59"/>
      <c r="M49" s="59"/>
      <c r="N49" s="127"/>
      <c r="O49" s="73"/>
      <c r="P49" s="73"/>
    </row>
    <row r="50" spans="3:16">
      <c r="O50" s="73"/>
      <c r="P50" s="73"/>
    </row>
    <row r="51" spans="3:16">
      <c r="O51" s="73"/>
      <c r="P51" s="73"/>
    </row>
    <row r="52" spans="3:16">
      <c r="O52" s="73"/>
      <c r="P52" s="73"/>
    </row>
    <row r="53" spans="3:16">
      <c r="O53" s="73"/>
      <c r="P53" s="73"/>
    </row>
    <row r="54" spans="3:16">
      <c r="C54" s="40"/>
    </row>
    <row r="59" spans="3:16">
      <c r="L59" s="59"/>
      <c r="M59" s="59"/>
      <c r="N59" s="127"/>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5"/>
  <sheetViews>
    <sheetView zoomScaleNormal="100" workbookViewId="0"/>
  </sheetViews>
  <sheetFormatPr baseColWidth="10" defaultColWidth="11.42578125" defaultRowHeight="11.25"/>
  <cols>
    <col min="1" max="1" width="4.140625" style="32" customWidth="1"/>
    <col min="2" max="2" width="34.85546875" style="32" customWidth="1"/>
    <col min="3" max="3" width="2.42578125" style="32" customWidth="1"/>
    <col min="4" max="4" width="89.85546875" style="32" customWidth="1"/>
    <col min="5" max="5" width="7.140625" style="32" customWidth="1"/>
    <col min="6" max="6" width="26.140625" style="32" customWidth="1"/>
    <col min="7" max="16384" width="11.42578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40" t="s">
        <v>31</v>
      </c>
      <c r="C8" s="340"/>
      <c r="D8" s="341"/>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5"/>
      <c r="D12" s="48" t="s">
        <v>166</v>
      </c>
    </row>
    <row r="13" spans="1:5" ht="56.25" customHeight="1">
      <c r="A13" s="34"/>
      <c r="B13" s="46" t="s">
        <v>167</v>
      </c>
      <c r="C13" s="135"/>
      <c r="D13" s="136"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32"/>
  <sheetViews>
    <sheetView showGridLines="0" topLeftCell="A70" zoomScale="85" zoomScaleNormal="85" workbookViewId="0">
      <selection activeCell="C127" sqref="C127:O127"/>
    </sheetView>
  </sheetViews>
  <sheetFormatPr baseColWidth="10" defaultRowHeight="15"/>
  <cols>
    <col min="2" max="2" width="30.42578125" bestFit="1" customWidth="1"/>
    <col min="3" max="3" width="32" bestFit="1" customWidth="1"/>
    <col min="4" max="5" width="22.42578125" bestFit="1" customWidth="1"/>
    <col min="6" max="11" width="13.7109375" bestFit="1" customWidth="1"/>
    <col min="12" max="13" width="14.28515625" bestFit="1" customWidth="1"/>
    <col min="14" max="14" width="17.7109375" customWidth="1"/>
    <col min="15" max="15" width="15.140625" bestFit="1" customWidth="1"/>
    <col min="16" max="16" width="21.5703125" bestFit="1" customWidth="1"/>
    <col min="17" max="18" width="17.42578125" bestFit="1" customWidth="1"/>
    <col min="19" max="19" width="17.140625" bestFit="1" customWidth="1"/>
    <col min="20" max="24" width="17.42578125" bestFit="1" customWidth="1"/>
    <col min="25" max="25" width="28.42578125" bestFit="1" customWidth="1"/>
    <col min="26" max="26" width="18.7109375" style="287" bestFit="1" customWidth="1"/>
    <col min="27" max="27" width="18.28515625" style="287" bestFit="1" customWidth="1"/>
    <col min="28" max="28" width="18.7109375" style="287" bestFit="1" customWidth="1"/>
    <col min="29" max="29" width="18.28515625" style="287" bestFit="1" customWidth="1"/>
    <col min="30" max="30" width="18.7109375" style="287" bestFit="1" customWidth="1"/>
    <col min="31" max="32" width="18.28515625" style="287" bestFit="1" customWidth="1"/>
    <col min="33" max="33" width="17.85546875" style="287" bestFit="1" customWidth="1"/>
    <col min="34" max="34" width="18.28515625" style="287" bestFit="1" customWidth="1"/>
    <col min="35" max="35" width="18.7109375" style="287" bestFit="1" customWidth="1"/>
    <col min="36" max="37" width="15.140625" style="287" bestFit="1" customWidth="1"/>
  </cols>
  <sheetData>
    <row r="1" spans="2:37">
      <c r="B1" s="345" t="s">
        <v>181</v>
      </c>
      <c r="C1" s="345"/>
      <c r="D1" s="345"/>
      <c r="E1" s="345"/>
      <c r="F1" s="345"/>
      <c r="G1" s="345"/>
      <c r="H1" s="345"/>
      <c r="I1" s="345"/>
      <c r="J1" s="345"/>
      <c r="K1" s="345"/>
      <c r="M1" t="s">
        <v>180</v>
      </c>
      <c r="N1" t="str">
        <f>[1]Parametros!$B$12</f>
        <v>Septiembre</v>
      </c>
      <c r="O1" t="str">
        <f>[1]Parametros!$C$12</f>
        <v>Agosto</v>
      </c>
    </row>
    <row r="2" spans="2:37" ht="42" customHeight="1">
      <c r="B2" s="268" t="s">
        <v>179</v>
      </c>
      <c r="C2" s="268" t="s">
        <v>182</v>
      </c>
      <c r="D2" s="271" t="e">
        <f>"Total "&amp;O1&amp;" de 2017:"&amp;TEXT(D29,"$ 0.0..")&amp;" millones"</f>
        <v>#VALUE!</v>
      </c>
      <c r="E2" s="271" t="str">
        <f>"Total "&amp;N1&amp;" de "&amp;MID(AK2,1,4)&amp;":"&amp;TEXT(E29,"$ 0.0..")&amp;" millones"</f>
        <v>Total Septiembre de 2019:$ 40.208 millones</v>
      </c>
      <c r="Z2" s="287">
        <f>'[3]Evolución por año'!B$4</f>
        <v>201810</v>
      </c>
      <c r="AA2" s="287">
        <f>'[3]Evolución por año'!C$4</f>
        <v>201811</v>
      </c>
      <c r="AB2" s="287">
        <f>'[3]Evolución por año'!D$4</f>
        <v>201812</v>
      </c>
      <c r="AC2" s="287">
        <f>'[3]Evolución por año'!E$4</f>
        <v>201901</v>
      </c>
      <c r="AD2" s="287">
        <f>'[3]Evolución por año'!F$4</f>
        <v>201902</v>
      </c>
      <c r="AE2" s="287">
        <f>'[3]Evolución por año'!G$4</f>
        <v>201903</v>
      </c>
      <c r="AF2" s="287">
        <f>'[3]Evolución por año'!H$4</f>
        <v>201904</v>
      </c>
      <c r="AG2" s="287">
        <f>'[3]Evolución por año'!I$4</f>
        <v>201905</v>
      </c>
      <c r="AH2" s="287">
        <f>'[3]Evolución por año'!J$4</f>
        <v>201906</v>
      </c>
      <c r="AI2" s="287">
        <f>'[3]Evolución por año'!K$4</f>
        <v>201907</v>
      </c>
      <c r="AJ2" s="287">
        <f>'[3]Evolución por año'!L$4</f>
        <v>201908</v>
      </c>
      <c r="AK2" s="287">
        <f>'[3]Evolución por año'!M$4</f>
        <v>201909</v>
      </c>
    </row>
    <row r="3" spans="2:37">
      <c r="B3" s="269">
        <v>1</v>
      </c>
      <c r="C3" s="269" t="str">
        <f t="shared" ref="C3:C28" si="0">VLOOKUP(B3,$M$4:$P$29,2,FALSE)</f>
        <v>Puerto Natales</v>
      </c>
      <c r="D3" s="273">
        <f t="shared" ref="D3:D28" si="1">VLOOKUP(B3,$M$4:$P$29,4,FALSE)</f>
        <v>156377178</v>
      </c>
      <c r="E3" s="273">
        <f t="shared" ref="E3:E28" si="2">VLOOKUP(B3,$M$4:$P$29,3,FALSE)</f>
        <v>169001354</v>
      </c>
      <c r="M3" t="s">
        <v>179</v>
      </c>
      <c r="N3" t="s">
        <v>182</v>
      </c>
      <c r="O3" t="str">
        <f>N1</f>
        <v>Septiembre</v>
      </c>
      <c r="P3" s="263" t="str">
        <f>AJ3</f>
        <v>Agosto</v>
      </c>
      <c r="W3" s="1" t="s">
        <v>218</v>
      </c>
      <c r="Y3" t="s">
        <v>182</v>
      </c>
      <c r="Z3" s="288" t="str">
        <f>'[3]Evolución por año'!B$7</f>
        <v>Octubre</v>
      </c>
      <c r="AA3" s="288" t="str">
        <f>'[3]Evolución por año'!C$7</f>
        <v>Noviembre</v>
      </c>
      <c r="AB3" s="288" t="str">
        <f>'[3]Evolución por año'!D$7</f>
        <v>Diciembre</v>
      </c>
      <c r="AC3" s="288" t="str">
        <f>'[3]Evolución por año'!E$7</f>
        <v>Enero</v>
      </c>
      <c r="AD3" s="288" t="str">
        <f>'[3]Evolución por año'!F$7</f>
        <v>Febrero</v>
      </c>
      <c r="AE3" s="288" t="str">
        <f>'[3]Evolución por año'!G$7</f>
        <v>Marzo</v>
      </c>
      <c r="AF3" s="288" t="str">
        <f>'[3]Evolución por año'!H$7</f>
        <v>Abril</v>
      </c>
      <c r="AG3" s="288" t="str">
        <f>'[3]Evolución por año'!I$7</f>
        <v>Mayo</v>
      </c>
      <c r="AH3" s="288" t="str">
        <f>'[3]Evolución por año'!J$7</f>
        <v>Junio</v>
      </c>
      <c r="AI3" s="288" t="str">
        <f>'[3]Evolución por año'!K$7</f>
        <v>Julio</v>
      </c>
      <c r="AJ3" s="288" t="str">
        <f>'[3]Evolución por año'!L$7</f>
        <v>Agosto</v>
      </c>
      <c r="AK3" s="288" t="str">
        <f>'[3]Evolución por año'!M$7</f>
        <v>Septiembre</v>
      </c>
    </row>
    <row r="4" spans="2:37">
      <c r="B4" s="269">
        <v>2</v>
      </c>
      <c r="C4" s="269" t="str">
        <f t="shared" si="0"/>
        <v>Dreams Coyhaique</v>
      </c>
      <c r="D4" s="273" t="e">
        <f t="shared" si="1"/>
        <v>#VALUE!</v>
      </c>
      <c r="E4" s="273">
        <f t="shared" si="2"/>
        <v>376436230</v>
      </c>
      <c r="M4" s="266">
        <f t="shared" ref="M4:M29" si="3">_xlfn.RANK.EQ(O4,$O$4:$O$29,1)</f>
        <v>13</v>
      </c>
      <c r="N4" s="264" t="str">
        <f>Y4</f>
        <v>Marina del Sol Calama</v>
      </c>
      <c r="O4" s="272">
        <f t="shared" ref="O4:P29" si="4">HLOOKUP(N$1,$Z$3:$AK$29,$X4+1,FALSE)</f>
        <v>939265260</v>
      </c>
      <c r="P4" s="272" t="e">
        <f t="shared" si="4"/>
        <v>#VALUE!</v>
      </c>
      <c r="W4" s="291">
        <v>1</v>
      </c>
      <c r="X4">
        <v>1</v>
      </c>
      <c r="Y4" s="264" t="str">
        <f>'Ingresos Brutos del Juego'!B12</f>
        <v>Marina del Sol Calama</v>
      </c>
      <c r="Z4" s="289" t="e">
        <f>SUMIFS('[1]WIN BRUTO BI'!$AQ:$AQ,'[1]WIN BRUTO BI'!$AR:$AR,Z$2,'[1]WIN BRUTO BI'!$D:$D,$W4)</f>
        <v>#VALUE!</v>
      </c>
      <c r="AA4" s="289" t="e">
        <f>SUMIFS('[1]WIN BRUTO BI'!$AQ:$AQ,'[1]WIN BRUTO BI'!$AR:$AR,AA$2,'[1]WIN BRUTO BI'!$D:$D,$W4)</f>
        <v>#VALUE!</v>
      </c>
      <c r="AB4" s="289" t="e">
        <f>SUMIFS('[1]WIN BRUTO BI'!$AQ:$AQ,'[1]WIN BRUTO BI'!$AR:$AR,AB$2,'[1]WIN BRUTO BI'!$D:$D,$W4)</f>
        <v>#VALUE!</v>
      </c>
      <c r="AC4" s="289" t="e">
        <f>SUMIFS('[1]WIN BRUTO BI'!$AQ:$AQ,'[1]WIN BRUTO BI'!$AR:$AR,AC$2,'[1]WIN BRUTO BI'!$D:$D,$W4)</f>
        <v>#VALUE!</v>
      </c>
      <c r="AD4" s="289" t="e">
        <f>SUMIFS('[1]WIN BRUTO BI'!$AQ:$AQ,'[1]WIN BRUTO BI'!$AR:$AR,AD$2,'[1]WIN BRUTO BI'!$D:$D,$W4)</f>
        <v>#VALUE!</v>
      </c>
      <c r="AE4" s="289" t="e">
        <f>SUMIFS('[1]WIN BRUTO BI'!$AQ:$AQ,'[1]WIN BRUTO BI'!$AR:$AR,AE$2,'[1]WIN BRUTO BI'!$D:$D,$W4)</f>
        <v>#VALUE!</v>
      </c>
      <c r="AF4" s="289" t="e">
        <f>SUMIFS('[1]WIN BRUTO BI'!$AQ:$AQ,'[1]WIN BRUTO BI'!$AR:$AR,AF$2,'[1]WIN BRUTO BI'!$D:$D,$W4)</f>
        <v>#VALUE!</v>
      </c>
      <c r="AG4" s="289" t="e">
        <f>SUMIFS('[1]WIN BRUTO BI'!$AQ:$AQ,'[1]WIN BRUTO BI'!$AR:$AR,AG$2,'[1]WIN BRUTO BI'!$D:$D,$W4)</f>
        <v>#VALUE!</v>
      </c>
      <c r="AH4" s="289" t="e">
        <f>SUMIFS('[1]WIN BRUTO BI'!$AQ:$AQ,'[1]WIN BRUTO BI'!$AR:$AR,AH$2,'[1]WIN BRUTO BI'!$D:$D,$W4)</f>
        <v>#VALUE!</v>
      </c>
      <c r="AI4" s="289" t="e">
        <f>SUMIFS('[1]WIN BRUTO BI'!$AQ:$AQ,'[1]WIN BRUTO BI'!$AR:$AR,AI$2,'[1]WIN BRUTO BI'!$D:$D,$W4)</f>
        <v>#VALUE!</v>
      </c>
      <c r="AJ4" s="289" t="e">
        <f>SUMIFS('[1]WIN BRUTO BI'!$AQ:$AQ,'[1]WIN BRUTO BI'!$AR:$AR,AJ$2,'[1]WIN BRUTO BI'!$D:$D,$W4)</f>
        <v>#VALUE!</v>
      </c>
      <c r="AK4" s="289">
        <f>SUMIFS('[1]WIN BRUTO BI'!$AQ:$AQ,'[1]WIN BRUTO BI'!$AR:$AR,AK$2,'[1]WIN BRUTO BI'!$D:$D,$W4)</f>
        <v>939265260</v>
      </c>
    </row>
    <row r="5" spans="2:37">
      <c r="B5" s="269">
        <v>3</v>
      </c>
      <c r="C5" s="269" t="str">
        <f t="shared" si="0"/>
        <v>Arica</v>
      </c>
      <c r="D5" s="273">
        <f t="shared" si="1"/>
        <v>347541315</v>
      </c>
      <c r="E5" s="273">
        <f t="shared" si="2"/>
        <v>410819915</v>
      </c>
      <c r="M5" s="266">
        <f t="shared" si="3"/>
        <v>21</v>
      </c>
      <c r="N5" s="264" t="str">
        <f t="shared" ref="N5:N26" si="5">Y5</f>
        <v>Enjoy Antofagasta</v>
      </c>
      <c r="O5" s="272">
        <f t="shared" si="4"/>
        <v>1976449586</v>
      </c>
      <c r="P5" s="272" t="e">
        <f t="shared" si="4"/>
        <v>#VALUE!</v>
      </c>
      <c r="W5" s="291">
        <v>2</v>
      </c>
      <c r="X5">
        <f>X4+1</f>
        <v>2</v>
      </c>
      <c r="Y5" s="264" t="str">
        <f>'Ingresos Brutos del Juego'!B13</f>
        <v>Enjoy Antofagasta</v>
      </c>
      <c r="Z5" s="289" t="e">
        <f>SUMIFS('[1]WIN BRUTO BI'!$AQ:$AQ,'[1]WIN BRUTO BI'!$AR:$AR,Z$2,'[1]WIN BRUTO BI'!$D:$D,$W5)</f>
        <v>#VALUE!</v>
      </c>
      <c r="AA5" s="289" t="e">
        <f>SUMIFS('[1]WIN BRUTO BI'!$AQ:$AQ,'[1]WIN BRUTO BI'!$AR:$AR,AA$2,'[1]WIN BRUTO BI'!$D:$D,$W5)</f>
        <v>#VALUE!</v>
      </c>
      <c r="AB5" s="289" t="e">
        <f>SUMIFS('[1]WIN BRUTO BI'!$AQ:$AQ,'[1]WIN BRUTO BI'!$AR:$AR,AB$2,'[1]WIN BRUTO BI'!$D:$D,$W5)</f>
        <v>#VALUE!</v>
      </c>
      <c r="AC5" s="289" t="e">
        <f>SUMIFS('[1]WIN BRUTO BI'!$AQ:$AQ,'[1]WIN BRUTO BI'!$AR:$AR,AC$2,'[1]WIN BRUTO BI'!$D:$D,$W5)</f>
        <v>#VALUE!</v>
      </c>
      <c r="AD5" s="289" t="e">
        <f>SUMIFS('[1]WIN BRUTO BI'!$AQ:$AQ,'[1]WIN BRUTO BI'!$AR:$AR,AD$2,'[1]WIN BRUTO BI'!$D:$D,$W5)</f>
        <v>#VALUE!</v>
      </c>
      <c r="AE5" s="289" t="e">
        <f>SUMIFS('[1]WIN BRUTO BI'!$AQ:$AQ,'[1]WIN BRUTO BI'!$AR:$AR,AE$2,'[1]WIN BRUTO BI'!$D:$D,$W5)</f>
        <v>#VALUE!</v>
      </c>
      <c r="AF5" s="289" t="e">
        <f>SUMIFS('[1]WIN BRUTO BI'!$AQ:$AQ,'[1]WIN BRUTO BI'!$AR:$AR,AF$2,'[1]WIN BRUTO BI'!$D:$D,$W5)</f>
        <v>#VALUE!</v>
      </c>
      <c r="AG5" s="289" t="e">
        <f>SUMIFS('[1]WIN BRUTO BI'!$AQ:$AQ,'[1]WIN BRUTO BI'!$AR:$AR,AG$2,'[1]WIN BRUTO BI'!$D:$D,$W5)</f>
        <v>#VALUE!</v>
      </c>
      <c r="AH5" s="289" t="e">
        <f>SUMIFS('[1]WIN BRUTO BI'!$AQ:$AQ,'[1]WIN BRUTO BI'!$AR:$AR,AH$2,'[1]WIN BRUTO BI'!$D:$D,$W5)</f>
        <v>#VALUE!</v>
      </c>
      <c r="AI5" s="289" t="e">
        <f>SUMIFS('[1]WIN BRUTO BI'!$AQ:$AQ,'[1]WIN BRUTO BI'!$AR:$AR,AI$2,'[1]WIN BRUTO BI'!$D:$D,$W5)</f>
        <v>#VALUE!</v>
      </c>
      <c r="AJ5" s="289" t="e">
        <f>SUMIFS('[1]WIN BRUTO BI'!$AQ:$AQ,'[1]WIN BRUTO BI'!$AR:$AR,AJ$2,'[1]WIN BRUTO BI'!$D:$D,$W5)</f>
        <v>#VALUE!</v>
      </c>
      <c r="AK5" s="289">
        <f>SUMIFS('[1]WIN BRUTO BI'!$AQ:$AQ,'[1]WIN BRUTO BI'!$AR:$AR,AK$2,'[1]WIN BRUTO BI'!$D:$D,$W5)</f>
        <v>1976449586</v>
      </c>
    </row>
    <row r="6" spans="2:37">
      <c r="B6" s="269">
        <v>4</v>
      </c>
      <c r="C6" s="269" t="str">
        <f t="shared" si="0"/>
        <v>Ovalle Casino Resort S.A.</v>
      </c>
      <c r="D6" s="273" t="e">
        <f t="shared" si="1"/>
        <v>#VALUE!</v>
      </c>
      <c r="E6" s="273">
        <f t="shared" si="2"/>
        <v>418213973</v>
      </c>
      <c r="M6" s="266">
        <f t="shared" si="3"/>
        <v>12</v>
      </c>
      <c r="N6" s="264" t="str">
        <f t="shared" si="5"/>
        <v>Antay Casino &amp; Hotel</v>
      </c>
      <c r="O6" s="272">
        <f t="shared" si="4"/>
        <v>902488302</v>
      </c>
      <c r="P6" s="272" t="e">
        <f t="shared" si="4"/>
        <v>#VALUE!</v>
      </c>
      <c r="W6" s="291">
        <v>3</v>
      </c>
      <c r="X6">
        <f t="shared" ref="X6:X28" si="6">X5+1</f>
        <v>3</v>
      </c>
      <c r="Y6" s="264" t="str">
        <f>'Ingresos Brutos del Juego'!B14</f>
        <v>Antay Casino &amp; Hotel</v>
      </c>
      <c r="Z6" s="289" t="e">
        <f>SUMIFS('[1]WIN BRUTO BI'!$AQ:$AQ,'[1]WIN BRUTO BI'!$AR:$AR,Z$2,'[1]WIN BRUTO BI'!$D:$D,$W6)</f>
        <v>#VALUE!</v>
      </c>
      <c r="AA6" s="289" t="e">
        <f>SUMIFS('[1]WIN BRUTO BI'!$AQ:$AQ,'[1]WIN BRUTO BI'!$AR:$AR,AA$2,'[1]WIN BRUTO BI'!$D:$D,$W6)</f>
        <v>#VALUE!</v>
      </c>
      <c r="AB6" s="289" t="e">
        <f>SUMIFS('[1]WIN BRUTO BI'!$AQ:$AQ,'[1]WIN BRUTO BI'!$AR:$AR,AB$2,'[1]WIN BRUTO BI'!$D:$D,$W6)</f>
        <v>#VALUE!</v>
      </c>
      <c r="AC6" s="289" t="e">
        <f>SUMIFS('[1]WIN BRUTO BI'!$AQ:$AQ,'[1]WIN BRUTO BI'!$AR:$AR,AC$2,'[1]WIN BRUTO BI'!$D:$D,$W6)</f>
        <v>#VALUE!</v>
      </c>
      <c r="AD6" s="289" t="e">
        <f>SUMIFS('[1]WIN BRUTO BI'!$AQ:$AQ,'[1]WIN BRUTO BI'!$AR:$AR,AD$2,'[1]WIN BRUTO BI'!$D:$D,$W6)</f>
        <v>#VALUE!</v>
      </c>
      <c r="AE6" s="289" t="e">
        <f>SUMIFS('[1]WIN BRUTO BI'!$AQ:$AQ,'[1]WIN BRUTO BI'!$AR:$AR,AE$2,'[1]WIN BRUTO BI'!$D:$D,$W6)</f>
        <v>#VALUE!</v>
      </c>
      <c r="AF6" s="289" t="e">
        <f>SUMIFS('[1]WIN BRUTO BI'!$AQ:$AQ,'[1]WIN BRUTO BI'!$AR:$AR,AF$2,'[1]WIN BRUTO BI'!$D:$D,$W6)</f>
        <v>#VALUE!</v>
      </c>
      <c r="AG6" s="289" t="e">
        <f>SUMIFS('[1]WIN BRUTO BI'!$AQ:$AQ,'[1]WIN BRUTO BI'!$AR:$AR,AG$2,'[1]WIN BRUTO BI'!$D:$D,$W6)</f>
        <v>#VALUE!</v>
      </c>
      <c r="AH6" s="289" t="e">
        <f>SUMIFS('[1]WIN BRUTO BI'!$AQ:$AQ,'[1]WIN BRUTO BI'!$AR:$AR,AH$2,'[1]WIN BRUTO BI'!$D:$D,$W6)</f>
        <v>#VALUE!</v>
      </c>
      <c r="AI6" s="289" t="e">
        <f>SUMIFS('[1]WIN BRUTO BI'!$AQ:$AQ,'[1]WIN BRUTO BI'!$AR:$AR,AI$2,'[1]WIN BRUTO BI'!$D:$D,$W6)</f>
        <v>#VALUE!</v>
      </c>
      <c r="AJ6" s="289" t="e">
        <f>SUMIFS('[1]WIN BRUTO BI'!$AQ:$AQ,'[1]WIN BRUTO BI'!$AR:$AR,AJ$2,'[1]WIN BRUTO BI'!$D:$D,$W6)</f>
        <v>#VALUE!</v>
      </c>
      <c r="AK6" s="289">
        <f>SUMIFS('[1]WIN BRUTO BI'!$AQ:$AQ,'[1]WIN BRUTO BI'!$AR:$AR,AK$2,'[1]WIN BRUTO BI'!$D:$D,$W6)</f>
        <v>902488302</v>
      </c>
    </row>
    <row r="7" spans="2:37">
      <c r="B7" s="269">
        <v>5</v>
      </c>
      <c r="C7" s="269" t="str">
        <f t="shared" si="0"/>
        <v>Enjoy Chiloé</v>
      </c>
      <c r="D7" s="273" t="e">
        <f t="shared" si="1"/>
        <v>#VALUE!</v>
      </c>
      <c r="E7" s="273">
        <f t="shared" si="2"/>
        <v>431859238</v>
      </c>
      <c r="M7" s="266">
        <f t="shared" si="3"/>
        <v>4</v>
      </c>
      <c r="N7" s="264" t="str">
        <f t="shared" si="5"/>
        <v>Ovalle Casino Resort S.A.</v>
      </c>
      <c r="O7" s="272">
        <f t="shared" si="4"/>
        <v>418213973</v>
      </c>
      <c r="P7" s="272" t="e">
        <f t="shared" si="4"/>
        <v>#VALUE!</v>
      </c>
      <c r="W7" s="291">
        <v>10102</v>
      </c>
      <c r="X7">
        <f t="shared" si="6"/>
        <v>4</v>
      </c>
      <c r="Y7" s="264" t="str">
        <f>'Ingresos Brutos del Juego'!B15</f>
        <v>Ovalle Casino Resort S.A.</v>
      </c>
      <c r="Z7" s="289" t="e">
        <f>SUMIFS('[1]WIN BRUTO BI'!$AQ:$AQ,'[1]WIN BRUTO BI'!$AR:$AR,Z$2,'[1]WIN BRUTO BI'!$D:$D,$W7)</f>
        <v>#VALUE!</v>
      </c>
      <c r="AA7" s="289" t="e">
        <f>SUMIFS('[1]WIN BRUTO BI'!$AQ:$AQ,'[1]WIN BRUTO BI'!$AR:$AR,AA$2,'[1]WIN BRUTO BI'!$D:$D,$W7)</f>
        <v>#VALUE!</v>
      </c>
      <c r="AB7" s="289" t="e">
        <f>SUMIFS('[1]WIN BRUTO BI'!$AQ:$AQ,'[1]WIN BRUTO BI'!$AR:$AR,AB$2,'[1]WIN BRUTO BI'!$D:$D,$W7)</f>
        <v>#VALUE!</v>
      </c>
      <c r="AC7" s="289" t="e">
        <f>SUMIFS('[1]WIN BRUTO BI'!$AQ:$AQ,'[1]WIN BRUTO BI'!$AR:$AR,AC$2,'[1]WIN BRUTO BI'!$D:$D,$W7)</f>
        <v>#VALUE!</v>
      </c>
      <c r="AD7" s="289" t="e">
        <f>SUMIFS('[1]WIN BRUTO BI'!$AQ:$AQ,'[1]WIN BRUTO BI'!$AR:$AR,AD$2,'[1]WIN BRUTO BI'!$D:$D,$W7)</f>
        <v>#VALUE!</v>
      </c>
      <c r="AE7" s="289" t="e">
        <f>SUMIFS('[1]WIN BRUTO BI'!$AQ:$AQ,'[1]WIN BRUTO BI'!$AR:$AR,AE$2,'[1]WIN BRUTO BI'!$D:$D,$W7)</f>
        <v>#VALUE!</v>
      </c>
      <c r="AF7" s="289" t="e">
        <f>SUMIFS('[1]WIN BRUTO BI'!$AQ:$AQ,'[1]WIN BRUTO BI'!$AR:$AR,AF$2,'[1]WIN BRUTO BI'!$D:$D,$W7)</f>
        <v>#VALUE!</v>
      </c>
      <c r="AG7" s="289" t="e">
        <f>SUMIFS('[1]WIN BRUTO BI'!$AQ:$AQ,'[1]WIN BRUTO BI'!$AR:$AR,AG$2,'[1]WIN BRUTO BI'!$D:$D,$W7)</f>
        <v>#VALUE!</v>
      </c>
      <c r="AH7" s="289" t="e">
        <f>SUMIFS('[1]WIN BRUTO BI'!$AQ:$AQ,'[1]WIN BRUTO BI'!$AR:$AR,AH$2,'[1]WIN BRUTO BI'!$D:$D,$W7)</f>
        <v>#VALUE!</v>
      </c>
      <c r="AI7" s="289" t="e">
        <f>SUMIFS('[1]WIN BRUTO BI'!$AQ:$AQ,'[1]WIN BRUTO BI'!$AR:$AR,AI$2,'[1]WIN BRUTO BI'!$D:$D,$W7)</f>
        <v>#VALUE!</v>
      </c>
      <c r="AJ7" s="289" t="e">
        <f>SUMIFS('[1]WIN BRUTO BI'!$AQ:$AQ,'[1]WIN BRUTO BI'!$AR:$AR,AJ$2,'[1]WIN BRUTO BI'!$D:$D,$W7)</f>
        <v>#VALUE!</v>
      </c>
      <c r="AK7" s="289">
        <f>SUMIFS('[1]WIN BRUTO BI'!$AQ:$AQ,'[1]WIN BRUTO BI'!$AR:$AR,AK$2,'[1]WIN BRUTO BI'!$D:$D,$W7)</f>
        <v>418213973</v>
      </c>
    </row>
    <row r="8" spans="2:37">
      <c r="B8" s="269">
        <v>6</v>
      </c>
      <c r="C8" s="269" t="str">
        <f t="shared" si="0"/>
        <v>Casino Gran Los Angeles</v>
      </c>
      <c r="D8" s="273" t="e">
        <f t="shared" si="1"/>
        <v>#VALUE!</v>
      </c>
      <c r="E8" s="273">
        <f t="shared" si="2"/>
        <v>449986510</v>
      </c>
      <c r="M8" s="266">
        <f t="shared" si="3"/>
        <v>10</v>
      </c>
      <c r="N8" s="264" t="str">
        <f t="shared" si="5"/>
        <v>Casino de Juegos del Pacífico</v>
      </c>
      <c r="O8" s="272">
        <f t="shared" si="4"/>
        <v>722678242</v>
      </c>
      <c r="P8" s="272" t="e">
        <f t="shared" si="4"/>
        <v>#VALUE!</v>
      </c>
      <c r="W8" s="291">
        <v>5</v>
      </c>
      <c r="X8">
        <f t="shared" si="6"/>
        <v>5</v>
      </c>
      <c r="Y8" s="264" t="str">
        <f>'Ingresos Brutos del Juego'!B16</f>
        <v>Casino de Juegos del Pacífico</v>
      </c>
      <c r="Z8" s="289" t="e">
        <f>SUMIFS('[1]WIN BRUTO BI'!$AQ:$AQ,'[1]WIN BRUTO BI'!$AR:$AR,Z$2,'[1]WIN BRUTO BI'!$D:$D,$W8)</f>
        <v>#VALUE!</v>
      </c>
      <c r="AA8" s="289" t="e">
        <f>SUMIFS('[1]WIN BRUTO BI'!$AQ:$AQ,'[1]WIN BRUTO BI'!$AR:$AR,AA$2,'[1]WIN BRUTO BI'!$D:$D,$W8)</f>
        <v>#VALUE!</v>
      </c>
      <c r="AB8" s="289" t="e">
        <f>SUMIFS('[1]WIN BRUTO BI'!$AQ:$AQ,'[1]WIN BRUTO BI'!$AR:$AR,AB$2,'[1]WIN BRUTO BI'!$D:$D,$W8)</f>
        <v>#VALUE!</v>
      </c>
      <c r="AC8" s="289" t="e">
        <f>SUMIFS('[1]WIN BRUTO BI'!$AQ:$AQ,'[1]WIN BRUTO BI'!$AR:$AR,AC$2,'[1]WIN BRUTO BI'!$D:$D,$W8)</f>
        <v>#VALUE!</v>
      </c>
      <c r="AD8" s="289" t="e">
        <f>SUMIFS('[1]WIN BRUTO BI'!$AQ:$AQ,'[1]WIN BRUTO BI'!$AR:$AR,AD$2,'[1]WIN BRUTO BI'!$D:$D,$W8)</f>
        <v>#VALUE!</v>
      </c>
      <c r="AE8" s="289" t="e">
        <f>SUMIFS('[1]WIN BRUTO BI'!$AQ:$AQ,'[1]WIN BRUTO BI'!$AR:$AR,AE$2,'[1]WIN BRUTO BI'!$D:$D,$W8)</f>
        <v>#VALUE!</v>
      </c>
      <c r="AF8" s="289" t="e">
        <f>SUMIFS('[1]WIN BRUTO BI'!$AQ:$AQ,'[1]WIN BRUTO BI'!$AR:$AR,AF$2,'[1]WIN BRUTO BI'!$D:$D,$W8)</f>
        <v>#VALUE!</v>
      </c>
      <c r="AG8" s="289" t="e">
        <f>SUMIFS('[1]WIN BRUTO BI'!$AQ:$AQ,'[1]WIN BRUTO BI'!$AR:$AR,AG$2,'[1]WIN BRUTO BI'!$D:$D,$W8)</f>
        <v>#VALUE!</v>
      </c>
      <c r="AH8" s="289" t="e">
        <f>SUMIFS('[1]WIN BRUTO BI'!$AQ:$AQ,'[1]WIN BRUTO BI'!$AR:$AR,AH$2,'[1]WIN BRUTO BI'!$D:$D,$W8)</f>
        <v>#VALUE!</v>
      </c>
      <c r="AI8" s="289" t="e">
        <f>SUMIFS('[1]WIN BRUTO BI'!$AQ:$AQ,'[1]WIN BRUTO BI'!$AR:$AR,AI$2,'[1]WIN BRUTO BI'!$D:$D,$W8)</f>
        <v>#VALUE!</v>
      </c>
      <c r="AJ8" s="289" t="e">
        <f>SUMIFS('[1]WIN BRUTO BI'!$AQ:$AQ,'[1]WIN BRUTO BI'!$AR:$AR,AJ$2,'[1]WIN BRUTO BI'!$D:$D,$W8)</f>
        <v>#VALUE!</v>
      </c>
      <c r="AK8" s="289">
        <f>SUMIFS('[1]WIN BRUTO BI'!$AQ:$AQ,'[1]WIN BRUTO BI'!$AR:$AR,AK$2,'[1]WIN BRUTO BI'!$D:$D,$W8)</f>
        <v>722678242</v>
      </c>
    </row>
    <row r="9" spans="2:37">
      <c r="B9" s="269">
        <v>7</v>
      </c>
      <c r="C9" s="269" t="str">
        <f t="shared" si="0"/>
        <v>Casino de Colchagua</v>
      </c>
      <c r="D9" s="273" t="e">
        <f t="shared" si="1"/>
        <v>#VALUE!</v>
      </c>
      <c r="E9" s="273">
        <f t="shared" si="2"/>
        <v>536946878</v>
      </c>
      <c r="M9" s="266">
        <f t="shared" si="3"/>
        <v>24</v>
      </c>
      <c r="N9" s="264" t="str">
        <f t="shared" si="5"/>
        <v>Casino Rinconada</v>
      </c>
      <c r="O9" s="272">
        <f t="shared" si="4"/>
        <v>4132288339</v>
      </c>
      <c r="P9" s="272" t="e">
        <f t="shared" si="4"/>
        <v>#VALUE!</v>
      </c>
      <c r="W9" s="291">
        <v>6</v>
      </c>
      <c r="X9">
        <f t="shared" si="6"/>
        <v>6</v>
      </c>
      <c r="Y9" s="264" t="str">
        <f>'Ingresos Brutos del Juego'!B17</f>
        <v>Casino Rinconada</v>
      </c>
      <c r="Z9" s="289" t="e">
        <f>SUMIFS('[1]WIN BRUTO BI'!$AQ:$AQ,'[1]WIN BRUTO BI'!$AR:$AR,Z$2,'[1]WIN BRUTO BI'!$D:$D,$W9)</f>
        <v>#VALUE!</v>
      </c>
      <c r="AA9" s="289" t="e">
        <f>SUMIFS('[1]WIN BRUTO BI'!$AQ:$AQ,'[1]WIN BRUTO BI'!$AR:$AR,AA$2,'[1]WIN BRUTO BI'!$D:$D,$W9)</f>
        <v>#VALUE!</v>
      </c>
      <c r="AB9" s="289" t="e">
        <f>SUMIFS('[1]WIN BRUTO BI'!$AQ:$AQ,'[1]WIN BRUTO BI'!$AR:$AR,AB$2,'[1]WIN BRUTO BI'!$D:$D,$W9)</f>
        <v>#VALUE!</v>
      </c>
      <c r="AC9" s="289" t="e">
        <f>SUMIFS('[1]WIN BRUTO BI'!$AQ:$AQ,'[1]WIN BRUTO BI'!$AR:$AR,AC$2,'[1]WIN BRUTO BI'!$D:$D,$W9)</f>
        <v>#VALUE!</v>
      </c>
      <c r="AD9" s="289" t="e">
        <f>SUMIFS('[1]WIN BRUTO BI'!$AQ:$AQ,'[1]WIN BRUTO BI'!$AR:$AR,AD$2,'[1]WIN BRUTO BI'!$D:$D,$W9)</f>
        <v>#VALUE!</v>
      </c>
      <c r="AE9" s="289" t="e">
        <f>SUMIFS('[1]WIN BRUTO BI'!$AQ:$AQ,'[1]WIN BRUTO BI'!$AR:$AR,AE$2,'[1]WIN BRUTO BI'!$D:$D,$W9)</f>
        <v>#VALUE!</v>
      </c>
      <c r="AF9" s="289" t="e">
        <f>SUMIFS('[1]WIN BRUTO BI'!$AQ:$AQ,'[1]WIN BRUTO BI'!$AR:$AR,AF$2,'[1]WIN BRUTO BI'!$D:$D,$W9)</f>
        <v>#VALUE!</v>
      </c>
      <c r="AG9" s="289" t="e">
        <f>SUMIFS('[1]WIN BRUTO BI'!$AQ:$AQ,'[1]WIN BRUTO BI'!$AR:$AR,AG$2,'[1]WIN BRUTO BI'!$D:$D,$W9)</f>
        <v>#VALUE!</v>
      </c>
      <c r="AH9" s="289" t="e">
        <f>SUMIFS('[1]WIN BRUTO BI'!$AQ:$AQ,'[1]WIN BRUTO BI'!$AR:$AR,AH$2,'[1]WIN BRUTO BI'!$D:$D,$W9)</f>
        <v>#VALUE!</v>
      </c>
      <c r="AI9" s="289" t="e">
        <f>SUMIFS('[1]WIN BRUTO BI'!$AQ:$AQ,'[1]WIN BRUTO BI'!$AR:$AR,AI$2,'[1]WIN BRUTO BI'!$D:$D,$W9)</f>
        <v>#VALUE!</v>
      </c>
      <c r="AJ9" s="289" t="e">
        <f>SUMIFS('[1]WIN BRUTO BI'!$AQ:$AQ,'[1]WIN BRUTO BI'!$AR:$AR,AJ$2,'[1]WIN BRUTO BI'!$D:$D,$W9)</f>
        <v>#VALUE!</v>
      </c>
      <c r="AK9" s="289">
        <f>SUMIFS('[1]WIN BRUTO BI'!$AQ:$AQ,'[1]WIN BRUTO BI'!$AR:$AR,AK$2,'[1]WIN BRUTO BI'!$D:$D,$W9)</f>
        <v>4132288339</v>
      </c>
    </row>
    <row r="10" spans="2:37">
      <c r="B10" s="269">
        <v>8</v>
      </c>
      <c r="C10" s="269" t="str">
        <f t="shared" si="0"/>
        <v>Casino Luckia Arica</v>
      </c>
      <c r="D10" s="273" t="e">
        <f t="shared" si="1"/>
        <v>#VALUE!</v>
      </c>
      <c r="E10" s="273">
        <f t="shared" si="2"/>
        <v>605611838</v>
      </c>
      <c r="M10" s="266">
        <f t="shared" si="3"/>
        <v>26</v>
      </c>
      <c r="N10" s="264" t="str">
        <f t="shared" si="5"/>
        <v>Sun Monticello</v>
      </c>
      <c r="O10" s="272">
        <f t="shared" si="4"/>
        <v>7388480982</v>
      </c>
      <c r="P10" s="272" t="e">
        <f t="shared" si="4"/>
        <v>#VALUE!</v>
      </c>
      <c r="W10" s="291">
        <v>7</v>
      </c>
      <c r="X10">
        <f t="shared" si="6"/>
        <v>7</v>
      </c>
      <c r="Y10" s="264" t="str">
        <f>'Ingresos Brutos del Juego'!B18</f>
        <v>Sun Monticello</v>
      </c>
      <c r="Z10" s="289" t="e">
        <f>SUMIFS('[1]WIN BRUTO BI'!$AQ:$AQ,'[1]WIN BRUTO BI'!$AR:$AR,Z$2,'[1]WIN BRUTO BI'!$D:$D,$W10)</f>
        <v>#VALUE!</v>
      </c>
      <c r="AA10" s="289" t="e">
        <f>SUMIFS('[1]WIN BRUTO BI'!$AQ:$AQ,'[1]WIN BRUTO BI'!$AR:$AR,AA$2,'[1]WIN BRUTO BI'!$D:$D,$W10)</f>
        <v>#VALUE!</v>
      </c>
      <c r="AB10" s="289" t="e">
        <f>SUMIFS('[1]WIN BRUTO BI'!$AQ:$AQ,'[1]WIN BRUTO BI'!$AR:$AR,AB$2,'[1]WIN BRUTO BI'!$D:$D,$W10)</f>
        <v>#VALUE!</v>
      </c>
      <c r="AC10" s="289" t="e">
        <f>SUMIFS('[1]WIN BRUTO BI'!$AQ:$AQ,'[1]WIN BRUTO BI'!$AR:$AR,AC$2,'[1]WIN BRUTO BI'!$D:$D,$W10)</f>
        <v>#VALUE!</v>
      </c>
      <c r="AD10" s="289" t="e">
        <f>SUMIFS('[1]WIN BRUTO BI'!$AQ:$AQ,'[1]WIN BRUTO BI'!$AR:$AR,AD$2,'[1]WIN BRUTO BI'!$D:$D,$W10)</f>
        <v>#VALUE!</v>
      </c>
      <c r="AE10" s="289" t="e">
        <f>SUMIFS('[1]WIN BRUTO BI'!$AQ:$AQ,'[1]WIN BRUTO BI'!$AR:$AR,AE$2,'[1]WIN BRUTO BI'!$D:$D,$W10)</f>
        <v>#VALUE!</v>
      </c>
      <c r="AF10" s="289" t="e">
        <f>SUMIFS('[1]WIN BRUTO BI'!$AQ:$AQ,'[1]WIN BRUTO BI'!$AR:$AR,AF$2,'[1]WIN BRUTO BI'!$D:$D,$W10)</f>
        <v>#VALUE!</v>
      </c>
      <c r="AG10" s="289" t="e">
        <f>SUMIFS('[1]WIN BRUTO BI'!$AQ:$AQ,'[1]WIN BRUTO BI'!$AR:$AR,AG$2,'[1]WIN BRUTO BI'!$D:$D,$W10)</f>
        <v>#VALUE!</v>
      </c>
      <c r="AH10" s="289" t="e">
        <f>SUMIFS('[1]WIN BRUTO BI'!$AQ:$AQ,'[1]WIN BRUTO BI'!$AR:$AR,AH$2,'[1]WIN BRUTO BI'!$D:$D,$W10)</f>
        <v>#VALUE!</v>
      </c>
      <c r="AI10" s="289" t="e">
        <f>SUMIFS('[1]WIN BRUTO BI'!$AQ:$AQ,'[1]WIN BRUTO BI'!$AR:$AR,AI$2,'[1]WIN BRUTO BI'!$D:$D,$W10)</f>
        <v>#VALUE!</v>
      </c>
      <c r="AJ10" s="289" t="e">
        <f>SUMIFS('[1]WIN BRUTO BI'!$AQ:$AQ,'[1]WIN BRUTO BI'!$AR:$AR,AJ$2,'[1]WIN BRUTO BI'!$D:$D,$W10)</f>
        <v>#VALUE!</v>
      </c>
      <c r="AK10" s="289">
        <f>SUMIFS('[1]WIN BRUTO BI'!$AQ:$AQ,'[1]WIN BRUTO BI'!$AR:$AR,AK$2,'[1]WIN BRUTO BI'!$D:$D,$W10)</f>
        <v>7388480982</v>
      </c>
    </row>
    <row r="11" spans="2:37">
      <c r="B11" s="269">
        <v>9</v>
      </c>
      <c r="C11" s="269" t="str">
        <f t="shared" si="0"/>
        <v>Marina del Sol Chillán</v>
      </c>
      <c r="D11" s="273" t="e">
        <f t="shared" si="1"/>
        <v>#VALUE!</v>
      </c>
      <c r="E11" s="273">
        <f t="shared" si="2"/>
        <v>627808534</v>
      </c>
      <c r="M11" s="266">
        <f t="shared" si="3"/>
        <v>7</v>
      </c>
      <c r="N11" s="264" t="str">
        <f t="shared" si="5"/>
        <v>Casino de Colchagua</v>
      </c>
      <c r="O11" s="272">
        <f t="shared" si="4"/>
        <v>536946878</v>
      </c>
      <c r="P11" s="272" t="e">
        <f t="shared" si="4"/>
        <v>#VALUE!</v>
      </c>
      <c r="W11" s="291">
        <v>8</v>
      </c>
      <c r="X11">
        <f t="shared" si="6"/>
        <v>8</v>
      </c>
      <c r="Y11" s="264" t="str">
        <f>'Ingresos Brutos del Juego'!B19</f>
        <v>Casino de Colchagua</v>
      </c>
      <c r="Z11" s="289" t="e">
        <f>SUMIFS('[1]WIN BRUTO BI'!$AQ:$AQ,'[1]WIN BRUTO BI'!$AR:$AR,Z$2,'[1]WIN BRUTO BI'!$D:$D,$W11)</f>
        <v>#VALUE!</v>
      </c>
      <c r="AA11" s="289" t="e">
        <f>SUMIFS('[1]WIN BRUTO BI'!$AQ:$AQ,'[1]WIN BRUTO BI'!$AR:$AR,AA$2,'[1]WIN BRUTO BI'!$D:$D,$W11)</f>
        <v>#VALUE!</v>
      </c>
      <c r="AB11" s="289" t="e">
        <f>SUMIFS('[1]WIN BRUTO BI'!$AQ:$AQ,'[1]WIN BRUTO BI'!$AR:$AR,AB$2,'[1]WIN BRUTO BI'!$D:$D,$W11)</f>
        <v>#VALUE!</v>
      </c>
      <c r="AC11" s="289" t="e">
        <f>SUMIFS('[1]WIN BRUTO BI'!$AQ:$AQ,'[1]WIN BRUTO BI'!$AR:$AR,AC$2,'[1]WIN BRUTO BI'!$D:$D,$W11)</f>
        <v>#VALUE!</v>
      </c>
      <c r="AD11" s="289" t="e">
        <f>SUMIFS('[1]WIN BRUTO BI'!$AQ:$AQ,'[1]WIN BRUTO BI'!$AR:$AR,AD$2,'[1]WIN BRUTO BI'!$D:$D,$W11)</f>
        <v>#VALUE!</v>
      </c>
      <c r="AE11" s="289" t="e">
        <f>SUMIFS('[1]WIN BRUTO BI'!$AQ:$AQ,'[1]WIN BRUTO BI'!$AR:$AR,AE$2,'[1]WIN BRUTO BI'!$D:$D,$W11)</f>
        <v>#VALUE!</v>
      </c>
      <c r="AF11" s="289" t="e">
        <f>SUMIFS('[1]WIN BRUTO BI'!$AQ:$AQ,'[1]WIN BRUTO BI'!$AR:$AR,AF$2,'[1]WIN BRUTO BI'!$D:$D,$W11)</f>
        <v>#VALUE!</v>
      </c>
      <c r="AG11" s="289" t="e">
        <f>SUMIFS('[1]WIN BRUTO BI'!$AQ:$AQ,'[1]WIN BRUTO BI'!$AR:$AR,AG$2,'[1]WIN BRUTO BI'!$D:$D,$W11)</f>
        <v>#VALUE!</v>
      </c>
      <c r="AH11" s="289" t="e">
        <f>SUMIFS('[1]WIN BRUTO BI'!$AQ:$AQ,'[1]WIN BRUTO BI'!$AR:$AR,AH$2,'[1]WIN BRUTO BI'!$D:$D,$W11)</f>
        <v>#VALUE!</v>
      </c>
      <c r="AI11" s="289" t="e">
        <f>SUMIFS('[1]WIN BRUTO BI'!$AQ:$AQ,'[1]WIN BRUTO BI'!$AR:$AR,AI$2,'[1]WIN BRUTO BI'!$D:$D,$W11)</f>
        <v>#VALUE!</v>
      </c>
      <c r="AJ11" s="289" t="e">
        <f>SUMIFS('[1]WIN BRUTO BI'!$AQ:$AQ,'[1]WIN BRUTO BI'!$AR:$AR,AJ$2,'[1]WIN BRUTO BI'!$D:$D,$W11)</f>
        <v>#VALUE!</v>
      </c>
      <c r="AK11" s="289">
        <f>SUMIFS('[1]WIN BRUTO BI'!$AQ:$AQ,'[1]WIN BRUTO BI'!$AR:$AR,AK$2,'[1]WIN BRUTO BI'!$D:$D,$W11)</f>
        <v>536946878</v>
      </c>
    </row>
    <row r="12" spans="2:37">
      <c r="B12" s="269">
        <v>10</v>
      </c>
      <c r="C12" s="269" t="str">
        <f t="shared" si="0"/>
        <v>Casino de Juegos del Pacífico</v>
      </c>
      <c r="D12" s="273" t="e">
        <f t="shared" si="1"/>
        <v>#VALUE!</v>
      </c>
      <c r="E12" s="273">
        <f t="shared" si="2"/>
        <v>722678242</v>
      </c>
      <c r="M12" s="266">
        <f t="shared" si="3"/>
        <v>14</v>
      </c>
      <c r="N12" s="264" t="str">
        <f t="shared" si="5"/>
        <v>Gran Casino de Talca</v>
      </c>
      <c r="O12" s="272">
        <f t="shared" si="4"/>
        <v>984486006</v>
      </c>
      <c r="P12" s="272" t="e">
        <f t="shared" si="4"/>
        <v>#VALUE!</v>
      </c>
      <c r="W12" s="291">
        <v>9</v>
      </c>
      <c r="X12">
        <f t="shared" si="6"/>
        <v>9</v>
      </c>
      <c r="Y12" s="264" t="str">
        <f>'Ingresos Brutos del Juego'!B20</f>
        <v>Gran Casino de Talca</v>
      </c>
      <c r="Z12" s="289" t="e">
        <f>SUMIFS('[1]WIN BRUTO BI'!$AQ:$AQ,'[1]WIN BRUTO BI'!$AR:$AR,Z$2,'[1]WIN BRUTO BI'!$D:$D,$W12)</f>
        <v>#VALUE!</v>
      </c>
      <c r="AA12" s="289" t="e">
        <f>SUMIFS('[1]WIN BRUTO BI'!$AQ:$AQ,'[1]WIN BRUTO BI'!$AR:$AR,AA$2,'[1]WIN BRUTO BI'!$D:$D,$W12)</f>
        <v>#VALUE!</v>
      </c>
      <c r="AB12" s="289" t="e">
        <f>SUMIFS('[1]WIN BRUTO BI'!$AQ:$AQ,'[1]WIN BRUTO BI'!$AR:$AR,AB$2,'[1]WIN BRUTO BI'!$D:$D,$W12)</f>
        <v>#VALUE!</v>
      </c>
      <c r="AC12" s="289" t="e">
        <f>SUMIFS('[1]WIN BRUTO BI'!$AQ:$AQ,'[1]WIN BRUTO BI'!$AR:$AR,AC$2,'[1]WIN BRUTO BI'!$D:$D,$W12)</f>
        <v>#VALUE!</v>
      </c>
      <c r="AD12" s="289" t="e">
        <f>SUMIFS('[1]WIN BRUTO BI'!$AQ:$AQ,'[1]WIN BRUTO BI'!$AR:$AR,AD$2,'[1]WIN BRUTO BI'!$D:$D,$W12)</f>
        <v>#VALUE!</v>
      </c>
      <c r="AE12" s="289" t="e">
        <f>SUMIFS('[1]WIN BRUTO BI'!$AQ:$AQ,'[1]WIN BRUTO BI'!$AR:$AR,AE$2,'[1]WIN BRUTO BI'!$D:$D,$W12)</f>
        <v>#VALUE!</v>
      </c>
      <c r="AF12" s="289" t="e">
        <f>SUMIFS('[1]WIN BRUTO BI'!$AQ:$AQ,'[1]WIN BRUTO BI'!$AR:$AR,AF$2,'[1]WIN BRUTO BI'!$D:$D,$W12)</f>
        <v>#VALUE!</v>
      </c>
      <c r="AG12" s="289" t="e">
        <f>SUMIFS('[1]WIN BRUTO BI'!$AQ:$AQ,'[1]WIN BRUTO BI'!$AR:$AR,AG$2,'[1]WIN BRUTO BI'!$D:$D,$W12)</f>
        <v>#VALUE!</v>
      </c>
      <c r="AH12" s="289" t="e">
        <f>SUMIFS('[1]WIN BRUTO BI'!$AQ:$AQ,'[1]WIN BRUTO BI'!$AR:$AR,AH$2,'[1]WIN BRUTO BI'!$D:$D,$W12)</f>
        <v>#VALUE!</v>
      </c>
      <c r="AI12" s="289" t="e">
        <f>SUMIFS('[1]WIN BRUTO BI'!$AQ:$AQ,'[1]WIN BRUTO BI'!$AR:$AR,AI$2,'[1]WIN BRUTO BI'!$D:$D,$W12)</f>
        <v>#VALUE!</v>
      </c>
      <c r="AJ12" s="289" t="e">
        <f>SUMIFS('[1]WIN BRUTO BI'!$AQ:$AQ,'[1]WIN BRUTO BI'!$AR:$AR,AJ$2,'[1]WIN BRUTO BI'!$D:$D,$W12)</f>
        <v>#VALUE!</v>
      </c>
      <c r="AK12" s="289">
        <f>SUMIFS('[1]WIN BRUTO BI'!$AQ:$AQ,'[1]WIN BRUTO BI'!$AR:$AR,AK$2,'[1]WIN BRUTO BI'!$D:$D,$W12)</f>
        <v>984486006</v>
      </c>
    </row>
    <row r="13" spans="2:37">
      <c r="B13" s="269">
        <v>11</v>
      </c>
      <c r="C13" s="269" t="str">
        <f t="shared" si="0"/>
        <v>Marina del Sol Osorno</v>
      </c>
      <c r="D13" s="273" t="e">
        <f t="shared" si="1"/>
        <v>#VALUE!</v>
      </c>
      <c r="E13" s="273">
        <f t="shared" si="2"/>
        <v>799966620</v>
      </c>
      <c r="M13" s="266">
        <f t="shared" si="3"/>
        <v>23</v>
      </c>
      <c r="N13" s="264" t="str">
        <f t="shared" si="5"/>
        <v>Marina del Sol Talcahuano</v>
      </c>
      <c r="O13" s="272">
        <f t="shared" si="4"/>
        <v>3234520459</v>
      </c>
      <c r="P13" s="272" t="e">
        <f t="shared" si="4"/>
        <v>#VALUE!</v>
      </c>
      <c r="W13" s="291">
        <v>11</v>
      </c>
      <c r="X13">
        <f t="shared" si="6"/>
        <v>10</v>
      </c>
      <c r="Y13" s="264" t="str">
        <f>'Ingresos Brutos del Juego'!B22</f>
        <v>Marina del Sol Talcahuano</v>
      </c>
      <c r="Z13" s="289" t="e">
        <f>SUMIFS('[1]WIN BRUTO BI'!$AQ:$AQ,'[1]WIN BRUTO BI'!$AR:$AR,Z$2,'[1]WIN BRUTO BI'!$D:$D,$W13)</f>
        <v>#VALUE!</v>
      </c>
      <c r="AA13" s="289" t="e">
        <f>SUMIFS('[1]WIN BRUTO BI'!$AQ:$AQ,'[1]WIN BRUTO BI'!$AR:$AR,AA$2,'[1]WIN BRUTO BI'!$D:$D,$W13)</f>
        <v>#VALUE!</v>
      </c>
      <c r="AB13" s="289" t="e">
        <f>SUMIFS('[1]WIN BRUTO BI'!$AQ:$AQ,'[1]WIN BRUTO BI'!$AR:$AR,AB$2,'[1]WIN BRUTO BI'!$D:$D,$W13)</f>
        <v>#VALUE!</v>
      </c>
      <c r="AC13" s="289" t="e">
        <f>SUMIFS('[1]WIN BRUTO BI'!$AQ:$AQ,'[1]WIN BRUTO BI'!$AR:$AR,AC$2,'[1]WIN BRUTO BI'!$D:$D,$W13)</f>
        <v>#VALUE!</v>
      </c>
      <c r="AD13" s="289" t="e">
        <f>SUMIFS('[1]WIN BRUTO BI'!$AQ:$AQ,'[1]WIN BRUTO BI'!$AR:$AR,AD$2,'[1]WIN BRUTO BI'!$D:$D,$W13)</f>
        <v>#VALUE!</v>
      </c>
      <c r="AE13" s="289" t="e">
        <f>SUMIFS('[1]WIN BRUTO BI'!$AQ:$AQ,'[1]WIN BRUTO BI'!$AR:$AR,AE$2,'[1]WIN BRUTO BI'!$D:$D,$W13)</f>
        <v>#VALUE!</v>
      </c>
      <c r="AF13" s="289" t="e">
        <f>SUMIFS('[1]WIN BRUTO BI'!$AQ:$AQ,'[1]WIN BRUTO BI'!$AR:$AR,AF$2,'[1]WIN BRUTO BI'!$D:$D,$W13)</f>
        <v>#VALUE!</v>
      </c>
      <c r="AG13" s="289" t="e">
        <f>SUMIFS('[1]WIN BRUTO BI'!$AQ:$AQ,'[1]WIN BRUTO BI'!$AR:$AR,AG$2,'[1]WIN BRUTO BI'!$D:$D,$W13)</f>
        <v>#VALUE!</v>
      </c>
      <c r="AH13" s="289" t="e">
        <f>SUMIFS('[1]WIN BRUTO BI'!$AQ:$AQ,'[1]WIN BRUTO BI'!$AR:$AR,AH$2,'[1]WIN BRUTO BI'!$D:$D,$W13)</f>
        <v>#VALUE!</v>
      </c>
      <c r="AI13" s="289" t="e">
        <f>SUMIFS('[1]WIN BRUTO BI'!$AQ:$AQ,'[1]WIN BRUTO BI'!$AR:$AR,AI$2,'[1]WIN BRUTO BI'!$D:$D,$W13)</f>
        <v>#VALUE!</v>
      </c>
      <c r="AJ13" s="289" t="e">
        <f>SUMIFS('[1]WIN BRUTO BI'!$AQ:$AQ,'[1]WIN BRUTO BI'!$AR:$AR,AJ$2,'[1]WIN BRUTO BI'!$D:$D,$W13)</f>
        <v>#VALUE!</v>
      </c>
      <c r="AK13" s="289">
        <f>SUMIFS('[1]WIN BRUTO BI'!$AQ:$AQ,'[1]WIN BRUTO BI'!$AR:$AR,AK$2,'[1]WIN BRUTO BI'!$D:$D,$W13)</f>
        <v>3234520459</v>
      </c>
    </row>
    <row r="14" spans="2:37">
      <c r="B14" s="269">
        <v>12</v>
      </c>
      <c r="C14" s="269" t="str">
        <f t="shared" si="0"/>
        <v>Antay Casino &amp; Hotel</v>
      </c>
      <c r="D14" s="273" t="e">
        <f t="shared" si="1"/>
        <v>#VALUE!</v>
      </c>
      <c r="E14" s="273">
        <f t="shared" si="2"/>
        <v>902488302</v>
      </c>
      <c r="M14" s="266">
        <f t="shared" si="3"/>
        <v>6</v>
      </c>
      <c r="N14" s="264" t="str">
        <f t="shared" si="5"/>
        <v>Casino Gran Los Angeles</v>
      </c>
      <c r="O14" s="272">
        <f t="shared" si="4"/>
        <v>449986510</v>
      </c>
      <c r="P14" s="272" t="e">
        <f t="shared" si="4"/>
        <v>#VALUE!</v>
      </c>
      <c r="W14" s="291">
        <v>12</v>
      </c>
      <c r="X14">
        <f t="shared" si="6"/>
        <v>11</v>
      </c>
      <c r="Y14" s="264" t="str">
        <f>'Ingresos Brutos del Juego'!B23</f>
        <v>Casino Gran Los Angeles</v>
      </c>
      <c r="Z14" s="289" t="e">
        <f>SUMIFS('[1]WIN BRUTO BI'!$AQ:$AQ,'[1]WIN BRUTO BI'!$AR:$AR,Z$2,'[1]WIN BRUTO BI'!$D:$D,$W14)</f>
        <v>#VALUE!</v>
      </c>
      <c r="AA14" s="289" t="e">
        <f>SUMIFS('[1]WIN BRUTO BI'!$AQ:$AQ,'[1]WIN BRUTO BI'!$AR:$AR,AA$2,'[1]WIN BRUTO BI'!$D:$D,$W14)</f>
        <v>#VALUE!</v>
      </c>
      <c r="AB14" s="289" t="e">
        <f>SUMIFS('[1]WIN BRUTO BI'!$AQ:$AQ,'[1]WIN BRUTO BI'!$AR:$AR,AB$2,'[1]WIN BRUTO BI'!$D:$D,$W14)</f>
        <v>#VALUE!</v>
      </c>
      <c r="AC14" s="289" t="e">
        <f>SUMIFS('[1]WIN BRUTO BI'!$AQ:$AQ,'[1]WIN BRUTO BI'!$AR:$AR,AC$2,'[1]WIN BRUTO BI'!$D:$D,$W14)</f>
        <v>#VALUE!</v>
      </c>
      <c r="AD14" s="289" t="e">
        <f>SUMIFS('[1]WIN BRUTO BI'!$AQ:$AQ,'[1]WIN BRUTO BI'!$AR:$AR,AD$2,'[1]WIN BRUTO BI'!$D:$D,$W14)</f>
        <v>#VALUE!</v>
      </c>
      <c r="AE14" s="289" t="e">
        <f>SUMIFS('[1]WIN BRUTO BI'!$AQ:$AQ,'[1]WIN BRUTO BI'!$AR:$AR,AE$2,'[1]WIN BRUTO BI'!$D:$D,$W14)</f>
        <v>#VALUE!</v>
      </c>
      <c r="AF14" s="289" t="e">
        <f>SUMIFS('[1]WIN BRUTO BI'!$AQ:$AQ,'[1]WIN BRUTO BI'!$AR:$AR,AF$2,'[1]WIN BRUTO BI'!$D:$D,$W14)</f>
        <v>#VALUE!</v>
      </c>
      <c r="AG14" s="289" t="e">
        <f>SUMIFS('[1]WIN BRUTO BI'!$AQ:$AQ,'[1]WIN BRUTO BI'!$AR:$AR,AG$2,'[1]WIN BRUTO BI'!$D:$D,$W14)</f>
        <v>#VALUE!</v>
      </c>
      <c r="AH14" s="289" t="e">
        <f>SUMIFS('[1]WIN BRUTO BI'!$AQ:$AQ,'[1]WIN BRUTO BI'!$AR:$AR,AH$2,'[1]WIN BRUTO BI'!$D:$D,$W14)</f>
        <v>#VALUE!</v>
      </c>
      <c r="AI14" s="289" t="e">
        <f>SUMIFS('[1]WIN BRUTO BI'!$AQ:$AQ,'[1]WIN BRUTO BI'!$AR:$AR,AI$2,'[1]WIN BRUTO BI'!$D:$D,$W14)</f>
        <v>#VALUE!</v>
      </c>
      <c r="AJ14" s="289" t="e">
        <f>SUMIFS('[1]WIN BRUTO BI'!$AQ:$AQ,'[1]WIN BRUTO BI'!$AR:$AR,AJ$2,'[1]WIN BRUTO BI'!$D:$D,$W14)</f>
        <v>#VALUE!</v>
      </c>
      <c r="AK14" s="289">
        <f>SUMIFS('[1]WIN BRUTO BI'!$AQ:$AQ,'[1]WIN BRUTO BI'!$AR:$AR,AK$2,'[1]WIN BRUTO BI'!$D:$D,$W14)</f>
        <v>449986510</v>
      </c>
    </row>
    <row r="15" spans="2:37">
      <c r="B15" s="269">
        <v>13</v>
      </c>
      <c r="C15" s="269" t="str">
        <f t="shared" si="0"/>
        <v>Marina del Sol Calama</v>
      </c>
      <c r="D15" s="273" t="e">
        <f t="shared" si="1"/>
        <v>#VALUE!</v>
      </c>
      <c r="E15" s="273">
        <f t="shared" si="2"/>
        <v>939265260</v>
      </c>
      <c r="M15" s="266">
        <f t="shared" si="3"/>
        <v>20</v>
      </c>
      <c r="N15" s="264" t="str">
        <f t="shared" si="5"/>
        <v>Dreams Temuco</v>
      </c>
      <c r="O15" s="272">
        <f t="shared" si="4"/>
        <v>1722978427</v>
      </c>
      <c r="P15" s="272" t="e">
        <f t="shared" si="4"/>
        <v>#VALUE!</v>
      </c>
      <c r="W15" s="291">
        <v>13</v>
      </c>
      <c r="X15">
        <f t="shared" si="6"/>
        <v>12</v>
      </c>
      <c r="Y15" s="264" t="str">
        <f>'Ingresos Brutos del Juego'!B24</f>
        <v>Dreams Temuco</v>
      </c>
      <c r="Z15" s="289" t="e">
        <f>SUMIFS('[1]WIN BRUTO BI'!$AQ:$AQ,'[1]WIN BRUTO BI'!$AR:$AR,Z$2,'[1]WIN BRUTO BI'!$D:$D,$W15)</f>
        <v>#VALUE!</v>
      </c>
      <c r="AA15" s="289" t="e">
        <f>SUMIFS('[1]WIN BRUTO BI'!$AQ:$AQ,'[1]WIN BRUTO BI'!$AR:$AR,AA$2,'[1]WIN BRUTO BI'!$D:$D,$W15)</f>
        <v>#VALUE!</v>
      </c>
      <c r="AB15" s="289" t="e">
        <f>SUMIFS('[1]WIN BRUTO BI'!$AQ:$AQ,'[1]WIN BRUTO BI'!$AR:$AR,AB$2,'[1]WIN BRUTO BI'!$D:$D,$W15)</f>
        <v>#VALUE!</v>
      </c>
      <c r="AC15" s="289" t="e">
        <f>SUMIFS('[1]WIN BRUTO BI'!$AQ:$AQ,'[1]WIN BRUTO BI'!$AR:$AR,AC$2,'[1]WIN BRUTO BI'!$D:$D,$W15)</f>
        <v>#VALUE!</v>
      </c>
      <c r="AD15" s="289" t="e">
        <f>SUMIFS('[1]WIN BRUTO BI'!$AQ:$AQ,'[1]WIN BRUTO BI'!$AR:$AR,AD$2,'[1]WIN BRUTO BI'!$D:$D,$W15)</f>
        <v>#VALUE!</v>
      </c>
      <c r="AE15" s="289" t="e">
        <f>SUMIFS('[1]WIN BRUTO BI'!$AQ:$AQ,'[1]WIN BRUTO BI'!$AR:$AR,AE$2,'[1]WIN BRUTO BI'!$D:$D,$W15)</f>
        <v>#VALUE!</v>
      </c>
      <c r="AF15" s="289" t="e">
        <f>SUMIFS('[1]WIN BRUTO BI'!$AQ:$AQ,'[1]WIN BRUTO BI'!$AR:$AR,AF$2,'[1]WIN BRUTO BI'!$D:$D,$W15)</f>
        <v>#VALUE!</v>
      </c>
      <c r="AG15" s="289" t="e">
        <f>SUMIFS('[1]WIN BRUTO BI'!$AQ:$AQ,'[1]WIN BRUTO BI'!$AR:$AR,AG$2,'[1]WIN BRUTO BI'!$D:$D,$W15)</f>
        <v>#VALUE!</v>
      </c>
      <c r="AH15" s="289" t="e">
        <f>SUMIFS('[1]WIN BRUTO BI'!$AQ:$AQ,'[1]WIN BRUTO BI'!$AR:$AR,AH$2,'[1]WIN BRUTO BI'!$D:$D,$W15)</f>
        <v>#VALUE!</v>
      </c>
      <c r="AI15" s="289" t="e">
        <f>SUMIFS('[1]WIN BRUTO BI'!$AQ:$AQ,'[1]WIN BRUTO BI'!$AR:$AR,AI$2,'[1]WIN BRUTO BI'!$D:$D,$W15)</f>
        <v>#VALUE!</v>
      </c>
      <c r="AJ15" s="289" t="e">
        <f>SUMIFS('[1]WIN BRUTO BI'!$AQ:$AQ,'[1]WIN BRUTO BI'!$AR:$AR,AJ$2,'[1]WIN BRUTO BI'!$D:$D,$W15)</f>
        <v>#VALUE!</v>
      </c>
      <c r="AK15" s="289">
        <f>SUMIFS('[1]WIN BRUTO BI'!$AQ:$AQ,'[1]WIN BRUTO BI'!$AR:$AR,AK$2,'[1]WIN BRUTO BI'!$D:$D,$W15)</f>
        <v>1722978427</v>
      </c>
    </row>
    <row r="16" spans="2:37">
      <c r="B16" s="269">
        <v>14</v>
      </c>
      <c r="C16" s="269" t="str">
        <f t="shared" si="0"/>
        <v>Gran Casino de Talca</v>
      </c>
      <c r="D16" s="273" t="e">
        <f t="shared" si="1"/>
        <v>#VALUE!</v>
      </c>
      <c r="E16" s="273">
        <f t="shared" si="2"/>
        <v>984486006</v>
      </c>
      <c r="M16" s="266">
        <f t="shared" si="3"/>
        <v>16</v>
      </c>
      <c r="N16" s="264" t="str">
        <f t="shared" si="5"/>
        <v>Dreams Valdivia</v>
      </c>
      <c r="O16" s="272">
        <f t="shared" si="4"/>
        <v>1091980517</v>
      </c>
      <c r="P16" s="272" t="e">
        <f t="shared" si="4"/>
        <v>#VALUE!</v>
      </c>
      <c r="W16" s="291">
        <v>14</v>
      </c>
      <c r="X16">
        <f t="shared" si="6"/>
        <v>13</v>
      </c>
      <c r="Y16" s="264" t="str">
        <f>'Ingresos Brutos del Juego'!B25</f>
        <v>Dreams Valdivia</v>
      </c>
      <c r="Z16" s="289" t="e">
        <f>SUMIFS('[1]WIN BRUTO BI'!$AQ:$AQ,'[1]WIN BRUTO BI'!$AR:$AR,Z$2,'[1]WIN BRUTO BI'!$D:$D,$W16)</f>
        <v>#VALUE!</v>
      </c>
      <c r="AA16" s="289" t="e">
        <f>SUMIFS('[1]WIN BRUTO BI'!$AQ:$AQ,'[1]WIN BRUTO BI'!$AR:$AR,AA$2,'[1]WIN BRUTO BI'!$D:$D,$W16)</f>
        <v>#VALUE!</v>
      </c>
      <c r="AB16" s="289" t="e">
        <f>SUMIFS('[1]WIN BRUTO BI'!$AQ:$AQ,'[1]WIN BRUTO BI'!$AR:$AR,AB$2,'[1]WIN BRUTO BI'!$D:$D,$W16)</f>
        <v>#VALUE!</v>
      </c>
      <c r="AC16" s="289" t="e">
        <f>SUMIFS('[1]WIN BRUTO BI'!$AQ:$AQ,'[1]WIN BRUTO BI'!$AR:$AR,AC$2,'[1]WIN BRUTO BI'!$D:$D,$W16)</f>
        <v>#VALUE!</v>
      </c>
      <c r="AD16" s="289" t="e">
        <f>SUMIFS('[1]WIN BRUTO BI'!$AQ:$AQ,'[1]WIN BRUTO BI'!$AR:$AR,AD$2,'[1]WIN BRUTO BI'!$D:$D,$W16)</f>
        <v>#VALUE!</v>
      </c>
      <c r="AE16" s="289" t="e">
        <f>SUMIFS('[1]WIN BRUTO BI'!$AQ:$AQ,'[1]WIN BRUTO BI'!$AR:$AR,AE$2,'[1]WIN BRUTO BI'!$D:$D,$W16)</f>
        <v>#VALUE!</v>
      </c>
      <c r="AF16" s="289" t="e">
        <f>SUMIFS('[1]WIN BRUTO BI'!$AQ:$AQ,'[1]WIN BRUTO BI'!$AR:$AR,AF$2,'[1]WIN BRUTO BI'!$D:$D,$W16)</f>
        <v>#VALUE!</v>
      </c>
      <c r="AG16" s="289" t="e">
        <f>SUMIFS('[1]WIN BRUTO BI'!$AQ:$AQ,'[1]WIN BRUTO BI'!$AR:$AR,AG$2,'[1]WIN BRUTO BI'!$D:$D,$W16)</f>
        <v>#VALUE!</v>
      </c>
      <c r="AH16" s="289" t="e">
        <f>SUMIFS('[1]WIN BRUTO BI'!$AQ:$AQ,'[1]WIN BRUTO BI'!$AR:$AR,AH$2,'[1]WIN BRUTO BI'!$D:$D,$W16)</f>
        <v>#VALUE!</v>
      </c>
      <c r="AI16" s="289" t="e">
        <f>SUMIFS('[1]WIN BRUTO BI'!$AQ:$AQ,'[1]WIN BRUTO BI'!$AR:$AR,AI$2,'[1]WIN BRUTO BI'!$D:$D,$W16)</f>
        <v>#VALUE!</v>
      </c>
      <c r="AJ16" s="289" t="e">
        <f>SUMIFS('[1]WIN BRUTO BI'!$AQ:$AQ,'[1]WIN BRUTO BI'!$AR:$AR,AJ$2,'[1]WIN BRUTO BI'!$D:$D,$W16)</f>
        <v>#VALUE!</v>
      </c>
      <c r="AK16" s="289">
        <f>SUMIFS('[1]WIN BRUTO BI'!$AQ:$AQ,'[1]WIN BRUTO BI'!$AR:$AR,AK$2,'[1]WIN BRUTO BI'!$D:$D,$W16)</f>
        <v>1091980517</v>
      </c>
    </row>
    <row r="17" spans="2:37">
      <c r="B17" s="269">
        <v>15</v>
      </c>
      <c r="C17" s="269" t="str">
        <f t="shared" si="0"/>
        <v>Pucón</v>
      </c>
      <c r="D17" s="273">
        <f t="shared" si="1"/>
        <v>732961441</v>
      </c>
      <c r="E17" s="273">
        <f t="shared" si="2"/>
        <v>993565854</v>
      </c>
      <c r="M17" s="266">
        <f t="shared" si="3"/>
        <v>11</v>
      </c>
      <c r="N17" s="264" t="str">
        <f t="shared" si="5"/>
        <v>Marina del Sol Osorno</v>
      </c>
      <c r="O17" s="272">
        <f t="shared" si="4"/>
        <v>799966620</v>
      </c>
      <c r="P17" s="272" t="e">
        <f t="shared" si="4"/>
        <v>#VALUE!</v>
      </c>
      <c r="W17" s="291">
        <v>15</v>
      </c>
      <c r="X17">
        <f t="shared" si="6"/>
        <v>14</v>
      </c>
      <c r="Y17" s="264" t="str">
        <f>'Ingresos Brutos del Juego'!B26</f>
        <v>Marina del Sol Osorno</v>
      </c>
      <c r="Z17" s="289" t="e">
        <f>SUMIFS('[1]WIN BRUTO BI'!$AQ:$AQ,'[1]WIN BRUTO BI'!$AR:$AR,Z$2,'[1]WIN BRUTO BI'!$D:$D,$W17)</f>
        <v>#VALUE!</v>
      </c>
      <c r="AA17" s="289" t="e">
        <f>SUMIFS('[1]WIN BRUTO BI'!$AQ:$AQ,'[1]WIN BRUTO BI'!$AR:$AR,AA$2,'[1]WIN BRUTO BI'!$D:$D,$W17)</f>
        <v>#VALUE!</v>
      </c>
      <c r="AB17" s="289" t="e">
        <f>SUMIFS('[1]WIN BRUTO BI'!$AQ:$AQ,'[1]WIN BRUTO BI'!$AR:$AR,AB$2,'[1]WIN BRUTO BI'!$D:$D,$W17)</f>
        <v>#VALUE!</v>
      </c>
      <c r="AC17" s="289" t="e">
        <f>SUMIFS('[1]WIN BRUTO BI'!$AQ:$AQ,'[1]WIN BRUTO BI'!$AR:$AR,AC$2,'[1]WIN BRUTO BI'!$D:$D,$W17)</f>
        <v>#VALUE!</v>
      </c>
      <c r="AD17" s="289" t="e">
        <f>SUMIFS('[1]WIN BRUTO BI'!$AQ:$AQ,'[1]WIN BRUTO BI'!$AR:$AR,AD$2,'[1]WIN BRUTO BI'!$D:$D,$W17)</f>
        <v>#VALUE!</v>
      </c>
      <c r="AE17" s="289" t="e">
        <f>SUMIFS('[1]WIN BRUTO BI'!$AQ:$AQ,'[1]WIN BRUTO BI'!$AR:$AR,AE$2,'[1]WIN BRUTO BI'!$D:$D,$W17)</f>
        <v>#VALUE!</v>
      </c>
      <c r="AF17" s="289" t="e">
        <f>SUMIFS('[1]WIN BRUTO BI'!$AQ:$AQ,'[1]WIN BRUTO BI'!$AR:$AR,AF$2,'[1]WIN BRUTO BI'!$D:$D,$W17)</f>
        <v>#VALUE!</v>
      </c>
      <c r="AG17" s="289" t="e">
        <f>SUMIFS('[1]WIN BRUTO BI'!$AQ:$AQ,'[1]WIN BRUTO BI'!$AR:$AR,AG$2,'[1]WIN BRUTO BI'!$D:$D,$W17)</f>
        <v>#VALUE!</v>
      </c>
      <c r="AH17" s="289" t="e">
        <f>SUMIFS('[1]WIN BRUTO BI'!$AQ:$AQ,'[1]WIN BRUTO BI'!$AR:$AR,AH$2,'[1]WIN BRUTO BI'!$D:$D,$W17)</f>
        <v>#VALUE!</v>
      </c>
      <c r="AI17" s="289" t="e">
        <f>SUMIFS('[1]WIN BRUTO BI'!$AQ:$AQ,'[1]WIN BRUTO BI'!$AR:$AR,AI$2,'[1]WIN BRUTO BI'!$D:$D,$W17)</f>
        <v>#VALUE!</v>
      </c>
      <c r="AJ17" s="289" t="e">
        <f>SUMIFS('[1]WIN BRUTO BI'!$AQ:$AQ,'[1]WIN BRUTO BI'!$AR:$AR,AJ$2,'[1]WIN BRUTO BI'!$D:$D,$W17)</f>
        <v>#VALUE!</v>
      </c>
      <c r="AK17" s="289">
        <f>SUMIFS('[1]WIN BRUTO BI'!$AQ:$AQ,'[1]WIN BRUTO BI'!$AR:$AR,AK$2,'[1]WIN BRUTO BI'!$D:$D,$W17)</f>
        <v>799966620</v>
      </c>
    </row>
    <row r="18" spans="2:37">
      <c r="B18" s="269">
        <v>16</v>
      </c>
      <c r="C18" s="269" t="str">
        <f t="shared" si="0"/>
        <v>Dreams Valdivia</v>
      </c>
      <c r="D18" s="273" t="e">
        <f t="shared" si="1"/>
        <v>#VALUE!</v>
      </c>
      <c r="E18" s="273">
        <f t="shared" si="2"/>
        <v>1091980517</v>
      </c>
      <c r="M18" s="266">
        <f t="shared" si="3"/>
        <v>5</v>
      </c>
      <c r="N18" s="264" t="str">
        <f t="shared" si="5"/>
        <v>Enjoy Chiloé</v>
      </c>
      <c r="O18" s="272">
        <f t="shared" si="4"/>
        <v>431859238</v>
      </c>
      <c r="P18" s="272" t="e">
        <f t="shared" si="4"/>
        <v>#VALUE!</v>
      </c>
      <c r="W18" s="291">
        <v>16</v>
      </c>
      <c r="X18">
        <f t="shared" si="6"/>
        <v>15</v>
      </c>
      <c r="Y18" s="264" t="str">
        <f>'Ingresos Brutos del Juego'!B27</f>
        <v>Enjoy Chiloé</v>
      </c>
      <c r="Z18" s="289" t="e">
        <f>SUMIFS('[1]WIN BRUTO BI'!$AQ:$AQ,'[1]WIN BRUTO BI'!$AR:$AR,Z$2,'[1]WIN BRUTO BI'!$D:$D,$W18)</f>
        <v>#VALUE!</v>
      </c>
      <c r="AA18" s="289" t="e">
        <f>SUMIFS('[1]WIN BRUTO BI'!$AQ:$AQ,'[1]WIN BRUTO BI'!$AR:$AR,AA$2,'[1]WIN BRUTO BI'!$D:$D,$W18)</f>
        <v>#VALUE!</v>
      </c>
      <c r="AB18" s="289" t="e">
        <f>SUMIFS('[1]WIN BRUTO BI'!$AQ:$AQ,'[1]WIN BRUTO BI'!$AR:$AR,AB$2,'[1]WIN BRUTO BI'!$D:$D,$W18)</f>
        <v>#VALUE!</v>
      </c>
      <c r="AC18" s="289" t="e">
        <f>SUMIFS('[1]WIN BRUTO BI'!$AQ:$AQ,'[1]WIN BRUTO BI'!$AR:$AR,AC$2,'[1]WIN BRUTO BI'!$D:$D,$W18)</f>
        <v>#VALUE!</v>
      </c>
      <c r="AD18" s="289" t="e">
        <f>SUMIFS('[1]WIN BRUTO BI'!$AQ:$AQ,'[1]WIN BRUTO BI'!$AR:$AR,AD$2,'[1]WIN BRUTO BI'!$D:$D,$W18)</f>
        <v>#VALUE!</v>
      </c>
      <c r="AE18" s="289" t="e">
        <f>SUMIFS('[1]WIN BRUTO BI'!$AQ:$AQ,'[1]WIN BRUTO BI'!$AR:$AR,AE$2,'[1]WIN BRUTO BI'!$D:$D,$W18)</f>
        <v>#VALUE!</v>
      </c>
      <c r="AF18" s="289" t="e">
        <f>SUMIFS('[1]WIN BRUTO BI'!$AQ:$AQ,'[1]WIN BRUTO BI'!$AR:$AR,AF$2,'[1]WIN BRUTO BI'!$D:$D,$W18)</f>
        <v>#VALUE!</v>
      </c>
      <c r="AG18" s="289" t="e">
        <f>SUMIFS('[1]WIN BRUTO BI'!$AQ:$AQ,'[1]WIN BRUTO BI'!$AR:$AR,AG$2,'[1]WIN BRUTO BI'!$D:$D,$W18)</f>
        <v>#VALUE!</v>
      </c>
      <c r="AH18" s="289" t="e">
        <f>SUMIFS('[1]WIN BRUTO BI'!$AQ:$AQ,'[1]WIN BRUTO BI'!$AR:$AR,AH$2,'[1]WIN BRUTO BI'!$D:$D,$W18)</f>
        <v>#VALUE!</v>
      </c>
      <c r="AI18" s="289" t="e">
        <f>SUMIFS('[1]WIN BRUTO BI'!$AQ:$AQ,'[1]WIN BRUTO BI'!$AR:$AR,AI$2,'[1]WIN BRUTO BI'!$D:$D,$W18)</f>
        <v>#VALUE!</v>
      </c>
      <c r="AJ18" s="289" t="e">
        <f>SUMIFS('[1]WIN BRUTO BI'!$AQ:$AQ,'[1]WIN BRUTO BI'!$AR:$AR,AJ$2,'[1]WIN BRUTO BI'!$D:$D,$W18)</f>
        <v>#VALUE!</v>
      </c>
      <c r="AK18" s="289">
        <f>SUMIFS('[1]WIN BRUTO BI'!$AQ:$AQ,'[1]WIN BRUTO BI'!$AR:$AR,AK$2,'[1]WIN BRUTO BI'!$D:$D,$W18)</f>
        <v>431859238</v>
      </c>
    </row>
    <row r="19" spans="2:37">
      <c r="B19" s="269">
        <v>17</v>
      </c>
      <c r="C19" s="269" t="str">
        <f t="shared" si="0"/>
        <v>Puerto Varas</v>
      </c>
      <c r="D19" s="273">
        <f t="shared" si="1"/>
        <v>1332859703.7099998</v>
      </c>
      <c r="E19" s="273">
        <f t="shared" si="2"/>
        <v>1244686107.7500002</v>
      </c>
      <c r="M19" s="266">
        <f t="shared" si="3"/>
        <v>2</v>
      </c>
      <c r="N19" s="264" t="str">
        <f t="shared" si="5"/>
        <v>Dreams Coyhaique</v>
      </c>
      <c r="O19" s="272">
        <f t="shared" si="4"/>
        <v>376436230</v>
      </c>
      <c r="P19" s="272" t="e">
        <f t="shared" si="4"/>
        <v>#VALUE!</v>
      </c>
      <c r="W19" s="291">
        <v>17</v>
      </c>
      <c r="X19">
        <f t="shared" si="6"/>
        <v>16</v>
      </c>
      <c r="Y19" s="264" t="str">
        <f>'Ingresos Brutos del Juego'!B28</f>
        <v>Dreams Coyhaique</v>
      </c>
      <c r="Z19" s="289" t="e">
        <f>SUMIFS('[1]WIN BRUTO BI'!$AQ:$AQ,'[1]WIN BRUTO BI'!$AR:$AR,Z$2,'[1]WIN BRUTO BI'!$D:$D,$W19)</f>
        <v>#VALUE!</v>
      </c>
      <c r="AA19" s="289" t="e">
        <f>SUMIFS('[1]WIN BRUTO BI'!$AQ:$AQ,'[1]WIN BRUTO BI'!$AR:$AR,AA$2,'[1]WIN BRUTO BI'!$D:$D,$W19)</f>
        <v>#VALUE!</v>
      </c>
      <c r="AB19" s="289" t="e">
        <f>SUMIFS('[1]WIN BRUTO BI'!$AQ:$AQ,'[1]WIN BRUTO BI'!$AR:$AR,AB$2,'[1]WIN BRUTO BI'!$D:$D,$W19)</f>
        <v>#VALUE!</v>
      </c>
      <c r="AC19" s="289" t="e">
        <f>SUMIFS('[1]WIN BRUTO BI'!$AQ:$AQ,'[1]WIN BRUTO BI'!$AR:$AR,AC$2,'[1]WIN BRUTO BI'!$D:$D,$W19)</f>
        <v>#VALUE!</v>
      </c>
      <c r="AD19" s="289" t="e">
        <f>SUMIFS('[1]WIN BRUTO BI'!$AQ:$AQ,'[1]WIN BRUTO BI'!$AR:$AR,AD$2,'[1]WIN BRUTO BI'!$D:$D,$W19)</f>
        <v>#VALUE!</v>
      </c>
      <c r="AE19" s="289" t="e">
        <f>SUMIFS('[1]WIN BRUTO BI'!$AQ:$AQ,'[1]WIN BRUTO BI'!$AR:$AR,AE$2,'[1]WIN BRUTO BI'!$D:$D,$W19)</f>
        <v>#VALUE!</v>
      </c>
      <c r="AF19" s="289" t="e">
        <f>SUMIFS('[1]WIN BRUTO BI'!$AQ:$AQ,'[1]WIN BRUTO BI'!$AR:$AR,AF$2,'[1]WIN BRUTO BI'!$D:$D,$W19)</f>
        <v>#VALUE!</v>
      </c>
      <c r="AG19" s="289" t="e">
        <f>SUMIFS('[1]WIN BRUTO BI'!$AQ:$AQ,'[1]WIN BRUTO BI'!$AR:$AR,AG$2,'[1]WIN BRUTO BI'!$D:$D,$W19)</f>
        <v>#VALUE!</v>
      </c>
      <c r="AH19" s="289" t="e">
        <f>SUMIFS('[1]WIN BRUTO BI'!$AQ:$AQ,'[1]WIN BRUTO BI'!$AR:$AR,AH$2,'[1]WIN BRUTO BI'!$D:$D,$W19)</f>
        <v>#VALUE!</v>
      </c>
      <c r="AI19" s="289" t="e">
        <f>SUMIFS('[1]WIN BRUTO BI'!$AQ:$AQ,'[1]WIN BRUTO BI'!$AR:$AR,AI$2,'[1]WIN BRUTO BI'!$D:$D,$W19)</f>
        <v>#VALUE!</v>
      </c>
      <c r="AJ19" s="289" t="e">
        <f>SUMIFS('[1]WIN BRUTO BI'!$AQ:$AQ,'[1]WIN BRUTO BI'!$AR:$AR,AJ$2,'[1]WIN BRUTO BI'!$D:$D,$W19)</f>
        <v>#VALUE!</v>
      </c>
      <c r="AK19" s="289">
        <f>SUMIFS('[1]WIN BRUTO BI'!$AQ:$AQ,'[1]WIN BRUTO BI'!$AR:$AR,AK$2,'[1]WIN BRUTO BI'!$D:$D,$W19)</f>
        <v>376436230</v>
      </c>
    </row>
    <row r="20" spans="2:37">
      <c r="B20" s="269">
        <v>18</v>
      </c>
      <c r="C20" s="269" t="str">
        <f t="shared" si="0"/>
        <v>Iquique</v>
      </c>
      <c r="D20" s="273">
        <f t="shared" si="1"/>
        <v>1769741063.47</v>
      </c>
      <c r="E20" s="273">
        <f t="shared" si="2"/>
        <v>1522557832.52</v>
      </c>
      <c r="M20" s="266">
        <f t="shared" si="3"/>
        <v>19</v>
      </c>
      <c r="N20" s="264" t="str">
        <f t="shared" si="5"/>
        <v>Dreams Punta Arenas</v>
      </c>
      <c r="O20" s="272">
        <f t="shared" si="4"/>
        <v>1701019424</v>
      </c>
      <c r="P20" s="272" t="e">
        <f t="shared" si="4"/>
        <v>#VALUE!</v>
      </c>
      <c r="W20" s="291">
        <v>18</v>
      </c>
      <c r="X20">
        <f t="shared" si="6"/>
        <v>17</v>
      </c>
      <c r="Y20" s="264" t="str">
        <f>'Ingresos Brutos del Juego'!B29</f>
        <v>Dreams Punta Arenas</v>
      </c>
      <c r="Z20" s="289" t="e">
        <f>SUMIFS('[1]WIN BRUTO BI'!$AQ:$AQ,'[1]WIN BRUTO BI'!$AR:$AR,Z$2,'[1]WIN BRUTO BI'!$D:$D,$W20)</f>
        <v>#VALUE!</v>
      </c>
      <c r="AA20" s="289" t="e">
        <f>SUMIFS('[1]WIN BRUTO BI'!$AQ:$AQ,'[1]WIN BRUTO BI'!$AR:$AR,AA$2,'[1]WIN BRUTO BI'!$D:$D,$W20)</f>
        <v>#VALUE!</v>
      </c>
      <c r="AB20" s="289" t="e">
        <f>SUMIFS('[1]WIN BRUTO BI'!$AQ:$AQ,'[1]WIN BRUTO BI'!$AR:$AR,AB$2,'[1]WIN BRUTO BI'!$D:$D,$W20)</f>
        <v>#VALUE!</v>
      </c>
      <c r="AC20" s="289" t="e">
        <f>SUMIFS('[1]WIN BRUTO BI'!$AQ:$AQ,'[1]WIN BRUTO BI'!$AR:$AR,AC$2,'[1]WIN BRUTO BI'!$D:$D,$W20)</f>
        <v>#VALUE!</v>
      </c>
      <c r="AD20" s="289" t="e">
        <f>SUMIFS('[1]WIN BRUTO BI'!$AQ:$AQ,'[1]WIN BRUTO BI'!$AR:$AR,AD$2,'[1]WIN BRUTO BI'!$D:$D,$W20)</f>
        <v>#VALUE!</v>
      </c>
      <c r="AE20" s="289" t="e">
        <f>SUMIFS('[1]WIN BRUTO BI'!$AQ:$AQ,'[1]WIN BRUTO BI'!$AR:$AR,AE$2,'[1]WIN BRUTO BI'!$D:$D,$W20)</f>
        <v>#VALUE!</v>
      </c>
      <c r="AF20" s="289" t="e">
        <f>SUMIFS('[1]WIN BRUTO BI'!$AQ:$AQ,'[1]WIN BRUTO BI'!$AR:$AR,AF$2,'[1]WIN BRUTO BI'!$D:$D,$W20)</f>
        <v>#VALUE!</v>
      </c>
      <c r="AG20" s="289" t="e">
        <f>SUMIFS('[1]WIN BRUTO BI'!$AQ:$AQ,'[1]WIN BRUTO BI'!$AR:$AR,AG$2,'[1]WIN BRUTO BI'!$D:$D,$W20)</f>
        <v>#VALUE!</v>
      </c>
      <c r="AH20" s="289" t="e">
        <f>SUMIFS('[1]WIN BRUTO BI'!$AQ:$AQ,'[1]WIN BRUTO BI'!$AR:$AR,AH$2,'[1]WIN BRUTO BI'!$D:$D,$W20)</f>
        <v>#VALUE!</v>
      </c>
      <c r="AI20" s="289" t="e">
        <f>SUMIFS('[1]WIN BRUTO BI'!$AQ:$AQ,'[1]WIN BRUTO BI'!$AR:$AR,AI$2,'[1]WIN BRUTO BI'!$D:$D,$W20)</f>
        <v>#VALUE!</v>
      </c>
      <c r="AJ20" s="289" t="e">
        <f>SUMIFS('[1]WIN BRUTO BI'!$AQ:$AQ,'[1]WIN BRUTO BI'!$AR:$AR,AJ$2,'[1]WIN BRUTO BI'!$D:$D,$W20)</f>
        <v>#VALUE!</v>
      </c>
      <c r="AK20" s="289">
        <f>SUMIFS('[1]WIN BRUTO BI'!$AQ:$AQ,'[1]WIN BRUTO BI'!$AR:$AR,AK$2,'[1]WIN BRUTO BI'!$D:$D,$W20)</f>
        <v>1701019424</v>
      </c>
    </row>
    <row r="21" spans="2:37">
      <c r="B21" s="269">
        <v>19</v>
      </c>
      <c r="C21" s="269" t="str">
        <f t="shared" si="0"/>
        <v>Dreams Punta Arenas</v>
      </c>
      <c r="D21" s="273" t="e">
        <f t="shared" si="1"/>
        <v>#VALUE!</v>
      </c>
      <c r="E21" s="273">
        <f t="shared" si="2"/>
        <v>1701019424</v>
      </c>
      <c r="M21" s="266">
        <f t="shared" si="3"/>
        <v>3</v>
      </c>
      <c r="N21" s="264" t="str">
        <f t="shared" si="5"/>
        <v>Arica</v>
      </c>
      <c r="O21" s="272">
        <f t="shared" si="4"/>
        <v>410819915</v>
      </c>
      <c r="P21" s="272">
        <f t="shared" si="4"/>
        <v>347541315</v>
      </c>
      <c r="X21">
        <f t="shared" si="6"/>
        <v>18</v>
      </c>
      <c r="Y21" s="264" t="str">
        <f>'Ingresos Brutos del Juego'!B31</f>
        <v>Arica</v>
      </c>
      <c r="Z21" s="289">
        <f>HLOOKUP(Z$2,[2]Parametros!$B$50:$BI$59,4,FALSE)</f>
        <v>400390995</v>
      </c>
      <c r="AA21" s="289">
        <f>HLOOKUP(AA$2,[2]Parametros!$B$50:$BI$59,4,FALSE)</f>
        <v>418547270</v>
      </c>
      <c r="AB21" s="289">
        <f>HLOOKUP(AB$2,[2]Parametros!$B$50:$BI$59,4,FALSE)</f>
        <v>407076605</v>
      </c>
      <c r="AC21" s="289">
        <f>HLOOKUP(AC$2,[2]Parametros!$B$50:$BI$59,4,FALSE)</f>
        <v>398810885</v>
      </c>
      <c r="AD21" s="289">
        <f>HLOOKUP(AD$2,[2]Parametros!$B$50:$BI$59,4,FALSE)</f>
        <v>391733215</v>
      </c>
      <c r="AE21" s="289">
        <f>HLOOKUP(AE$2,[2]Parametros!$B$50:$BI$59,4,FALSE)</f>
        <v>371170130</v>
      </c>
      <c r="AF21" s="289">
        <f>HLOOKUP(AF$2,[2]Parametros!$B$50:$BI$59,4,FALSE)</f>
        <v>378111510</v>
      </c>
      <c r="AG21" s="289">
        <f>HLOOKUP(AG$2,[2]Parametros!$B$50:$BI$59,4,FALSE)</f>
        <v>418373284</v>
      </c>
      <c r="AH21" s="289">
        <f>HLOOKUP(AH$2,[2]Parametros!$B$50:$BI$59,4,FALSE)</f>
        <v>356284695</v>
      </c>
      <c r="AI21" s="289">
        <f>HLOOKUP(AI$2,[2]Parametros!$B$50:$BI$59,4,FALSE)</f>
        <v>365368380</v>
      </c>
      <c r="AJ21" s="289">
        <f>HLOOKUP(AJ$2,[2]Parametros!$B$50:$BI$59,4,FALSE)</f>
        <v>347541315</v>
      </c>
      <c r="AK21" s="289">
        <f>HLOOKUP(AK$2,[2]Parametros!$B$50:$BI$59,4,FALSE)</f>
        <v>410819915</v>
      </c>
    </row>
    <row r="22" spans="2:37">
      <c r="B22" s="269">
        <v>20</v>
      </c>
      <c r="C22" s="269" t="str">
        <f t="shared" si="0"/>
        <v>Dreams Temuco</v>
      </c>
      <c r="D22" s="273" t="e">
        <f t="shared" si="1"/>
        <v>#VALUE!</v>
      </c>
      <c r="E22" s="273">
        <f t="shared" si="2"/>
        <v>1722978427</v>
      </c>
      <c r="M22" s="266">
        <f t="shared" si="3"/>
        <v>18</v>
      </c>
      <c r="N22" s="264" t="str">
        <f t="shared" si="5"/>
        <v>Iquique</v>
      </c>
      <c r="O22" s="272">
        <f t="shared" si="4"/>
        <v>1522557832.52</v>
      </c>
      <c r="P22" s="272">
        <f t="shared" si="4"/>
        <v>1769741063.47</v>
      </c>
      <c r="X22">
        <f t="shared" si="6"/>
        <v>19</v>
      </c>
      <c r="Y22" s="264" t="str">
        <f>'Ingresos Brutos del Juego'!B32</f>
        <v>Iquique</v>
      </c>
      <c r="Z22" s="289">
        <f>HLOOKUP(Z$2,[2]Parametros!$B$50:$BI$59,5,FALSE)</f>
        <v>1684410475</v>
      </c>
      <c r="AA22" s="289">
        <f>HLOOKUP(AA$2,[2]Parametros!$B$50:$BI$59,5,FALSE)</f>
        <v>1542786411</v>
      </c>
      <c r="AB22" s="289">
        <f>HLOOKUP(AB$2,[2]Parametros!$B$50:$BI$59,5,FALSE)</f>
        <v>1789604295</v>
      </c>
      <c r="AC22" s="289">
        <f>HLOOKUP(AC$2,[2]Parametros!$B$50:$BI$59,5,FALSE)</f>
        <v>1763469047</v>
      </c>
      <c r="AD22" s="289">
        <f>HLOOKUP(AD$2,[2]Parametros!$B$50:$BI$59,5,FALSE)</f>
        <v>1489102655</v>
      </c>
      <c r="AE22" s="289">
        <f>HLOOKUP(AE$2,[2]Parametros!$B$50:$BI$59,5,FALSE)</f>
        <v>1699981591.5</v>
      </c>
      <c r="AF22" s="289">
        <f>HLOOKUP(AF$2,[2]Parametros!$B$50:$BI$59,5,FALSE)</f>
        <v>1577129214.3599999</v>
      </c>
      <c r="AG22" s="289">
        <f>HLOOKUP(AG$2,[2]Parametros!$B$50:$BI$59,5,FALSE)</f>
        <v>1750202202.76</v>
      </c>
      <c r="AH22" s="289">
        <f>HLOOKUP(AH$2,[2]Parametros!$B$50:$BI$59,5,FALSE)</f>
        <v>1547681292.95</v>
      </c>
      <c r="AI22" s="289">
        <f>HLOOKUP(AI$2,[2]Parametros!$B$50:$BI$59,5,FALSE)</f>
        <v>1807339498.99</v>
      </c>
      <c r="AJ22" s="289">
        <f>HLOOKUP(AJ$2,[2]Parametros!$B$50:$BI$59,5,FALSE)</f>
        <v>1769741063.47</v>
      </c>
      <c r="AK22" s="289">
        <f>HLOOKUP(AK$2,[2]Parametros!$B$50:$BI$59,5,FALSE)</f>
        <v>1522557832.52</v>
      </c>
    </row>
    <row r="23" spans="2:37">
      <c r="B23" s="269">
        <v>21</v>
      </c>
      <c r="C23" s="269" t="str">
        <f t="shared" si="0"/>
        <v>Enjoy Antofagasta</v>
      </c>
      <c r="D23" s="273" t="e">
        <f t="shared" si="1"/>
        <v>#VALUE!</v>
      </c>
      <c r="E23" s="273">
        <f t="shared" si="2"/>
        <v>1976449586</v>
      </c>
      <c r="M23" s="266">
        <f t="shared" si="3"/>
        <v>22</v>
      </c>
      <c r="N23" s="264" t="str">
        <f t="shared" si="5"/>
        <v>Coquimbo</v>
      </c>
      <c r="O23" s="272">
        <f t="shared" si="4"/>
        <v>2528938327</v>
      </c>
      <c r="P23" s="272">
        <f t="shared" si="4"/>
        <v>2255137953</v>
      </c>
      <c r="X23">
        <f t="shared" si="6"/>
        <v>20</v>
      </c>
      <c r="Y23" s="264" t="str">
        <f>'Ingresos Brutos del Juego'!B33</f>
        <v>Coquimbo</v>
      </c>
      <c r="Z23" s="289">
        <f>HLOOKUP(Z$2,[2]Parametros!$B$50:$BI$59,6,FALSE)</f>
        <v>2279451198.9000001</v>
      </c>
      <c r="AA23" s="289">
        <f>HLOOKUP(AA$2,[2]Parametros!$B$50:$BI$59,6,FALSE)</f>
        <v>2252371660</v>
      </c>
      <c r="AB23" s="289">
        <f>HLOOKUP(AB$2,[2]Parametros!$B$50:$BI$59,6,FALSE)</f>
        <v>2461723831</v>
      </c>
      <c r="AC23" s="289">
        <f>HLOOKUP(AC$2,[2]Parametros!$B$50:$BI$59,6,FALSE)</f>
        <v>2914027694</v>
      </c>
      <c r="AD23" s="289">
        <f>HLOOKUP(AD$2,[2]Parametros!$B$50:$BI$59,6,FALSE)</f>
        <v>3150452867</v>
      </c>
      <c r="AE23" s="289">
        <f>HLOOKUP(AE$2,[2]Parametros!$B$50:$BI$59,6,FALSE)</f>
        <v>2371166736</v>
      </c>
      <c r="AF23" s="289">
        <f>HLOOKUP(AF$2,[2]Parametros!$B$50:$BI$59,6,FALSE)</f>
        <v>2353997136</v>
      </c>
      <c r="AG23" s="289">
        <f>HLOOKUP(AG$2,[2]Parametros!$B$50:$BI$59,6,FALSE)</f>
        <v>2539139465</v>
      </c>
      <c r="AH23" s="289">
        <f>HLOOKUP(AH$2,[2]Parametros!$B$50:$BI$59,6,FALSE)</f>
        <v>2164847787</v>
      </c>
      <c r="AI23" s="289">
        <f>HLOOKUP(AI$2,[2]Parametros!$B$50:$BI$59,6,FALSE)</f>
        <v>2629857960</v>
      </c>
      <c r="AJ23" s="289">
        <f>HLOOKUP(AJ$2,[2]Parametros!$B$50:$BI$59,6,FALSE)</f>
        <v>2255137953</v>
      </c>
      <c r="AK23" s="289">
        <f>HLOOKUP(AK$2,[2]Parametros!$B$50:$BI$59,6,FALSE)</f>
        <v>2528938327</v>
      </c>
    </row>
    <row r="24" spans="2:37">
      <c r="B24" s="269">
        <v>22</v>
      </c>
      <c r="C24" s="269" t="str">
        <f t="shared" si="0"/>
        <v>Coquimbo</v>
      </c>
      <c r="D24" s="273">
        <f t="shared" si="1"/>
        <v>2255137953</v>
      </c>
      <c r="E24" s="273">
        <f t="shared" si="2"/>
        <v>2528938327</v>
      </c>
      <c r="M24" s="266">
        <f t="shared" si="3"/>
        <v>25</v>
      </c>
      <c r="N24" s="264" t="str">
        <f t="shared" si="5"/>
        <v>Viña del Mar</v>
      </c>
      <c r="O24" s="272">
        <f t="shared" si="4"/>
        <v>4294747573.0700006</v>
      </c>
      <c r="P24" s="272">
        <f t="shared" si="4"/>
        <v>4910348754.2900009</v>
      </c>
      <c r="X24">
        <f t="shared" si="6"/>
        <v>21</v>
      </c>
      <c r="Y24" s="264" t="str">
        <f>'Ingresos Brutos del Juego'!B34</f>
        <v>Viña del Mar</v>
      </c>
      <c r="Z24" s="289">
        <f>HLOOKUP(Z$2,[2]Parametros!$B$50:$BI$59,7,FALSE)</f>
        <v>3963369651.1400003</v>
      </c>
      <c r="AA24" s="289">
        <f>HLOOKUP(AA$2,[2]Parametros!$B$50:$BI$59,7,FALSE)</f>
        <v>4421046279.789999</v>
      </c>
      <c r="AB24" s="289">
        <f>HLOOKUP(AB$2,[2]Parametros!$B$50:$BI$59,7,FALSE)</f>
        <v>4191694222.75</v>
      </c>
      <c r="AC24" s="289">
        <f>HLOOKUP(AC$2,[2]Parametros!$B$50:$BI$59,7,FALSE)</f>
        <v>5640913333.1100006</v>
      </c>
      <c r="AD24" s="289">
        <f>HLOOKUP(AD$2,[2]Parametros!$B$50:$BI$59,7,FALSE)</f>
        <v>5767121724.6700001</v>
      </c>
      <c r="AE24" s="289">
        <f>HLOOKUP(AE$2,[2]Parametros!$B$50:$BI$59,7,FALSE)</f>
        <v>5214539931.5500002</v>
      </c>
      <c r="AF24" s="289">
        <f>HLOOKUP(AF$2,[2]Parametros!$B$50:$BI$59,7,FALSE)</f>
        <v>4532912573.6999998</v>
      </c>
      <c r="AG24" s="289">
        <f>HLOOKUP(AG$2,[2]Parametros!$B$50:$BI$59,7,FALSE)</f>
        <v>4185627812.2499995</v>
      </c>
      <c r="AH24" s="289">
        <f>HLOOKUP(AH$2,[2]Parametros!$B$50:$BI$59,7,FALSE)</f>
        <v>3915020358.1000004</v>
      </c>
      <c r="AI24" s="289">
        <f>HLOOKUP(AI$2,[2]Parametros!$B$50:$BI$59,7,FALSE)</f>
        <v>4461494678.999999</v>
      </c>
      <c r="AJ24" s="289">
        <f>HLOOKUP(AJ$2,[2]Parametros!$B$50:$BI$59,7,FALSE)</f>
        <v>4910348754.2900009</v>
      </c>
      <c r="AK24" s="289">
        <f>HLOOKUP(AK$2,[2]Parametros!$B$50:$BI$59,7,FALSE)</f>
        <v>4294747573.0700006</v>
      </c>
    </row>
    <row r="25" spans="2:37">
      <c r="B25" s="269">
        <v>23</v>
      </c>
      <c r="C25" s="269" t="str">
        <f t="shared" si="0"/>
        <v>Marina del Sol Talcahuano</v>
      </c>
      <c r="D25" s="273" t="e">
        <f t="shared" si="1"/>
        <v>#VALUE!</v>
      </c>
      <c r="E25" s="273">
        <f t="shared" si="2"/>
        <v>3234520459</v>
      </c>
      <c r="M25" s="266">
        <f t="shared" si="3"/>
        <v>15</v>
      </c>
      <c r="N25" s="264" t="str">
        <f t="shared" si="5"/>
        <v>Pucón</v>
      </c>
      <c r="O25" s="272">
        <f t="shared" si="4"/>
        <v>993565854</v>
      </c>
      <c r="P25" s="272">
        <f t="shared" si="4"/>
        <v>732961441</v>
      </c>
      <c r="X25">
        <f t="shared" si="6"/>
        <v>22</v>
      </c>
      <c r="Y25" s="264" t="str">
        <f>'Ingresos Brutos del Juego'!B35</f>
        <v>Pucón</v>
      </c>
      <c r="Z25" s="289">
        <f>HLOOKUP(Z$2,[2]Parametros!$B$50:$BI$59,8,FALSE)</f>
        <v>656041656</v>
      </c>
      <c r="AA25" s="289">
        <f>HLOOKUP(AA$2,[2]Parametros!$B$50:$BI$59,8,FALSE)</f>
        <v>977970107</v>
      </c>
      <c r="AB25" s="289">
        <f>HLOOKUP(AB$2,[2]Parametros!$B$50:$BI$59,8,FALSE)</f>
        <v>861420620</v>
      </c>
      <c r="AC25" s="289">
        <f>HLOOKUP(AC$2,[2]Parametros!$B$50:$BI$59,8,FALSE)</f>
        <v>1933089160</v>
      </c>
      <c r="AD25" s="289">
        <f>HLOOKUP(AD$2,[2]Parametros!$B$50:$BI$59,8,FALSE)</f>
        <v>2560289019</v>
      </c>
      <c r="AE25" s="289">
        <f>HLOOKUP(AE$2,[2]Parametros!$B$50:$BI$59,8,FALSE)</f>
        <v>939181641</v>
      </c>
      <c r="AF25" s="289">
        <f>HLOOKUP(AF$2,[2]Parametros!$B$50:$BI$59,8,FALSE)</f>
        <v>836763537</v>
      </c>
      <c r="AG25" s="289">
        <f>HLOOKUP(AG$2,[2]Parametros!$B$50:$BI$59,8,FALSE)</f>
        <v>849448437</v>
      </c>
      <c r="AH25" s="289">
        <f>HLOOKUP(AH$2,[2]Parametros!$B$50:$BI$59,8,FALSE)</f>
        <v>608527731</v>
      </c>
      <c r="AI25" s="289">
        <f>HLOOKUP(AI$2,[2]Parametros!$B$50:$BI$59,8,FALSE)</f>
        <v>1168678673</v>
      </c>
      <c r="AJ25" s="289">
        <f>HLOOKUP(AJ$2,[2]Parametros!$B$50:$BI$59,8,FALSE)</f>
        <v>732961441</v>
      </c>
      <c r="AK25" s="289">
        <f>HLOOKUP(AK$2,[2]Parametros!$B$50:$BI$59,8,FALSE)</f>
        <v>993565854</v>
      </c>
    </row>
    <row r="26" spans="2:37">
      <c r="B26" s="269">
        <v>24</v>
      </c>
      <c r="C26" s="269" t="str">
        <f t="shared" si="0"/>
        <v>Casino Rinconada</v>
      </c>
      <c r="D26" s="273" t="e">
        <f t="shared" si="1"/>
        <v>#VALUE!</v>
      </c>
      <c r="E26" s="273">
        <f t="shared" si="2"/>
        <v>4132288339</v>
      </c>
      <c r="M26" s="266">
        <f t="shared" si="3"/>
        <v>17</v>
      </c>
      <c r="N26" s="264" t="str">
        <f t="shared" si="5"/>
        <v>Puerto Varas</v>
      </c>
      <c r="O26" s="272">
        <f t="shared" si="4"/>
        <v>1244686107.7500002</v>
      </c>
      <c r="P26" s="272">
        <f t="shared" si="4"/>
        <v>1332859703.7099998</v>
      </c>
      <c r="X26">
        <f t="shared" si="6"/>
        <v>23</v>
      </c>
      <c r="Y26" s="264" t="str">
        <f>'Ingresos Brutos del Juego'!B36</f>
        <v>Puerto Varas</v>
      </c>
      <c r="Z26" s="289">
        <f>HLOOKUP(Z$2,[2]Parametros!$B$50:$BI$59,9,FALSE)</f>
        <v>1342418293.9799998</v>
      </c>
      <c r="AA26" s="289">
        <f>HLOOKUP(AA$2,[2]Parametros!$B$50:$BI$59,9,FALSE)</f>
        <v>1217212610</v>
      </c>
      <c r="AB26" s="289">
        <f>HLOOKUP(AB$2,[2]Parametros!$B$50:$BI$59,9,FALSE)</f>
        <v>1239795010</v>
      </c>
      <c r="AC26" s="289">
        <f>HLOOKUP(AC$2,[2]Parametros!$B$50:$BI$59,9,FALSE)</f>
        <v>1401659625.5699999</v>
      </c>
      <c r="AD26" s="289">
        <f>HLOOKUP(AD$2,[2]Parametros!$B$50:$BI$59,9,FALSE)</f>
        <v>1435796880.5899999</v>
      </c>
      <c r="AE26" s="289">
        <f>HLOOKUP(AE$2,[2]Parametros!$B$50:$BI$59,9,FALSE)</f>
        <v>1459286976.3900001</v>
      </c>
      <c r="AF26" s="289">
        <f>HLOOKUP(AF$2,[2]Parametros!$B$50:$BI$59,9,FALSE)</f>
        <v>1370614987.52</v>
      </c>
      <c r="AG26" s="289">
        <f>HLOOKUP(AG$2,[2]Parametros!$B$50:$BI$59,9,FALSE)</f>
        <v>1320579670.9499998</v>
      </c>
      <c r="AH26" s="289">
        <f>HLOOKUP(AH$2,[2]Parametros!$B$50:$BI$59,9,FALSE)</f>
        <v>1299354608.5500002</v>
      </c>
      <c r="AI26" s="289">
        <f>HLOOKUP(AI$2,[2]Parametros!$B$50:$BI$59,9,FALSE)</f>
        <v>1456638072.3400004</v>
      </c>
      <c r="AJ26" s="289">
        <f>HLOOKUP(AJ$2,[2]Parametros!$B$50:$BI$59,9,FALSE)</f>
        <v>1332859703.7099998</v>
      </c>
      <c r="AK26" s="289">
        <f>HLOOKUP(AK$2,[2]Parametros!$B$50:$BI$59,9,FALSE)</f>
        <v>1244686107.7500002</v>
      </c>
    </row>
    <row r="27" spans="2:37">
      <c r="B27" s="294">
        <v>25</v>
      </c>
      <c r="C27" s="269" t="str">
        <f t="shared" si="0"/>
        <v>Viña del Mar</v>
      </c>
      <c r="D27" s="273">
        <f t="shared" si="1"/>
        <v>4910348754.2900009</v>
      </c>
      <c r="E27" s="273">
        <f t="shared" si="2"/>
        <v>4294747573.0700006</v>
      </c>
      <c r="M27" s="266">
        <f t="shared" si="3"/>
        <v>1</v>
      </c>
      <c r="N27" s="264" t="str">
        <f>Y27</f>
        <v>Puerto Natales</v>
      </c>
      <c r="O27" s="272">
        <f t="shared" si="4"/>
        <v>169001354</v>
      </c>
      <c r="P27" s="272">
        <f t="shared" si="4"/>
        <v>156377178</v>
      </c>
      <c r="X27">
        <f t="shared" si="6"/>
        <v>24</v>
      </c>
      <c r="Y27" s="264" t="str">
        <f>'Ingresos Brutos del Juego'!B37</f>
        <v>Puerto Natales</v>
      </c>
      <c r="Z27" s="289">
        <f>HLOOKUP(Z$2,[2]Parametros!$B$50:$BI$59,10,FALSE)</f>
        <v>152804635</v>
      </c>
      <c r="AA27" s="289">
        <f>HLOOKUP(AA$2,[2]Parametros!$B$50:$BI$59,10,FALSE)</f>
        <v>164734759</v>
      </c>
      <c r="AB27" s="289">
        <f>HLOOKUP(AB$2,[2]Parametros!$B$50:$BI$59,10,FALSE)</f>
        <v>170716238</v>
      </c>
      <c r="AC27" s="289">
        <f>HLOOKUP(AC$2,[2]Parametros!$B$50:$BI$59,10,FALSE)</f>
        <v>159575489</v>
      </c>
      <c r="AD27" s="289">
        <f>HLOOKUP(AD$2,[2]Parametros!$B$50:$BI$59,10,FALSE)</f>
        <v>161183317</v>
      </c>
      <c r="AE27" s="289">
        <f>HLOOKUP(AE$2,[2]Parametros!$B$50:$BI$59,10,FALSE)</f>
        <v>200716953</v>
      </c>
      <c r="AF27" s="289">
        <f>HLOOKUP(AF$2,[2]Parametros!$B$50:$BI$59,10,FALSE)</f>
        <v>177367960</v>
      </c>
      <c r="AG27" s="289">
        <f>HLOOKUP(AG$2,[2]Parametros!$B$50:$BI$59,10,FALSE)</f>
        <v>175273453</v>
      </c>
      <c r="AH27" s="289">
        <f>HLOOKUP(AH$2,[2]Parametros!$B$50:$BI$59,10,FALSE)</f>
        <v>158871112</v>
      </c>
      <c r="AI27" s="289">
        <f>HLOOKUP(AI$2,[2]Parametros!$B$50:$BI$59,10,FALSE)</f>
        <v>165739104</v>
      </c>
      <c r="AJ27" s="289">
        <f>HLOOKUP(AJ$2,[2]Parametros!$B$50:$BI$59,10,FALSE)</f>
        <v>156377178</v>
      </c>
      <c r="AK27" s="289">
        <f>HLOOKUP(AK$2,[2]Parametros!$B$50:$BI$59,10,FALSE)</f>
        <v>169001354</v>
      </c>
    </row>
    <row r="28" spans="2:37">
      <c r="B28" s="301">
        <v>26</v>
      </c>
      <c r="C28" s="301" t="str">
        <f t="shared" si="0"/>
        <v>Sun Monticello</v>
      </c>
      <c r="D28" s="300" t="e">
        <f t="shared" si="1"/>
        <v>#VALUE!</v>
      </c>
      <c r="E28" s="300">
        <f t="shared" si="2"/>
        <v>7388480982</v>
      </c>
      <c r="M28" s="266">
        <f t="shared" si="3"/>
        <v>9</v>
      </c>
      <c r="N28" s="264" t="str">
        <f>Y28</f>
        <v>Marina del Sol Chillán</v>
      </c>
      <c r="O28" s="272">
        <f t="shared" si="4"/>
        <v>627808534</v>
      </c>
      <c r="P28" s="272" t="e">
        <f t="shared" si="4"/>
        <v>#VALUE!</v>
      </c>
      <c r="W28">
        <v>10143</v>
      </c>
      <c r="X28">
        <f t="shared" si="6"/>
        <v>25</v>
      </c>
      <c r="Y28" s="264" t="str">
        <f>'Ingresos Brutos del Juego'!B21</f>
        <v>Marina del Sol Chillán</v>
      </c>
      <c r="Z28" s="289" t="e">
        <f>SUMIFS('[1]WIN BRUTO BI'!$AQ:$AQ,'[1]WIN BRUTO BI'!$AR:$AR,Z$2,'[1]WIN BRUTO BI'!$D:$D,$W28)</f>
        <v>#VALUE!</v>
      </c>
      <c r="AA28" s="289" t="e">
        <f>SUMIFS('[1]WIN BRUTO BI'!$AQ:$AQ,'[1]WIN BRUTO BI'!$AR:$AR,AA$2,'[1]WIN BRUTO BI'!$D:$D,$W28)</f>
        <v>#VALUE!</v>
      </c>
      <c r="AB28" s="289" t="e">
        <f>SUMIFS('[1]WIN BRUTO BI'!$AQ:$AQ,'[1]WIN BRUTO BI'!$AR:$AR,AB$2,'[1]WIN BRUTO BI'!$D:$D,$W28)</f>
        <v>#VALUE!</v>
      </c>
      <c r="AC28" s="289" t="e">
        <f>SUMIFS('[1]WIN BRUTO BI'!$AQ:$AQ,'[1]WIN BRUTO BI'!$AR:$AR,AC$2,'[1]WIN BRUTO BI'!$D:$D,$W28)</f>
        <v>#VALUE!</v>
      </c>
      <c r="AD28" s="289" t="e">
        <f>SUMIFS('[1]WIN BRUTO BI'!$AQ:$AQ,'[1]WIN BRUTO BI'!$AR:$AR,AD$2,'[1]WIN BRUTO BI'!$D:$D,$W28)</f>
        <v>#VALUE!</v>
      </c>
      <c r="AE28" s="289" t="e">
        <f>SUMIFS('[1]WIN BRUTO BI'!$AQ:$AQ,'[1]WIN BRUTO BI'!$AR:$AR,AE$2,'[1]WIN BRUTO BI'!$D:$D,$W28)</f>
        <v>#VALUE!</v>
      </c>
      <c r="AF28" s="289" t="e">
        <f>SUMIFS('[1]WIN BRUTO BI'!$AQ:$AQ,'[1]WIN BRUTO BI'!$AR:$AR,AF$2,'[1]WIN BRUTO BI'!$D:$D,$W28)</f>
        <v>#VALUE!</v>
      </c>
      <c r="AG28" s="289" t="e">
        <f>SUMIFS('[1]WIN BRUTO BI'!$AQ:$AQ,'[1]WIN BRUTO BI'!$AR:$AR,AG$2,'[1]WIN BRUTO BI'!$D:$D,$W28)</f>
        <v>#VALUE!</v>
      </c>
      <c r="AH28" s="289" t="e">
        <f>SUMIFS('[1]WIN BRUTO BI'!$AQ:$AQ,'[1]WIN BRUTO BI'!$AR:$AR,AH$2,'[1]WIN BRUTO BI'!$D:$D,$W28)</f>
        <v>#VALUE!</v>
      </c>
      <c r="AI28" s="289" t="e">
        <f>SUMIFS('[1]WIN BRUTO BI'!$AQ:$AQ,'[1]WIN BRUTO BI'!$AR:$AR,AI$2,'[1]WIN BRUTO BI'!$D:$D,$W28)</f>
        <v>#VALUE!</v>
      </c>
      <c r="AJ28" s="289" t="e">
        <f>SUMIFS('[1]WIN BRUTO BI'!$AQ:$AQ,'[1]WIN BRUTO BI'!$AR:$AR,AJ$2,'[1]WIN BRUTO BI'!$D:$D,$W28)</f>
        <v>#VALUE!</v>
      </c>
      <c r="AK28" s="289">
        <f>SUMIFS('[1]WIN BRUTO BI'!$AQ:$AQ,'[1]WIN BRUTO BI'!$AR:$AR,AK$2,'[1]WIN BRUTO BI'!$D:$D,$W28)</f>
        <v>627808534</v>
      </c>
    </row>
    <row r="29" spans="2:37">
      <c r="C29" s="270" t="s">
        <v>0</v>
      </c>
      <c r="D29" s="274" t="e">
        <f>SUM(D3:D28)</f>
        <v>#VALUE!</v>
      </c>
      <c r="E29" s="274">
        <f>SUM(E3:E28)</f>
        <v>40207782328.339996</v>
      </c>
      <c r="M29" s="266">
        <f t="shared" si="3"/>
        <v>8</v>
      </c>
      <c r="N29" s="264" t="str">
        <f t="shared" ref="N29" si="7">Y29</f>
        <v>Casino Luckia Arica</v>
      </c>
      <c r="O29" s="272">
        <f t="shared" si="4"/>
        <v>605611838</v>
      </c>
      <c r="P29" s="272" t="e">
        <f t="shared" si="4"/>
        <v>#VALUE!</v>
      </c>
      <c r="W29">
        <v>10122</v>
      </c>
      <c r="X29">
        <v>26</v>
      </c>
      <c r="Y29" s="264" t="str">
        <f>'Ingresos Brutos del Juego'!B11</f>
        <v>Casino Luckia Arica</v>
      </c>
      <c r="Z29" s="289" t="e">
        <f>SUMIFS('[1]WIN BRUTO BI'!$AQ:$AQ,'[1]WIN BRUTO BI'!$AR:$AR,Z$2,'[1]WIN BRUTO BI'!$D:$D,$W29)</f>
        <v>#VALUE!</v>
      </c>
      <c r="AA29" s="289" t="e">
        <f>SUMIFS('[1]WIN BRUTO BI'!$AQ:$AQ,'[1]WIN BRUTO BI'!$AR:$AR,AA$2,'[1]WIN BRUTO BI'!$D:$D,$W29)</f>
        <v>#VALUE!</v>
      </c>
      <c r="AB29" s="289" t="e">
        <f>SUMIFS('[1]WIN BRUTO BI'!$AQ:$AQ,'[1]WIN BRUTO BI'!$AR:$AR,AB$2,'[1]WIN BRUTO BI'!$D:$D,$W29)</f>
        <v>#VALUE!</v>
      </c>
      <c r="AC29" s="289" t="e">
        <f>SUMIFS('[1]WIN BRUTO BI'!$AQ:$AQ,'[1]WIN BRUTO BI'!$AR:$AR,AC$2,'[1]WIN BRUTO BI'!$D:$D,$W29)</f>
        <v>#VALUE!</v>
      </c>
      <c r="AD29" s="289" t="e">
        <f>SUMIFS('[1]WIN BRUTO BI'!$AQ:$AQ,'[1]WIN BRUTO BI'!$AR:$AR,AD$2,'[1]WIN BRUTO BI'!$D:$D,$W29)</f>
        <v>#VALUE!</v>
      </c>
      <c r="AE29" s="289" t="e">
        <f>SUMIFS('[1]WIN BRUTO BI'!$AQ:$AQ,'[1]WIN BRUTO BI'!$AR:$AR,AE$2,'[1]WIN BRUTO BI'!$D:$D,$W29)</f>
        <v>#VALUE!</v>
      </c>
      <c r="AF29" s="289" t="e">
        <f>SUMIFS('[1]WIN BRUTO BI'!$AQ:$AQ,'[1]WIN BRUTO BI'!$AR:$AR,AF$2,'[1]WIN BRUTO BI'!$D:$D,$W29)</f>
        <v>#VALUE!</v>
      </c>
      <c r="AG29" s="289" t="e">
        <f>SUMIFS('[1]WIN BRUTO BI'!$AQ:$AQ,'[1]WIN BRUTO BI'!$AR:$AR,AG$2,'[1]WIN BRUTO BI'!$D:$D,$W29)</f>
        <v>#VALUE!</v>
      </c>
      <c r="AH29" s="289" t="e">
        <f>SUMIFS('[1]WIN BRUTO BI'!$AQ:$AQ,'[1]WIN BRUTO BI'!$AR:$AR,AH$2,'[1]WIN BRUTO BI'!$D:$D,$W29)</f>
        <v>#VALUE!</v>
      </c>
      <c r="AI29" s="289" t="e">
        <f>SUMIFS('[1]WIN BRUTO BI'!$AQ:$AQ,'[1]WIN BRUTO BI'!$AR:$AR,AI$2,'[1]WIN BRUTO BI'!$D:$D,$W29)</f>
        <v>#VALUE!</v>
      </c>
      <c r="AJ29" s="289" t="e">
        <f>SUMIFS('[1]WIN BRUTO BI'!$AQ:$AQ,'[1]WIN BRUTO BI'!$AR:$AR,AJ$2,'[1]WIN BRUTO BI'!$D:$D,$W29)</f>
        <v>#VALUE!</v>
      </c>
      <c r="AK29" s="289">
        <f>SUMIFS('[1]WIN BRUTO BI'!$AQ:$AQ,'[1]WIN BRUTO BI'!$AR:$AR,AK$2,'[1]WIN BRUTO BI'!$D:$D,$W29)</f>
        <v>605611838</v>
      </c>
    </row>
    <row r="30" spans="2:37">
      <c r="N30" s="264" t="s">
        <v>0</v>
      </c>
      <c r="O30" s="272">
        <f>SUM(O4:O27)</f>
        <v>38974361956.340004</v>
      </c>
      <c r="P30" s="272" t="e">
        <f>SUM(P4:P27)</f>
        <v>#VALUE!</v>
      </c>
      <c r="Y30" t="s">
        <v>0</v>
      </c>
      <c r="Z30" s="289" t="e">
        <f>SUM(Z4:Z29)</f>
        <v>#VALUE!</v>
      </c>
      <c r="AA30" s="289" t="e">
        <f t="shared" ref="AA30:AK30" si="8">SUM(AA4:AA29)</f>
        <v>#VALUE!</v>
      </c>
      <c r="AB30" s="289" t="e">
        <f t="shared" si="8"/>
        <v>#VALUE!</v>
      </c>
      <c r="AC30" s="289" t="e">
        <f t="shared" si="8"/>
        <v>#VALUE!</v>
      </c>
      <c r="AD30" s="289" t="e">
        <f t="shared" si="8"/>
        <v>#VALUE!</v>
      </c>
      <c r="AE30" s="289" t="e">
        <f t="shared" si="8"/>
        <v>#VALUE!</v>
      </c>
      <c r="AF30" s="289" t="e">
        <f t="shared" si="8"/>
        <v>#VALUE!</v>
      </c>
      <c r="AG30" s="289" t="e">
        <f t="shared" si="8"/>
        <v>#VALUE!</v>
      </c>
      <c r="AH30" s="289" t="e">
        <f t="shared" si="8"/>
        <v>#VALUE!</v>
      </c>
      <c r="AI30" s="289" t="e">
        <f t="shared" si="8"/>
        <v>#VALUE!</v>
      </c>
      <c r="AJ30" s="289" t="e">
        <f t="shared" si="8"/>
        <v>#VALUE!</v>
      </c>
      <c r="AK30" s="289">
        <f t="shared" si="8"/>
        <v>40207782328.340004</v>
      </c>
    </row>
    <row r="31" spans="2:37">
      <c r="N31" s="264"/>
    </row>
    <row r="32" spans="2:37">
      <c r="D32" t="str">
        <f>"Ingresos brutos del juego o win ($ millones)"&amp;CHAR(10)&amp;O1&amp;" "&amp;MID(AJ2,1,4)&amp;"-"&amp;N1&amp;" "&amp;MID(AK2,1,4)</f>
        <v>Ingresos brutos del juego o win ($ millones)
Agosto 2019-Septiembre 2019</v>
      </c>
      <c r="N32" s="264"/>
    </row>
    <row r="33" spans="14:14">
      <c r="N33" s="264"/>
    </row>
    <row r="34" spans="14:14">
      <c r="N34" s="264"/>
    </row>
    <row r="35" spans="14:14">
      <c r="N35" s="264"/>
    </row>
    <row r="36" spans="14:14">
      <c r="N36" s="264"/>
    </row>
    <row r="37" spans="14:14">
      <c r="N37" s="264"/>
    </row>
    <row r="38" spans="14:14">
      <c r="N38" s="264"/>
    </row>
    <row r="39" spans="14:14">
      <c r="N39" s="264"/>
    </row>
    <row r="40" spans="14:14">
      <c r="N40" s="264"/>
    </row>
    <row r="41" spans="14:14">
      <c r="N41" s="264"/>
    </row>
    <row r="42" spans="14:14">
      <c r="N42" s="264"/>
    </row>
    <row r="43" spans="14:14">
      <c r="N43" s="264"/>
    </row>
    <row r="69" spans="2:26">
      <c r="B69" s="345" t="s">
        <v>184</v>
      </c>
      <c r="C69" s="345"/>
      <c r="D69" s="345"/>
      <c r="E69" s="345"/>
      <c r="F69" s="345"/>
      <c r="G69" s="345"/>
      <c r="H69" s="345"/>
      <c r="I69" s="345"/>
      <c r="J69" s="345"/>
      <c r="K69" s="345"/>
    </row>
    <row r="71" spans="2:26">
      <c r="B71" t="s">
        <v>185</v>
      </c>
      <c r="C71" s="267" t="s">
        <v>183</v>
      </c>
      <c r="D71" t="s">
        <v>121</v>
      </c>
      <c r="O71" s="263" t="str">
        <f>'Resumen Industria'!C15</f>
        <v>Enero</v>
      </c>
      <c r="P71" s="263" t="str">
        <f>'Resumen Industria'!D15</f>
        <v>Febrero</v>
      </c>
      <c r="Q71" s="263" t="str">
        <f>'Resumen Industria'!E15</f>
        <v>Marzo</v>
      </c>
      <c r="R71" s="263" t="str">
        <f>'Resumen Industria'!F15</f>
        <v>Abril</v>
      </c>
      <c r="S71" s="263" t="str">
        <f>'Resumen Industria'!G15</f>
        <v>Mayo</v>
      </c>
      <c r="T71" s="263" t="str">
        <f>'Resumen Industria'!H15</f>
        <v>Junio</v>
      </c>
      <c r="U71" s="263" t="str">
        <f>'Resumen Industria'!I15</f>
        <v>Julio</v>
      </c>
      <c r="V71" s="263" t="str">
        <f>'Resumen Industria'!J15</f>
        <v>Agosto</v>
      </c>
      <c r="W71" s="263" t="str">
        <f>'Resumen Industria'!K15</f>
        <v>Septiembre</v>
      </c>
      <c r="X71" s="263" t="str">
        <f>'Resumen Industria'!L15</f>
        <v>Octubre</v>
      </c>
      <c r="Y71" s="263" t="str">
        <f>'Resumen Industria'!M15</f>
        <v>Noviembre</v>
      </c>
      <c r="Z71" s="288" t="str">
        <f>'Resumen Industria'!N15</f>
        <v>Diciembre</v>
      </c>
    </row>
    <row r="72" spans="2:26">
      <c r="B72" s="275" t="str">
        <f>'Resumen Industria'!B35</f>
        <v>Ruleta</v>
      </c>
      <c r="C72" s="273">
        <f>HLOOKUP(N1,O71:Z76,2,FALSE)</f>
        <v>1769870790</v>
      </c>
      <c r="D72" s="276">
        <f>C72/$C$77</f>
        <v>4.4018115097700164E-2</v>
      </c>
      <c r="N72" s="264" t="str">
        <f>'Resumen Industria'!B17</f>
        <v>Ruleta</v>
      </c>
      <c r="O72" s="264">
        <f>'Resumen Industria'!C17+'Resumen Industria'!C24</f>
        <v>1936427060</v>
      </c>
      <c r="P72" s="264">
        <f>'Resumen Industria'!D17+'Resumen Industria'!D24</f>
        <v>1640955392.3</v>
      </c>
      <c r="Q72" s="264">
        <f>'Resumen Industria'!E17+'Resumen Industria'!E24</f>
        <v>1706706989.5999999</v>
      </c>
      <c r="R72" s="264">
        <f>'Resumen Industria'!F17+'Resumen Industria'!F24</f>
        <v>1763013449.8</v>
      </c>
      <c r="S72" s="264">
        <f>'Resumen Industria'!G17+'Resumen Industria'!G24</f>
        <v>1652261591.5999999</v>
      </c>
      <c r="T72" s="264">
        <f>'Resumen Industria'!H17+'Resumen Industria'!H24</f>
        <v>1903861560.8</v>
      </c>
      <c r="U72" s="264">
        <f>'Resumen Industria'!I17+'Resumen Industria'!I24</f>
        <v>1787935469.8</v>
      </c>
      <c r="V72" s="264">
        <f>'Resumen Industria'!J17+'Resumen Industria'!J24</f>
        <v>1849227180.8</v>
      </c>
      <c r="W72" s="264">
        <f>'Resumen Industria'!K17+'Resumen Industria'!K24</f>
        <v>1769870790</v>
      </c>
      <c r="X72" s="264">
        <f>'Resumen Industria'!L17+'Resumen Industria'!L24</f>
        <v>0</v>
      </c>
      <c r="Y72" s="264">
        <f>'Resumen Industria'!M17+'Resumen Industria'!M24</f>
        <v>0</v>
      </c>
      <c r="Z72" s="290">
        <f>'Resumen Industria'!N17+'Resumen Industria'!N24</f>
        <v>0</v>
      </c>
    </row>
    <row r="73" spans="2:26">
      <c r="B73" s="275" t="str">
        <f>'Resumen Industria'!B36</f>
        <v>Cartas</v>
      </c>
      <c r="C73" s="273">
        <f>HLOOKUP(N1,O71:Z76,3,FALSE)</f>
        <v>5713531720.6000004</v>
      </c>
      <c r="D73" s="276">
        <f t="shared" ref="D73:D76" si="9">C73/$C$77</f>
        <v>0.14210014556584194</v>
      </c>
      <c r="E73" t="str">
        <f>"Participación en ingresos brutos por categoría de juego"&amp;CHAR(10)&amp;N1&amp;" "&amp;MID(AK2,1,4)</f>
        <v>Participación en ingresos brutos por categoría de juego
Septiembre 2019</v>
      </c>
      <c r="N73" s="264" t="str">
        <f>'Resumen Industria'!B18</f>
        <v>Cartas</v>
      </c>
      <c r="O73" s="264">
        <f>'Resumen Industria'!C18+'Resumen Industria'!C25</f>
        <v>5245718987.8999996</v>
      </c>
      <c r="P73" s="264">
        <f>'Resumen Industria'!D18+'Resumen Industria'!D25</f>
        <v>5741585961.3000002</v>
      </c>
      <c r="Q73" s="264">
        <f>'Resumen Industria'!E18+'Resumen Industria'!E25</f>
        <v>3768611457.3000002</v>
      </c>
      <c r="R73" s="264">
        <f>'Resumen Industria'!F18+'Resumen Industria'!F25</f>
        <v>4577599576.6999998</v>
      </c>
      <c r="S73" s="264">
        <f>'Resumen Industria'!G18+'Resumen Industria'!G25</f>
        <v>5285795343.8999996</v>
      </c>
      <c r="T73" s="264">
        <f>'Resumen Industria'!H18+'Resumen Industria'!H25</f>
        <v>5377400488.1000004</v>
      </c>
      <c r="U73" s="264">
        <f>'Resumen Industria'!I18+'Resumen Industria'!I25</f>
        <v>4850601514.25</v>
      </c>
      <c r="V73" s="264">
        <f>'Resumen Industria'!J18+'Resumen Industria'!J25</f>
        <v>4628495227.4499998</v>
      </c>
      <c r="W73" s="264">
        <f>'Resumen Industria'!K18+'Resumen Industria'!K25</f>
        <v>5713531720.6000004</v>
      </c>
      <c r="X73" s="264">
        <f>'Resumen Industria'!L18+'Resumen Industria'!L25</f>
        <v>0</v>
      </c>
      <c r="Y73" s="264">
        <f>'Resumen Industria'!M18+'Resumen Industria'!M25</f>
        <v>0</v>
      </c>
      <c r="Z73" s="290">
        <f>'Resumen Industria'!N18+'Resumen Industria'!N25</f>
        <v>0</v>
      </c>
    </row>
    <row r="74" spans="2:26">
      <c r="B74" s="275" t="str">
        <f>'Resumen Industria'!B37</f>
        <v>Dados</v>
      </c>
      <c r="C74" s="273">
        <f>HLOOKUP(N1,O71:Z76,4,FALSE)</f>
        <v>116502899.09999999</v>
      </c>
      <c r="D74" s="276">
        <f t="shared" si="9"/>
        <v>2.8975211358788222E-3</v>
      </c>
      <c r="E74" t="str">
        <f>"Total ingresos brutos: "&amp;TEXT(E29,"$ 0.0..")&amp;" millones"</f>
        <v>Total ingresos brutos: $ 40.208 millones</v>
      </c>
      <c r="N74" s="264" t="str">
        <f>'Resumen Industria'!B19</f>
        <v>Dados</v>
      </c>
      <c r="O74" s="264">
        <f>'Resumen Industria'!C19+'Resumen Industria'!C26</f>
        <v>120877150</v>
      </c>
      <c r="P74" s="264">
        <f>'Resumen Industria'!D19+'Resumen Industria'!D26</f>
        <v>145438571.80000001</v>
      </c>
      <c r="Q74" s="264">
        <f>'Resumen Industria'!E19+'Resumen Industria'!E26</f>
        <v>138166862</v>
      </c>
      <c r="R74" s="264">
        <f>'Resumen Industria'!F19+'Resumen Industria'!F26</f>
        <v>117503151</v>
      </c>
      <c r="S74" s="264">
        <f>'Resumen Industria'!G19+'Resumen Industria'!G26</f>
        <v>121181360.19999999</v>
      </c>
      <c r="T74" s="264">
        <f>'Resumen Industria'!H19+'Resumen Industria'!H26</f>
        <v>71019051.400000006</v>
      </c>
      <c r="U74" s="264">
        <f>'Resumen Industria'!I19+'Resumen Industria'!I26</f>
        <v>144174801</v>
      </c>
      <c r="V74" s="264">
        <f>'Resumen Industria'!J19+'Resumen Industria'!J26</f>
        <v>119278911.40000001</v>
      </c>
      <c r="W74" s="264">
        <f>'Resumen Industria'!K19+'Resumen Industria'!K26</f>
        <v>116502899.09999999</v>
      </c>
      <c r="X74" s="264">
        <f>'Resumen Industria'!L19+'Resumen Industria'!L26</f>
        <v>0</v>
      </c>
      <c r="Y74" s="264">
        <f>'Resumen Industria'!M19+'Resumen Industria'!M26</f>
        <v>0</v>
      </c>
      <c r="Z74" s="290">
        <f>'Resumen Industria'!N19+'Resumen Industria'!N26</f>
        <v>0</v>
      </c>
    </row>
    <row r="75" spans="2:26">
      <c r="B75" s="275" t="str">
        <f>'Resumen Industria'!B38</f>
        <v>Máquinas de azar</v>
      </c>
      <c r="C75" s="273">
        <f>HLOOKUP(N1,O71:Z76,5,FALSE)</f>
        <v>32560468462.240002</v>
      </c>
      <c r="D75" s="276">
        <f t="shared" si="9"/>
        <v>0.8098051318231636</v>
      </c>
      <c r="N75" s="264" t="str">
        <f>'Resumen Industria'!B20</f>
        <v>Máquinas de azar</v>
      </c>
      <c r="O75" s="264">
        <f>'Resumen Industria'!C20+'Resumen Industria'!C27</f>
        <v>33610332415.779999</v>
      </c>
      <c r="P75" s="264">
        <f>'Resumen Industria'!D20+'Resumen Industria'!D27</f>
        <v>32825995759.260002</v>
      </c>
      <c r="Q75" s="264">
        <f>'Resumen Industria'!E20+'Resumen Industria'!E27</f>
        <v>34219434980.739998</v>
      </c>
      <c r="R75" s="264">
        <f>'Resumen Industria'!F20+'Resumen Industria'!F27</f>
        <v>32649935642.880001</v>
      </c>
      <c r="S75" s="264">
        <f>'Resumen Industria'!G20+'Resumen Industria'!G27</f>
        <v>34177189226.060001</v>
      </c>
      <c r="T75" s="264">
        <f>'Resumen Industria'!H20+'Resumen Industria'!H27</f>
        <v>31547026503.799999</v>
      </c>
      <c r="U75" s="264">
        <f>'Resumen Industria'!I20+'Resumen Industria'!I27</f>
        <v>34443526787.879997</v>
      </c>
      <c r="V75" s="264">
        <f>'Resumen Industria'!J20+'Resumen Industria'!J27</f>
        <v>34682219236.520004</v>
      </c>
      <c r="W75" s="264">
        <f>'Resumen Industria'!K20+'Resumen Industria'!K27</f>
        <v>32560468462.240002</v>
      </c>
      <c r="X75" s="264">
        <f>'Resumen Industria'!L20+'Resumen Industria'!L27</f>
        <v>0</v>
      </c>
      <c r="Y75" s="264">
        <f>'Resumen Industria'!M20+'Resumen Industria'!M27</f>
        <v>0</v>
      </c>
      <c r="Z75" s="290">
        <f>'Resumen Industria'!N20+'Resumen Industria'!N27</f>
        <v>0</v>
      </c>
    </row>
    <row r="76" spans="2:26">
      <c r="B76" s="275" t="str">
        <f>'Resumen Industria'!B39</f>
        <v>Bingo</v>
      </c>
      <c r="C76" s="273">
        <f>HLOOKUP(N1,O71:Z76,6,FALSE)</f>
        <v>47408448.399999999</v>
      </c>
      <c r="D76" s="276">
        <f t="shared" si="9"/>
        <v>1.179086377415483E-3</v>
      </c>
      <c r="N76" s="264" t="str">
        <f>'Resumen Industria'!B21</f>
        <v>Bingo</v>
      </c>
      <c r="O76" s="264">
        <f>'Resumen Industria'!C21+'Resumen Industria'!C28</f>
        <v>52484618</v>
      </c>
      <c r="P76" s="264">
        <f>'Resumen Industria'!D21+'Resumen Industria'!D28</f>
        <v>65581495.600000001</v>
      </c>
      <c r="Q76" s="264">
        <f>'Resumen Industria'!E21+'Resumen Industria'!E28</f>
        <v>55410351.799999997</v>
      </c>
      <c r="R76" s="264">
        <f>'Resumen Industria'!F21+'Resumen Industria'!F28</f>
        <v>49933080.200000003</v>
      </c>
      <c r="S76" s="264">
        <f>'Resumen Industria'!G21+'Resumen Industria'!G28</f>
        <v>56177918.200000003</v>
      </c>
      <c r="T76" s="264">
        <f>'Resumen Industria'!H21+'Resumen Industria'!H28</f>
        <v>48553275.5</v>
      </c>
      <c r="U76" s="264">
        <f>'Resumen Industria'!I21+'Resumen Industria'!I28</f>
        <v>56670903.399999999</v>
      </c>
      <c r="V76" s="264">
        <f>'Resumen Industria'!J21+'Resumen Industria'!J28</f>
        <v>57811682.299999997</v>
      </c>
      <c r="W76" s="264">
        <f>'Resumen Industria'!K21+'Resumen Industria'!K28</f>
        <v>47408448.399999999</v>
      </c>
      <c r="X76" s="264">
        <f>'Resumen Industria'!L21+'Resumen Industria'!L28</f>
        <v>0</v>
      </c>
      <c r="Y76" s="264">
        <f>'Resumen Industria'!M21+'Resumen Industria'!M28</f>
        <v>0</v>
      </c>
      <c r="Z76" s="290">
        <f>'Resumen Industria'!N21+'Resumen Industria'!N28</f>
        <v>0</v>
      </c>
    </row>
    <row r="77" spans="2:26">
      <c r="B77" s="275" t="s">
        <v>0</v>
      </c>
      <c r="C77" s="273">
        <f>SUM(C72:C76)</f>
        <v>40207782320.340004</v>
      </c>
      <c r="D77" s="265"/>
      <c r="O77" s="264"/>
      <c r="P77" s="264"/>
      <c r="Q77" s="264"/>
      <c r="R77" s="264"/>
      <c r="S77" s="264"/>
      <c r="T77" s="264"/>
      <c r="U77" s="264"/>
      <c r="V77" s="264"/>
      <c r="W77" s="264"/>
      <c r="X77" s="264"/>
      <c r="Y77" s="264"/>
      <c r="Z77" s="290"/>
    </row>
    <row r="113" spans="1:15" ht="16.5" customHeight="1">
      <c r="A113" s="269"/>
      <c r="B113" s="269"/>
      <c r="C113" s="269" t="str">
        <f>'[3]Evolución por año'!B$5</f>
        <v>201710</v>
      </c>
      <c r="D113" s="269" t="str">
        <f>'[3]Evolución por año'!C$5</f>
        <v>201711</v>
      </c>
      <c r="E113" s="269" t="str">
        <f>'[3]Evolución por año'!D$5</f>
        <v>201712</v>
      </c>
      <c r="F113" s="269" t="str">
        <f>'[3]Evolución por año'!E$5</f>
        <v>201801</v>
      </c>
      <c r="G113" s="269" t="str">
        <f>'[3]Evolución por año'!F$5</f>
        <v>201802</v>
      </c>
      <c r="H113" s="269" t="str">
        <f>'[3]Evolución por año'!G$5</f>
        <v>201803</v>
      </c>
      <c r="I113" s="269" t="str">
        <f>'[3]Evolución por año'!H$5</f>
        <v>201804</v>
      </c>
      <c r="J113" s="269" t="str">
        <f>'[3]Evolución por año'!I$5</f>
        <v>201805</v>
      </c>
      <c r="K113" s="269" t="str">
        <f>'[3]Evolución por año'!J$5</f>
        <v>201806</v>
      </c>
      <c r="L113" s="269" t="str">
        <f>'[3]Evolución por año'!K$5</f>
        <v>201807</v>
      </c>
      <c r="M113" s="269" t="str">
        <f>'[3]Evolución por año'!L$5</f>
        <v>201808</v>
      </c>
      <c r="N113" s="269" t="str">
        <f>'[3]Evolución por año'!M$5</f>
        <v>201809</v>
      </c>
      <c r="O113" s="269"/>
    </row>
    <row r="114" spans="1:15" ht="16.5" customHeight="1">
      <c r="A114" s="269"/>
      <c r="B114" s="269"/>
      <c r="C114" s="269">
        <f>'[3]Evolución por año'!B$4</f>
        <v>201810</v>
      </c>
      <c r="D114" s="269">
        <f>'[3]Evolución por año'!C$4</f>
        <v>201811</v>
      </c>
      <c r="E114" s="269">
        <f>'[3]Evolución por año'!D$4</f>
        <v>201812</v>
      </c>
      <c r="F114" s="269">
        <f>'[3]Evolución por año'!E$4</f>
        <v>201901</v>
      </c>
      <c r="G114" s="269">
        <f>'[3]Evolución por año'!F$4</f>
        <v>201902</v>
      </c>
      <c r="H114" s="269">
        <f>'[3]Evolución por año'!G$4</f>
        <v>201903</v>
      </c>
      <c r="I114" s="269">
        <f>'[3]Evolución por año'!H$4</f>
        <v>201904</v>
      </c>
      <c r="J114" s="269">
        <f>'[3]Evolución por año'!I$4</f>
        <v>201905</v>
      </c>
      <c r="K114" s="269">
        <f>'[3]Evolución por año'!J$4</f>
        <v>201906</v>
      </c>
      <c r="L114" s="269">
        <f>'[3]Evolución por año'!K$4</f>
        <v>201907</v>
      </c>
      <c r="M114" s="269">
        <f>'[3]Evolución por año'!L$4</f>
        <v>201908</v>
      </c>
      <c r="N114" s="269">
        <f>'[3]Evolución por año'!M$4</f>
        <v>201909</v>
      </c>
      <c r="O114" s="269"/>
    </row>
    <row r="115" spans="1:15">
      <c r="A115" s="279" t="s">
        <v>13</v>
      </c>
      <c r="B115" s="268" t="s">
        <v>190</v>
      </c>
      <c r="C115" s="286" t="str">
        <f>'[3]Evolución por año'!B$7</f>
        <v>Octubre</v>
      </c>
      <c r="D115" s="286" t="str">
        <f>'[3]Evolución por año'!C$7</f>
        <v>Noviembre</v>
      </c>
      <c r="E115" s="286" t="str">
        <f>'[3]Evolución por año'!D$7</f>
        <v>Diciembre</v>
      </c>
      <c r="F115" s="286" t="str">
        <f>'[3]Evolución por año'!E$7</f>
        <v>Enero</v>
      </c>
      <c r="G115" s="286" t="str">
        <f>'[3]Evolución por año'!F$7</f>
        <v>Febrero</v>
      </c>
      <c r="H115" s="286" t="str">
        <f>'[3]Evolución por año'!G$7</f>
        <v>Marzo</v>
      </c>
      <c r="I115" s="286" t="str">
        <f>'[3]Evolución por año'!H$7</f>
        <v>Abril</v>
      </c>
      <c r="J115" s="286" t="str">
        <f>'[3]Evolución por año'!I$7</f>
        <v>Mayo</v>
      </c>
      <c r="K115" s="286" t="str">
        <f>'[3]Evolución por año'!J$7</f>
        <v>Junio</v>
      </c>
      <c r="L115" s="286" t="str">
        <f>'[3]Evolución por año'!K$7</f>
        <v>Julio</v>
      </c>
      <c r="M115" s="286" t="str">
        <f>'[3]Evolución por año'!L$7</f>
        <v>Agosto</v>
      </c>
      <c r="N115" s="286" t="str">
        <f>'[3]Evolución por año'!M$7</f>
        <v>Septiembre</v>
      </c>
      <c r="O115" s="279" t="s">
        <v>0</v>
      </c>
    </row>
    <row r="116" spans="1:15">
      <c r="A116" s="346" t="str">
        <f>MID(C113,1,4)</f>
        <v>2017</v>
      </c>
      <c r="B116" s="268" t="s">
        <v>187</v>
      </c>
      <c r="C116" s="277">
        <f>HLOOKUP(VALUE(C113),[2]Parametros!$B$50:$AW$60,11,FALSE)</f>
        <v>11904854327.83</v>
      </c>
      <c r="D116" s="277">
        <f>HLOOKUP(VALUE(D113),[2]Parametros!$B$50:$AW$60,11,FALSE)</f>
        <v>10220927098.1157</v>
      </c>
      <c r="E116" s="277">
        <f>HLOOKUP(VALUE(E113),[2]Parametros!$B$50:$AW$60,11,FALSE)</f>
        <v>11660064486.601</v>
      </c>
      <c r="F116" s="277">
        <f>HLOOKUP(VALUE(F113),[2]Parametros!$B$50:$AW$60,11,FALSE)</f>
        <v>15036119536.634199</v>
      </c>
      <c r="G116" s="277">
        <f>HLOOKUP(VALUE(G113),[2]Parametros!$B$50:$AW$60,11,FALSE)</f>
        <v>15907114226.869999</v>
      </c>
      <c r="H116" s="277">
        <f>HLOOKUP(VALUE(H113),[2]Parametros!$B$50:$AW$60,11,FALSE)</f>
        <v>12762494365.189999</v>
      </c>
      <c r="I116" s="277">
        <f>HLOOKUP(VALUE(I113),[2]Parametros!$B$50:$AW$60,11,FALSE)</f>
        <v>11288107052.092451</v>
      </c>
      <c r="J116" s="277">
        <f>HLOOKUP(VALUE(J113),[2]Parametros!$B$50:$AW$60,11,FALSE)</f>
        <v>11542264424.82</v>
      </c>
      <c r="K116" s="277">
        <f>HLOOKUP(VALUE(K113),[2]Parametros!$B$50:$AW$60,11,FALSE)</f>
        <v>11052146085.219999</v>
      </c>
      <c r="L116" s="277">
        <f>HLOOKUP(VALUE(L113),[2]Parametros!$B$50:$AW$60,11,FALSE)</f>
        <v>12831101868.82</v>
      </c>
      <c r="M116" s="277">
        <f>HLOOKUP(VALUE(M113),[2]Parametros!$B$50:$AW$60,11,FALSE)</f>
        <v>11265919666.01</v>
      </c>
      <c r="N116" s="277">
        <f>HLOOKUP(VALUE(N113),[2]Parametros!$B$50:$AW$60,11,FALSE)</f>
        <v>11944652280.6</v>
      </c>
      <c r="O116" s="277">
        <f>SUM(C116:N116)</f>
        <v>147415765418.80334</v>
      </c>
    </row>
    <row r="117" spans="1:15">
      <c r="A117" s="346"/>
      <c r="B117" s="268" t="s">
        <v>188</v>
      </c>
      <c r="C117" s="277" t="e">
        <f>SUMIFS('[1]WIN BRUTO BI'!$AQ$2:$AQ$10000,'[1]WIN BRUTO BI'!$AR$2:$AR$10000,C113)</f>
        <v>#VALUE!</v>
      </c>
      <c r="D117" s="277" t="e">
        <f>SUMIFS('[1]WIN BRUTO BI'!$AQ$2:$AQ$10000,'[1]WIN BRUTO BI'!$AR$2:$AR$10000,D113)</f>
        <v>#VALUE!</v>
      </c>
      <c r="E117" s="277" t="e">
        <f>SUMIFS('[1]WIN BRUTO BI'!$AQ$2:$AQ$10000,'[1]WIN BRUTO BI'!$AR$2:$AR$10000,E113)</f>
        <v>#VALUE!</v>
      </c>
      <c r="F117" s="277" t="e">
        <f>SUMIFS('[1]WIN BRUTO BI'!$AQ$2:$AQ$10000,'[1]WIN BRUTO BI'!$AR$2:$AR$10000,F113)</f>
        <v>#VALUE!</v>
      </c>
      <c r="G117" s="277" t="e">
        <f>SUMIFS('[1]WIN BRUTO BI'!$AQ$2:$AQ$10000,'[1]WIN BRUTO BI'!$AR$2:$AR$10000,G113)</f>
        <v>#VALUE!</v>
      </c>
      <c r="H117" s="277" t="e">
        <f>SUMIFS('[1]WIN BRUTO BI'!$AQ$2:$AQ$10000,'[1]WIN BRUTO BI'!$AR$2:$AR$10000,H113)</f>
        <v>#VALUE!</v>
      </c>
      <c r="I117" s="277" t="e">
        <f>SUMIFS('[1]WIN BRUTO BI'!$AQ$2:$AQ$10000,'[1]WIN BRUTO BI'!$AR$2:$AR$10000,I113)</f>
        <v>#VALUE!</v>
      </c>
      <c r="J117" s="277" t="e">
        <f>SUMIFS('[1]WIN BRUTO BI'!$AQ$2:$AQ$10000,'[1]WIN BRUTO BI'!$AR$2:$AR$10000,J113)</f>
        <v>#VALUE!</v>
      </c>
      <c r="K117" s="277" t="e">
        <f>SUMIFS('[1]WIN BRUTO BI'!$AQ$2:$AQ$10000,'[1]WIN BRUTO BI'!$AR$2:$AR$10000,K113)</f>
        <v>#VALUE!</v>
      </c>
      <c r="L117" s="277" t="e">
        <f>SUMIFS('[1]WIN BRUTO BI'!$AQ$2:$AQ$10000,'[1]WIN BRUTO BI'!$AR$2:$AR$10000,L113)</f>
        <v>#VALUE!</v>
      </c>
      <c r="M117" s="277" t="e">
        <f>SUMIFS('[1]WIN BRUTO BI'!$AQ$2:$AQ$10000,'[1]WIN BRUTO BI'!$AR$2:$AR$10000,M113)</f>
        <v>#VALUE!</v>
      </c>
      <c r="N117" s="277">
        <f>SUMIFS('[1]WIN BRUTO BI'!$AQ$2:$AQ$10000,'[1]WIN BRUTO BI'!$AR$2:$AR$10000,N113)</f>
        <v>27337558149</v>
      </c>
      <c r="O117" s="277" t="e">
        <f t="shared" ref="O117:O125" si="10">SUM(C117:N117)</f>
        <v>#VALUE!</v>
      </c>
    </row>
    <row r="118" spans="1:15">
      <c r="A118" s="346"/>
      <c r="B118" s="268" t="s">
        <v>0</v>
      </c>
      <c r="C118" s="277" t="e">
        <f>C116+C117</f>
        <v>#VALUE!</v>
      </c>
      <c r="D118" s="277" t="e">
        <f t="shared" ref="D118:L118" si="11">D116+D117</f>
        <v>#VALUE!</v>
      </c>
      <c r="E118" s="277" t="e">
        <f t="shared" si="11"/>
        <v>#VALUE!</v>
      </c>
      <c r="F118" s="277" t="e">
        <f t="shared" si="11"/>
        <v>#VALUE!</v>
      </c>
      <c r="G118" s="277" t="e">
        <f t="shared" si="11"/>
        <v>#VALUE!</v>
      </c>
      <c r="H118" s="277" t="e">
        <f t="shared" si="11"/>
        <v>#VALUE!</v>
      </c>
      <c r="I118" s="277" t="e">
        <f t="shared" si="11"/>
        <v>#VALUE!</v>
      </c>
      <c r="J118" s="277" t="e">
        <f t="shared" si="11"/>
        <v>#VALUE!</v>
      </c>
      <c r="K118" s="277" t="e">
        <f t="shared" si="11"/>
        <v>#VALUE!</v>
      </c>
      <c r="L118" s="277" t="e">
        <f t="shared" si="11"/>
        <v>#VALUE!</v>
      </c>
      <c r="M118" s="277" t="e">
        <f t="shared" ref="M118" si="12">M116+M117</f>
        <v>#VALUE!</v>
      </c>
      <c r="N118" s="283">
        <f>N116+N117</f>
        <v>39282210429.599998</v>
      </c>
      <c r="O118" s="277" t="e">
        <f t="shared" si="10"/>
        <v>#VALUE!</v>
      </c>
    </row>
    <row r="119" spans="1:15">
      <c r="A119" s="346"/>
      <c r="B119" s="268" t="s">
        <v>189</v>
      </c>
      <c r="C119" s="269">
        <f>VLOOKUP(VALUE(C113),'[3]Evolución por año'!$X:$Y,2,FALSE)</f>
        <v>26634.9</v>
      </c>
      <c r="D119" s="269">
        <f>VLOOKUP(VALUE(D113),'[3]Evolución por año'!$X:$Y,2,FALSE)</f>
        <v>26732.12</v>
      </c>
      <c r="E119" s="269">
        <f>VLOOKUP(VALUE(E113),'[3]Evolución por año'!$X:$Y,2,FALSE)</f>
        <v>26798.14</v>
      </c>
      <c r="F119" s="269">
        <f>VLOOKUP(VALUE(F113),'[3]Evolución por año'!$X:$Y,2,FALSE)</f>
        <v>26824.94</v>
      </c>
      <c r="G119" s="269">
        <f>VLOOKUP(VALUE(G113),'[3]Evolución por año'!$X:$Y,2,FALSE)</f>
        <v>26923.7</v>
      </c>
      <c r="H119" s="269">
        <f>VLOOKUP(VALUE(H113),'[3]Evolución por año'!$X:$Y,2,FALSE)</f>
        <v>26996.89</v>
      </c>
      <c r="I119" s="269">
        <f>VLOOKUP(VALUE(I113),'[3]Evolución por año'!$X:$Y,2,FALSE)</f>
        <v>27004.63</v>
      </c>
      <c r="J119" s="269">
        <f>VLOOKUP(VALUE(J113),'[3]Evolución por año'!$X:$Y,2,FALSE)</f>
        <v>27078.32</v>
      </c>
      <c r="K119" s="269">
        <f>VLOOKUP(VALUE(K113),'[3]Evolución por año'!$X:$Y,2,FALSE)</f>
        <v>27158.77</v>
      </c>
      <c r="L119" s="269">
        <f>VLOOKUP(VALUE(L113),'[3]Evolución por año'!$X:$Y,2,FALSE)</f>
        <v>27202.48</v>
      </c>
      <c r="M119" s="269">
        <f>VLOOKUP(VALUE(M113),'[3]Evolución por año'!$X:$Y,2,FALSE)</f>
        <v>27287.57</v>
      </c>
      <c r="N119" s="269">
        <f>VLOOKUP(VALUE(N113),'[3]Evolución por año'!$X:$Y,2,FALSE)</f>
        <v>27357.45</v>
      </c>
      <c r="O119" s="277">
        <f t="shared" si="10"/>
        <v>323999.91000000003</v>
      </c>
    </row>
    <row r="120" spans="1:15">
      <c r="A120" s="346"/>
      <c r="B120" s="268" t="s">
        <v>191</v>
      </c>
      <c r="C120" s="269" t="e">
        <f>C118/C119</f>
        <v>#VALUE!</v>
      </c>
      <c r="D120" s="269" t="e">
        <f t="shared" ref="D120:M120" si="13">D118/D119</f>
        <v>#VALUE!</v>
      </c>
      <c r="E120" s="269" t="e">
        <f t="shared" si="13"/>
        <v>#VALUE!</v>
      </c>
      <c r="F120" s="269" t="e">
        <f t="shared" si="13"/>
        <v>#VALUE!</v>
      </c>
      <c r="G120" s="269" t="e">
        <f t="shared" si="13"/>
        <v>#VALUE!</v>
      </c>
      <c r="H120" s="269" t="e">
        <f t="shared" si="13"/>
        <v>#VALUE!</v>
      </c>
      <c r="I120" s="269" t="e">
        <f t="shared" si="13"/>
        <v>#VALUE!</v>
      </c>
      <c r="J120" s="269" t="e">
        <f t="shared" si="13"/>
        <v>#VALUE!</v>
      </c>
      <c r="K120" s="269" t="e">
        <f t="shared" si="13"/>
        <v>#VALUE!</v>
      </c>
      <c r="L120" s="269" t="e">
        <f t="shared" si="13"/>
        <v>#VALUE!</v>
      </c>
      <c r="M120" s="269" t="e">
        <f t="shared" si="13"/>
        <v>#VALUE!</v>
      </c>
      <c r="N120" s="284">
        <f>N118/N119</f>
        <v>1435887.1323752762</v>
      </c>
      <c r="O120" s="277" t="e">
        <f t="shared" si="10"/>
        <v>#VALUE!</v>
      </c>
    </row>
    <row r="121" spans="1:15">
      <c r="A121" s="346" t="str">
        <f>MID(C114,1,4)</f>
        <v>2018</v>
      </c>
      <c r="B121" s="268" t="s">
        <v>187</v>
      </c>
      <c r="C121" s="277">
        <f>HLOOKUP(VALUE(C114),[2]Parametros!$B$50:$BI$60,11,FALSE)</f>
        <v>10478886905.02</v>
      </c>
      <c r="D121" s="277">
        <f>HLOOKUP(VALUE(D114),[2]Parametros!$B$50:$BI$60,11,FALSE)</f>
        <v>10994669096.789999</v>
      </c>
      <c r="E121" s="277">
        <f>HLOOKUP(VALUE(E114),[2]Parametros!$B$50:$BI$60,11,FALSE)</f>
        <v>11122030821.75</v>
      </c>
      <c r="F121" s="277">
        <f>HLOOKUP(VALUE(F114),[2]Parametros!$B$50:$BI$60,11,FALSE)</f>
        <v>14211545233.68</v>
      </c>
      <c r="G121" s="277">
        <f>HLOOKUP(VALUE(G114),[2]Parametros!$B$50:$BI$60,11,FALSE)</f>
        <v>14955679678.26</v>
      </c>
      <c r="H121" s="277">
        <f>HLOOKUP(VALUE(H114),[2]Parametros!$B$50:$BI$60,11,FALSE)</f>
        <v>12256043959.439999</v>
      </c>
      <c r="I121" s="277">
        <f>HLOOKUP(VALUE(I114),[2]Parametros!$B$50:$BI$60,11,FALSE)</f>
        <v>11226896918.58</v>
      </c>
      <c r="J121" s="277">
        <f>HLOOKUP(VALUE(J114),[2]Parametros!$B$50:$BI$60,11,FALSE)</f>
        <v>11238644324.959999</v>
      </c>
      <c r="K121" s="277">
        <f>HLOOKUP(VALUE(K114),[2]Parametros!$B$50:$BI$60,11,FALSE)</f>
        <v>10050587584.599998</v>
      </c>
      <c r="L121" s="277">
        <f>HLOOKUP(VALUE(L114),[2]Parametros!$B$50:$BI$60,11,FALSE)</f>
        <v>12055116367.329998</v>
      </c>
      <c r="M121" s="277">
        <f>HLOOKUP(VALUE(M114),[2]Parametros!$B$50:$BI$60,11,FALSE)</f>
        <v>11504967408.470001</v>
      </c>
      <c r="N121" s="277">
        <f>HLOOKUP(VALUE(N114),[2]Parametros!$B$50:$BI$60,11,FALSE)</f>
        <v>11164316963.34</v>
      </c>
      <c r="O121" s="277">
        <f>SUM(C121:N121)</f>
        <v>141259385262.22003</v>
      </c>
    </row>
    <row r="122" spans="1:15">
      <c r="A122" s="346"/>
      <c r="B122" s="268" t="s">
        <v>188</v>
      </c>
      <c r="C122" s="277" t="e">
        <f>SUMIFS('[1]WIN BRUTO BI'!$AQ$2:$AQ$10000,'[1]WIN BRUTO BI'!$AR$2:$AR$10000,C114)</f>
        <v>#VALUE!</v>
      </c>
      <c r="D122" s="277" t="e">
        <f>SUMIFS('[1]WIN BRUTO BI'!$AQ$2:$AQ$10000,'[1]WIN BRUTO BI'!$AR$2:$AR$10000,D114)</f>
        <v>#VALUE!</v>
      </c>
      <c r="E122" s="277" t="e">
        <f>SUMIFS('[1]WIN BRUTO BI'!$AQ$2:$AQ$10000,'[1]WIN BRUTO BI'!$AR$2:$AR$10000,E114)</f>
        <v>#VALUE!</v>
      </c>
      <c r="F122" s="277" t="e">
        <f>SUMIFS('[1]WIN BRUTO BI'!$AQ$2:$AQ$10000,'[1]WIN BRUTO BI'!$AR$2:$AR$10000,F114)</f>
        <v>#VALUE!</v>
      </c>
      <c r="G122" s="277" t="e">
        <f>SUMIFS('[1]WIN BRUTO BI'!$AQ$2:$AQ$10000,'[1]WIN BRUTO BI'!$AR$2:$AR$10000,G114)</f>
        <v>#VALUE!</v>
      </c>
      <c r="H122" s="277" t="e">
        <f>SUMIFS('[1]WIN BRUTO BI'!$AQ$2:$AQ$10000,'[1]WIN BRUTO BI'!$AR$2:$AR$10000,H114)</f>
        <v>#VALUE!</v>
      </c>
      <c r="I122" s="277" t="e">
        <f>SUMIFS('[1]WIN BRUTO BI'!$AQ$2:$AQ$10000,'[1]WIN BRUTO BI'!$AR$2:$AR$10000,I114)</f>
        <v>#VALUE!</v>
      </c>
      <c r="J122" s="277" t="e">
        <f>SUMIFS('[1]WIN BRUTO BI'!$AQ$2:$AQ$10000,'[1]WIN BRUTO BI'!$AR$2:$AR$10000,J114)</f>
        <v>#VALUE!</v>
      </c>
      <c r="K122" s="277" t="e">
        <f>SUMIFS('[1]WIN BRUTO BI'!$AQ$2:$AQ$10000,'[1]WIN BRUTO BI'!$AR$2:$AR$10000,K114)</f>
        <v>#VALUE!</v>
      </c>
      <c r="L122" s="277" t="e">
        <f>SUMIFS('[1]WIN BRUTO BI'!$AQ$2:$AQ$10000,'[1]WIN BRUTO BI'!$AR$2:$AR$10000,L114)</f>
        <v>#VALUE!</v>
      </c>
      <c r="M122" s="277" t="e">
        <f>SUMIFS('[1]WIN BRUTO BI'!$AQ$2:$AQ$10000,'[1]WIN BRUTO BI'!$AR$2:$AR$10000,M114)</f>
        <v>#VALUE!</v>
      </c>
      <c r="N122" s="283">
        <f>SUMIFS('[1]WIN BRUTO BI'!$AQ$2:$AQ$10000,'[1]WIN BRUTO BI'!$AR$2:$AR$10000,N114)</f>
        <v>29043465365</v>
      </c>
      <c r="O122" s="277" t="e">
        <f t="shared" si="10"/>
        <v>#VALUE!</v>
      </c>
    </row>
    <row r="123" spans="1:15">
      <c r="A123" s="346"/>
      <c r="B123" s="268" t="s">
        <v>0</v>
      </c>
      <c r="C123" s="277" t="e">
        <f>C121+C122</f>
        <v>#VALUE!</v>
      </c>
      <c r="D123" s="277" t="e">
        <f t="shared" ref="D123" si="14">D121+D122</f>
        <v>#VALUE!</v>
      </c>
      <c r="E123" s="277" t="e">
        <f t="shared" ref="E123" si="15">E121+E122</f>
        <v>#VALUE!</v>
      </c>
      <c r="F123" s="277" t="e">
        <f t="shared" ref="F123" si="16">F121+F122</f>
        <v>#VALUE!</v>
      </c>
      <c r="G123" s="277" t="e">
        <f t="shared" ref="G123" si="17">G121+G122</f>
        <v>#VALUE!</v>
      </c>
      <c r="H123" s="277" t="e">
        <f t="shared" ref="H123" si="18">H121+H122</f>
        <v>#VALUE!</v>
      </c>
      <c r="I123" s="277" t="e">
        <f t="shared" ref="I123" si="19">I121+I122</f>
        <v>#VALUE!</v>
      </c>
      <c r="J123" s="277" t="e">
        <f t="shared" ref="J123" si="20">J121+J122</f>
        <v>#VALUE!</v>
      </c>
      <c r="K123" s="277" t="e">
        <f t="shared" ref="K123" si="21">K121+K122</f>
        <v>#VALUE!</v>
      </c>
      <c r="L123" s="277" t="e">
        <f t="shared" ref="L123" si="22">L121+L122</f>
        <v>#VALUE!</v>
      </c>
      <c r="M123" s="277" t="e">
        <f t="shared" ref="M123" si="23">M121+M122</f>
        <v>#VALUE!</v>
      </c>
      <c r="N123" s="283">
        <f t="shared" ref="N123" si="24">N121+N122</f>
        <v>40207782328.339996</v>
      </c>
      <c r="O123" s="277" t="e">
        <f t="shared" si="10"/>
        <v>#VALUE!</v>
      </c>
    </row>
    <row r="124" spans="1:15">
      <c r="A124" s="346"/>
      <c r="B124" s="268" t="s">
        <v>189</v>
      </c>
      <c r="C124" s="269">
        <f>VLOOKUP(VALUE(C114),'[3]Evolución por año'!$X:$Y,2,FALSE)</f>
        <v>27432.1</v>
      </c>
      <c r="D124" s="269">
        <f>VLOOKUP(VALUE(D114),'[3]Evolución por año'!$X:$Y,2,FALSE)</f>
        <v>27532.799999999999</v>
      </c>
      <c r="E124" s="269">
        <f>VLOOKUP(VALUE(E114),'[3]Evolución por año'!$X:$Y,2,FALSE)</f>
        <v>27565.79</v>
      </c>
      <c r="F124" s="269">
        <f>VLOOKUP(VALUE(F114),'[3]Evolución por año'!$X:$Y,2,FALSE)</f>
        <v>27546.22</v>
      </c>
      <c r="G124" s="269">
        <f>VLOOKUP(VALUE(G114),'[3]Evolución por año'!$X:$Y,2,FALSE)</f>
        <v>27556.9</v>
      </c>
      <c r="H124" s="269">
        <f>VLOOKUP(VALUE(H114),'[3]Evolución por año'!$X:$Y,2,FALSE)</f>
        <v>27565.759999999998</v>
      </c>
      <c r="I124" s="269">
        <f>VLOOKUP(VALUE(I114),'[3]Evolución por año'!$X:$Y,2,FALSE)</f>
        <v>27662.17</v>
      </c>
      <c r="J124" s="269">
        <f>VLOOKUP(VALUE(J114),'[3]Evolución por año'!$X:$Y,2,FALSE)</f>
        <v>27765.55</v>
      </c>
      <c r="K124" s="269">
        <f>VLOOKUP(VALUE(K114),'[3]Evolución por año'!$X:$Y,2,FALSE)</f>
        <v>27903.3</v>
      </c>
      <c r="L124" s="269">
        <f>VLOOKUP(VALUE(L114),'[3]Evolución por año'!$X:$Y,2,FALSE)</f>
        <v>27953.42</v>
      </c>
      <c r="M124" s="269">
        <f>VLOOKUP(VALUE(M114),'[3]Evolución por año'!$X:$Y,2,FALSE)</f>
        <v>27993.08</v>
      </c>
      <c r="N124" s="269">
        <f>VLOOKUP(VALUE(N114),'[3]Evolución por año'!$X:$Y,2,FALSE)</f>
        <v>28048.53</v>
      </c>
      <c r="O124" s="277">
        <f t="shared" si="10"/>
        <v>332525.62</v>
      </c>
    </row>
    <row r="125" spans="1:15">
      <c r="A125" s="346"/>
      <c r="B125" s="268" t="s">
        <v>191</v>
      </c>
      <c r="C125" s="269" t="e">
        <f>C123/C124</f>
        <v>#VALUE!</v>
      </c>
      <c r="D125" s="269" t="e">
        <f t="shared" ref="D125" si="25">D123/D124</f>
        <v>#VALUE!</v>
      </c>
      <c r="E125" s="269" t="e">
        <f t="shared" ref="E125" si="26">E123/E124</f>
        <v>#VALUE!</v>
      </c>
      <c r="F125" s="269" t="e">
        <f t="shared" ref="F125" si="27">F123/F124</f>
        <v>#VALUE!</v>
      </c>
      <c r="G125" s="269" t="e">
        <f t="shared" ref="G125" si="28">G123/G124</f>
        <v>#VALUE!</v>
      </c>
      <c r="H125" s="269" t="e">
        <f t="shared" ref="H125" si="29">H123/H124</f>
        <v>#VALUE!</v>
      </c>
      <c r="I125" s="269" t="e">
        <f t="shared" ref="I125" si="30">I123/I124</f>
        <v>#VALUE!</v>
      </c>
      <c r="J125" s="269" t="e">
        <f t="shared" ref="J125" si="31">J123/J124</f>
        <v>#VALUE!</v>
      </c>
      <c r="K125" s="269" t="e">
        <f t="shared" ref="K125" si="32">K123/K124</f>
        <v>#VALUE!</v>
      </c>
      <c r="L125" s="269" t="e">
        <f t="shared" ref="L125" si="33">L123/L124</f>
        <v>#VALUE!</v>
      </c>
      <c r="M125" s="269" t="e">
        <f t="shared" ref="M125" si="34">M123/M124</f>
        <v>#VALUE!</v>
      </c>
      <c r="N125" s="284">
        <f>IFERROR(N123/N124,0)</f>
        <v>1433507.6500743532</v>
      </c>
      <c r="O125" s="277" t="e">
        <f t="shared" si="10"/>
        <v>#VALUE!</v>
      </c>
    </row>
    <row r="126" spans="1:15">
      <c r="A126" s="343" t="s">
        <v>186</v>
      </c>
      <c r="B126" s="268" t="s">
        <v>192</v>
      </c>
      <c r="C126" s="278">
        <f t="shared" ref="C126:L126" si="35">IFERROR((C125-C120)/C120,0)</f>
        <v>0</v>
      </c>
      <c r="D126" s="278">
        <f t="shared" si="35"/>
        <v>0</v>
      </c>
      <c r="E126" s="278">
        <f t="shared" si="35"/>
        <v>0</v>
      </c>
      <c r="F126" s="278">
        <f t="shared" si="35"/>
        <v>0</v>
      </c>
      <c r="G126" s="278">
        <f t="shared" si="35"/>
        <v>0</v>
      </c>
      <c r="H126" s="278">
        <f t="shared" si="35"/>
        <v>0</v>
      </c>
      <c r="I126" s="278">
        <f t="shared" si="35"/>
        <v>0</v>
      </c>
      <c r="J126" s="278">
        <f t="shared" si="35"/>
        <v>0</v>
      </c>
      <c r="K126" s="278">
        <f t="shared" si="35"/>
        <v>0</v>
      </c>
      <c r="L126" s="278">
        <f t="shared" si="35"/>
        <v>0</v>
      </c>
      <c r="M126" s="278">
        <f>IFERROR((M125-M120)/M120,0)</f>
        <v>0</v>
      </c>
      <c r="N126" s="285">
        <f>IFERROR((N125-N120)/N120,0)</f>
        <v>-1.6571513507379796E-3</v>
      </c>
      <c r="O126" s="278" t="e">
        <f>(O125-O120)/O120</f>
        <v>#VALUE!</v>
      </c>
    </row>
    <row r="127" spans="1:15">
      <c r="A127" s="344"/>
      <c r="B127" s="268" t="s">
        <v>193</v>
      </c>
      <c r="C127" s="342" t="e">
        <f>O126</f>
        <v>#VALUE!</v>
      </c>
      <c r="D127" s="342"/>
      <c r="E127" s="342"/>
      <c r="F127" s="342"/>
      <c r="G127" s="342"/>
      <c r="H127" s="342"/>
      <c r="I127" s="342"/>
      <c r="J127" s="342"/>
      <c r="K127" s="342"/>
      <c r="L127" s="342"/>
      <c r="M127" s="342"/>
      <c r="N127" s="342"/>
      <c r="O127" s="342"/>
    </row>
    <row r="130" spans="3:14">
      <c r="C130" t="e">
        <f>C117/C119</f>
        <v>#VALUE!</v>
      </c>
      <c r="D130" t="e">
        <f t="shared" ref="D130:M130" si="36">D117/D119</f>
        <v>#VALUE!</v>
      </c>
      <c r="E130" t="e">
        <f t="shared" si="36"/>
        <v>#VALUE!</v>
      </c>
      <c r="F130" t="e">
        <f t="shared" si="36"/>
        <v>#VALUE!</v>
      </c>
      <c r="G130" t="e">
        <f t="shared" si="36"/>
        <v>#VALUE!</v>
      </c>
      <c r="H130" t="e">
        <f t="shared" si="36"/>
        <v>#VALUE!</v>
      </c>
      <c r="I130" t="e">
        <f t="shared" si="36"/>
        <v>#VALUE!</v>
      </c>
      <c r="J130" t="e">
        <f t="shared" si="36"/>
        <v>#VALUE!</v>
      </c>
      <c r="K130" t="e">
        <f t="shared" si="36"/>
        <v>#VALUE!</v>
      </c>
      <c r="L130" t="e">
        <f t="shared" si="36"/>
        <v>#VALUE!</v>
      </c>
      <c r="M130" t="e">
        <f t="shared" si="36"/>
        <v>#VALUE!</v>
      </c>
      <c r="N130" t="e">
        <f>SUM(C130:M130)</f>
        <v>#VALUE!</v>
      </c>
    </row>
    <row r="131" spans="3:14">
      <c r="C131" t="e">
        <f>C122/C124</f>
        <v>#VALUE!</v>
      </c>
      <c r="D131" t="e">
        <f t="shared" ref="D131:M131" si="37">D122/D124</f>
        <v>#VALUE!</v>
      </c>
      <c r="E131" t="e">
        <f t="shared" si="37"/>
        <v>#VALUE!</v>
      </c>
      <c r="F131" t="e">
        <f t="shared" si="37"/>
        <v>#VALUE!</v>
      </c>
      <c r="G131" t="e">
        <f t="shared" si="37"/>
        <v>#VALUE!</v>
      </c>
      <c r="H131" t="e">
        <f t="shared" si="37"/>
        <v>#VALUE!</v>
      </c>
      <c r="I131" t="e">
        <f t="shared" si="37"/>
        <v>#VALUE!</v>
      </c>
      <c r="J131" t="e">
        <f t="shared" si="37"/>
        <v>#VALUE!</v>
      </c>
      <c r="K131" t="e">
        <f t="shared" si="37"/>
        <v>#VALUE!</v>
      </c>
      <c r="L131" t="e">
        <f t="shared" si="37"/>
        <v>#VALUE!</v>
      </c>
      <c r="M131" t="e">
        <f t="shared" si="37"/>
        <v>#VALUE!</v>
      </c>
      <c r="N131" t="e">
        <f>SUM(C131:M131)</f>
        <v>#VALUE!</v>
      </c>
    </row>
    <row r="132" spans="3:14">
      <c r="M132" s="276"/>
      <c r="N132" s="281" t="e">
        <f>(N131-N130)/N130</f>
        <v>#VALUE!</v>
      </c>
    </row>
  </sheetData>
  <mergeCells count="6">
    <mergeCell ref="C127:O127"/>
    <mergeCell ref="A126:A127"/>
    <mergeCell ref="B1:K1"/>
    <mergeCell ref="B69:K69"/>
    <mergeCell ref="A116:A120"/>
    <mergeCell ref="A121:A125"/>
  </mergeCells>
  <pageMargins left="0.7" right="0.7" top="0.75" bottom="0.75" header="0.3" footer="0.3"/>
  <pageSetup paperSize="11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62"/>
  <sheetViews>
    <sheetView topLeftCell="A24" zoomScale="85" zoomScaleNormal="85" workbookViewId="0">
      <selection activeCell="B6" sqref="B6"/>
    </sheetView>
  </sheetViews>
  <sheetFormatPr baseColWidth="10" defaultRowHeight="15"/>
  <cols>
    <col min="1" max="1" width="27" bestFit="1" customWidth="1"/>
    <col min="2" max="2" width="22.42578125" bestFit="1" customWidth="1"/>
    <col min="9" max="9" width="31" bestFit="1" customWidth="1"/>
  </cols>
  <sheetData>
    <row r="1" spans="1:10">
      <c r="A1" t="s">
        <v>194</v>
      </c>
      <c r="B1" s="282">
        <f>HLOOKUP([1]Parametros!$B$12,'Resumen Industria'!B9:O12,4,FALSE)</f>
        <v>40207782328.339996</v>
      </c>
      <c r="I1" t="s">
        <v>227</v>
      </c>
      <c r="J1" s="264">
        <f>B46</f>
        <v>10962.045241863612</v>
      </c>
    </row>
    <row r="2" spans="1:10">
      <c r="A2" t="s">
        <v>192</v>
      </c>
      <c r="B2" s="276">
        <f>HLOOKUP([1]Parametros!$B$12,'Graficos Comunicado'!C115:O126,12,FALSE)</f>
        <v>-1.6571513507379796E-3</v>
      </c>
      <c r="I2" t="s">
        <v>228</v>
      </c>
      <c r="J2" s="265">
        <f>B47/J1</f>
        <v>0.4314113407723919</v>
      </c>
    </row>
    <row r="3" spans="1:10">
      <c r="A3" t="s">
        <v>195</v>
      </c>
      <c r="B3" s="276" t="e">
        <f>'Graficos Comunicado'!C127</f>
        <v>#VALUE!</v>
      </c>
      <c r="I3" t="s">
        <v>229</v>
      </c>
      <c r="J3" s="265">
        <f>(B49+B48)/J1</f>
        <v>0.56858865922760815</v>
      </c>
    </row>
    <row r="4" spans="1:10">
      <c r="I4" t="s">
        <v>230</v>
      </c>
      <c r="J4" s="264">
        <f>B47</f>
        <v>4729.1506354000003</v>
      </c>
    </row>
    <row r="5" spans="1:10">
      <c r="A5" t="s">
        <v>196</v>
      </c>
      <c r="I5" t="s">
        <v>231</v>
      </c>
      <c r="J5" s="264">
        <f>B49</f>
        <v>4637.1919490336131</v>
      </c>
    </row>
    <row r="6" spans="1:10">
      <c r="A6" t="s">
        <v>182</v>
      </c>
      <c r="B6" t="s">
        <v>183</v>
      </c>
      <c r="C6" t="s">
        <v>121</v>
      </c>
      <c r="I6" t="s">
        <v>232</v>
      </c>
      <c r="J6" s="264">
        <f>B48</f>
        <v>1595.70265743</v>
      </c>
    </row>
    <row r="7" spans="1:10">
      <c r="A7" t="str">
        <f>VLOOKUP(E7,'Graficos Comunicado'!$B:$E,2,FALSE)</f>
        <v>Sun Monticello</v>
      </c>
      <c r="B7" s="280">
        <f>VLOOKUP(E7,'Graficos Comunicado'!$B:$E,4,FALSE)</f>
        <v>7388480982</v>
      </c>
      <c r="C7" s="276">
        <f>B7/$B$33</f>
        <v>0.18375748559483007</v>
      </c>
      <c r="E7">
        <v>26</v>
      </c>
    </row>
    <row r="8" spans="1:10">
      <c r="A8" t="str">
        <f>VLOOKUP(E8,'Graficos Comunicado'!$B:$E,2,FALSE)</f>
        <v>Viña del Mar</v>
      </c>
      <c r="B8" s="280">
        <f>VLOOKUP(E8,'Graficos Comunicado'!$B:$E,4,FALSE)</f>
        <v>4294747573.0700006</v>
      </c>
      <c r="C8" s="276">
        <f t="shared" ref="C8:C32" si="0">B8/$B$33</f>
        <v>0.10681383862454152</v>
      </c>
      <c r="E8">
        <v>25</v>
      </c>
    </row>
    <row r="9" spans="1:10">
      <c r="A9" t="str">
        <f>VLOOKUP(E9,'Graficos Comunicado'!$B:$E,2,FALSE)</f>
        <v>Casino Rinconada</v>
      </c>
      <c r="B9" s="280">
        <f>VLOOKUP(E9,'Graficos Comunicado'!$B:$E,4,FALSE)</f>
        <v>4132288339</v>
      </c>
      <c r="C9" s="276">
        <f t="shared" si="0"/>
        <v>0.10277334634512791</v>
      </c>
      <c r="E9">
        <f>E8-1</f>
        <v>24</v>
      </c>
    </row>
    <row r="10" spans="1:10">
      <c r="A10" t="str">
        <f>VLOOKUP(E10,'Graficos Comunicado'!$B:$E,2,FALSE)</f>
        <v>Marina del Sol Talcahuano</v>
      </c>
      <c r="B10" s="280">
        <f>VLOOKUP(E10,'Graficos Comunicado'!$B:$E,4,FALSE)</f>
        <v>3234520459</v>
      </c>
      <c r="C10" s="276">
        <f t="shared" si="0"/>
        <v>8.0445134541035981E-2</v>
      </c>
      <c r="E10">
        <f t="shared" ref="E10:E30" si="1">E9-1</f>
        <v>23</v>
      </c>
    </row>
    <row r="11" spans="1:10">
      <c r="A11" t="str">
        <f>VLOOKUP(E11,'Graficos Comunicado'!$B:$E,2,FALSE)</f>
        <v>Coquimbo</v>
      </c>
      <c r="B11" s="280">
        <f>VLOOKUP(E11,'Graficos Comunicado'!$B:$E,4,FALSE)</f>
        <v>2528938327</v>
      </c>
      <c r="C11" s="276">
        <f t="shared" si="0"/>
        <v>6.289673741139179E-2</v>
      </c>
      <c r="E11">
        <f t="shared" si="1"/>
        <v>22</v>
      </c>
    </row>
    <row r="12" spans="1:10">
      <c r="A12" t="str">
        <f>VLOOKUP(E12,'Graficos Comunicado'!$B:$E,2,FALSE)</f>
        <v>Enjoy Antofagasta</v>
      </c>
      <c r="B12" s="280">
        <f>VLOOKUP(E12,'Graficos Comunicado'!$B:$E,4,FALSE)</f>
        <v>1976449586</v>
      </c>
      <c r="C12" s="276">
        <f t="shared" si="0"/>
        <v>4.9155896484420682E-2</v>
      </c>
      <c r="E12">
        <f t="shared" si="1"/>
        <v>21</v>
      </c>
    </row>
    <row r="13" spans="1:10">
      <c r="A13" t="str">
        <f>VLOOKUP(E13,'Graficos Comunicado'!$B:$E,2,FALSE)</f>
        <v>Dreams Temuco</v>
      </c>
      <c r="B13" s="280">
        <f>VLOOKUP(E13,'Graficos Comunicado'!$B:$E,4,FALSE)</f>
        <v>1722978427</v>
      </c>
      <c r="C13" s="276">
        <f t="shared" si="0"/>
        <v>4.2851864172214697E-2</v>
      </c>
      <c r="E13">
        <f t="shared" si="1"/>
        <v>20</v>
      </c>
    </row>
    <row r="14" spans="1:10">
      <c r="A14" t="str">
        <f>VLOOKUP(E14,'Graficos Comunicado'!$B:$E,2,FALSE)</f>
        <v>Dreams Punta Arenas</v>
      </c>
      <c r="B14" s="280">
        <f>VLOOKUP(E14,'Graficos Comunicado'!$B:$E,4,FALSE)</f>
        <v>1701019424</v>
      </c>
      <c r="C14" s="276">
        <f t="shared" si="0"/>
        <v>4.2305726043514118E-2</v>
      </c>
      <c r="E14">
        <f t="shared" si="1"/>
        <v>19</v>
      </c>
    </row>
    <row r="15" spans="1:10">
      <c r="A15" t="str">
        <f>VLOOKUP(E15,'Graficos Comunicado'!$B:$E,2,FALSE)</f>
        <v>Iquique</v>
      </c>
      <c r="B15" s="280">
        <f>VLOOKUP(E15,'Graficos Comunicado'!$B:$E,4,FALSE)</f>
        <v>1522557832.52</v>
      </c>
      <c r="C15" s="276">
        <f t="shared" si="0"/>
        <v>3.7867242219097534E-2</v>
      </c>
      <c r="E15">
        <f t="shared" si="1"/>
        <v>18</v>
      </c>
    </row>
    <row r="16" spans="1:10">
      <c r="A16" t="str">
        <f>VLOOKUP(E16,'Graficos Comunicado'!$B:$E,2,FALSE)</f>
        <v>Puerto Varas</v>
      </c>
      <c r="B16" s="280">
        <f>VLOOKUP(E16,'Graficos Comunicado'!$B:$E,4,FALSE)</f>
        <v>1244686107.7500002</v>
      </c>
      <c r="C16" s="276">
        <f t="shared" si="0"/>
        <v>3.0956348141406881E-2</v>
      </c>
      <c r="E16">
        <f t="shared" si="1"/>
        <v>17</v>
      </c>
    </row>
    <row r="17" spans="1:5">
      <c r="A17" t="str">
        <f>VLOOKUP(E17,'Graficos Comunicado'!$B:$E,2,FALSE)</f>
        <v>Dreams Valdivia</v>
      </c>
      <c r="B17" s="280">
        <f>VLOOKUP(E17,'Graficos Comunicado'!$B:$E,4,FALSE)</f>
        <v>1091980517</v>
      </c>
      <c r="C17" s="276">
        <f t="shared" si="0"/>
        <v>2.7158436843962169E-2</v>
      </c>
      <c r="E17">
        <f t="shared" si="1"/>
        <v>16</v>
      </c>
    </row>
    <row r="18" spans="1:5">
      <c r="A18" t="str">
        <f>VLOOKUP(E18,'Graficos Comunicado'!$B:$E,2,FALSE)</f>
        <v>Pucón</v>
      </c>
      <c r="B18" s="280">
        <f>VLOOKUP(E18,'Graficos Comunicado'!$B:$E,4,FALSE)</f>
        <v>993565854</v>
      </c>
      <c r="C18" s="276">
        <f t="shared" si="0"/>
        <v>2.4710784740288858E-2</v>
      </c>
      <c r="E18">
        <f t="shared" si="1"/>
        <v>15</v>
      </c>
    </row>
    <row r="19" spans="1:5">
      <c r="A19" t="str">
        <f>VLOOKUP(E19,'Graficos Comunicado'!$B:$E,2,FALSE)</f>
        <v>Gran Casino de Talca</v>
      </c>
      <c r="B19" s="280">
        <f>VLOOKUP(E19,'Graficos Comunicado'!$B:$E,4,FALSE)</f>
        <v>984486006</v>
      </c>
      <c r="C19" s="276">
        <f t="shared" si="0"/>
        <v>2.4484961591778622E-2</v>
      </c>
      <c r="E19">
        <f t="shared" si="1"/>
        <v>14</v>
      </c>
    </row>
    <row r="20" spans="1:5">
      <c r="A20" t="str">
        <f>VLOOKUP(E20,'Graficos Comunicado'!$B:$E,2,FALSE)</f>
        <v>Marina del Sol Calama</v>
      </c>
      <c r="B20" s="280">
        <f>VLOOKUP(E20,'Graficos Comunicado'!$B:$E,4,FALSE)</f>
        <v>939265260</v>
      </c>
      <c r="C20" s="276">
        <f t="shared" si="0"/>
        <v>2.3360285139077903E-2</v>
      </c>
      <c r="E20">
        <f t="shared" si="1"/>
        <v>13</v>
      </c>
    </row>
    <row r="21" spans="1:5">
      <c r="A21" t="str">
        <f>VLOOKUP(E21,'Graficos Comunicado'!$B:$E,2,FALSE)</f>
        <v>Antay Casino &amp; Hotel</v>
      </c>
      <c r="B21" s="280">
        <f>VLOOKUP(E21,'Graficos Comunicado'!$B:$E,4,FALSE)</f>
        <v>902488302</v>
      </c>
      <c r="C21" s="276">
        <f t="shared" si="0"/>
        <v>2.2445612509295033E-2</v>
      </c>
      <c r="E21">
        <f t="shared" si="1"/>
        <v>12</v>
      </c>
    </row>
    <row r="22" spans="1:5">
      <c r="A22" t="str">
        <f>VLOOKUP(E22,'Graficos Comunicado'!$B:$E,2,FALSE)</f>
        <v>Marina del Sol Osorno</v>
      </c>
      <c r="B22" s="280">
        <f>VLOOKUP(E22,'Graficos Comunicado'!$B:$E,4,FALSE)</f>
        <v>799966620</v>
      </c>
      <c r="C22" s="276">
        <f t="shared" si="0"/>
        <v>1.9895815528133534E-2</v>
      </c>
      <c r="E22">
        <f t="shared" si="1"/>
        <v>11</v>
      </c>
    </row>
    <row r="23" spans="1:5">
      <c r="A23" t="str">
        <f>VLOOKUP(E23,'Graficos Comunicado'!$B:$E,2,FALSE)</f>
        <v>Casino de Juegos del Pacífico</v>
      </c>
      <c r="B23" s="280">
        <f>VLOOKUP(E23,'Graficos Comunicado'!$B:$E,4,FALSE)</f>
        <v>722678242</v>
      </c>
      <c r="C23" s="276">
        <f t="shared" si="0"/>
        <v>1.7973591184376973E-2</v>
      </c>
      <c r="E23">
        <f t="shared" si="1"/>
        <v>10</v>
      </c>
    </row>
    <row r="24" spans="1:5">
      <c r="A24" t="str">
        <f>VLOOKUP(E24,'Graficos Comunicado'!$B:$E,2,FALSE)</f>
        <v>Marina del Sol Chillán</v>
      </c>
      <c r="B24" s="280">
        <f>VLOOKUP(E24,'Graficos Comunicado'!$B:$E,4,FALSE)</f>
        <v>627808534</v>
      </c>
      <c r="C24" s="276">
        <f t="shared" si="0"/>
        <v>1.561410497284493E-2</v>
      </c>
      <c r="E24">
        <f t="shared" si="1"/>
        <v>9</v>
      </c>
    </row>
    <row r="25" spans="1:5">
      <c r="A25" t="str">
        <f>VLOOKUP(E25,'Graficos Comunicado'!$B:$E,2,FALSE)</f>
        <v>Casino Luckia Arica</v>
      </c>
      <c r="B25" s="280">
        <f>VLOOKUP(E25,'Graficos Comunicado'!$B:$E,4,FALSE)</f>
        <v>605611838</v>
      </c>
      <c r="C25" s="276">
        <f t="shared" si="0"/>
        <v>1.5062055227381726E-2</v>
      </c>
      <c r="E25">
        <f t="shared" si="1"/>
        <v>8</v>
      </c>
    </row>
    <row r="26" spans="1:5">
      <c r="A26" t="str">
        <f>VLOOKUP(E26,'Graficos Comunicado'!$B:$E,2,FALSE)</f>
        <v>Casino de Colchagua</v>
      </c>
      <c r="B26" s="280">
        <f>VLOOKUP(E26,'Graficos Comunicado'!$B:$E,4,FALSE)</f>
        <v>536946878</v>
      </c>
      <c r="C26" s="276">
        <f t="shared" si="0"/>
        <v>1.3354302249630393E-2</v>
      </c>
      <c r="E26">
        <f t="shared" si="1"/>
        <v>7</v>
      </c>
    </row>
    <row r="27" spans="1:5">
      <c r="A27" t="str">
        <f>VLOOKUP(E27,'Graficos Comunicado'!$B:$E,2,FALSE)</f>
        <v>Casino Gran Los Angeles</v>
      </c>
      <c r="B27" s="280">
        <f>VLOOKUP(E27,'Graficos Comunicado'!$B:$E,4,FALSE)</f>
        <v>449986510</v>
      </c>
      <c r="C27" s="276">
        <f t="shared" si="0"/>
        <v>1.1191527707879382E-2</v>
      </c>
      <c r="E27">
        <f>E26-1</f>
        <v>6</v>
      </c>
    </row>
    <row r="28" spans="1:5">
      <c r="A28" t="str">
        <f>VLOOKUP(E28,'Graficos Comunicado'!$B:$E,2,FALSE)</f>
        <v>Enjoy Chiloé</v>
      </c>
      <c r="B28" s="280">
        <f>VLOOKUP(E28,'Graficos Comunicado'!$B:$E,4,FALSE)</f>
        <v>431859238</v>
      </c>
      <c r="C28" s="276">
        <f t="shared" si="0"/>
        <v>1.0740687821909763E-2</v>
      </c>
      <c r="E28">
        <f t="shared" si="1"/>
        <v>5</v>
      </c>
    </row>
    <row r="29" spans="1:5">
      <c r="A29" t="str">
        <f>VLOOKUP(E29,'Graficos Comunicado'!$B:$E,2,FALSE)</f>
        <v>Ovalle Casino Resort S.A.</v>
      </c>
      <c r="B29" s="280">
        <f>VLOOKUP(E29,'Graficos Comunicado'!$B:$E,4,FALSE)</f>
        <v>418213973</v>
      </c>
      <c r="C29" s="276">
        <f t="shared" si="0"/>
        <v>1.0401319067657872E-2</v>
      </c>
      <c r="E29">
        <f t="shared" si="1"/>
        <v>4</v>
      </c>
    </row>
    <row r="30" spans="1:5">
      <c r="A30" t="str">
        <f>VLOOKUP(E30,'Graficos Comunicado'!$B:$E,2,FALSE)</f>
        <v>Arica</v>
      </c>
      <c r="B30" s="280">
        <f>VLOOKUP(E30,'Graficos Comunicado'!$B:$E,4,FALSE)</f>
        <v>410819915</v>
      </c>
      <c r="C30" s="276">
        <f t="shared" si="0"/>
        <v>1.0217422877123921E-2</v>
      </c>
      <c r="E30">
        <f t="shared" si="1"/>
        <v>3</v>
      </c>
    </row>
    <row r="31" spans="1:5">
      <c r="A31" t="str">
        <f>VLOOKUP(E31,'Graficos Comunicado'!$B:$E,2,FALSE)</f>
        <v>Dreams Coyhaique</v>
      </c>
      <c r="B31" s="280">
        <f>VLOOKUP(E31,'Graficos Comunicado'!$B:$E,4,FALSE)</f>
        <v>376436230</v>
      </c>
      <c r="C31" s="276">
        <f t="shared" si="0"/>
        <v>9.3622728785684155E-3</v>
      </c>
      <c r="E31">
        <f>E30-1</f>
        <v>2</v>
      </c>
    </row>
    <row r="32" spans="1:5">
      <c r="A32" t="str">
        <f>VLOOKUP(E32,'Graficos Comunicado'!$B:$E,2,FALSE)</f>
        <v>Puerto Natales</v>
      </c>
      <c r="B32" s="280">
        <f>VLOOKUP(E32,'Graficos Comunicado'!$B:$E,4,FALSE)</f>
        <v>169001354</v>
      </c>
      <c r="C32" s="276">
        <f t="shared" si="0"/>
        <v>4.2032000825094331E-3</v>
      </c>
      <c r="E32">
        <v>1</v>
      </c>
    </row>
    <row r="33" spans="1:5">
      <c r="A33" t="s">
        <v>0</v>
      </c>
      <c r="B33" s="280">
        <f>SUM(B7:B32)</f>
        <v>40207782328.339996</v>
      </c>
      <c r="C33" s="265">
        <f>SUM(C7:C32)</f>
        <v>0.99999999999999989</v>
      </c>
    </row>
    <row r="35" spans="1:5">
      <c r="A35" s="347" t="s">
        <v>200</v>
      </c>
      <c r="B35" s="347"/>
      <c r="C35" s="347"/>
      <c r="D35" s="347"/>
      <c r="E35" s="347"/>
    </row>
    <row r="36" spans="1:5">
      <c r="A36" t="s">
        <v>197</v>
      </c>
      <c r="B36" s="282">
        <f>HLOOKUP([1]Parametros!$B$12,'Resumen Industria'!B9:O12,2,FALSE)</f>
        <v>29043465365</v>
      </c>
    </row>
    <row r="37" spans="1:5">
      <c r="A37" t="s">
        <v>198</v>
      </c>
      <c r="B37" s="276">
        <f>B36/B1</f>
        <v>0.72233442590364016</v>
      </c>
    </row>
    <row r="38" spans="1:5">
      <c r="A38" t="s">
        <v>199</v>
      </c>
      <c r="B38" s="276">
        <f>'[3]Datos para Comunicado'!$B$1</f>
        <v>3.6225374350040258E-2</v>
      </c>
    </row>
    <row r="39" spans="1:5">
      <c r="A39" t="s">
        <v>201</v>
      </c>
      <c r="B39" s="276">
        <f>'[3]Datos para Comunicado'!$B$2</f>
        <v>6.0603207446358019E-3</v>
      </c>
    </row>
    <row r="40" spans="1:5">
      <c r="A40" t="s">
        <v>202</v>
      </c>
      <c r="B40" s="264">
        <f>'[3]Datos para Comunicado'!$B$4</f>
        <v>463979</v>
      </c>
    </row>
    <row r="41" spans="1:5">
      <c r="A41" t="s">
        <v>203</v>
      </c>
      <c r="B41" s="276">
        <f>'[3]Datos para Comunicado'!$B$5</f>
        <v>-9.0047950106259145E-3</v>
      </c>
    </row>
    <row r="42" spans="1:5">
      <c r="A42" t="s">
        <v>204</v>
      </c>
      <c r="B42" s="276">
        <f>'[3]Datos para Comunicado'!$B$6</f>
        <v>-9.2201166510354152E-3</v>
      </c>
    </row>
    <row r="43" spans="1:5">
      <c r="A43" t="s">
        <v>205</v>
      </c>
      <c r="B43" s="264">
        <f>'[3]Datos para Comunicado'!$B$7</f>
        <v>62596.508387233043</v>
      </c>
    </row>
    <row r="44" spans="1:5">
      <c r="A44" t="s">
        <v>206</v>
      </c>
      <c r="B44" s="276">
        <f>'[3]Datos para Comunicado'!$B$8</f>
        <v>4.5641158638251064E-2</v>
      </c>
    </row>
    <row r="45" spans="1:5">
      <c r="A45" t="s">
        <v>207</v>
      </c>
      <c r="B45" s="276">
        <f>'[3]Datos para Comunicado'!$B$9</f>
        <v>1.5422635897714572E-2</v>
      </c>
    </row>
    <row r="46" spans="1:5">
      <c r="A46" t="s">
        <v>225</v>
      </c>
      <c r="B46" s="264">
        <f>B47+B48+B49</f>
        <v>10962.045241863612</v>
      </c>
    </row>
    <row r="47" spans="1:5">
      <c r="A47" t="s">
        <v>208</v>
      </c>
      <c r="B47" s="264">
        <f>'[3]Datos para Comunicado'!$B$10</f>
        <v>4729.1506354000003</v>
      </c>
    </row>
    <row r="48" spans="1:5">
      <c r="A48" t="s">
        <v>209</v>
      </c>
      <c r="B48" s="264">
        <f>'[3]Datos para Comunicado'!$B$11</f>
        <v>1595.70265743</v>
      </c>
    </row>
    <row r="49" spans="1:5">
      <c r="A49" t="s">
        <v>210</v>
      </c>
      <c r="B49" s="264">
        <f>'[3]Datos para Comunicado'!$B$12</f>
        <v>4637.1919490336131</v>
      </c>
    </row>
    <row r="50" spans="1:5">
      <c r="A50" t="s">
        <v>212</v>
      </c>
      <c r="B50" s="264">
        <f>'[3]Datos para Comunicado'!$B$37</f>
        <v>10826</v>
      </c>
    </row>
    <row r="51" spans="1:5">
      <c r="A51" t="s">
        <v>211</v>
      </c>
      <c r="B51" s="264">
        <f>'[3]Datos para Comunicado'!$B$38</f>
        <v>379483.73497600004</v>
      </c>
    </row>
    <row r="52" spans="1:5">
      <c r="A52" t="s">
        <v>213</v>
      </c>
      <c r="B52" s="264">
        <f>'[3]Datos para Comunicado'!$B$39</f>
        <v>356519.28089200001</v>
      </c>
    </row>
    <row r="53" spans="1:5">
      <c r="A53" t="s">
        <v>214</v>
      </c>
      <c r="B53" s="276">
        <f>'[3]Datos para Comunicado'!$B$40</f>
        <v>0.93948501090447956</v>
      </c>
    </row>
    <row r="54" spans="1:5">
      <c r="A54" t="s">
        <v>215</v>
      </c>
      <c r="B54" s="264">
        <f>'[3]Datos para Comunicado'!$B$41</f>
        <v>22964.454084000026</v>
      </c>
    </row>
    <row r="55" spans="1:5">
      <c r="A55" t="s">
        <v>216</v>
      </c>
      <c r="B55" s="276">
        <f>'[3]Datos para Comunicado'!$B$42</f>
        <v>0.79069263241824672</v>
      </c>
    </row>
    <row r="57" spans="1:5">
      <c r="A57" s="347" t="s">
        <v>147</v>
      </c>
      <c r="B57" s="347"/>
      <c r="C57" s="347"/>
      <c r="D57" s="347"/>
      <c r="E57" s="347"/>
    </row>
    <row r="58" spans="1:5">
      <c r="A58" t="s">
        <v>217</v>
      </c>
      <c r="B58" s="282">
        <f>HLOOKUP([1]Parametros!$B$12,'Resumen Industria'!C9:O12,3,FALSE)</f>
        <v>11164316963.34</v>
      </c>
    </row>
    <row r="59" spans="1:5">
      <c r="A59" t="s">
        <v>198</v>
      </c>
      <c r="B59" s="276">
        <f>B58/B1</f>
        <v>0.27766557409635989</v>
      </c>
    </row>
    <row r="60" spans="1:5">
      <c r="A60" t="s">
        <v>199</v>
      </c>
      <c r="B60" s="276">
        <f>'[2]Gráficos Comunicado'!$R$16</f>
        <v>-2.4638724382347342E-2</v>
      </c>
    </row>
    <row r="61" spans="1:5">
      <c r="A61" t="s">
        <v>201</v>
      </c>
      <c r="B61" s="276">
        <f>'[2]Gráficos Comunicado'!$R$17</f>
        <v>-2.5529401803774089E-2</v>
      </c>
    </row>
    <row r="62" spans="1:5">
      <c r="A62" t="s">
        <v>202</v>
      </c>
      <c r="B62" s="264">
        <f>HLOOKUP([1]Parametros!$B$12,[2]Visitas!$C$9:$N$17,9,FALSE)</f>
        <v>173422</v>
      </c>
    </row>
  </sheetData>
  <mergeCells count="2">
    <mergeCell ref="A35:E35"/>
    <mergeCell ref="A57:E57"/>
  </mergeCells>
  <pageMargins left="0.7" right="0.7" top="0.75" bottom="0.75" header="0.3" footer="0.3"/>
  <pageSetup paperSize="1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Graficos Comunicado</vt:lpstr>
      <vt:lpstr>Datos Para Comunicado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Desiree Navia Toro</cp:lastModifiedBy>
  <cp:lastPrinted>2016-10-17T17:48:10Z</cp:lastPrinted>
  <dcterms:created xsi:type="dcterms:W3CDTF">2009-04-09T13:46:36Z</dcterms:created>
  <dcterms:modified xsi:type="dcterms:W3CDTF">2019-11-07T13:08:41Z</dcterms:modified>
</cp:coreProperties>
</file>