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casinosdejuegos-my.sharepoint.com/personal/msanclemente_scj_gob_cl/Documents/Coordinación Estudios/Boletines/Histórico/2025-01/"/>
    </mc:Choice>
  </mc:AlternateContent>
  <xr:revisionPtr revIDLastSave="15" documentId="8_{A392D34D-80ED-4770-8B57-2A3A36E6D7F5}" xr6:coauthVersionLast="47" xr6:coauthVersionMax="47" xr10:uidLastSave="{23CA1839-71D4-4D74-B794-FDAD0947562E}"/>
  <workbookProtection workbookAlgorithmName="SHA-512" workbookHashValue="LzDowHxVbwWc2a05rRiJq13KLE/HcPpAT2LsVvwUDzfdYz5Y/PZ6VRLJD1nqkX8zfbNucPwv+QxvjuLls6BRyg==" workbookSaltValue="16NQ2Lfc8Gw4ZLflW9/6sA==" workbookSpinCount="100000" lockStructure="1"/>
  <bookViews>
    <workbookView xWindow="-120" yWindow="-120" windowWidth="29040" windowHeight="15720" tabRatio="897" xr2:uid="{00000000-000D-0000-FFFF-FFFF00000000}"/>
  </bookViews>
  <sheets>
    <sheet name="Indice" sheetId="5" r:id="rId1"/>
    <sheet name="Ingresos Brutos del Juego" sheetId="1" r:id="rId2"/>
    <sheet name="Impuestos" sheetId="16" r:id="rId3"/>
    <sheet name="Visitas" sheetId="3" r:id="rId4"/>
    <sheet name="Glosario" sheetId="17" r:id="rId5"/>
    <sheet name="Inputs mes" sheetId="18" state="hidden" r:id="rId6"/>
  </sheets>
  <externalReferences>
    <externalReference r:id="rId7"/>
    <externalReference r:id="rId8"/>
  </externalReferences>
  <definedNames>
    <definedName name="_xlnm.Print_Area" localSheetId="4">Glosario!$A$1:$E$15</definedName>
    <definedName name="_xlnm.Print_Area" localSheetId="2">Impuestos!$A$1:$R$64</definedName>
    <definedName name="_xlnm.Print_Area" localSheetId="0">Indice!$A$1:$E$25</definedName>
    <definedName name="_xlnm.Print_Area" localSheetId="1">'Ingresos Brutos del Juego'!$A$1:$Q$34</definedName>
    <definedName name="_xlnm.Print_Area" localSheetId="3">Visitas!$A$1:$R$46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2" i="1" l="1"/>
  <c r="D35" i="1"/>
  <c r="D39" i="1" s="1"/>
  <c r="E35" i="1"/>
  <c r="E39" i="1" s="1"/>
  <c r="D36" i="1"/>
  <c r="E36" i="1"/>
  <c r="D37" i="1"/>
  <c r="E37" i="1"/>
  <c r="D38" i="1"/>
  <c r="D40" i="1" s="1"/>
  <c r="D41" i="1" s="1"/>
  <c r="E38" i="1"/>
  <c r="E40" i="1" s="1"/>
  <c r="E41" i="1" s="1"/>
  <c r="D42" i="1"/>
  <c r="E42" i="1"/>
  <c r="D39" i="3" l="1"/>
  <c r="D40" i="3"/>
  <c r="P69" i="3"/>
  <c r="P68" i="3"/>
  <c r="P62" i="3"/>
  <c r="P60" i="3"/>
  <c r="P33" i="3"/>
  <c r="P70" i="3"/>
  <c r="P66" i="3"/>
  <c r="P65" i="3"/>
  <c r="P59" i="3"/>
  <c r="P18" i="3"/>
  <c r="P14" i="3"/>
  <c r="P24" i="16"/>
  <c r="P16" i="16"/>
  <c r="E74" i="3"/>
  <c r="D74" i="3"/>
  <c r="E64" i="16"/>
  <c r="F64" i="16"/>
  <c r="G64" i="16"/>
  <c r="H64" i="16"/>
  <c r="I64" i="16"/>
  <c r="J64" i="16"/>
  <c r="K64" i="16"/>
  <c r="L64" i="16"/>
  <c r="M64" i="16"/>
  <c r="N64" i="16"/>
  <c r="O64" i="16"/>
  <c r="D64" i="16"/>
  <c r="E73" i="3"/>
  <c r="F42" i="1"/>
  <c r="F73" i="3" s="1"/>
  <c r="G42" i="1"/>
  <c r="G73" i="3" s="1"/>
  <c r="H42" i="1"/>
  <c r="I42" i="1"/>
  <c r="J42" i="1"/>
  <c r="J104" i="3" s="1"/>
  <c r="K42" i="1"/>
  <c r="K73" i="3" s="1"/>
  <c r="L42" i="1"/>
  <c r="L73" i="3" s="1"/>
  <c r="M42" i="1"/>
  <c r="N42" i="1"/>
  <c r="N73" i="3" s="1"/>
  <c r="O42" i="1"/>
  <c r="O73" i="3" s="1"/>
  <c r="K71" i="3"/>
  <c r="K39" i="3"/>
  <c r="L39" i="3"/>
  <c r="M39" i="3"/>
  <c r="N39" i="3"/>
  <c r="O39" i="3"/>
  <c r="J40" i="3"/>
  <c r="L40" i="3"/>
  <c r="L71" i="3"/>
  <c r="M71" i="3"/>
  <c r="N71" i="3"/>
  <c r="O71" i="3"/>
  <c r="J71" i="3"/>
  <c r="J34" i="16"/>
  <c r="K34" i="16"/>
  <c r="L34" i="16"/>
  <c r="N34" i="16"/>
  <c r="O34" i="16"/>
  <c r="M34" i="16"/>
  <c r="J39" i="3"/>
  <c r="M40" i="3"/>
  <c r="N40" i="3"/>
  <c r="O40" i="3"/>
  <c r="K104" i="3"/>
  <c r="L104" i="3"/>
  <c r="M104" i="3"/>
  <c r="N104" i="3"/>
  <c r="O104" i="3"/>
  <c r="J73" i="3"/>
  <c r="M73" i="3"/>
  <c r="O62" i="16"/>
  <c r="N62" i="16"/>
  <c r="M62" i="16"/>
  <c r="L62" i="16"/>
  <c r="K62" i="16"/>
  <c r="J62" i="16"/>
  <c r="O38" i="1"/>
  <c r="N38" i="1"/>
  <c r="M38" i="1"/>
  <c r="L38" i="1"/>
  <c r="K38" i="1"/>
  <c r="J38" i="1"/>
  <c r="J35" i="1"/>
  <c r="K35" i="1"/>
  <c r="L35" i="1"/>
  <c r="M35" i="1"/>
  <c r="N35" i="1"/>
  <c r="O35" i="1"/>
  <c r="J36" i="1"/>
  <c r="K36" i="1"/>
  <c r="L36" i="1"/>
  <c r="M36" i="1"/>
  <c r="N36" i="1"/>
  <c r="O36" i="1"/>
  <c r="J37" i="1"/>
  <c r="K37" i="1"/>
  <c r="L37" i="1"/>
  <c r="M37" i="1"/>
  <c r="N37" i="1"/>
  <c r="O37" i="1"/>
  <c r="I104" i="3"/>
  <c r="I73" i="3"/>
  <c r="I35" i="1"/>
  <c r="I36" i="1"/>
  <c r="I37" i="1"/>
  <c r="H104" i="3"/>
  <c r="H73" i="3"/>
  <c r="H35" i="1"/>
  <c r="H36" i="1"/>
  <c r="H37" i="1"/>
  <c r="G35" i="1"/>
  <c r="G36" i="1"/>
  <c r="G37" i="1"/>
  <c r="F104" i="3"/>
  <c r="F35" i="1"/>
  <c r="F36" i="1"/>
  <c r="F37" i="1"/>
  <c r="P12" i="3" l="1"/>
  <c r="P24" i="3"/>
  <c r="P21" i="3"/>
  <c r="P18" i="16"/>
  <c r="P30" i="16"/>
  <c r="P25" i="16"/>
  <c r="P56" i="3"/>
  <c r="P27" i="16"/>
  <c r="P31" i="16"/>
  <c r="P28" i="16"/>
  <c r="P17" i="16"/>
  <c r="P29" i="16"/>
  <c r="P15" i="16"/>
  <c r="P19" i="16"/>
  <c r="P13" i="3"/>
  <c r="P25" i="3"/>
  <c r="P26" i="3"/>
  <c r="O39" i="1"/>
  <c r="P63" i="3"/>
  <c r="P26" i="16"/>
  <c r="P52" i="3"/>
  <c r="P64" i="3"/>
  <c r="P53" i="3"/>
  <c r="P30" i="3"/>
  <c r="P19" i="3"/>
  <c r="P31" i="3"/>
  <c r="P67" i="3"/>
  <c r="P20" i="3"/>
  <c r="P32" i="3"/>
  <c r="P29" i="3"/>
  <c r="P28" i="3"/>
  <c r="P27" i="3"/>
  <c r="P23" i="3"/>
  <c r="P22" i="3"/>
  <c r="P17" i="3"/>
  <c r="P16" i="3"/>
  <c r="P15" i="3"/>
  <c r="P61" i="3"/>
  <c r="P58" i="3"/>
  <c r="P57" i="3"/>
  <c r="P55" i="3"/>
  <c r="P54" i="3"/>
  <c r="P51" i="3"/>
  <c r="P50" i="3"/>
  <c r="P49" i="3"/>
  <c r="P23" i="16"/>
  <c r="P32" i="16"/>
  <c r="P12" i="16"/>
  <c r="P20" i="16"/>
  <c r="P13" i="16"/>
  <c r="P21" i="16"/>
  <c r="P33" i="16"/>
  <c r="P22" i="16"/>
  <c r="P14" i="16"/>
  <c r="J39" i="1"/>
  <c r="J40" i="1" s="1"/>
  <c r="L39" i="1"/>
  <c r="L40" i="1" s="1"/>
  <c r="K39" i="1"/>
  <c r="N39" i="1"/>
  <c r="N40" i="1" s="1"/>
  <c r="M39" i="1"/>
  <c r="M40" i="1" s="1"/>
  <c r="E104" i="3"/>
  <c r="G104" i="3"/>
  <c r="K40" i="1"/>
  <c r="O40" i="1"/>
  <c r="I40" i="3"/>
  <c r="K40" i="3"/>
  <c r="K41" i="3" s="1"/>
  <c r="O41" i="3"/>
  <c r="N41" i="3"/>
  <c r="M41" i="3"/>
  <c r="L41" i="3"/>
  <c r="J41" i="3"/>
  <c r="I34" i="16"/>
  <c r="I62" i="16"/>
  <c r="I39" i="1"/>
  <c r="I39" i="3"/>
  <c r="I38" i="1"/>
  <c r="I71" i="3"/>
  <c r="H71" i="3"/>
  <c r="H62" i="16"/>
  <c r="H40" i="3"/>
  <c r="H39" i="1"/>
  <c r="H38" i="1"/>
  <c r="H39" i="3"/>
  <c r="H34" i="16"/>
  <c r="G39" i="3"/>
  <c r="G34" i="16"/>
  <c r="G62" i="16"/>
  <c r="F40" i="3"/>
  <c r="G39" i="1"/>
  <c r="G38" i="1"/>
  <c r="G40" i="1" s="1"/>
  <c r="G40" i="3"/>
  <c r="G71" i="3"/>
  <c r="F39" i="1"/>
  <c r="F38" i="1"/>
  <c r="F39" i="3"/>
  <c r="F34" i="16"/>
  <c r="F71" i="3"/>
  <c r="F62" i="16"/>
  <c r="E71" i="3"/>
  <c r="E72" i="3" s="1"/>
  <c r="E39" i="3"/>
  <c r="E34" i="16"/>
  <c r="E35" i="16" s="1"/>
  <c r="E62" i="16"/>
  <c r="E63" i="16" s="1"/>
  <c r="E40" i="3"/>
  <c r="P37" i="3"/>
  <c r="P36" i="3"/>
  <c r="P35" i="3"/>
  <c r="I40" i="1" l="1"/>
  <c r="I41" i="3"/>
  <c r="H41" i="3"/>
  <c r="F40" i="1"/>
  <c r="H40" i="1"/>
  <c r="F41" i="3"/>
  <c r="G41" i="3"/>
  <c r="E41" i="3"/>
  <c r="E102" i="3"/>
  <c r="E103" i="3" s="1"/>
  <c r="P35" i="1"/>
  <c r="P36" i="1"/>
  <c r="P37" i="1"/>
  <c r="D104" i="3" l="1"/>
  <c r="D73" i="3"/>
  <c r="P40" i="3"/>
  <c r="P39" i="1"/>
  <c r="Q35" i="1" l="1"/>
  <c r="Q51" i="3"/>
  <c r="Q16" i="16"/>
  <c r="Q13" i="16"/>
  <c r="Q52" i="3"/>
  <c r="Q31" i="16"/>
  <c r="Q70" i="3"/>
  <c r="Q67" i="3"/>
  <c r="Q17" i="16"/>
  <c r="Q19" i="16"/>
  <c r="Q58" i="3"/>
  <c r="Q55" i="3"/>
  <c r="Q63" i="3"/>
  <c r="Q60" i="3"/>
  <c r="Q28" i="16"/>
  <c r="Q24" i="16"/>
  <c r="Q33" i="16"/>
  <c r="Q30" i="16"/>
  <c r="Q15" i="16"/>
  <c r="Q66" i="3"/>
  <c r="Q21" i="16"/>
  <c r="Q18" i="16"/>
  <c r="Q69" i="3"/>
  <c r="Q54" i="3"/>
  <c r="Q62" i="3"/>
  <c r="Q59" i="3"/>
  <c r="Q57" i="3"/>
  <c r="Q23" i="16"/>
  <c r="Q50" i="3"/>
  <c r="Q26" i="16"/>
  <c r="Q65" i="3"/>
  <c r="Q32" i="16"/>
  <c r="Q14" i="16"/>
  <c r="Q53" i="3"/>
  <c r="Q20" i="16"/>
  <c r="Q68" i="3"/>
  <c r="Q27" i="16"/>
  <c r="Q12" i="16"/>
  <c r="Q56" i="3"/>
  <c r="Q22" i="16"/>
  <c r="Q61" i="3"/>
  <c r="Q29" i="16"/>
  <c r="Q25" i="16"/>
  <c r="Q64" i="3"/>
  <c r="Q49" i="3"/>
  <c r="P73" i="3"/>
  <c r="P104" i="3"/>
  <c r="Q37" i="1"/>
  <c r="Q36" i="1"/>
  <c r="P47" i="16"/>
  <c r="Q47" i="16" s="1"/>
  <c r="P55" i="16"/>
  <c r="Q55" i="16" s="1"/>
  <c r="P41" i="16"/>
  <c r="Q41" i="16" s="1"/>
  <c r="P43" i="16"/>
  <c r="Q43" i="16" s="1"/>
  <c r="P45" i="16"/>
  <c r="Q45" i="16" s="1"/>
  <c r="P49" i="16"/>
  <c r="Q49" i="16" s="1"/>
  <c r="P51" i="16"/>
  <c r="Q51" i="16" s="1"/>
  <c r="P53" i="16"/>
  <c r="Q53" i="16" s="1"/>
  <c r="D71" i="3"/>
  <c r="P57" i="16"/>
  <c r="Q57" i="16" s="1"/>
  <c r="P59" i="16"/>
  <c r="Q59" i="16" s="1"/>
  <c r="P61" i="16"/>
  <c r="Q61" i="16" s="1"/>
  <c r="P40" i="16"/>
  <c r="P44" i="16"/>
  <c r="Q44" i="16" s="1"/>
  <c r="P46" i="16"/>
  <c r="Q46" i="16" s="1"/>
  <c r="P48" i="16"/>
  <c r="Q48" i="16" s="1"/>
  <c r="P52" i="16"/>
  <c r="Q52" i="16" s="1"/>
  <c r="P54" i="16"/>
  <c r="Q54" i="16" s="1"/>
  <c r="P56" i="16"/>
  <c r="Q56" i="16" s="1"/>
  <c r="P60" i="16"/>
  <c r="Q60" i="16" s="1"/>
  <c r="P42" i="16"/>
  <c r="Q42" i="16" s="1"/>
  <c r="P50" i="16"/>
  <c r="Q50" i="16" s="1"/>
  <c r="P58" i="16"/>
  <c r="Q58" i="16" s="1"/>
  <c r="D34" i="16"/>
  <c r="D35" i="16" s="1"/>
  <c r="P64" i="16"/>
  <c r="D62" i="16"/>
  <c r="D63" i="16" s="1"/>
  <c r="P24" i="1"/>
  <c r="P92" i="3" s="1"/>
  <c r="Q92" i="3" s="1"/>
  <c r="P13" i="1"/>
  <c r="P81" i="3" s="1"/>
  <c r="Q81" i="3" s="1"/>
  <c r="P14" i="1"/>
  <c r="P82" i="3" s="1"/>
  <c r="Q82" i="3" s="1"/>
  <c r="P15" i="1"/>
  <c r="P83" i="3" s="1"/>
  <c r="Q83" i="3" s="1"/>
  <c r="P16" i="1"/>
  <c r="P84" i="3" s="1"/>
  <c r="Q84" i="3" s="1"/>
  <c r="P17" i="1"/>
  <c r="P85" i="3" s="1"/>
  <c r="Q85" i="3" s="1"/>
  <c r="P18" i="1"/>
  <c r="P86" i="3" s="1"/>
  <c r="Q86" i="3" s="1"/>
  <c r="P19" i="1"/>
  <c r="P87" i="3" s="1"/>
  <c r="Q87" i="3" s="1"/>
  <c r="P20" i="1"/>
  <c r="P88" i="3" s="1"/>
  <c r="Q88" i="3" s="1"/>
  <c r="P21" i="1"/>
  <c r="P89" i="3" s="1"/>
  <c r="Q89" i="3" s="1"/>
  <c r="P22" i="1"/>
  <c r="P90" i="3" s="1"/>
  <c r="Q90" i="3" s="1"/>
  <c r="P23" i="1"/>
  <c r="P91" i="3" s="1"/>
  <c r="Q91" i="3" s="1"/>
  <c r="P25" i="1"/>
  <c r="P93" i="3" s="1"/>
  <c r="Q93" i="3" s="1"/>
  <c r="P26" i="1"/>
  <c r="P94" i="3" s="1"/>
  <c r="Q94" i="3" s="1"/>
  <c r="P27" i="1"/>
  <c r="P95" i="3" s="1"/>
  <c r="Q95" i="3" s="1"/>
  <c r="P28" i="1"/>
  <c r="P96" i="3" s="1"/>
  <c r="Q96" i="3" s="1"/>
  <c r="P29" i="1"/>
  <c r="P97" i="3" s="1"/>
  <c r="Q97" i="3" s="1"/>
  <c r="P30" i="1"/>
  <c r="P98" i="3" s="1"/>
  <c r="Q98" i="3" s="1"/>
  <c r="P31" i="1"/>
  <c r="P99" i="3" s="1"/>
  <c r="Q99" i="3" s="1"/>
  <c r="P32" i="1"/>
  <c r="P100" i="3" s="1"/>
  <c r="Q100" i="3" s="1"/>
  <c r="P33" i="1"/>
  <c r="P101" i="3" s="1"/>
  <c r="Q101" i="3" s="1"/>
  <c r="Q40" i="16" l="1"/>
  <c r="Q63" i="16" s="1"/>
  <c r="P62" i="16"/>
  <c r="P63" i="16" s="1"/>
  <c r="D102" i="3"/>
  <c r="D103" i="3" s="1"/>
  <c r="D72" i="3"/>
  <c r="D41" i="3"/>
  <c r="Q32" i="1"/>
  <c r="Q26" i="1"/>
  <c r="Q17" i="1"/>
  <c r="Q33" i="1"/>
  <c r="Q25" i="1"/>
  <c r="Q16" i="1"/>
  <c r="Q15" i="1"/>
  <c r="Q22" i="1"/>
  <c r="Q13" i="1"/>
  <c r="Q39" i="1"/>
  <c r="Q31" i="1"/>
  <c r="Q14" i="1"/>
  <c r="Q30" i="1"/>
  <c r="Q21" i="1"/>
  <c r="Q29" i="1"/>
  <c r="Q20" i="1"/>
  <c r="Q23" i="1"/>
  <c r="Q28" i="1"/>
  <c r="Q19" i="1"/>
  <c r="Q27" i="1"/>
  <c r="Q18" i="1"/>
  <c r="P39" i="3"/>
  <c r="P71" i="3"/>
  <c r="Q35" i="16"/>
  <c r="P34" i="16"/>
  <c r="P35" i="16" s="1"/>
  <c r="P12" i="1"/>
  <c r="P80" i="3" s="1"/>
  <c r="Q80" i="3" s="1"/>
  <c r="Q24" i="1"/>
  <c r="R62" i="16"/>
  <c r="Q72" i="3" l="1"/>
  <c r="P72" i="3"/>
  <c r="P41" i="3"/>
  <c r="Q12" i="1"/>
  <c r="Q38" i="1" s="1"/>
  <c r="Q40" i="1" s="1"/>
  <c r="P38" i="1"/>
  <c r="P102" i="3" s="1"/>
  <c r="P103" i="3" s="1"/>
  <c r="P40" i="1" l="1"/>
  <c r="P41" i="1" s="1"/>
  <c r="Q103" i="3"/>
</calcChain>
</file>

<file path=xl/sharedStrings.xml><?xml version="1.0" encoding="utf-8"?>
<sst xmlns="http://schemas.openxmlformats.org/spreadsheetml/2006/main" count="442" uniqueCount="108">
  <si>
    <t>Total</t>
  </si>
  <si>
    <t>Casino de Colchagua</t>
  </si>
  <si>
    <t>Gran Casino de Talca</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</si>
  <si>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</si>
  <si>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</si>
  <si>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</si>
  <si>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</si>
  <si>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</si>
  <si>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</si>
  <si>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</si>
  <si>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</si>
  <si>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</si>
  <si>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</si>
  <si>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</si>
  <si>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</si>
  <si>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</si>
  <si>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</si>
  <si>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</si>
  <si>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</si>
  <si>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</si>
  <si>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</si>
  <si>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</si>
  <si>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GLOSARIO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</si>
  <si>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</si>
  <si>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</si>
  <si>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</si>
  <si>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</si>
  <si>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</si>
  <si>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</si>
  <si>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</si>
  <si>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</si>
  <si>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</si>
  <si>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</si>
  <si>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</si>
  <si>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</si>
  <si>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Comuna</t>
  </si>
  <si>
    <t>Calama</t>
  </si>
  <si>
    <t>Antofagasta</t>
  </si>
  <si>
    <t>Copiapó</t>
  </si>
  <si>
    <t>San Antonio</t>
  </si>
  <si>
    <t>Rinconada</t>
  </si>
  <si>
    <t>Mostazal</t>
  </si>
  <si>
    <t>Santa Cruz</t>
  </si>
  <si>
    <t>Talca</t>
  </si>
  <si>
    <t>Talcahuano</t>
  </si>
  <si>
    <t>Los Angeles</t>
  </si>
  <si>
    <t>Temuco</t>
  </si>
  <si>
    <t>Valdivia</t>
  </si>
  <si>
    <t>Osorno</t>
  </si>
  <si>
    <t>Punta Arenas</t>
  </si>
  <si>
    <t>Dreams Coyhaique</t>
  </si>
  <si>
    <t>Coyhaique</t>
  </si>
  <si>
    <t>Enjoy Chiloé</t>
  </si>
  <si>
    <t>Castro</t>
  </si>
  <si>
    <t>Marina del Sol Calama</t>
  </si>
  <si>
    <t>Sun Monticello</t>
  </si>
  <si>
    <t>Marina del Sol Talcahuano</t>
  </si>
  <si>
    <t>Marina del Sol Osorno</t>
  </si>
  <si>
    <t>Arica</t>
  </si>
  <si>
    <t>Iquique</t>
  </si>
  <si>
    <t>Coquimbo</t>
  </si>
  <si>
    <t>Viña del Mar</t>
  </si>
  <si>
    <t>Pucón</t>
  </si>
  <si>
    <t>Puerto Varas</t>
  </si>
  <si>
    <t>Puerto Natales</t>
  </si>
  <si>
    <t>Total Industria</t>
  </si>
  <si>
    <t>Casinos municipales</t>
  </si>
  <si>
    <t>Ovalle Casino Resort S.A.</t>
  </si>
  <si>
    <t>Ovalle</t>
  </si>
  <si>
    <t>IMPUESTO POR ENTRADAS ($)</t>
  </si>
  <si>
    <t>GASTO PROMEDIO POR VISITA ($)</t>
  </si>
  <si>
    <t>(US$)</t>
  </si>
  <si>
    <t>Gasto promedio</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</si>
  <si>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</si>
  <si>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</si>
  <si>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</si>
  <si>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</si>
  <si>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</si>
  <si>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</si>
  <si>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</si>
  <si>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</si>
  <si>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t>Casino Luckia Arica</t>
  </si>
  <si>
    <t>Marina del Sol Chillán</t>
  </si>
  <si>
    <t>Chillán</t>
  </si>
  <si>
    <t>Enjoy Santiago</t>
  </si>
  <si>
    <t>UTM mes</t>
  </si>
  <si>
    <t>Total casinos autorizados por la Ley 19.995</t>
  </si>
  <si>
    <t>Total casinos municipales</t>
  </si>
  <si>
    <t>Total industria</t>
  </si>
  <si>
    <t>Enjoy Coquimbo</t>
  </si>
  <si>
    <t>Enjoy Viña del Mar</t>
  </si>
  <si>
    <t>Enjoy Pucón</t>
  </si>
  <si>
    <r>
      <rPr>
        <b/>
        <sz val="7"/>
        <rFont val="Optima"/>
      </rPr>
      <t xml:space="preserve">Nota: </t>
    </r>
    <r>
      <rPr>
        <sz val="7"/>
        <rFont val="Optima"/>
      </rPr>
      <t>Información no disponible para los casinos municipales.</t>
    </r>
  </si>
  <si>
    <t>GASTO PROMEDIO POR VISITA</t>
  </si>
  <si>
    <t>Es el monto promedio que gasta un jugador en el casino, que resulta de dividir los ingresos brutos totales del juego o "Win" por el número de visitas mensual del casino.</t>
  </si>
  <si>
    <r>
      <rPr>
        <b/>
        <sz val="7"/>
        <rFont val="Optima"/>
      </rPr>
      <t xml:space="preserve">Nota: </t>
    </r>
    <r>
      <rPr>
        <sz val="7"/>
        <rFont val="Optima"/>
      </rPr>
      <t xml:space="preserve">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
</t>
    </r>
  </si>
  <si>
    <t>Enjoy Pucon</t>
  </si>
  <si>
    <t>Enjoy Antofagasta</t>
  </si>
  <si>
    <t xml:space="preserve">*Las estadísticas en dólares estadounidenses es referencial. El cálculo se realiza con el dólar observado promedio del periodo de referencia. </t>
  </si>
  <si>
    <t>Total 2024</t>
  </si>
  <si>
    <t>Total US$*</t>
  </si>
  <si>
    <t>Gasto promedio US$*</t>
  </si>
  <si>
    <t>Total Industria en US$*</t>
  </si>
  <si>
    <t>Los Ángeles</t>
  </si>
  <si>
    <t>NÚMERO DE VISITAS AÑO 2025</t>
  </si>
  <si>
    <t>IMPUESTO ESPECÍFICO AL JUEGO ($) AÑO 2025</t>
  </si>
  <si>
    <t>Total 2025</t>
  </si>
  <si>
    <t>INGRESOS BRUTOS DEL JUEGO O WIN ($)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</si>
</sst>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41" formatCode="_ * #,##0_ ;_ * \-#,##0_ ;_ * &quot;-&quot;_ ;_ @_ "/>
    <numFmt numFmtId="43" formatCode="_ * #,##0.00_ ;_ * \-#,##0.00_ ;_ * &quot;-&quot;??_ ;_ @_ "/>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_-* #,##0.0_-;\-* #,##0.0_-;_-* &quot;-&quot;_-;_-@_-"/>
  </numFmts>
  <fonts count="67">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8"/>
      <color theme="1"/>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name val="Arial"/>
      <family val="2"/>
    </font>
    <font>
      <b/>
      <sz val="7"/>
      <name val="Optima"/>
    </font>
    <font>
      <b/>
      <sz val="7"/>
      <color theme="0"/>
      <name val="Optima"/>
    </font>
    <font>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15"/>
      <color theme="3"/>
      <name val="Calibri"/>
      <family val="2"/>
      <scheme val="minor"/>
    </font>
    <font>
      <sz val="11"/>
      <color rgb="FF006100"/>
      <name val="Calibri"/>
      <family val="2"/>
      <scheme val="minor"/>
    </font>
    <font>
      <sz val="11"/>
      <color rgb="FF000000"/>
      <name val="Calibri"/>
      <family val="2"/>
      <scheme val="minor"/>
    </font>
    <font>
      <b/>
      <sz val="10"/>
      <name val="Arial"/>
      <family val="2"/>
    </font>
    <font>
      <sz val="10"/>
      <name val="Tahoma"/>
      <family val="2"/>
    </font>
    <font>
      <sz val="10"/>
      <color theme="1"/>
      <name val="Calibri"/>
      <family val="2"/>
      <scheme val="minor"/>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6EFCE"/>
      </patternFill>
    </fill>
  </fills>
  <borders count="41">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3" tint="-0.24994659260841701"/>
      </left>
      <right/>
      <top/>
      <bottom/>
      <diagonal/>
    </border>
    <border>
      <left/>
      <right/>
      <top/>
      <bottom style="thick">
        <color theme="4"/>
      </bottom>
      <diagonal/>
    </border>
    <border>
      <left style="thin">
        <color rgb="FF002060"/>
      </left>
      <right style="thin">
        <color indexed="64"/>
      </right>
      <top style="thin">
        <color theme="0"/>
      </top>
      <bottom/>
      <diagonal/>
    </border>
  </borders>
  <cellStyleXfs count="5277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0" fillId="0" borderId="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9" borderId="0" applyNumberFormat="0" applyBorder="0" applyAlignment="0" applyProtection="0"/>
    <xf numFmtId="0" fontId="34" fillId="21" borderId="27" applyNumberFormat="0" applyAlignment="0" applyProtection="0"/>
    <xf numFmtId="0" fontId="35" fillId="22"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8" fillId="12" borderId="27" applyNumberFormat="0" applyAlignment="0" applyProtection="0"/>
    <xf numFmtId="171" fontId="30" fillId="0" borderId="0" applyFill="0" applyBorder="0" applyAlignment="0" applyProtection="0"/>
    <xf numFmtId="0" fontId="39" fillId="8" borderId="0" applyNumberFormat="0" applyBorder="0" applyAlignment="0" applyProtection="0"/>
    <xf numFmtId="172" fontId="30" fillId="0" borderId="0" applyFill="0" applyBorder="0" applyAlignment="0" applyProtection="0"/>
    <xf numFmtId="0" fontId="40" fillId="27" borderId="0" applyNumberFormat="0" applyBorder="0" applyAlignment="0" applyProtection="0"/>
    <xf numFmtId="0" fontId="30" fillId="28" borderId="30" applyNumberFormat="0" applyAlignment="0" applyProtection="0"/>
    <xf numFmtId="9" fontId="30" fillId="0" borderId="0" applyFill="0" applyBorder="0" applyAlignment="0" applyProtection="0"/>
    <xf numFmtId="0" fontId="41" fillId="21"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48" fillId="0" borderId="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168" fontId="30" fillId="0" borderId="0" applyFont="0" applyFill="0" applyBorder="0" applyAlignment="0" applyProtection="0"/>
    <xf numFmtId="0" fontId="30" fillId="0" borderId="0"/>
    <xf numFmtId="167" fontId="30" fillId="0" borderId="0" applyFont="0" applyFill="0" applyBorder="0" applyAlignment="0" applyProtection="0"/>
    <xf numFmtId="173" fontId="30" fillId="0" borderId="0" applyFont="0" applyFill="0" applyBorder="0" applyAlignment="0" applyProtection="0"/>
    <xf numFmtId="0" fontId="31" fillId="30" borderId="0" applyNumberFormat="0" applyBorder="0" applyAlignment="0" applyProtection="0"/>
    <xf numFmtId="0" fontId="31" fillId="32"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1" fillId="35" borderId="0" applyNumberFormat="0" applyBorder="0" applyAlignment="0" applyProtection="0"/>
    <xf numFmtId="0" fontId="31" fillId="33" borderId="0" applyNumberFormat="0" applyBorder="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1" fillId="31" borderId="0" applyNumberFormat="0" applyBorder="0" applyAlignment="0" applyProtection="0"/>
    <xf numFmtId="0" fontId="39" fillId="30"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34"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174"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0" fontId="30" fillId="0" borderId="0"/>
    <xf numFmtId="172" fontId="30" fillId="0" borderId="0" applyFill="0" applyBorder="0" applyAlignment="0" applyProtection="0"/>
    <xf numFmtId="9" fontId="30" fillId="0" borderId="0" applyFill="0" applyBorder="0" applyAlignment="0" applyProtection="0"/>
    <xf numFmtId="0" fontId="8"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30"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5" fontId="30" fillId="0" borderId="0"/>
    <xf numFmtId="0" fontId="8" fillId="0" borderId="0"/>
    <xf numFmtId="0" fontId="8" fillId="0" borderId="0"/>
    <xf numFmtId="0" fontId="30" fillId="0" borderId="0" applyNumberFormat="0" applyFill="0" applyBorder="0" applyAlignment="0" applyProtection="0"/>
    <xf numFmtId="0" fontId="8" fillId="0" borderId="0"/>
    <xf numFmtId="0" fontId="8" fillId="0" borderId="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0" fontId="8" fillId="0" borderId="0"/>
    <xf numFmtId="172" fontId="30" fillId="0" borderId="0" applyFill="0" applyBorder="0" applyAlignment="0" applyProtection="0"/>
    <xf numFmtId="176" fontId="30" fillId="0" borderId="0" applyFill="0" applyBorder="0" applyAlignment="0" applyProtection="0"/>
    <xf numFmtId="9" fontId="30" fillId="0" borderId="0" applyFill="0" applyBorder="0" applyAlignment="0" applyProtection="0"/>
    <xf numFmtId="0" fontId="52"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0" fillId="0" borderId="0"/>
    <xf numFmtId="0" fontId="8" fillId="0" borderId="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60" fillId="0" borderId="0"/>
    <xf numFmtId="41" fontId="8" fillId="0" borderId="0" applyFont="0" applyFill="0" applyBorder="0" applyAlignment="0" applyProtection="0"/>
    <xf numFmtId="0" fontId="63" fillId="0" borderId="0"/>
    <xf numFmtId="167" fontId="63" fillId="0" borderId="0" applyFont="0" applyFill="0" applyBorder="0" applyAlignment="0" applyProtection="0"/>
    <xf numFmtId="9" fontId="63" fillId="0" borderId="0" applyFont="0" applyFill="0" applyBorder="0" applyAlignment="0" applyProtection="0"/>
    <xf numFmtId="166" fontId="63" fillId="0" borderId="0" applyFont="0" applyFill="0" applyBorder="0" applyAlignment="0" applyProtection="0"/>
    <xf numFmtId="0" fontId="62" fillId="51" borderId="0" applyNumberFormat="0" applyBorder="0" applyAlignment="0" applyProtection="0"/>
    <xf numFmtId="0" fontId="61" fillId="0" borderId="39" applyNumberFormat="0" applyFill="0" applyAlignment="0" applyProtection="0"/>
    <xf numFmtId="0" fontId="65" fillId="0" borderId="0"/>
    <xf numFmtId="9" fontId="64" fillId="0" borderId="0" applyFont="0" applyFill="0" applyBorder="0" applyAlignment="0" applyProtection="0"/>
    <xf numFmtId="43" fontId="64" fillId="0" borderId="0" applyFont="0" applyFill="0" applyBorder="0" applyAlignment="0" applyProtection="0"/>
    <xf numFmtId="42" fontId="8" fillId="0" borderId="0" applyFont="0" applyFill="0" applyBorder="0" applyAlignment="0" applyProtection="0"/>
  </cellStyleXfs>
  <cellXfs count="133">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0" fontId="3" fillId="0" borderId="4" xfId="0" applyFont="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2" fillId="3" borderId="0" xfId="0" applyFont="1" applyFill="1"/>
    <xf numFmtId="0" fontId="4" fillId="0" borderId="0" xfId="0" applyFont="1"/>
    <xf numFmtId="3" fontId="4" fillId="0" borderId="0" xfId="0" applyNumberFormat="1" applyFont="1"/>
    <xf numFmtId="0" fontId="4" fillId="3" borderId="4" xfId="0" applyFont="1" applyFill="1" applyBorder="1"/>
    <xf numFmtId="0" fontId="4" fillId="0" borderId="4" xfId="0" applyFont="1" applyBorder="1"/>
    <xf numFmtId="0" fontId="22" fillId="3" borderId="0" xfId="0" applyFont="1" applyFill="1" applyAlignment="1">
      <alignment horizontal="center"/>
    </xf>
    <xf numFmtId="0" fontId="4" fillId="0" borderId="5" xfId="0" applyFont="1" applyBorder="1"/>
    <xf numFmtId="0" fontId="25" fillId="3" borderId="0" xfId="0" applyFont="1" applyFill="1" applyAlignment="1">
      <alignment horizontal="center"/>
    </xf>
    <xf numFmtId="0" fontId="26" fillId="3" borderId="14"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8" fillId="3" borderId="16" xfId="0" applyFont="1" applyFill="1" applyBorder="1" applyAlignment="1">
      <alignment horizontal="justify" vertical="center"/>
    </xf>
    <xf numFmtId="169" fontId="29" fillId="4" borderId="0" xfId="2" applyNumberFormat="1" applyFont="1" applyFill="1" applyAlignment="1">
      <alignment vertical="center"/>
    </xf>
    <xf numFmtId="169" fontId="29" fillId="4" borderId="11" xfId="3" applyFont="1" applyBorder="1" applyAlignment="1">
      <alignment vertical="center"/>
    </xf>
    <xf numFmtId="169" fontId="29" fillId="4" borderId="12" xfId="3" applyFont="1" applyBorder="1" applyAlignment="1">
      <alignment vertical="center"/>
    </xf>
    <xf numFmtId="169" fontId="29" fillId="4" borderId="13" xfId="3" applyFont="1" applyBorder="1" applyAlignment="1">
      <alignment vertical="center"/>
    </xf>
    <xf numFmtId="169" fontId="29" fillId="4" borderId="0" xfId="3" applyFont="1" applyAlignment="1">
      <alignment vertical="center"/>
    </xf>
    <xf numFmtId="167" fontId="1" fillId="0" borderId="0" xfId="0" applyNumberFormat="1" applyFo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169" fontId="29" fillId="4" borderId="18" xfId="3" applyFont="1" applyBorder="1" applyAlignment="1">
      <alignment vertical="center"/>
    </xf>
    <xf numFmtId="169" fontId="29" fillId="4" borderId="25" xfId="3" applyFont="1" applyBorder="1" applyAlignment="1">
      <alignment vertical="center"/>
    </xf>
    <xf numFmtId="167" fontId="29" fillId="4" borderId="26" xfId="3" applyNumberFormat="1" applyFont="1" applyBorder="1" applyAlignment="1">
      <alignment vertical="center"/>
    </xf>
    <xf numFmtId="0" fontId="11" fillId="4" borderId="0" xfId="3" applyNumberFormat="1"/>
    <xf numFmtId="169" fontId="29"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0" fontId="53" fillId="0" borderId="0" xfId="0" applyFont="1"/>
    <xf numFmtId="17" fontId="5" fillId="5" borderId="0" xfId="2" applyNumberFormat="1" applyFont="1" applyFill="1" applyAlignment="1">
      <alignment horizontal="left" vertical="center"/>
    </xf>
    <xf numFmtId="167" fontId="29" fillId="4" borderId="0" xfId="3" applyNumberFormat="1" applyFont="1" applyAlignment="1">
      <alignment vertical="center"/>
    </xf>
    <xf numFmtId="177" fontId="29" fillId="4" borderId="0" xfId="3" applyNumberFormat="1" applyFont="1" applyAlignment="1">
      <alignment vertical="center"/>
    </xf>
    <xf numFmtId="0" fontId="10" fillId="0" borderId="0" xfId="0" applyFont="1" applyAlignment="1">
      <alignment vertical="center"/>
    </xf>
    <xf numFmtId="0" fontId="28" fillId="3" borderId="15" xfId="0" applyFont="1" applyFill="1" applyBorder="1"/>
    <xf numFmtId="0" fontId="28"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55" fillId="4" borderId="18" xfId="2" applyNumberFormat="1" applyFont="1" applyFill="1" applyBorder="1" applyAlignment="1">
      <alignment vertical="center"/>
    </xf>
    <xf numFmtId="169" fontId="55" fillId="4" borderId="0" xfId="2" applyNumberFormat="1" applyFont="1" applyFill="1" applyAlignment="1">
      <alignment vertical="center"/>
    </xf>
    <xf numFmtId="165" fontId="56" fillId="3" borderId="1" xfId="0" applyNumberFormat="1" applyFont="1" applyFill="1" applyBorder="1"/>
    <xf numFmtId="165" fontId="56" fillId="2" borderId="1" xfId="1" applyNumberFormat="1" applyFont="1" applyAlignment="1"/>
    <xf numFmtId="165" fontId="56" fillId="3" borderId="1" xfId="1" applyNumberFormat="1" applyFont="1" applyFill="1" applyAlignment="1"/>
    <xf numFmtId="165" fontId="56" fillId="2" borderId="1" xfId="0" applyNumberFormat="1" applyFont="1" applyFill="1" applyBorder="1"/>
    <xf numFmtId="3" fontId="56" fillId="3" borderId="38" xfId="0" applyNumberFormat="1" applyFont="1" applyFill="1" applyBorder="1" applyAlignment="1">
      <alignment vertical="center"/>
    </xf>
    <xf numFmtId="3" fontId="56" fillId="2" borderId="1" xfId="1" applyFont="1">
      <alignment vertical="center"/>
    </xf>
    <xf numFmtId="3" fontId="56" fillId="3" borderId="21" xfId="2" applyNumberFormat="1" applyFont="1" applyBorder="1" applyAlignment="1">
      <alignment vertical="center"/>
    </xf>
    <xf numFmtId="3" fontId="56" fillId="3" borderId="18" xfId="0" applyNumberFormat="1" applyFont="1" applyFill="1" applyBorder="1" applyAlignment="1">
      <alignment vertical="center"/>
    </xf>
    <xf numFmtId="3" fontId="56" fillId="2" borderId="10" xfId="1" applyFont="1" applyBorder="1">
      <alignment vertical="center"/>
    </xf>
    <xf numFmtId="3" fontId="56" fillId="3" borderId="24" xfId="2" applyNumberFormat="1" applyFont="1" applyBorder="1" applyAlignment="1">
      <alignment vertical="center"/>
    </xf>
    <xf numFmtId="165" fontId="56" fillId="3" borderId="7" xfId="2" applyNumberFormat="1" applyFont="1" applyBorder="1"/>
    <xf numFmtId="165" fontId="56" fillId="2" borderId="6" xfId="2" applyNumberFormat="1" applyFont="1" applyFill="1" applyBorder="1"/>
    <xf numFmtId="0" fontId="56" fillId="0" borderId="0" xfId="0" applyFont="1"/>
    <xf numFmtId="0" fontId="56" fillId="3" borderId="4" xfId="0" applyFont="1" applyFill="1" applyBorder="1"/>
    <xf numFmtId="3" fontId="56" fillId="0" borderId="0" xfId="0" applyNumberFormat="1" applyFont="1"/>
    <xf numFmtId="165" fontId="56" fillId="2" borderId="9" xfId="5" applyNumberFormat="1" applyFont="1" applyFill="1" applyBorder="1"/>
    <xf numFmtId="0" fontId="57" fillId="0" borderId="0" xfId="0" applyFont="1"/>
    <xf numFmtId="17" fontId="5" fillId="5" borderId="0" xfId="2" applyNumberFormat="1" applyFont="1" applyFill="1" applyAlignment="1">
      <alignment vertical="center"/>
    </xf>
    <xf numFmtId="165" fontId="56" fillId="2" borderId="6" xfId="2" applyNumberFormat="1" applyFont="1" applyFill="1" applyBorder="1" applyAlignment="1"/>
    <xf numFmtId="0" fontId="58" fillId="0" borderId="0" xfId="0" applyFont="1" applyAlignment="1">
      <alignment vertical="center"/>
    </xf>
    <xf numFmtId="0" fontId="59" fillId="0" borderId="0" xfId="0" applyFont="1"/>
    <xf numFmtId="169" fontId="55"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29" fillId="4" borderId="0" xfId="3" applyNumberFormat="1" applyFont="1" applyAlignment="1">
      <alignment vertical="center"/>
    </xf>
    <xf numFmtId="165" fontId="3" fillId="0" borderId="0" xfId="0" applyNumberFormat="1" applyFont="1"/>
    <xf numFmtId="169" fontId="55" fillId="4" borderId="18" xfId="3" applyFont="1" applyBorder="1" applyAlignment="1">
      <alignment vertical="center"/>
    </xf>
    <xf numFmtId="169" fontId="55" fillId="4" borderId="0" xfId="3" applyFont="1" applyAlignment="1">
      <alignment vertical="center"/>
    </xf>
    <xf numFmtId="169" fontId="55" fillId="4" borderId="19" xfId="3" applyFont="1" applyBorder="1" applyAlignment="1">
      <alignment vertical="center"/>
    </xf>
    <xf numFmtId="167" fontId="55" fillId="4" borderId="0" xfId="3" applyNumberFormat="1" applyFont="1" applyAlignment="1">
      <alignment vertical="center"/>
    </xf>
    <xf numFmtId="169" fontId="55" fillId="4" borderId="0" xfId="3" applyNumberFormat="1" applyFont="1" applyAlignment="1">
      <alignment vertical="center"/>
    </xf>
    <xf numFmtId="0" fontId="4" fillId="3" borderId="0" xfId="0" applyFont="1" applyFill="1" applyAlignment="1">
      <alignment vertical="center" wrapText="1"/>
    </xf>
    <xf numFmtId="165" fontId="56" fillId="3" borderId="6" xfId="2" applyNumberFormat="1" applyFont="1" applyFill="1" applyBorder="1"/>
    <xf numFmtId="165" fontId="56" fillId="3" borderId="6" xfId="2" applyNumberFormat="1" applyFont="1" applyFill="1" applyBorder="1" applyAlignment="1"/>
    <xf numFmtId="165" fontId="56" fillId="2" borderId="40" xfId="2" applyNumberFormat="1" applyFont="1" applyFill="1" applyBorder="1"/>
    <xf numFmtId="165" fontId="56" fillId="3" borderId="40" xfId="2" applyNumberFormat="1" applyFont="1" applyFill="1" applyBorder="1"/>
    <xf numFmtId="165" fontId="56" fillId="3" borderId="9" xfId="5" applyNumberFormat="1" applyFont="1" applyFill="1" applyBorder="1"/>
    <xf numFmtId="178" fontId="56" fillId="2" borderId="40" xfId="2" applyNumberFormat="1" applyFont="1" applyFill="1" applyBorder="1"/>
    <xf numFmtId="178" fontId="56" fillId="3" borderId="40" xfId="2" applyNumberFormat="1" applyFont="1" applyFill="1" applyBorder="1"/>
    <xf numFmtId="165" fontId="1" fillId="0" borderId="0" xfId="0" applyNumberFormat="1" applyFont="1"/>
    <xf numFmtId="4" fontId="66" fillId="0" borderId="0" xfId="0" applyNumberFormat="1" applyFont="1"/>
    <xf numFmtId="0" fontId="66" fillId="0" borderId="0" xfId="0" applyFont="1"/>
    <xf numFmtId="3" fontId="23" fillId="4" borderId="22" xfId="2" applyNumberFormat="1" applyFont="1" applyFill="1" applyBorder="1" applyAlignment="1">
      <alignment horizontal="center" vertical="center"/>
    </xf>
    <xf numFmtId="3" fontId="23" fillId="4" borderId="36" xfId="2" applyNumberFormat="1" applyFont="1" applyFill="1" applyBorder="1" applyAlignment="1">
      <alignment horizontal="center" vertical="center"/>
    </xf>
    <xf numFmtId="3" fontId="24" fillId="4" borderId="36" xfId="2" applyNumberFormat="1" applyFont="1" applyFill="1" applyBorder="1" applyAlignment="1">
      <alignment horizontal="center" vertical="center"/>
    </xf>
    <xf numFmtId="3" fontId="24" fillId="4" borderId="37"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2" xfId="0" applyNumberFormat="1" applyFont="1" applyFill="1" applyBorder="1" applyAlignment="1">
      <alignment horizontal="center" vertical="center" wrapText="1"/>
    </xf>
    <xf numFmtId="17" fontId="6" fillId="4" borderId="36" xfId="0" applyNumberFormat="1" applyFont="1" applyFill="1" applyBorder="1" applyAlignment="1">
      <alignment horizontal="center" vertical="center" wrapText="1"/>
    </xf>
    <xf numFmtId="17" fontId="2" fillId="4" borderId="36" xfId="0" applyNumberFormat="1" applyFont="1" applyFill="1" applyBorder="1" applyAlignment="1">
      <alignment horizontal="center" vertical="center" wrapText="1"/>
    </xf>
    <xf numFmtId="17" fontId="2" fillId="4" borderId="37" xfId="0" applyNumberFormat="1" applyFont="1" applyFill="1" applyBorder="1" applyAlignment="1">
      <alignment horizontal="center" vertical="center" wrapText="1"/>
    </xf>
    <xf numFmtId="3" fontId="6" fillId="4" borderId="22" xfId="7" applyNumberFormat="1" applyBorder="1">
      <alignment horizontal="center" vertical="center" wrapText="1"/>
    </xf>
    <xf numFmtId="3" fontId="6" fillId="4" borderId="36" xfId="7" applyNumberFormat="1" applyBorder="1">
      <alignment horizontal="center" vertical="center" wrapText="1"/>
    </xf>
    <xf numFmtId="3" fontId="6" fillId="4" borderId="23" xfId="7" applyNumberFormat="1" applyBorder="1">
      <alignment horizontal="center" vertical="center" wrapText="1"/>
    </xf>
    <xf numFmtId="3" fontId="6" fillId="4" borderId="20" xfId="7" applyNumberFormat="1" applyBorder="1">
      <alignment horizontal="center" vertical="center" wrapText="1"/>
    </xf>
    <xf numFmtId="3" fontId="6" fillId="4" borderId="37" xfId="7" applyNumberFormat="1" applyBorder="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7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2 4" xfId="52771" xr:uid="{0BBB1DE9-4F84-4873-9C1D-C751774B6CFA}"/>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0] 2" xfId="52766" xr:uid="{2614692C-CC7B-4E3F-AFDD-84DDDBF863C1}"/>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19" xfId="52775" xr:uid="{7426FBBE-F1BA-4178-8929-9C36C9580B9D}"/>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3 5" xfId="52768" xr:uid="{6048D06D-5AC4-46DD-BF42-8FD0D76E2031}"/>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0] 2" xfId="52776" xr:uid="{DECD7AF2-5358-48E7-A832-623E021C3021}"/>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2 5" xfId="52770" xr:uid="{EABCD824-A809-45EC-9807-251022500BC7}"/>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 7" xfId="52773" xr:uid="{79FD5DD4-03C0-4546-83D7-88BFB69AD974}"/>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34" xfId="52767" xr:uid="{6F78EC68-DDF9-4056-B059-BE264587DA88}"/>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2 5" xfId="52774" xr:uid="{B67898B9-AD62-48B7-83B0-C25117931BE9}"/>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3 4" xfId="52769" xr:uid="{557169C6-889B-435A-BB48-7454AF1E93F8}"/>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2 4" xfId="52772" xr:uid="{6AA0BAF3-42FD-4B18-BD7A-DA7B36696D03}"/>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4216283</xdr:colOff>
      <xdr:row>10</xdr:row>
      <xdr:rowOff>37775</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78283" y="1999925"/>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2025</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430909</xdr:colOff>
      <xdr:row>11</xdr:row>
      <xdr:rowOff>84457</xdr:rowOff>
    </xdr:from>
    <xdr:to>
      <xdr:col>5</xdr:col>
      <xdr:colOff>200025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xdr:nvCxnSpPr>
      <xdr:spPr>
        <a:xfrm>
          <a:off x="6355459" y="2227582"/>
          <a:ext cx="4474466" cy="2031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123825</xdr:colOff>
      <xdr:row>11</xdr:row>
      <xdr:rowOff>90807</xdr:rowOff>
    </xdr:from>
    <xdr:to>
      <xdr:col>2</xdr:col>
      <xdr:colOff>4216283</xdr:colOff>
      <xdr:row>11</xdr:row>
      <xdr:rowOff>114301</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85825" y="2233932"/>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138116</xdr:rowOff>
    </xdr:from>
    <xdr:to>
      <xdr:col>1</xdr:col>
      <xdr:colOff>534792</xdr:colOff>
      <xdr:row>14</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15</xdr:row>
      <xdr:rowOff>147641</xdr:rowOff>
    </xdr:from>
    <xdr:to>
      <xdr:col>1</xdr:col>
      <xdr:colOff>534792</xdr:colOff>
      <xdr:row>15</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16</xdr:row>
      <xdr:rowOff>142878</xdr:rowOff>
    </xdr:from>
    <xdr:to>
      <xdr:col>1</xdr:col>
      <xdr:colOff>534792</xdr:colOff>
      <xdr:row>16</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128591</xdr:rowOff>
    </xdr:from>
    <xdr:to>
      <xdr:col>1</xdr:col>
      <xdr:colOff>534792</xdr:colOff>
      <xdr:row>17</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142879</xdr:rowOff>
    </xdr:from>
    <xdr:to>
      <xdr:col>1</xdr:col>
      <xdr:colOff>534792</xdr:colOff>
      <xdr:row>18</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24</xdr:row>
      <xdr:rowOff>95250</xdr:rowOff>
    </xdr:from>
    <xdr:to>
      <xdr:col>4</xdr:col>
      <xdr:colOff>1873250</xdr:colOff>
      <xdr:row>31</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443686</xdr:colOff>
      <xdr:row>19</xdr:row>
      <xdr:rowOff>123828</xdr:rowOff>
    </xdr:from>
    <xdr:to>
      <xdr:col>1</xdr:col>
      <xdr:colOff>534792</xdr:colOff>
      <xdr:row>19</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20</xdr:row>
      <xdr:rowOff>95253</xdr:rowOff>
    </xdr:from>
    <xdr:to>
      <xdr:col>1</xdr:col>
      <xdr:colOff>525267</xdr:colOff>
      <xdr:row>20</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65809</xdr:colOff>
      <xdr:row>52</xdr:row>
      <xdr:rowOff>65416</xdr:rowOff>
    </xdr:from>
    <xdr:to>
      <xdr:col>8</xdr:col>
      <xdr:colOff>293262</xdr:colOff>
      <xdr:row>63</xdr:row>
      <xdr:rowOff>2796</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41326" y="7142255"/>
          <a:ext cx="7767212" cy="1228454"/>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684855</xdr:colOff>
      <xdr:row>7</xdr:row>
      <xdr:rowOff>123684</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8493781" cy="1532754"/>
        </a:xfrm>
        <a:prstGeom prst="rect">
          <a:avLst/>
        </a:prstGeom>
      </xdr:spPr>
    </xdr:pic>
    <xdr:clientData/>
  </xdr:twoCellAnchor>
  <xdr:twoCellAnchor>
    <xdr:from>
      <xdr:col>8</xdr:col>
      <xdr:colOff>87313</xdr:colOff>
      <xdr:row>43</xdr:row>
      <xdr:rowOff>76201</xdr:rowOff>
    </xdr:from>
    <xdr:to>
      <xdr:col>9</xdr:col>
      <xdr:colOff>190499</xdr:colOff>
      <xdr:row>45</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7896239" y="6798804"/>
          <a:ext cx="1008454" cy="188533"/>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49335</xdr:colOff>
      <xdr:row>68</xdr:row>
      <xdr:rowOff>160153</xdr:rowOff>
    </xdr:from>
    <xdr:to>
      <xdr:col>9</xdr:col>
      <xdr:colOff>630620</xdr:colOff>
      <xdr:row>75</xdr:row>
      <xdr:rowOff>11811</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24583" y="9696632"/>
          <a:ext cx="7713556" cy="1185158"/>
        </a:xfrm>
        <a:prstGeom prst="rect">
          <a:avLst/>
        </a:prstGeom>
        <a:noFill/>
        <a:ln w="9525">
          <a:noFill/>
          <a:miter lim="800000"/>
          <a:headEnd/>
          <a:tailEnd/>
        </a:ln>
      </xdr:spPr>
    </xdr:pic>
    <xdr:clientData/>
  </xdr:twoCellAnchor>
  <xdr:twoCellAnchor editAs="absolute">
    <xdr:from>
      <xdr:col>4</xdr:col>
      <xdr:colOff>563314</xdr:colOff>
      <xdr:row>70</xdr:row>
      <xdr:rowOff>29925</xdr:rowOff>
    </xdr:from>
    <xdr:to>
      <xdr:col>5</xdr:col>
      <xdr:colOff>655378</xdr:colOff>
      <xdr:row>71</xdr:row>
      <xdr:rowOff>84754</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392674</xdr:colOff>
      <xdr:row>6</xdr:row>
      <xdr:rowOff>621698</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75416</xdr:colOff>
      <xdr:row>124</xdr:row>
      <xdr:rowOff>123263</xdr:rowOff>
    </xdr:from>
    <xdr:to>
      <xdr:col>8</xdr:col>
      <xdr:colOff>659790</xdr:colOff>
      <xdr:row>131</xdr:row>
      <xdr:rowOff>1772</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5</xdr:col>
      <xdr:colOff>393596</xdr:colOff>
      <xdr:row>128</xdr:row>
      <xdr:rowOff>35862</xdr:rowOff>
    </xdr:from>
    <xdr:to>
      <xdr:col>6</xdr:col>
      <xdr:colOff>384893</xdr:colOff>
      <xdr:row>129</xdr:row>
      <xdr:rowOff>64437</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8</xdr:col>
      <xdr:colOff>417392</xdr:colOff>
      <xdr:row>6</xdr:row>
      <xdr:rowOff>602137</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61912</xdr:colOff>
      <xdr:row>28</xdr:row>
      <xdr:rowOff>50792</xdr:rowOff>
    </xdr:from>
    <xdr:to>
      <xdr:col>3</xdr:col>
      <xdr:colOff>5072062</xdr:colOff>
      <xdr:row>36</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25</xdr:row>
      <xdr:rowOff>99146</xdr:rowOff>
    </xdr:from>
    <xdr:to>
      <xdr:col>3</xdr:col>
      <xdr:colOff>2190749</xdr:colOff>
      <xdr:row>27</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sinosdejuegos-my.sharepoint.com/personal/msanclemente_scj_gob_cl/Documents/Coordinaci&#243;n%20Estudios/Boletines/Preparaci&#243;n/2025/boletin_python_2025.xlsx" TargetMode="External"/><Relationship Id="rId1" Type="http://schemas.openxmlformats.org/officeDocument/2006/relationships/externalLinkPath" Target="/personal/msanclemente_scj_gob_cl/Documents/Coordinaci&#243;n%20Estudios/Boletines/Preparaci&#243;n/2025/boletin_python_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Estudios\Bolet&#237;n%20estadistico\Preparaci&#243;n\2023\Municipalidades.xlsx" TargetMode="External"/><Relationship Id="rId1" Type="http://schemas.openxmlformats.org/officeDocument/2006/relationships/externalLinkPath" Target="/personal/msanclemente_scj_gob_cl/Documents/Coordinaci&#243;n%20Estudios/Boletines/Preparaci&#243;n/2025/Municipal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gresos Brutos del Juego"/>
      <sheetName val="Impuesto específico al juego"/>
      <sheetName val="Iva al juego"/>
      <sheetName val="Número de visitas"/>
      <sheetName val="Impuesto por entradas"/>
      <sheetName val="Gasto promedio por visita"/>
    </sheetNames>
    <sheetDataSet>
      <sheetData sheetId="0">
        <row r="1">
          <cell r="A1" t="str">
            <v>casino</v>
          </cell>
          <cell r="B1">
            <v>1</v>
          </cell>
          <cell r="C1">
            <v>2</v>
          </cell>
          <cell r="D1" t="str">
            <v>Tipo</v>
          </cell>
          <cell r="E1">
            <v>3</v>
          </cell>
          <cell r="F1">
            <v>4</v>
          </cell>
          <cell r="G1">
            <v>5</v>
          </cell>
          <cell r="H1">
            <v>6</v>
          </cell>
          <cell r="I1">
            <v>7</v>
          </cell>
          <cell r="J1">
            <v>8</v>
          </cell>
          <cell r="K1">
            <v>9</v>
          </cell>
          <cell r="L1">
            <v>10</v>
          </cell>
          <cell r="M1">
            <v>11</v>
          </cell>
        </row>
        <row r="2">
          <cell r="A2" t="str">
            <v>Antay Casino &amp; Hotel</v>
          </cell>
          <cell r="B2">
            <v>1155059388.001838</v>
          </cell>
          <cell r="C2">
            <v>1113401526.0012741</v>
          </cell>
          <cell r="D2" t="str">
            <v>19.995</v>
          </cell>
        </row>
        <row r="3">
          <cell r="A3" t="str">
            <v>Casino Gran Los Angeles</v>
          </cell>
          <cell r="B3">
            <v>727776214.00076461</v>
          </cell>
          <cell r="C3">
            <v>505290092.00077701</v>
          </cell>
          <cell r="D3" t="str">
            <v>19.995</v>
          </cell>
        </row>
        <row r="4">
          <cell r="A4" t="str">
            <v>Casino Luckia Arica</v>
          </cell>
          <cell r="B4">
            <v>1043053575.000692</v>
          </cell>
          <cell r="C4">
            <v>958158681.00070667</v>
          </cell>
          <cell r="D4" t="str">
            <v>19.995</v>
          </cell>
        </row>
        <row r="5">
          <cell r="A5" t="str">
            <v>Casino de Colchagua</v>
          </cell>
          <cell r="B5">
            <v>641539602.00117993</v>
          </cell>
          <cell r="C5">
            <v>496841460.00093949</v>
          </cell>
          <cell r="D5" t="str">
            <v>19.995</v>
          </cell>
        </row>
        <row r="6">
          <cell r="A6" t="str">
            <v>Casino de Juegos del Pacífico</v>
          </cell>
          <cell r="B6">
            <v>993383065.00131536</v>
          </cell>
          <cell r="C6">
            <v>997386806.00116313</v>
          </cell>
          <cell r="D6" t="str">
            <v>19.995</v>
          </cell>
        </row>
        <row r="7">
          <cell r="A7" t="str">
            <v>Dalmacia</v>
          </cell>
          <cell r="B7">
            <v>3182455091.003119</v>
          </cell>
          <cell r="C7">
            <v>2770045121.002347</v>
          </cell>
          <cell r="D7" t="str">
            <v>19.995</v>
          </cell>
        </row>
        <row r="8">
          <cell r="A8" t="str">
            <v>Dreams Coyhaique</v>
          </cell>
          <cell r="B8">
            <v>413436166.00034797</v>
          </cell>
          <cell r="C8">
            <v>418116291.00029862</v>
          </cell>
          <cell r="D8" t="str">
            <v>19.995</v>
          </cell>
        </row>
        <row r="9">
          <cell r="A9" t="str">
            <v>Dreams Punta Arenas</v>
          </cell>
          <cell r="B9">
            <v>1709271390.0012</v>
          </cell>
          <cell r="C9">
            <v>1434412656.001394</v>
          </cell>
          <cell r="D9" t="str">
            <v>19.995</v>
          </cell>
        </row>
        <row r="10">
          <cell r="A10" t="str">
            <v>Dreams Temuco</v>
          </cell>
          <cell r="B10">
            <v>2022186464.000906</v>
          </cell>
          <cell r="C10">
            <v>1770123782.0008521</v>
          </cell>
          <cell r="D10" t="str">
            <v>19.995</v>
          </cell>
        </row>
        <row r="11">
          <cell r="A11" t="str">
            <v>Dreams Valdivia</v>
          </cell>
          <cell r="B11">
            <v>1335498019.000525</v>
          </cell>
          <cell r="C11">
            <v>1305524414.0004649</v>
          </cell>
          <cell r="D11" t="str">
            <v>19.995</v>
          </cell>
        </row>
        <row r="12">
          <cell r="A12" t="str">
            <v>Enjoy Chiloé</v>
          </cell>
          <cell r="B12">
            <v>430839736.00050431</v>
          </cell>
          <cell r="C12">
            <v>392358557.00039828</v>
          </cell>
          <cell r="D12" t="str">
            <v>19.995</v>
          </cell>
        </row>
        <row r="13">
          <cell r="A13" t="str">
            <v>Enjoy Coquimbo</v>
          </cell>
          <cell r="B13">
            <v>3225094039.0024939</v>
          </cell>
          <cell r="C13">
            <v>3120158641.0031438</v>
          </cell>
          <cell r="D13" t="str">
            <v>19.995</v>
          </cell>
        </row>
        <row r="14">
          <cell r="A14" t="str">
            <v>Enjoy Pucon</v>
          </cell>
          <cell r="B14">
            <v>2426961593.0018649</v>
          </cell>
          <cell r="C14">
            <v>3714522494.0022588</v>
          </cell>
          <cell r="D14" t="str">
            <v>19.995</v>
          </cell>
        </row>
        <row r="15">
          <cell r="A15" t="str">
            <v>Enjoy Santiago</v>
          </cell>
          <cell r="B15">
            <v>3668818640.0031729</v>
          </cell>
          <cell r="C15">
            <v>2169725810.0032129</v>
          </cell>
          <cell r="D15" t="str">
            <v>19.995</v>
          </cell>
        </row>
        <row r="16">
          <cell r="A16" t="str">
            <v>Enjoy Viña del Mar</v>
          </cell>
          <cell r="B16">
            <v>5873075810.0042877</v>
          </cell>
          <cell r="C16">
            <v>5540349253.0046701</v>
          </cell>
          <cell r="D16" t="str">
            <v>19.995</v>
          </cell>
        </row>
        <row r="17">
          <cell r="A17" t="str">
            <v>Gran Casino de Talca</v>
          </cell>
          <cell r="B17">
            <v>822604322</v>
          </cell>
          <cell r="C17">
            <v>864849883</v>
          </cell>
          <cell r="D17" t="str">
            <v>19.995</v>
          </cell>
        </row>
        <row r="18">
          <cell r="A18" t="str">
            <v>Marina del  Sol Chillan</v>
          </cell>
          <cell r="B18">
            <v>869886088.0006876</v>
          </cell>
          <cell r="C18">
            <v>821256487.00069082</v>
          </cell>
          <cell r="D18" t="str">
            <v>19.995</v>
          </cell>
        </row>
        <row r="19">
          <cell r="A19" t="str">
            <v>Marina del Sol</v>
          </cell>
          <cell r="B19">
            <v>4216922015.0027838</v>
          </cell>
          <cell r="C19">
            <v>3763928161.0027699</v>
          </cell>
          <cell r="D19" t="str">
            <v>19.995</v>
          </cell>
        </row>
        <row r="20">
          <cell r="A20" t="str">
            <v>Marina del Sol Calama</v>
          </cell>
          <cell r="B20">
            <v>1139657472.001658</v>
          </cell>
          <cell r="C20">
            <v>999329236.00139689</v>
          </cell>
          <cell r="D20" t="str">
            <v>19.995</v>
          </cell>
        </row>
        <row r="21">
          <cell r="A21" t="str">
            <v>Marina del Sol Osorno</v>
          </cell>
          <cell r="B21">
            <v>993818904.00063908</v>
          </cell>
          <cell r="C21">
            <v>963479367.00060129</v>
          </cell>
          <cell r="D21" t="str">
            <v>19.995</v>
          </cell>
        </row>
        <row r="22">
          <cell r="A22" t="str">
            <v>Ovalle Casino Resort S.A.</v>
          </cell>
          <cell r="B22">
            <v>653451302.00066662</v>
          </cell>
          <cell r="C22">
            <v>465850727.00048018</v>
          </cell>
          <cell r="D22" t="str">
            <v>19.995</v>
          </cell>
        </row>
        <row r="23">
          <cell r="A23" t="str">
            <v>Sun Monticello</v>
          </cell>
          <cell r="B23">
            <v>9672060208.0085907</v>
          </cell>
          <cell r="C23">
            <v>8954943505.0072975</v>
          </cell>
          <cell r="D23" t="str">
            <v>19.995</v>
          </cell>
        </row>
        <row r="24">
          <cell r="A24" t="str">
            <v>Arica</v>
          </cell>
          <cell r="B24">
            <v>0</v>
          </cell>
          <cell r="C24">
            <v>0</v>
          </cell>
          <cell r="D24" t="str">
            <v>Municipal</v>
          </cell>
          <cell r="E24">
            <v>0</v>
          </cell>
          <cell r="F24">
            <v>0</v>
          </cell>
          <cell r="G24">
            <v>0</v>
          </cell>
          <cell r="H24">
            <v>0</v>
          </cell>
          <cell r="I24">
            <v>0</v>
          </cell>
          <cell r="J24">
            <v>0</v>
          </cell>
          <cell r="K24">
            <v>0</v>
          </cell>
          <cell r="L24">
            <v>0</v>
          </cell>
          <cell r="M24">
            <v>0</v>
          </cell>
        </row>
        <row r="25">
          <cell r="A25" t="str">
            <v>Iquique</v>
          </cell>
          <cell r="B25">
            <v>1647258661</v>
          </cell>
          <cell r="C25">
            <v>0</v>
          </cell>
          <cell r="D25" t="str">
            <v>Municipal</v>
          </cell>
          <cell r="E25">
            <v>0</v>
          </cell>
          <cell r="F25">
            <v>0</v>
          </cell>
          <cell r="G25">
            <v>0</v>
          </cell>
          <cell r="H25">
            <v>0</v>
          </cell>
          <cell r="I25">
            <v>0</v>
          </cell>
          <cell r="J25">
            <v>0</v>
          </cell>
          <cell r="K25">
            <v>0</v>
          </cell>
          <cell r="L25">
            <v>0</v>
          </cell>
          <cell r="M25">
            <v>0</v>
          </cell>
        </row>
        <row r="26">
          <cell r="A26" t="str">
            <v>Coquimbo</v>
          </cell>
          <cell r="B26">
            <v>0</v>
          </cell>
          <cell r="C26">
            <v>0</v>
          </cell>
          <cell r="D26" t="str">
            <v>Municipal</v>
          </cell>
          <cell r="E26">
            <v>0</v>
          </cell>
          <cell r="F26">
            <v>0</v>
          </cell>
          <cell r="G26">
            <v>0</v>
          </cell>
          <cell r="H26">
            <v>0</v>
          </cell>
          <cell r="I26">
            <v>0</v>
          </cell>
          <cell r="J26">
            <v>0</v>
          </cell>
          <cell r="K26">
            <v>0</v>
          </cell>
          <cell r="L26">
            <v>0</v>
          </cell>
          <cell r="M26">
            <v>0</v>
          </cell>
        </row>
        <row r="27">
          <cell r="A27" t="str">
            <v>Pucón</v>
          </cell>
          <cell r="B27">
            <v>0</v>
          </cell>
          <cell r="C27">
            <v>0</v>
          </cell>
          <cell r="D27" t="str">
            <v>Municipal</v>
          </cell>
          <cell r="E27">
            <v>0</v>
          </cell>
          <cell r="F27">
            <v>0</v>
          </cell>
          <cell r="G27">
            <v>0</v>
          </cell>
          <cell r="H27">
            <v>0</v>
          </cell>
          <cell r="I27">
            <v>0</v>
          </cell>
          <cell r="J27">
            <v>0</v>
          </cell>
          <cell r="K27">
            <v>0</v>
          </cell>
          <cell r="L27">
            <v>0</v>
          </cell>
          <cell r="M27">
            <v>0</v>
          </cell>
        </row>
        <row r="28">
          <cell r="A28" t="str">
            <v>Puerto Varas</v>
          </cell>
          <cell r="B28">
            <v>1479179487</v>
          </cell>
          <cell r="C28">
            <v>0</v>
          </cell>
          <cell r="D28" t="str">
            <v>Municipal</v>
          </cell>
          <cell r="E28">
            <v>0</v>
          </cell>
          <cell r="F28">
            <v>0</v>
          </cell>
          <cell r="G28">
            <v>0</v>
          </cell>
          <cell r="H28">
            <v>0</v>
          </cell>
          <cell r="I28">
            <v>0</v>
          </cell>
          <cell r="J28">
            <v>0</v>
          </cell>
          <cell r="K28">
            <v>0</v>
          </cell>
          <cell r="L28">
            <v>0</v>
          </cell>
          <cell r="M28">
            <v>0</v>
          </cell>
        </row>
        <row r="29">
          <cell r="A29" t="str">
            <v>Puerto Natales</v>
          </cell>
          <cell r="B29">
            <v>176495697</v>
          </cell>
          <cell r="C29">
            <v>0</v>
          </cell>
          <cell r="D29" t="str">
            <v>Municipal</v>
          </cell>
          <cell r="E29">
            <v>0</v>
          </cell>
          <cell r="F29">
            <v>0</v>
          </cell>
          <cell r="G29">
            <v>0</v>
          </cell>
          <cell r="H29">
            <v>0</v>
          </cell>
          <cell r="I29">
            <v>0</v>
          </cell>
          <cell r="J29">
            <v>0</v>
          </cell>
          <cell r="K29">
            <v>0</v>
          </cell>
          <cell r="L29">
            <v>0</v>
          </cell>
          <cell r="M29">
            <v>0</v>
          </cell>
        </row>
        <row r="31">
          <cell r="B31">
            <v>50519782948.03923</v>
          </cell>
          <cell r="C31">
            <v>43540052950.03714</v>
          </cell>
        </row>
      </sheetData>
      <sheetData sheetId="1">
        <row r="1">
          <cell r="A1" t="str">
            <v>casino</v>
          </cell>
        </row>
      </sheetData>
      <sheetData sheetId="2">
        <row r="1">
          <cell r="A1" t="str">
            <v>casino</v>
          </cell>
        </row>
      </sheetData>
      <sheetData sheetId="3">
        <row r="1">
          <cell r="A1" t="str">
            <v>casino</v>
          </cell>
        </row>
      </sheetData>
      <sheetData sheetId="4">
        <row r="1">
          <cell r="A1" t="str">
            <v>casino</v>
          </cell>
        </row>
      </sheetData>
      <sheetData sheetId="5">
        <row r="1">
          <cell r="A1" t="str">
            <v>casino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gresos Brutos al Juego"/>
      <sheetName val="Visitas"/>
    </sheetNames>
    <sheetDataSet>
      <sheetData sheetId="0">
        <row r="3">
          <cell r="B3">
            <v>1647258661</v>
          </cell>
          <cell r="D3"/>
          <cell r="E3"/>
          <cell r="F3"/>
          <cell r="G3"/>
          <cell r="H3"/>
          <cell r="I3"/>
          <cell r="J3"/>
          <cell r="K3"/>
          <cell r="L3"/>
          <cell r="M3"/>
        </row>
        <row r="6">
          <cell r="D6"/>
          <cell r="E6"/>
          <cell r="F6"/>
          <cell r="G6"/>
          <cell r="H6"/>
          <cell r="I6"/>
          <cell r="J6"/>
          <cell r="K6"/>
          <cell r="L6"/>
          <cell r="M6"/>
        </row>
        <row r="7">
          <cell r="D7"/>
          <cell r="E7"/>
          <cell r="F7"/>
          <cell r="G7"/>
          <cell r="H7"/>
          <cell r="I7"/>
          <cell r="J7"/>
          <cell r="K7"/>
          <cell r="L7"/>
          <cell r="M7"/>
        </row>
      </sheetData>
      <sheetData sheetId="1">
        <row r="3">
          <cell r="B3">
            <v>31412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4"/>
  <sheetViews>
    <sheetView tabSelected="1" zoomScaleNormal="100" workbookViewId="0">
      <selection activeCell="E20" sqref="E20"/>
    </sheetView>
  </sheetViews>
  <sheetFormatPr baseColWidth="10" defaultColWidth="11.42578125" defaultRowHeight="14.25"/>
  <cols>
    <col min="1" max="1" width="2.42578125" style="9" customWidth="1"/>
    <col min="2" max="2" width="9" style="9" customWidth="1"/>
    <col min="3" max="3" width="70.5703125" style="15" customWidth="1"/>
    <col min="4" max="4" width="6.85546875" style="9" customWidth="1"/>
    <col min="5" max="5" width="70.5703125" style="9" customWidth="1"/>
    <col min="6" max="16384" width="11.42578125" style="9"/>
  </cols>
  <sheetData>
    <row r="1" spans="1:4">
      <c r="A1" s="53"/>
    </row>
    <row r="9" spans="1:4" ht="20.25">
      <c r="D9" s="8"/>
    </row>
    <row r="10" spans="1:4" ht="20.25">
      <c r="D10" s="14"/>
    </row>
    <row r="12" spans="1:4" ht="15">
      <c r="D12" s="12"/>
    </row>
    <row r="13" spans="1:4">
      <c r="D13" s="10"/>
    </row>
    <row r="14" spans="1:4" ht="17.25" customHeight="1" thickBot="1">
      <c r="D14" s="11"/>
    </row>
    <row r="15" spans="1:4" ht="26.25" customHeight="1" thickTop="1" thickBot="1">
      <c r="C15" s="22" t="s">
        <v>26</v>
      </c>
      <c r="D15" s="16"/>
    </row>
    <row r="16" spans="1:4" ht="26.25" customHeight="1" thickTop="1" thickBot="1">
      <c r="C16" s="22" t="s">
        <v>23</v>
      </c>
      <c r="D16" s="16"/>
    </row>
    <row r="17" spans="3:4" ht="26.25" customHeight="1" thickTop="1" thickBot="1">
      <c r="C17" s="22" t="s">
        <v>29</v>
      </c>
      <c r="D17" s="16"/>
    </row>
    <row r="18" spans="3:4" ht="26.25" customHeight="1" thickTop="1" thickBot="1">
      <c r="C18" s="22" t="s">
        <v>24</v>
      </c>
      <c r="D18" s="16"/>
    </row>
    <row r="19" spans="3:4" ht="26.25" customHeight="1" thickTop="1" thickBot="1">
      <c r="C19" s="22" t="s">
        <v>25</v>
      </c>
      <c r="D19" s="16"/>
    </row>
    <row r="20" spans="3:4" ht="26.25" customHeight="1" thickTop="1" thickBot="1">
      <c r="C20" s="22" t="s">
        <v>27</v>
      </c>
      <c r="D20" s="16"/>
    </row>
    <row r="21" spans="3:4" ht="26.25" customHeight="1" thickTop="1" thickBot="1">
      <c r="C21" s="23" t="s">
        <v>28</v>
      </c>
      <c r="D21" s="16"/>
    </row>
    <row r="22" spans="3:4" ht="26.25" customHeight="1" thickTop="1">
      <c r="D22" s="16"/>
    </row>
    <row r="23" spans="3:4" ht="26.25" customHeight="1">
      <c r="D23" s="16"/>
    </row>
    <row r="24" spans="3:4" ht="26.25" customHeight="1">
      <c r="D24" s="16"/>
    </row>
  </sheetData>
  <hyperlinks>
    <hyperlink ref="C16" location="'Ingresos Brutos del Juego'!A1" display="Ingresos Brutos del Juego o Win " xr:uid="{00000000-0004-0000-0000-000000000000}"/>
    <hyperlink ref="C17" location="Impuestos!A1" display="Impuesto Específico al Juego " xr:uid="{00000000-0004-0000-0000-000001000000}"/>
    <hyperlink ref="C18" location="Impuestos!B31" display="   IVA al Juego " xr:uid="{00000000-0004-0000-0000-000002000000}"/>
    <hyperlink ref="C19" location="Visitas!A1" display="   Número de Visitas " xr:uid="{00000000-0004-0000-0000-000003000000}"/>
    <hyperlink ref="C15" location="Visitas!B40" display="   Impuesto por Entradas " xr:uid="{00000000-0004-0000-0000-000004000000}"/>
    <hyperlink ref="C20" location="Visitas!B63" display="   Gasto Promedio por Visita " xr:uid="{00000000-0004-0000-0000-000005000000}"/>
    <hyperlink ref="C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51"/>
  <sheetViews>
    <sheetView showGridLines="0" zoomScaleNormal="100" workbookViewId="0">
      <selection activeCell="P38" sqref="P38"/>
    </sheetView>
  </sheetViews>
  <sheetFormatPr baseColWidth="10" defaultColWidth="11.42578125" defaultRowHeight="9"/>
  <cols>
    <col min="1" max="1" width="4.140625" style="1" customWidth="1"/>
    <col min="2" max="2" width="29.5703125" style="1" customWidth="1"/>
    <col min="3" max="3" width="15.5703125" style="1" customWidth="1"/>
    <col min="4"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11.25">
      <c r="B8" s="89"/>
    </row>
    <row r="9" spans="1:20" ht="22.5" customHeight="1">
      <c r="A9" s="17"/>
      <c r="B9" s="111" t="s">
        <v>107</v>
      </c>
      <c r="C9" s="112"/>
      <c r="D9" s="113"/>
      <c r="E9" s="113"/>
      <c r="F9" s="113"/>
      <c r="G9" s="113"/>
      <c r="H9" s="113"/>
      <c r="I9" s="113"/>
      <c r="J9" s="113"/>
      <c r="K9" s="113"/>
      <c r="L9" s="113"/>
      <c r="M9" s="113"/>
      <c r="N9" s="113"/>
      <c r="O9" s="113"/>
      <c r="P9" s="113"/>
      <c r="Q9" s="114"/>
      <c r="R9" s="2"/>
    </row>
    <row r="10" spans="1:20" ht="11.25">
      <c r="A10" s="17"/>
      <c r="B10" s="46" t="s">
        <v>3</v>
      </c>
      <c r="C10" s="61" t="s">
        <v>35</v>
      </c>
      <c r="D10" s="21" t="s">
        <v>12</v>
      </c>
      <c r="E10" s="21" t="s">
        <v>13</v>
      </c>
      <c r="F10" s="21" t="s">
        <v>14</v>
      </c>
      <c r="G10" s="21" t="s">
        <v>15</v>
      </c>
      <c r="H10" s="21" t="s">
        <v>16</v>
      </c>
      <c r="I10" s="21" t="s">
        <v>17</v>
      </c>
      <c r="J10" s="21" t="s">
        <v>18</v>
      </c>
      <c r="K10" s="21" t="s">
        <v>19</v>
      </c>
      <c r="L10" s="21" t="s">
        <v>20</v>
      </c>
      <c r="M10" s="87" t="s">
        <v>31</v>
      </c>
      <c r="N10" s="87" t="s">
        <v>32</v>
      </c>
      <c r="O10" s="87" t="s">
        <v>33</v>
      </c>
      <c r="P10" s="92" t="s">
        <v>106</v>
      </c>
      <c r="Q10" s="47" t="s">
        <v>10</v>
      </c>
    </row>
    <row r="11" spans="1:20" ht="15" customHeight="1">
      <c r="A11" s="17"/>
      <c r="B11" s="115" t="s">
        <v>80</v>
      </c>
      <c r="C11" s="116"/>
      <c r="D11" s="116"/>
      <c r="E11" s="116"/>
      <c r="F11" s="116"/>
      <c r="G11" s="116"/>
      <c r="H11" s="116"/>
      <c r="I11" s="116"/>
      <c r="J11" s="116"/>
      <c r="K11" s="116"/>
      <c r="L11" s="116"/>
      <c r="M11" s="116"/>
      <c r="N11" s="116"/>
      <c r="O11" s="116"/>
      <c r="P11" s="116"/>
      <c r="Q11" s="117"/>
      <c r="S11" s="45"/>
      <c r="T11" s="44"/>
    </row>
    <row r="12" spans="1:20">
      <c r="A12" s="17"/>
      <c r="B12" s="75" t="s">
        <v>81</v>
      </c>
      <c r="C12" s="81" t="s">
        <v>58</v>
      </c>
      <c r="D12" s="81">
        <v>1043053575.000692</v>
      </c>
      <c r="E12" s="81">
        <v>958158681.00070667</v>
      </c>
      <c r="F12" s="81"/>
      <c r="G12" s="81"/>
      <c r="H12" s="81"/>
      <c r="I12" s="81"/>
      <c r="J12" s="81"/>
      <c r="K12" s="81"/>
      <c r="L12" s="81"/>
      <c r="M12" s="81"/>
      <c r="N12" s="81"/>
      <c r="O12" s="81"/>
      <c r="P12" s="81">
        <f>SUM(D12:O12)</f>
        <v>2001212256.0013986</v>
      </c>
      <c r="Q12" s="81">
        <f t="shared" ref="Q12:Q33" si="0">P12/$P$42</f>
        <v>2044786.6597200322</v>
      </c>
      <c r="S12" s="45"/>
      <c r="T12" s="44"/>
    </row>
    <row r="13" spans="1:20">
      <c r="A13" s="17"/>
      <c r="B13" s="74" t="s">
        <v>54</v>
      </c>
      <c r="C13" s="80" t="s">
        <v>36</v>
      </c>
      <c r="D13" s="101">
        <v>1139657472.001658</v>
      </c>
      <c r="E13" s="101">
        <v>999329236.00139689</v>
      </c>
      <c r="F13" s="101"/>
      <c r="G13" s="101"/>
      <c r="H13" s="101"/>
      <c r="I13" s="101"/>
      <c r="J13" s="101"/>
      <c r="K13" s="101"/>
      <c r="L13" s="101"/>
      <c r="M13" s="101"/>
      <c r="N13" s="101"/>
      <c r="O13" s="101"/>
      <c r="P13" s="101">
        <f t="shared" ref="P13:P33" si="1">SUM(D13:O13)</f>
        <v>2138986708.0030549</v>
      </c>
      <c r="Q13" s="101">
        <f t="shared" si="0"/>
        <v>2185561.0131942239</v>
      </c>
      <c r="S13" s="45"/>
      <c r="T13" s="44"/>
    </row>
    <row r="14" spans="1:20" s="3" customFormat="1">
      <c r="A14" s="17"/>
      <c r="B14" s="75" t="s">
        <v>97</v>
      </c>
      <c r="C14" s="81" t="s">
        <v>37</v>
      </c>
      <c r="D14" s="81">
        <v>3182455091.003119</v>
      </c>
      <c r="E14" s="81">
        <v>2770045121.002347</v>
      </c>
      <c r="F14" s="81"/>
      <c r="G14" s="81"/>
      <c r="H14" s="81"/>
      <c r="I14" s="81"/>
      <c r="J14" s="81"/>
      <c r="K14" s="81"/>
      <c r="L14" s="81"/>
      <c r="M14" s="81"/>
      <c r="N14" s="81"/>
      <c r="O14" s="81"/>
      <c r="P14" s="81">
        <f t="shared" si="1"/>
        <v>5952500212.0054665</v>
      </c>
      <c r="Q14" s="81">
        <f t="shared" si="0"/>
        <v>6082109.9755851869</v>
      </c>
      <c r="S14" s="45"/>
      <c r="T14" s="44"/>
    </row>
    <row r="15" spans="1:20" s="3" customFormat="1">
      <c r="A15" s="17"/>
      <c r="B15" s="76" t="s">
        <v>34</v>
      </c>
      <c r="C15" s="80" t="s">
        <v>38</v>
      </c>
      <c r="D15" s="101">
        <v>1155059388.001838</v>
      </c>
      <c r="E15" s="101">
        <v>1113401526.0012741</v>
      </c>
      <c r="F15" s="101"/>
      <c r="G15" s="101"/>
      <c r="H15" s="101"/>
      <c r="I15" s="101"/>
      <c r="J15" s="101"/>
      <c r="K15" s="101"/>
      <c r="L15" s="101"/>
      <c r="M15" s="101"/>
      <c r="N15" s="101"/>
      <c r="O15" s="101"/>
      <c r="P15" s="101">
        <f t="shared" si="1"/>
        <v>2268460914.0031118</v>
      </c>
      <c r="Q15" s="101">
        <f t="shared" si="0"/>
        <v>2317854.391076962</v>
      </c>
      <c r="S15" s="45"/>
      <c r="T15" s="44"/>
    </row>
    <row r="16" spans="1:20" s="3" customFormat="1">
      <c r="A16" s="17"/>
      <c r="B16" s="75" t="s">
        <v>67</v>
      </c>
      <c r="C16" s="81" t="s">
        <v>68</v>
      </c>
      <c r="D16" s="81">
        <v>653451302.00066662</v>
      </c>
      <c r="E16" s="81">
        <v>465850727.00048018</v>
      </c>
      <c r="F16" s="81"/>
      <c r="G16" s="81"/>
      <c r="H16" s="81"/>
      <c r="I16" s="81"/>
      <c r="J16" s="81"/>
      <c r="K16" s="81"/>
      <c r="L16" s="81"/>
      <c r="M16" s="81"/>
      <c r="N16" s="81"/>
      <c r="O16" s="81"/>
      <c r="P16" s="81">
        <f t="shared" si="1"/>
        <v>1119302029.0011468</v>
      </c>
      <c r="Q16" s="81">
        <f t="shared" si="0"/>
        <v>1143673.7158866921</v>
      </c>
      <c r="S16" s="45"/>
      <c r="T16" s="44"/>
    </row>
    <row r="17" spans="1:20" s="3" customFormat="1">
      <c r="A17" s="17"/>
      <c r="B17" s="76" t="s">
        <v>89</v>
      </c>
      <c r="C17" s="80" t="s">
        <v>60</v>
      </c>
      <c r="D17" s="101">
        <v>3225094039.0024939</v>
      </c>
      <c r="E17" s="101">
        <v>3120158641.0031438</v>
      </c>
      <c r="F17" s="101"/>
      <c r="G17" s="101"/>
      <c r="H17" s="101"/>
      <c r="I17" s="101"/>
      <c r="J17" s="101"/>
      <c r="K17" s="101"/>
      <c r="L17" s="101"/>
      <c r="M17" s="101"/>
      <c r="N17" s="101"/>
      <c r="O17" s="101"/>
      <c r="P17" s="101">
        <f t="shared" si="1"/>
        <v>6345252680.0056381</v>
      </c>
      <c r="Q17" s="101">
        <f t="shared" si="0"/>
        <v>6483414.237404733</v>
      </c>
      <c r="S17" s="45"/>
      <c r="T17" s="44"/>
    </row>
    <row r="18" spans="1:20" s="3" customFormat="1">
      <c r="A18" s="17"/>
      <c r="B18" s="75" t="s">
        <v>11</v>
      </c>
      <c r="C18" s="81" t="s">
        <v>39</v>
      </c>
      <c r="D18" s="81">
        <v>993383065.00131536</v>
      </c>
      <c r="E18" s="81">
        <v>997386806.00116313</v>
      </c>
      <c r="F18" s="81"/>
      <c r="G18" s="81"/>
      <c r="H18" s="81"/>
      <c r="I18" s="81"/>
      <c r="J18" s="81"/>
      <c r="K18" s="81"/>
      <c r="L18" s="81"/>
      <c r="M18" s="81"/>
      <c r="N18" s="81"/>
      <c r="O18" s="81"/>
      <c r="P18" s="81">
        <f t="shared" si="1"/>
        <v>1990769871.0024786</v>
      </c>
      <c r="Q18" s="81">
        <f t="shared" si="0"/>
        <v>2034116.9021881071</v>
      </c>
      <c r="S18" s="45"/>
      <c r="T18" s="44"/>
    </row>
    <row r="19" spans="1:20" s="3" customFormat="1">
      <c r="A19" s="17"/>
      <c r="B19" s="76" t="s">
        <v>90</v>
      </c>
      <c r="C19" s="80" t="s">
        <v>61</v>
      </c>
      <c r="D19" s="101">
        <v>5873075810.0042877</v>
      </c>
      <c r="E19" s="101">
        <v>5540349253.0046701</v>
      </c>
      <c r="F19" s="101"/>
      <c r="G19" s="101"/>
      <c r="H19" s="101"/>
      <c r="I19" s="101"/>
      <c r="J19" s="101"/>
      <c r="K19" s="101"/>
      <c r="L19" s="101"/>
      <c r="M19" s="101"/>
      <c r="N19" s="101"/>
      <c r="O19" s="101"/>
      <c r="P19" s="101">
        <f t="shared" si="1"/>
        <v>11413425063.008957</v>
      </c>
      <c r="Q19" s="101">
        <f t="shared" si="0"/>
        <v>11661941.026278961</v>
      </c>
      <c r="S19" s="45"/>
      <c r="T19" s="44"/>
    </row>
    <row r="20" spans="1:20" s="3" customFormat="1">
      <c r="A20" s="17"/>
      <c r="B20" s="75" t="s">
        <v>84</v>
      </c>
      <c r="C20" s="81" t="s">
        <v>40</v>
      </c>
      <c r="D20" s="81">
        <v>3668818640.0031729</v>
      </c>
      <c r="E20" s="81">
        <v>2169725810.0032129</v>
      </c>
      <c r="F20" s="81"/>
      <c r="G20" s="81"/>
      <c r="H20" s="81"/>
      <c r="I20" s="81"/>
      <c r="J20" s="81"/>
      <c r="K20" s="81"/>
      <c r="L20" s="81"/>
      <c r="M20" s="81"/>
      <c r="N20" s="81"/>
      <c r="O20" s="81"/>
      <c r="P20" s="81">
        <f t="shared" si="1"/>
        <v>5838544450.0063858</v>
      </c>
      <c r="Q20" s="81">
        <f t="shared" si="0"/>
        <v>5965672.9403655762</v>
      </c>
      <c r="S20" s="45"/>
      <c r="T20" s="44"/>
    </row>
    <row r="21" spans="1:20" s="3" customFormat="1">
      <c r="A21" s="17"/>
      <c r="B21" s="76" t="s">
        <v>55</v>
      </c>
      <c r="C21" s="80" t="s">
        <v>41</v>
      </c>
      <c r="D21" s="101">
        <v>9672060208.0085907</v>
      </c>
      <c r="E21" s="101">
        <v>8954943505.0072975</v>
      </c>
      <c r="F21" s="101"/>
      <c r="G21" s="101"/>
      <c r="H21" s="101"/>
      <c r="I21" s="101"/>
      <c r="J21" s="101"/>
      <c r="K21" s="101"/>
      <c r="L21" s="101"/>
      <c r="M21" s="101"/>
      <c r="N21" s="101"/>
      <c r="O21" s="101"/>
      <c r="P21" s="101">
        <f t="shared" si="1"/>
        <v>18627003713.015888</v>
      </c>
      <c r="Q21" s="101">
        <f t="shared" si="0"/>
        <v>19032588.166851491</v>
      </c>
      <c r="S21" s="45"/>
      <c r="T21" s="44"/>
    </row>
    <row r="22" spans="1:20" s="3" customFormat="1">
      <c r="A22" s="17"/>
      <c r="B22" s="75" t="s">
        <v>1</v>
      </c>
      <c r="C22" s="81" t="s">
        <v>42</v>
      </c>
      <c r="D22" s="81">
        <v>641539602.00117993</v>
      </c>
      <c r="E22" s="81">
        <v>496841460.00093949</v>
      </c>
      <c r="F22" s="81"/>
      <c r="G22" s="81"/>
      <c r="H22" s="81"/>
      <c r="I22" s="81"/>
      <c r="J22" s="81"/>
      <c r="K22" s="81"/>
      <c r="L22" s="81"/>
      <c r="M22" s="81"/>
      <c r="N22" s="81"/>
      <c r="O22" s="81"/>
      <c r="P22" s="81">
        <f t="shared" si="1"/>
        <v>1138381062.0021195</v>
      </c>
      <c r="Q22" s="81">
        <f t="shared" si="0"/>
        <v>1163168.1758290362</v>
      </c>
      <c r="S22" s="45"/>
      <c r="T22" s="44"/>
    </row>
    <row r="23" spans="1:20" s="3" customFormat="1">
      <c r="A23" s="17"/>
      <c r="B23" s="76" t="s">
        <v>2</v>
      </c>
      <c r="C23" s="80" t="s">
        <v>43</v>
      </c>
      <c r="D23" s="101">
        <v>822604322</v>
      </c>
      <c r="E23" s="101">
        <v>864849883</v>
      </c>
      <c r="F23" s="101"/>
      <c r="G23" s="101"/>
      <c r="H23" s="101"/>
      <c r="I23" s="101"/>
      <c r="J23" s="101"/>
      <c r="K23" s="101"/>
      <c r="L23" s="101"/>
      <c r="M23" s="101"/>
      <c r="N23" s="101"/>
      <c r="O23" s="101"/>
      <c r="P23" s="101">
        <f t="shared" si="1"/>
        <v>1687454205</v>
      </c>
      <c r="Q23" s="101">
        <f t="shared" si="0"/>
        <v>1724196.8396530054</v>
      </c>
      <c r="S23" s="45"/>
      <c r="T23" s="44"/>
    </row>
    <row r="24" spans="1:20" s="3" customFormat="1">
      <c r="A24" s="17"/>
      <c r="B24" s="75" t="s">
        <v>82</v>
      </c>
      <c r="C24" s="81" t="s">
        <v>83</v>
      </c>
      <c r="D24" s="81">
        <v>869886088.0006876</v>
      </c>
      <c r="E24" s="81">
        <v>821256487.00069082</v>
      </c>
      <c r="F24" s="81"/>
      <c r="G24" s="81"/>
      <c r="H24" s="81"/>
      <c r="I24" s="81"/>
      <c r="J24" s="81"/>
      <c r="K24" s="81"/>
      <c r="L24" s="81"/>
      <c r="M24" s="81"/>
      <c r="N24" s="81"/>
      <c r="O24" s="81"/>
      <c r="P24" s="81">
        <f t="shared" si="1"/>
        <v>1691142575.0013785</v>
      </c>
      <c r="Q24" s="81">
        <f t="shared" si="0"/>
        <v>1727965.5202376426</v>
      </c>
      <c r="S24" s="45"/>
      <c r="T24" s="44"/>
    </row>
    <row r="25" spans="1:20" s="3" customFormat="1">
      <c r="A25" s="17"/>
      <c r="B25" s="76" t="s">
        <v>56</v>
      </c>
      <c r="C25" s="80" t="s">
        <v>44</v>
      </c>
      <c r="D25" s="101">
        <v>4216922015.0027838</v>
      </c>
      <c r="E25" s="101">
        <v>3763928161.0027699</v>
      </c>
      <c r="F25" s="101"/>
      <c r="G25" s="101"/>
      <c r="H25" s="101"/>
      <c r="I25" s="101"/>
      <c r="J25" s="101"/>
      <c r="K25" s="101"/>
      <c r="L25" s="101"/>
      <c r="M25" s="101"/>
      <c r="N25" s="101"/>
      <c r="O25" s="101"/>
      <c r="P25" s="101">
        <f t="shared" si="1"/>
        <v>7980850176.0055542</v>
      </c>
      <c r="Q25" s="101">
        <f t="shared" si="0"/>
        <v>8154625.2398671219</v>
      </c>
      <c r="S25" s="45"/>
      <c r="T25" s="44"/>
    </row>
    <row r="26" spans="1:20" s="3" customFormat="1">
      <c r="A26" s="17"/>
      <c r="B26" s="75" t="s">
        <v>4</v>
      </c>
      <c r="C26" s="81" t="s">
        <v>45</v>
      </c>
      <c r="D26" s="81">
        <v>727776214.00076461</v>
      </c>
      <c r="E26" s="81">
        <v>505290092.00077701</v>
      </c>
      <c r="F26" s="81"/>
      <c r="G26" s="81"/>
      <c r="H26" s="81"/>
      <c r="I26" s="81"/>
      <c r="J26" s="81"/>
      <c r="K26" s="81"/>
      <c r="L26" s="81"/>
      <c r="M26" s="81"/>
      <c r="N26" s="81"/>
      <c r="O26" s="81"/>
      <c r="P26" s="81">
        <f t="shared" si="1"/>
        <v>1233066306.0015416</v>
      </c>
      <c r="Q26" s="81">
        <f t="shared" si="0"/>
        <v>1259915.0967124845</v>
      </c>
      <c r="S26" s="45"/>
      <c r="T26" s="44"/>
    </row>
    <row r="27" spans="1:20" s="3" customFormat="1">
      <c r="A27" s="17"/>
      <c r="B27" s="76" t="s">
        <v>5</v>
      </c>
      <c r="C27" s="80" t="s">
        <v>46</v>
      </c>
      <c r="D27" s="101">
        <v>2022186464.000906</v>
      </c>
      <c r="E27" s="101">
        <v>1770123782.0008521</v>
      </c>
      <c r="F27" s="101"/>
      <c r="G27" s="101"/>
      <c r="H27" s="101"/>
      <c r="I27" s="101"/>
      <c r="J27" s="101"/>
      <c r="K27" s="101"/>
      <c r="L27" s="101"/>
      <c r="M27" s="101"/>
      <c r="N27" s="101"/>
      <c r="O27" s="101"/>
      <c r="P27" s="101">
        <f t="shared" si="1"/>
        <v>3792310246.0017581</v>
      </c>
      <c r="Q27" s="101">
        <f t="shared" si="0"/>
        <v>3874884.0245652432</v>
      </c>
      <c r="S27" s="45"/>
      <c r="T27" s="44"/>
    </row>
    <row r="28" spans="1:20" s="3" customFormat="1">
      <c r="A28" s="17"/>
      <c r="B28" s="75" t="s">
        <v>91</v>
      </c>
      <c r="C28" s="81" t="s">
        <v>62</v>
      </c>
      <c r="D28" s="81">
        <v>2426961593.0018649</v>
      </c>
      <c r="E28" s="81">
        <v>3714522494.0022588</v>
      </c>
      <c r="F28" s="81"/>
      <c r="G28" s="81"/>
      <c r="H28" s="81"/>
      <c r="I28" s="81"/>
      <c r="J28" s="81"/>
      <c r="K28" s="81"/>
      <c r="L28" s="81"/>
      <c r="M28" s="81"/>
      <c r="N28" s="81"/>
      <c r="O28" s="81"/>
      <c r="P28" s="81">
        <f t="shared" si="1"/>
        <v>6141484087.0041237</v>
      </c>
      <c r="Q28" s="81">
        <f t="shared" si="0"/>
        <v>6275208.7862388734</v>
      </c>
      <c r="S28" s="45"/>
      <c r="T28" s="44"/>
    </row>
    <row r="29" spans="1:20" s="3" customFormat="1">
      <c r="A29" s="17"/>
      <c r="B29" s="76" t="s">
        <v>6</v>
      </c>
      <c r="C29" s="80" t="s">
        <v>47</v>
      </c>
      <c r="D29" s="101">
        <v>1335498019.000525</v>
      </c>
      <c r="E29" s="101">
        <v>1305524414.0004649</v>
      </c>
      <c r="F29" s="101"/>
      <c r="G29" s="101"/>
      <c r="H29" s="101"/>
      <c r="I29" s="101"/>
      <c r="J29" s="101"/>
      <c r="K29" s="101"/>
      <c r="L29" s="101"/>
      <c r="M29" s="101"/>
      <c r="N29" s="101"/>
      <c r="O29" s="101"/>
      <c r="P29" s="101">
        <f t="shared" si="1"/>
        <v>2641022433.0009899</v>
      </c>
      <c r="Q29" s="101">
        <f t="shared" si="0"/>
        <v>2698528.066089354</v>
      </c>
      <c r="S29" s="45"/>
      <c r="T29" s="44"/>
    </row>
    <row r="30" spans="1:20" s="3" customFormat="1">
      <c r="A30" s="17"/>
      <c r="B30" s="75" t="s">
        <v>57</v>
      </c>
      <c r="C30" s="81" t="s">
        <v>48</v>
      </c>
      <c r="D30" s="81">
        <v>993818904.00063908</v>
      </c>
      <c r="E30" s="81">
        <v>963479367.00060129</v>
      </c>
      <c r="F30" s="81"/>
      <c r="G30" s="81"/>
      <c r="H30" s="81"/>
      <c r="I30" s="81"/>
      <c r="J30" s="81"/>
      <c r="K30" s="81"/>
      <c r="L30" s="81"/>
      <c r="M30" s="81"/>
      <c r="N30" s="81"/>
      <c r="O30" s="81"/>
      <c r="P30" s="81">
        <f t="shared" si="1"/>
        <v>1957298271.0012403</v>
      </c>
      <c r="Q30" s="81">
        <f t="shared" si="0"/>
        <v>1999916.4914336922</v>
      </c>
      <c r="S30" s="45"/>
      <c r="T30" s="44"/>
    </row>
    <row r="31" spans="1:20" s="3" customFormat="1">
      <c r="A31" s="17"/>
      <c r="B31" s="76" t="s">
        <v>52</v>
      </c>
      <c r="C31" s="80" t="s">
        <v>53</v>
      </c>
      <c r="D31" s="101">
        <v>430839736.00050431</v>
      </c>
      <c r="E31" s="101">
        <v>392358557.00039828</v>
      </c>
      <c r="F31" s="101"/>
      <c r="G31" s="101"/>
      <c r="H31" s="101"/>
      <c r="I31" s="101"/>
      <c r="J31" s="101"/>
      <c r="K31" s="101"/>
      <c r="L31" s="101"/>
      <c r="M31" s="101"/>
      <c r="N31" s="101"/>
      <c r="O31" s="101"/>
      <c r="P31" s="101">
        <f t="shared" si="1"/>
        <v>823198293.00090265</v>
      </c>
      <c r="Q31" s="101">
        <f t="shared" si="0"/>
        <v>841122.61594672734</v>
      </c>
      <c r="S31" s="45"/>
      <c r="T31" s="44"/>
    </row>
    <row r="32" spans="1:20" s="3" customFormat="1">
      <c r="A32" s="17"/>
      <c r="B32" s="75" t="s">
        <v>50</v>
      </c>
      <c r="C32" s="81" t="s">
        <v>51</v>
      </c>
      <c r="D32" s="81">
        <v>413436166.00034797</v>
      </c>
      <c r="E32" s="81">
        <v>418116291.00029862</v>
      </c>
      <c r="F32" s="81"/>
      <c r="G32" s="81"/>
      <c r="H32" s="81"/>
      <c r="I32" s="81"/>
      <c r="J32" s="81"/>
      <c r="K32" s="81"/>
      <c r="L32" s="81"/>
      <c r="M32" s="81"/>
      <c r="N32" s="81"/>
      <c r="O32" s="81"/>
      <c r="P32" s="81">
        <f t="shared" si="1"/>
        <v>831552457.00064659</v>
      </c>
      <c r="Q32" s="81">
        <f t="shared" si="0"/>
        <v>849658.68354703381</v>
      </c>
      <c r="S32" s="45"/>
      <c r="T32" s="44"/>
    </row>
    <row r="33" spans="1:20" s="3" customFormat="1">
      <c r="A33" s="17"/>
      <c r="B33" s="76" t="s">
        <v>7</v>
      </c>
      <c r="C33" s="80" t="s">
        <v>49</v>
      </c>
      <c r="D33" s="101">
        <v>1709271390.0012</v>
      </c>
      <c r="E33" s="101">
        <v>1434412656.001394</v>
      </c>
      <c r="F33" s="101"/>
      <c r="G33" s="101"/>
      <c r="H33" s="101"/>
      <c r="I33" s="101"/>
      <c r="J33" s="101"/>
      <c r="K33" s="101"/>
      <c r="L33" s="101"/>
      <c r="M33" s="101"/>
      <c r="N33" s="101"/>
      <c r="O33" s="101"/>
      <c r="P33" s="101">
        <f t="shared" si="1"/>
        <v>3143684046.002594</v>
      </c>
      <c r="Q33" s="101">
        <f t="shared" si="0"/>
        <v>3212134.6350760646</v>
      </c>
      <c r="S33" s="45"/>
      <c r="T33" s="44"/>
    </row>
    <row r="34" spans="1:20" ht="15">
      <c r="A34" s="17"/>
      <c r="B34" s="115" t="s">
        <v>66</v>
      </c>
      <c r="C34" s="116"/>
      <c r="D34" s="116"/>
      <c r="E34" s="116"/>
      <c r="F34" s="116"/>
      <c r="G34" s="116"/>
      <c r="H34" s="116"/>
      <c r="I34" s="116"/>
      <c r="J34" s="116"/>
      <c r="K34" s="116"/>
      <c r="L34" s="116"/>
      <c r="M34" s="116"/>
      <c r="N34" s="116"/>
      <c r="O34" s="116"/>
      <c r="P34" s="116"/>
      <c r="Q34" s="117"/>
    </row>
    <row r="35" spans="1:20" s="3" customFormat="1">
      <c r="A35" s="17"/>
      <c r="B35" s="78" t="s">
        <v>59</v>
      </c>
      <c r="C35" s="81" t="s">
        <v>59</v>
      </c>
      <c r="D35" s="81">
        <f>IFERROR(VLOOKUP($B35,'[1]Ingresos Brutos del Juego'!$A:$M,2,FALSE)," ")</f>
        <v>1647258661</v>
      </c>
      <c r="E35" s="81">
        <f>IFERROR(VLOOKUP($B35,'[1]Ingresos Brutos del Juego'!$A:$M,3,FALSE)," ")</f>
        <v>0</v>
      </c>
      <c r="F35" s="81">
        <f>'[2]Ingresos Brutos al Juego'!D$3</f>
        <v>0</v>
      </c>
      <c r="G35" s="81">
        <f>'[2]Ingresos Brutos al Juego'!E$3</f>
        <v>0</v>
      </c>
      <c r="H35" s="81">
        <f>'[2]Ingresos Brutos al Juego'!F$3</f>
        <v>0</v>
      </c>
      <c r="I35" s="81">
        <f>'[2]Ingresos Brutos al Juego'!G$3</f>
        <v>0</v>
      </c>
      <c r="J35" s="81">
        <f>'[2]Ingresos Brutos al Juego'!H$3</f>
        <v>0</v>
      </c>
      <c r="K35" s="81">
        <f>'[2]Ingresos Brutos al Juego'!I$3</f>
        <v>0</v>
      </c>
      <c r="L35" s="81">
        <f>'[2]Ingresos Brutos al Juego'!J$3</f>
        <v>0</v>
      </c>
      <c r="M35" s="81">
        <f>'[2]Ingresos Brutos al Juego'!K$3</f>
        <v>0</v>
      </c>
      <c r="N35" s="81">
        <f>'[2]Ingresos Brutos al Juego'!L$3</f>
        <v>0</v>
      </c>
      <c r="O35" s="81">
        <f>'[2]Ingresos Brutos al Juego'!M$3</f>
        <v>0</v>
      </c>
      <c r="P35" s="88">
        <f t="shared" ref="P35:P37" si="2">SUM(D35:O35)</f>
        <v>1647258661</v>
      </c>
      <c r="Q35" s="88">
        <f>P35/$P$42</f>
        <v>1683126.0777161308</v>
      </c>
      <c r="S35" s="45"/>
      <c r="T35" s="44"/>
    </row>
    <row r="36" spans="1:20" s="3" customFormat="1">
      <c r="A36" s="17"/>
      <c r="B36" s="79" t="s">
        <v>63</v>
      </c>
      <c r="C36" s="80" t="s">
        <v>63</v>
      </c>
      <c r="D36" s="80">
        <f>IFERROR(VLOOKUP($B36,'[1]Ingresos Brutos del Juego'!$A:$M,2,FALSE)," ")</f>
        <v>1479179487</v>
      </c>
      <c r="E36" s="101">
        <f>IFERROR(VLOOKUP($B36,'[1]Ingresos Brutos del Juego'!$A:$M,3,FALSE)," ")</f>
        <v>0</v>
      </c>
      <c r="F36" s="80">
        <f>'[2]Ingresos Brutos al Juego'!D$6</f>
        <v>0</v>
      </c>
      <c r="G36" s="80">
        <f>'[2]Ingresos Brutos al Juego'!E$6</f>
        <v>0</v>
      </c>
      <c r="H36" s="80">
        <f>'[2]Ingresos Brutos al Juego'!F$6</f>
        <v>0</v>
      </c>
      <c r="I36" s="80">
        <f>'[2]Ingresos Brutos al Juego'!G$6</f>
        <v>0</v>
      </c>
      <c r="J36" s="80">
        <f>'[2]Ingresos Brutos al Juego'!H$6</f>
        <v>0</v>
      </c>
      <c r="K36" s="80">
        <f>'[2]Ingresos Brutos al Juego'!I$6</f>
        <v>0</v>
      </c>
      <c r="L36" s="80">
        <f>'[2]Ingresos Brutos al Juego'!J$6</f>
        <v>0</v>
      </c>
      <c r="M36" s="80">
        <f>'[2]Ingresos Brutos al Juego'!K$6</f>
        <v>0</v>
      </c>
      <c r="N36" s="80">
        <f>'[2]Ingresos Brutos al Juego'!L$6</f>
        <v>0</v>
      </c>
      <c r="O36" s="80">
        <f>'[2]Ingresos Brutos al Juego'!M$6</f>
        <v>0</v>
      </c>
      <c r="P36" s="102">
        <f t="shared" si="2"/>
        <v>1479179487</v>
      </c>
      <c r="Q36" s="102">
        <f>P36/$P$42</f>
        <v>1511387.1471048032</v>
      </c>
      <c r="S36" s="45"/>
      <c r="T36" s="44"/>
    </row>
    <row r="37" spans="1:20" s="3" customFormat="1">
      <c r="A37" s="17"/>
      <c r="B37" s="78" t="s">
        <v>64</v>
      </c>
      <c r="C37" s="81" t="s">
        <v>64</v>
      </c>
      <c r="D37" s="81">
        <f>IFERROR(VLOOKUP($B37,'[1]Ingresos Brutos del Juego'!$A:$M,2,FALSE)," ")</f>
        <v>176495697</v>
      </c>
      <c r="E37" s="81">
        <f>IFERROR(VLOOKUP($B37,'[1]Ingresos Brutos del Juego'!$A:$M,3,FALSE)," ")</f>
        <v>0</v>
      </c>
      <c r="F37" s="81">
        <f>'[2]Ingresos Brutos al Juego'!D$7</f>
        <v>0</v>
      </c>
      <c r="G37" s="81">
        <f>'[2]Ingresos Brutos al Juego'!E$7</f>
        <v>0</v>
      </c>
      <c r="H37" s="81">
        <f>'[2]Ingresos Brutos al Juego'!F$7</f>
        <v>0</v>
      </c>
      <c r="I37" s="81">
        <f>'[2]Ingresos Brutos al Juego'!G$7</f>
        <v>0</v>
      </c>
      <c r="J37" s="81">
        <f>'[2]Ingresos Brutos al Juego'!H$7</f>
        <v>0</v>
      </c>
      <c r="K37" s="81">
        <f>'[2]Ingresos Brutos al Juego'!I$7</f>
        <v>0</v>
      </c>
      <c r="L37" s="81">
        <f>'[2]Ingresos Brutos al Juego'!J$7</f>
        <v>0</v>
      </c>
      <c r="M37" s="81">
        <f>'[2]Ingresos Brutos al Juego'!K$7</f>
        <v>0</v>
      </c>
      <c r="N37" s="81">
        <f>'[2]Ingresos Brutos al Juego'!L$7</f>
        <v>0</v>
      </c>
      <c r="O37" s="81">
        <f>'[2]Ingresos Brutos al Juego'!M$7</f>
        <v>0</v>
      </c>
      <c r="P37" s="88">
        <f t="shared" si="2"/>
        <v>176495697</v>
      </c>
      <c r="Q37" s="88">
        <f>P37/$P$42</f>
        <v>180338.71501701252</v>
      </c>
      <c r="S37" s="45"/>
      <c r="T37" s="44"/>
    </row>
    <row r="38" spans="1:20">
      <c r="B38" s="54" t="s">
        <v>86</v>
      </c>
      <c r="C38" s="39"/>
      <c r="D38" s="39">
        <f t="shared" ref="D38:Q38" si="3">SUM(D12:D33)</f>
        <v>47216849103.039238</v>
      </c>
      <c r="E38" s="39">
        <f t="shared" ref="E38:F38" si="4">SUM(E12:E33)</f>
        <v>43540052950.03714</v>
      </c>
      <c r="F38" s="39">
        <f t="shared" si="4"/>
        <v>0</v>
      </c>
      <c r="G38" s="39">
        <f t="shared" ref="G38:H38" si="5">SUM(G12:G33)</f>
        <v>0</v>
      </c>
      <c r="H38" s="39">
        <f t="shared" si="5"/>
        <v>0</v>
      </c>
      <c r="I38" s="39">
        <f t="shared" ref="I38" si="6">SUM(I12:I33)</f>
        <v>0</v>
      </c>
      <c r="J38" s="39">
        <f t="shared" ref="J38:O38" si="7">SUM(J12:J33)</f>
        <v>0</v>
      </c>
      <c r="K38" s="39">
        <f t="shared" si="7"/>
        <v>0</v>
      </c>
      <c r="L38" s="39">
        <f t="shared" si="7"/>
        <v>0</v>
      </c>
      <c r="M38" s="39">
        <f t="shared" si="7"/>
        <v>0</v>
      </c>
      <c r="N38" s="39">
        <f t="shared" si="7"/>
        <v>0</v>
      </c>
      <c r="O38" s="39">
        <f t="shared" si="7"/>
        <v>0</v>
      </c>
      <c r="P38" s="39">
        <f t="shared" si="3"/>
        <v>90756902053.07637</v>
      </c>
      <c r="Q38" s="39">
        <f t="shared" si="3"/>
        <v>92733043.203748256</v>
      </c>
    </row>
    <row r="39" spans="1:20">
      <c r="B39" s="54" t="s">
        <v>87</v>
      </c>
      <c r="C39" s="39"/>
      <c r="D39" s="39">
        <f t="shared" ref="D39:E39" si="8">SUM(D35:D37)</f>
        <v>3302933845</v>
      </c>
      <c r="E39" s="39">
        <f t="shared" si="8"/>
        <v>0</v>
      </c>
      <c r="F39" s="39">
        <f t="shared" ref="F39:G39" si="9">SUM(F35:F37)</f>
        <v>0</v>
      </c>
      <c r="G39" s="39">
        <f t="shared" si="9"/>
        <v>0</v>
      </c>
      <c r="H39" s="39">
        <f t="shared" ref="H39:I39" si="10">SUM(H35:H37)</f>
        <v>0</v>
      </c>
      <c r="I39" s="39">
        <f t="shared" si="10"/>
        <v>0</v>
      </c>
      <c r="J39" s="39">
        <f t="shared" ref="J39:O39" si="11">SUM(J35:J37)</f>
        <v>0</v>
      </c>
      <c r="K39" s="39">
        <f t="shared" si="11"/>
        <v>0</v>
      </c>
      <c r="L39" s="39">
        <f t="shared" si="11"/>
        <v>0</v>
      </c>
      <c r="M39" s="39">
        <f t="shared" si="11"/>
        <v>0</v>
      </c>
      <c r="N39" s="39">
        <f t="shared" si="11"/>
        <v>0</v>
      </c>
      <c r="O39" s="39">
        <f t="shared" si="11"/>
        <v>0</v>
      </c>
      <c r="P39" s="39">
        <f>SUM(D39:O39)</f>
        <v>3302933845</v>
      </c>
      <c r="Q39" s="39">
        <f>SUM(Q35:Q37)</f>
        <v>3374851.9398379466</v>
      </c>
    </row>
    <row r="40" spans="1:20" s="60" customFormat="1">
      <c r="B40" s="68" t="s">
        <v>65</v>
      </c>
      <c r="C40" s="69"/>
      <c r="D40" s="69">
        <f t="shared" ref="D40:I40" si="12">SUM(D38:D39)</f>
        <v>50519782948.039238</v>
      </c>
      <c r="E40" s="69">
        <f t="shared" si="12"/>
        <v>43540052950.03714</v>
      </c>
      <c r="F40" s="69">
        <f t="shared" si="12"/>
        <v>0</v>
      </c>
      <c r="G40" s="69">
        <f t="shared" si="12"/>
        <v>0</v>
      </c>
      <c r="H40" s="69">
        <f t="shared" si="12"/>
        <v>0</v>
      </c>
      <c r="I40" s="69">
        <f t="shared" si="12"/>
        <v>0</v>
      </c>
      <c r="J40" s="69">
        <f t="shared" ref="J40:O40" si="13">SUM(J38:J39)</f>
        <v>0</v>
      </c>
      <c r="K40" s="69">
        <f t="shared" si="13"/>
        <v>0</v>
      </c>
      <c r="L40" s="69">
        <f t="shared" si="13"/>
        <v>0</v>
      </c>
      <c r="M40" s="69">
        <f t="shared" si="13"/>
        <v>0</v>
      </c>
      <c r="N40" s="69">
        <f t="shared" si="13"/>
        <v>0</v>
      </c>
      <c r="O40" s="69">
        <f t="shared" si="13"/>
        <v>0</v>
      </c>
      <c r="P40" s="69">
        <f t="shared" ref="P40" si="14">SUM(P38:P39)</f>
        <v>94059835898.07637</v>
      </c>
      <c r="Q40" s="69">
        <f>SUM(Q38:Q39)</f>
        <v>96107895.143586203</v>
      </c>
    </row>
    <row r="41" spans="1:20" s="60" customFormat="1">
      <c r="B41" s="91" t="s">
        <v>102</v>
      </c>
      <c r="C41" s="69"/>
      <c r="D41" s="69">
        <f t="shared" ref="D41:E41" si="15">D40/D42</f>
        <v>50481417.071065232</v>
      </c>
      <c r="E41" s="69">
        <f t="shared" si="15"/>
        <v>45514470.688504465</v>
      </c>
      <c r="F41" s="69"/>
      <c r="G41" s="69"/>
      <c r="H41" s="69"/>
      <c r="I41" s="69"/>
      <c r="J41" s="69"/>
      <c r="K41" s="69"/>
      <c r="L41" s="69"/>
      <c r="M41" s="69"/>
      <c r="N41" s="69"/>
      <c r="O41" s="69"/>
      <c r="P41" s="69">
        <f t="shared" ref="P41" si="16">P40/P42</f>
        <v>96107895.143586189</v>
      </c>
      <c r="Q41" s="69"/>
    </row>
    <row r="42" spans="1:20" s="60" customFormat="1">
      <c r="B42" s="43" t="s">
        <v>9</v>
      </c>
      <c r="C42" s="69"/>
      <c r="D42" s="62">
        <f>'Inputs mes'!B3</f>
        <v>1000.76</v>
      </c>
      <c r="E42" s="62">
        <f>'Inputs mes'!C3</f>
        <v>956.62</v>
      </c>
      <c r="F42" s="62">
        <f>'Inputs mes'!D3</f>
        <v>0</v>
      </c>
      <c r="G42" s="62">
        <f>'Inputs mes'!E3</f>
        <v>0</v>
      </c>
      <c r="H42" s="62">
        <f>'Inputs mes'!F3</f>
        <v>0</v>
      </c>
      <c r="I42" s="62">
        <f>'Inputs mes'!G3</f>
        <v>0</v>
      </c>
      <c r="J42" s="62">
        <f>'Inputs mes'!H3</f>
        <v>0</v>
      </c>
      <c r="K42" s="62">
        <f>'Inputs mes'!I3</f>
        <v>0</v>
      </c>
      <c r="L42" s="62">
        <f>'Inputs mes'!J3</f>
        <v>0</v>
      </c>
      <c r="M42" s="62">
        <f>'Inputs mes'!K3</f>
        <v>0</v>
      </c>
      <c r="N42" s="62">
        <f>'Inputs mes'!L3</f>
        <v>0</v>
      </c>
      <c r="O42" s="62">
        <f>'Inputs mes'!M3</f>
        <v>0</v>
      </c>
      <c r="P42" s="62">
        <f>AVERAGE(D42:E42)</f>
        <v>978.69</v>
      </c>
      <c r="Q42" s="69"/>
    </row>
    <row r="43" spans="1:20">
      <c r="B43" s="1" t="s">
        <v>98</v>
      </c>
    </row>
    <row r="49" spans="4:5">
      <c r="D49" s="108"/>
    </row>
    <row r="51" spans="4:5">
      <c r="E51" s="3"/>
    </row>
  </sheetData>
  <mergeCells count="3">
    <mergeCell ref="B9:Q9"/>
    <mergeCell ref="B11:Q11"/>
    <mergeCell ref="B34:Q34"/>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T67"/>
  <sheetViews>
    <sheetView showGridLines="0" topLeftCell="A22" zoomScale="98" zoomScaleNormal="98" zoomScalePageLayoutView="90" workbookViewId="0">
      <selection activeCell="D40" sqref="D40:E61"/>
    </sheetView>
  </sheetViews>
  <sheetFormatPr baseColWidth="10" defaultColWidth="11.5703125" defaultRowHeight="15"/>
  <cols>
    <col min="1" max="1" width="4.140625" customWidth="1"/>
    <col min="2" max="2" width="19.42578125" bestFit="1" customWidth="1"/>
    <col min="3" max="3" width="19.42578125" customWidth="1"/>
    <col min="4" max="4" width="10.85546875" bestFit="1" customWidth="1"/>
    <col min="5" max="5" width="10.5703125" bestFit="1" customWidth="1"/>
    <col min="6" max="6" width="12.42578125" customWidth="1"/>
    <col min="7" max="7" width="12" customWidth="1"/>
    <col min="8" max="10" width="11.140625" bestFit="1" customWidth="1"/>
    <col min="11" max="11" width="10.85546875" bestFit="1" customWidth="1"/>
    <col min="12" max="12" width="11.140625" bestFit="1" customWidth="1"/>
    <col min="13" max="14" width="10.42578125" bestFit="1" customWidth="1"/>
    <col min="15" max="15" width="10.42578125" customWidth="1"/>
    <col min="16" max="16" width="11.140625" bestFit="1" customWidth="1"/>
    <col min="17" max="17" width="10" customWidth="1"/>
    <col min="18" max="18" width="1" customWidth="1"/>
  </cols>
  <sheetData>
    <row r="1" spans="1:20" ht="10.5" customHeight="1"/>
    <row r="2" spans="1:20" ht="10.5" customHeight="1"/>
    <row r="3" spans="1:20" ht="10.5" customHeight="1"/>
    <row r="4" spans="1:20" ht="10.5" customHeight="1"/>
    <row r="5" spans="1:20" ht="10.5" customHeight="1"/>
    <row r="6" spans="1:20" ht="10.5" customHeight="1"/>
    <row r="7" spans="1:20" ht="51.6" customHeight="1"/>
    <row r="8" spans="1:20" ht="10.35" customHeight="1">
      <c r="B8" s="89"/>
      <c r="C8" s="89"/>
      <c r="D8" s="90"/>
      <c r="E8" s="90"/>
      <c r="F8" s="90"/>
      <c r="G8" s="90"/>
      <c r="H8" s="90"/>
      <c r="I8" s="90"/>
      <c r="J8" s="90"/>
      <c r="K8" s="90"/>
      <c r="L8" s="90"/>
      <c r="M8" s="90"/>
      <c r="N8" s="90"/>
      <c r="O8" s="90"/>
      <c r="P8" s="90"/>
      <c r="Q8" s="90"/>
    </row>
    <row r="9" spans="1:20" s="4" customFormat="1" ht="22.5" customHeight="1">
      <c r="A9" s="1"/>
      <c r="B9" s="122" t="s">
        <v>105</v>
      </c>
      <c r="C9" s="123"/>
      <c r="D9" s="124"/>
      <c r="E9" s="124"/>
      <c r="F9" s="124"/>
      <c r="G9" s="124"/>
      <c r="H9" s="124"/>
      <c r="I9" s="124"/>
      <c r="J9" s="124"/>
      <c r="K9" s="124"/>
      <c r="L9" s="124"/>
      <c r="M9" s="124"/>
      <c r="N9" s="124"/>
      <c r="O9" s="124"/>
      <c r="P9" s="124"/>
      <c r="Q9" s="125"/>
      <c r="R9" s="24"/>
    </row>
    <row r="10" spans="1:20" s="1" customFormat="1" ht="11.25" customHeight="1">
      <c r="B10" s="57" t="s">
        <v>3</v>
      </c>
      <c r="C10" s="25" t="s">
        <v>35</v>
      </c>
      <c r="D10" s="25" t="s">
        <v>12</v>
      </c>
      <c r="E10" s="25" t="s">
        <v>13</v>
      </c>
      <c r="F10" s="25" t="s">
        <v>14</v>
      </c>
      <c r="G10" s="25" t="s">
        <v>15</v>
      </c>
      <c r="H10" s="25" t="s">
        <v>16</v>
      </c>
      <c r="I10" s="25" t="s">
        <v>17</v>
      </c>
      <c r="J10" s="25" t="s">
        <v>18</v>
      </c>
      <c r="K10" s="25" t="s">
        <v>19</v>
      </c>
      <c r="L10" s="25" t="s">
        <v>20</v>
      </c>
      <c r="M10" s="25" t="s">
        <v>31</v>
      </c>
      <c r="N10" s="25" t="s">
        <v>32</v>
      </c>
      <c r="O10" s="25" t="s">
        <v>33</v>
      </c>
      <c r="P10" s="92" t="s">
        <v>99</v>
      </c>
      <c r="Q10" s="58" t="s">
        <v>10</v>
      </c>
      <c r="R10" s="19"/>
    </row>
    <row r="11" spans="1:20" s="4" customFormat="1">
      <c r="A11" s="1"/>
      <c r="B11" s="119" t="s">
        <v>79</v>
      </c>
      <c r="C11" s="120"/>
      <c r="D11" s="120"/>
      <c r="E11" s="120"/>
      <c r="F11" s="120"/>
      <c r="G11" s="120"/>
      <c r="H11" s="120"/>
      <c r="I11" s="120"/>
      <c r="J11" s="120"/>
      <c r="K11" s="120"/>
      <c r="L11" s="120"/>
      <c r="M11" s="120"/>
      <c r="N11" s="120"/>
      <c r="O11" s="120"/>
      <c r="P11" s="120"/>
      <c r="Q11" s="121"/>
      <c r="R11" s="24"/>
    </row>
    <row r="12" spans="1:20" s="4" customFormat="1" ht="9.75" customHeight="1">
      <c r="A12" s="1"/>
      <c r="B12" s="75" t="s">
        <v>81</v>
      </c>
      <c r="C12" s="81" t="s">
        <v>58</v>
      </c>
      <c r="D12" s="81">
        <v>175303121.84885591</v>
      </c>
      <c r="E12" s="81">
        <v>161035072.43709359</v>
      </c>
      <c r="F12" s="81"/>
      <c r="G12" s="81"/>
      <c r="H12" s="81"/>
      <c r="I12" s="81"/>
      <c r="J12" s="81"/>
      <c r="K12" s="81"/>
      <c r="L12" s="81"/>
      <c r="M12" s="81"/>
      <c r="N12" s="81"/>
      <c r="O12" s="81"/>
      <c r="P12" s="81">
        <f>SUM(D12:O12)</f>
        <v>336338194.28594947</v>
      </c>
      <c r="Q12" s="81">
        <f>P12/'Ingresos Brutos del Juego'!$P$42</f>
        <v>343661.62348235853</v>
      </c>
      <c r="R12" s="24"/>
      <c r="T12" s="94"/>
    </row>
    <row r="13" spans="1:20" s="1" customFormat="1" ht="9.75" customHeight="1">
      <c r="B13" s="74" t="s">
        <v>54</v>
      </c>
      <c r="C13" s="80" t="s">
        <v>36</v>
      </c>
      <c r="D13" s="101">
        <v>189623680.21540189</v>
      </c>
      <c r="E13" s="101">
        <v>166274948.5111568</v>
      </c>
      <c r="F13" s="101"/>
      <c r="G13" s="101"/>
      <c r="H13" s="101"/>
      <c r="I13" s="101"/>
      <c r="J13" s="101"/>
      <c r="K13" s="101"/>
      <c r="L13" s="101"/>
      <c r="M13" s="101"/>
      <c r="N13" s="101"/>
      <c r="O13" s="101"/>
      <c r="P13" s="101">
        <f t="shared" ref="P13:P33" si="0">SUM(D13:O13)</f>
        <v>355898628.72655869</v>
      </c>
      <c r="Q13" s="101">
        <f>P13/'Ingresos Brutos del Juego'!$P$42</f>
        <v>363647.96690122376</v>
      </c>
      <c r="R13" s="19"/>
      <c r="T13" s="94"/>
    </row>
    <row r="14" spans="1:20" s="3" customFormat="1" ht="9.75" customHeight="1">
      <c r="A14" s="1"/>
      <c r="B14" s="75" t="s">
        <v>97</v>
      </c>
      <c r="C14" s="81" t="s">
        <v>37</v>
      </c>
      <c r="D14" s="81">
        <v>534866401.84926361</v>
      </c>
      <c r="E14" s="81">
        <v>465553801.84913409</v>
      </c>
      <c r="F14" s="81"/>
      <c r="G14" s="81"/>
      <c r="H14" s="81"/>
      <c r="I14" s="81"/>
      <c r="J14" s="81"/>
      <c r="K14" s="81"/>
      <c r="L14" s="81"/>
      <c r="M14" s="81"/>
      <c r="N14" s="81"/>
      <c r="O14" s="81"/>
      <c r="P14" s="81">
        <f t="shared" si="0"/>
        <v>1000420203.6983976</v>
      </c>
      <c r="Q14" s="81">
        <f>P14/'Ingresos Brutos del Juego'!$P$42</f>
        <v>1022203.3572412077</v>
      </c>
      <c r="R14" s="18"/>
      <c r="S14" s="1"/>
      <c r="T14" s="94"/>
    </row>
    <row r="15" spans="1:20" s="3" customFormat="1" ht="9.75" customHeight="1">
      <c r="A15" s="1"/>
      <c r="B15" s="76" t="s">
        <v>34</v>
      </c>
      <c r="C15" s="80" t="s">
        <v>38</v>
      </c>
      <c r="D15" s="101">
        <v>181897587.65676001</v>
      </c>
      <c r="E15" s="101">
        <v>175337349.55683929</v>
      </c>
      <c r="F15" s="101"/>
      <c r="G15" s="101"/>
      <c r="H15" s="101"/>
      <c r="I15" s="101"/>
      <c r="J15" s="101"/>
      <c r="K15" s="101"/>
      <c r="L15" s="101"/>
      <c r="M15" s="101"/>
      <c r="N15" s="101"/>
      <c r="O15" s="101"/>
      <c r="P15" s="101">
        <f t="shared" si="0"/>
        <v>357234937.21359932</v>
      </c>
      <c r="Q15" s="101">
        <f>P15/'Ingresos Brutos del Juego'!$P$42</f>
        <v>365013.37217464088</v>
      </c>
      <c r="R15" s="18"/>
      <c r="S15" s="1"/>
      <c r="T15" s="94"/>
    </row>
    <row r="16" spans="1:20" s="3" customFormat="1" ht="9.75" customHeight="1">
      <c r="A16" s="1"/>
      <c r="B16" s="75" t="s">
        <v>67</v>
      </c>
      <c r="C16" s="81" t="s">
        <v>68</v>
      </c>
      <c r="D16" s="81">
        <v>109823748.23540621</v>
      </c>
      <c r="E16" s="81">
        <v>78294239.832013488</v>
      </c>
      <c r="F16" s="81"/>
      <c r="G16" s="81"/>
      <c r="H16" s="81"/>
      <c r="I16" s="81"/>
      <c r="J16" s="81"/>
      <c r="K16" s="81"/>
      <c r="L16" s="81"/>
      <c r="M16" s="81"/>
      <c r="N16" s="81"/>
      <c r="O16" s="81"/>
      <c r="P16" s="81">
        <f t="shared" si="0"/>
        <v>188117988.06741971</v>
      </c>
      <c r="Q16" s="81">
        <f>P16/'Ingresos Brutos del Juego'!$P$42</f>
        <v>192214.06989692312</v>
      </c>
      <c r="R16" s="18"/>
      <c r="S16" s="1"/>
      <c r="T16" s="94"/>
    </row>
    <row r="17" spans="1:20" s="3" customFormat="1" ht="9.75" customHeight="1">
      <c r="A17" s="1"/>
      <c r="B17" s="76" t="s">
        <v>89</v>
      </c>
      <c r="C17" s="80" t="s">
        <v>60</v>
      </c>
      <c r="D17" s="101">
        <v>542032611.59705782</v>
      </c>
      <c r="E17" s="101">
        <v>524396410.25262922</v>
      </c>
      <c r="F17" s="101"/>
      <c r="G17" s="101"/>
      <c r="H17" s="101"/>
      <c r="I17" s="101"/>
      <c r="J17" s="101"/>
      <c r="K17" s="101"/>
      <c r="L17" s="101"/>
      <c r="M17" s="101"/>
      <c r="N17" s="101"/>
      <c r="O17" s="101"/>
      <c r="P17" s="101">
        <f t="shared" si="0"/>
        <v>1066429021.8496871</v>
      </c>
      <c r="Q17" s="101">
        <f>P17/'Ingresos Brutos del Juego'!$P$42</f>
        <v>1089649.4516646611</v>
      </c>
      <c r="R17" s="18"/>
      <c r="S17" s="1"/>
      <c r="T17" s="94"/>
    </row>
    <row r="18" spans="1:20" s="3" customFormat="1" ht="9.75" customHeight="1">
      <c r="A18" s="1"/>
      <c r="B18" s="75" t="s">
        <v>11</v>
      </c>
      <c r="C18" s="81" t="s">
        <v>39</v>
      </c>
      <c r="D18" s="81">
        <v>162447348.27668571</v>
      </c>
      <c r="E18" s="81">
        <v>163102077.68724909</v>
      </c>
      <c r="F18" s="81"/>
      <c r="G18" s="81"/>
      <c r="H18" s="81"/>
      <c r="I18" s="81"/>
      <c r="J18" s="81"/>
      <c r="K18" s="81"/>
      <c r="L18" s="81"/>
      <c r="M18" s="81"/>
      <c r="N18" s="81"/>
      <c r="O18" s="81"/>
      <c r="P18" s="81">
        <f t="shared" si="0"/>
        <v>325549425.96393478</v>
      </c>
      <c r="Q18" s="81">
        <f>P18/'Ingresos Brutos del Juego'!$P$42</f>
        <v>332637.94047546695</v>
      </c>
      <c r="R18" s="18"/>
      <c r="S18" s="1"/>
      <c r="T18" s="94"/>
    </row>
    <row r="19" spans="1:20" s="3" customFormat="1" ht="9.75" customHeight="1">
      <c r="A19" s="1"/>
      <c r="B19" s="76" t="s">
        <v>90</v>
      </c>
      <c r="C19" s="80" t="s">
        <v>61</v>
      </c>
      <c r="D19" s="101">
        <v>987071564.70660305</v>
      </c>
      <c r="E19" s="101">
        <v>931151134.95876813</v>
      </c>
      <c r="F19" s="101"/>
      <c r="G19" s="101"/>
      <c r="H19" s="101"/>
      <c r="I19" s="101"/>
      <c r="J19" s="101"/>
      <c r="K19" s="101"/>
      <c r="L19" s="101"/>
      <c r="M19" s="101"/>
      <c r="N19" s="101"/>
      <c r="O19" s="101"/>
      <c r="P19" s="101">
        <f t="shared" si="0"/>
        <v>1918222699.6653712</v>
      </c>
      <c r="Q19" s="101">
        <f>P19/'Ingresos Brutos del Juego'!$P$42</f>
        <v>1959990.0884502458</v>
      </c>
      <c r="R19" s="18"/>
      <c r="S19" s="1"/>
      <c r="T19" s="94"/>
    </row>
    <row r="20" spans="1:20" s="3" customFormat="1" ht="9.75" customHeight="1">
      <c r="A20" s="1"/>
      <c r="B20" s="75" t="s">
        <v>84</v>
      </c>
      <c r="C20" s="81" t="s">
        <v>40</v>
      </c>
      <c r="D20" s="81">
        <v>616608174.79044926</v>
      </c>
      <c r="E20" s="81">
        <v>364659800.00054008</v>
      </c>
      <c r="F20" s="81"/>
      <c r="G20" s="81"/>
      <c r="H20" s="81"/>
      <c r="I20" s="81"/>
      <c r="J20" s="81"/>
      <c r="K20" s="81"/>
      <c r="L20" s="81"/>
      <c r="M20" s="81"/>
      <c r="N20" s="81"/>
      <c r="O20" s="81"/>
      <c r="P20" s="81">
        <f t="shared" si="0"/>
        <v>981267974.7909894</v>
      </c>
      <c r="Q20" s="81">
        <f>P20/'Ingresos Brutos del Juego'!$P$42</f>
        <v>1002634.1076244668</v>
      </c>
      <c r="R20" s="18"/>
      <c r="S20" s="1"/>
      <c r="T20" s="94"/>
    </row>
    <row r="21" spans="1:20" s="3" customFormat="1" ht="9.75" customHeight="1">
      <c r="A21" s="1"/>
      <c r="B21" s="76" t="s">
        <v>55</v>
      </c>
      <c r="C21" s="80" t="s">
        <v>41</v>
      </c>
      <c r="D21" s="101">
        <v>1580040760.030983</v>
      </c>
      <c r="E21" s="101">
        <v>1462891611.238167</v>
      </c>
      <c r="F21" s="101"/>
      <c r="G21" s="101"/>
      <c r="H21" s="101"/>
      <c r="I21" s="101"/>
      <c r="J21" s="101"/>
      <c r="K21" s="101"/>
      <c r="L21" s="101"/>
      <c r="M21" s="101"/>
      <c r="N21" s="101"/>
      <c r="O21" s="101"/>
      <c r="P21" s="101">
        <f t="shared" si="0"/>
        <v>3042932371.2691498</v>
      </c>
      <c r="Q21" s="101">
        <f>P21/'Ingresos Brutos del Juego'!$P$42</f>
        <v>3109189.1929713697</v>
      </c>
      <c r="R21" s="18"/>
      <c r="S21" s="1"/>
      <c r="T21" s="94"/>
    </row>
    <row r="22" spans="1:20" s="3" customFormat="1" ht="9.75" customHeight="1">
      <c r="A22" s="1"/>
      <c r="B22" s="75" t="s">
        <v>1</v>
      </c>
      <c r="C22" s="81" t="s">
        <v>42</v>
      </c>
      <c r="D22" s="81">
        <v>104694950.1753186</v>
      </c>
      <c r="E22" s="81">
        <v>81081186.161497876</v>
      </c>
      <c r="F22" s="81"/>
      <c r="G22" s="81"/>
      <c r="H22" s="81"/>
      <c r="I22" s="81"/>
      <c r="J22" s="81"/>
      <c r="K22" s="81"/>
      <c r="L22" s="81"/>
      <c r="M22" s="81"/>
      <c r="N22" s="81"/>
      <c r="O22" s="81"/>
      <c r="P22" s="81">
        <f t="shared" si="0"/>
        <v>185776136.33681649</v>
      </c>
      <c r="Q22" s="81">
        <f>P22/'Ingresos Brutos del Juego'!$P$42</f>
        <v>189821.22667730995</v>
      </c>
      <c r="R22" s="18"/>
      <c r="S22" s="1"/>
      <c r="T22" s="94"/>
    </row>
    <row r="23" spans="1:20" s="3" customFormat="1" ht="9.75" customHeight="1">
      <c r="A23" s="1"/>
      <c r="B23" s="76" t="s">
        <v>2</v>
      </c>
      <c r="C23" s="80" t="s">
        <v>43</v>
      </c>
      <c r="D23" s="101">
        <v>136732046.127395</v>
      </c>
      <c r="E23" s="101">
        <v>143754039.3759664</v>
      </c>
      <c r="F23" s="101"/>
      <c r="G23" s="101"/>
      <c r="H23" s="101"/>
      <c r="I23" s="101"/>
      <c r="J23" s="101"/>
      <c r="K23" s="101"/>
      <c r="L23" s="101"/>
      <c r="M23" s="101"/>
      <c r="N23" s="101"/>
      <c r="O23" s="101"/>
      <c r="P23" s="101">
        <f t="shared" si="0"/>
        <v>280486085.5033614</v>
      </c>
      <c r="Q23" s="101">
        <f>P23/'Ingresos Brutos del Juego'!$P$42</f>
        <v>286593.39065828954</v>
      </c>
      <c r="R23" s="18"/>
      <c r="S23" s="1"/>
      <c r="T23" s="94"/>
    </row>
    <row r="24" spans="1:20" s="3" customFormat="1" ht="9.75" customHeight="1">
      <c r="A24" s="1"/>
      <c r="B24" s="75" t="s">
        <v>82</v>
      </c>
      <c r="C24" s="81" t="s">
        <v>83</v>
      </c>
      <c r="D24" s="81">
        <v>144737349.09591281</v>
      </c>
      <c r="E24" s="81">
        <v>136646037.3328881</v>
      </c>
      <c r="F24" s="81"/>
      <c r="G24" s="81"/>
      <c r="H24" s="81"/>
      <c r="I24" s="81"/>
      <c r="J24" s="81"/>
      <c r="K24" s="81"/>
      <c r="L24" s="81"/>
      <c r="M24" s="81"/>
      <c r="N24" s="81"/>
      <c r="O24" s="81"/>
      <c r="P24" s="81">
        <f t="shared" si="0"/>
        <v>281383386.42880094</v>
      </c>
      <c r="Q24" s="81">
        <f>P24/'Ingresos Brutos del Juego'!$P$42</f>
        <v>287510.22941769194</v>
      </c>
      <c r="R24" s="18"/>
      <c r="S24" s="1"/>
      <c r="T24" s="94"/>
    </row>
    <row r="25" spans="1:20" s="3" customFormat="1" ht="9.75" customHeight="1">
      <c r="A25" s="1"/>
      <c r="B25" s="76" t="s">
        <v>56</v>
      </c>
      <c r="C25" s="80" t="s">
        <v>44</v>
      </c>
      <c r="D25" s="101">
        <v>672581343.23321724</v>
      </c>
      <c r="E25" s="101">
        <v>600330726.85573602</v>
      </c>
      <c r="F25" s="101"/>
      <c r="G25" s="101"/>
      <c r="H25" s="101"/>
      <c r="I25" s="101"/>
      <c r="J25" s="101"/>
      <c r="K25" s="101"/>
      <c r="L25" s="101"/>
      <c r="M25" s="101"/>
      <c r="N25" s="101"/>
      <c r="O25" s="101"/>
      <c r="P25" s="101">
        <f t="shared" si="0"/>
        <v>1272912070.0889533</v>
      </c>
      <c r="Q25" s="101">
        <f>P25/'Ingresos Brutos del Juego'!$P$42</f>
        <v>1300628.4626275462</v>
      </c>
      <c r="R25" s="18"/>
      <c r="S25" s="1"/>
      <c r="T25" s="94"/>
    </row>
    <row r="26" spans="1:20" s="3" customFormat="1" ht="9.75" customHeight="1">
      <c r="A26" s="1"/>
      <c r="B26" s="75" t="s">
        <v>4</v>
      </c>
      <c r="C26" s="81" t="s">
        <v>103</v>
      </c>
      <c r="D26" s="81">
        <v>122315330.0841621</v>
      </c>
      <c r="E26" s="81">
        <v>84922704.537945732</v>
      </c>
      <c r="F26" s="81"/>
      <c r="G26" s="81"/>
      <c r="H26" s="81"/>
      <c r="I26" s="81"/>
      <c r="J26" s="81"/>
      <c r="K26" s="81"/>
      <c r="L26" s="81"/>
      <c r="M26" s="81"/>
      <c r="N26" s="81"/>
      <c r="O26" s="81"/>
      <c r="P26" s="81">
        <f t="shared" si="0"/>
        <v>207238034.62210783</v>
      </c>
      <c r="Q26" s="81">
        <f>P26/'Ingresos Brutos del Juego'!$P$42</f>
        <v>211750.43642226633</v>
      </c>
      <c r="R26" s="18"/>
      <c r="S26" s="1"/>
      <c r="T26" s="94"/>
    </row>
    <row r="27" spans="1:20" s="3" customFormat="1" ht="9.75" customHeight="1">
      <c r="A27" s="1"/>
      <c r="B27" s="76" t="s">
        <v>5</v>
      </c>
      <c r="C27" s="80" t="s">
        <v>46</v>
      </c>
      <c r="D27" s="101">
        <v>336464638.54804993</v>
      </c>
      <c r="E27" s="101">
        <v>294524797.34131831</v>
      </c>
      <c r="F27" s="101"/>
      <c r="G27" s="101"/>
      <c r="H27" s="101"/>
      <c r="I27" s="101"/>
      <c r="J27" s="101"/>
      <c r="K27" s="101"/>
      <c r="L27" s="101"/>
      <c r="M27" s="101"/>
      <c r="N27" s="101"/>
      <c r="O27" s="101"/>
      <c r="P27" s="101">
        <f t="shared" si="0"/>
        <v>630989435.8893683</v>
      </c>
      <c r="Q27" s="101">
        <f>P27/'Ingresos Brutos del Juego'!$P$42</f>
        <v>644728.60240665404</v>
      </c>
      <c r="R27" s="18"/>
      <c r="S27" s="1"/>
      <c r="T27" s="94"/>
    </row>
    <row r="28" spans="1:20" s="3" customFormat="1" ht="9.75" customHeight="1">
      <c r="A28" s="1"/>
      <c r="B28" s="75" t="s">
        <v>91</v>
      </c>
      <c r="C28" s="81" t="s">
        <v>62</v>
      </c>
      <c r="D28" s="81">
        <v>407892704.70619577</v>
      </c>
      <c r="E28" s="81">
        <v>624289494.7902956</v>
      </c>
      <c r="F28" s="81"/>
      <c r="G28" s="81"/>
      <c r="H28" s="81"/>
      <c r="I28" s="81"/>
      <c r="J28" s="81"/>
      <c r="K28" s="81"/>
      <c r="L28" s="81"/>
      <c r="M28" s="81"/>
      <c r="N28" s="81"/>
      <c r="O28" s="81"/>
      <c r="P28" s="81">
        <f t="shared" si="0"/>
        <v>1032182199.4964914</v>
      </c>
      <c r="Q28" s="81">
        <f>P28/'Ingresos Brutos del Juego'!$P$42</f>
        <v>1054656.9388636763</v>
      </c>
      <c r="R28" s="18"/>
      <c r="S28" s="1"/>
      <c r="T28" s="94"/>
    </row>
    <row r="29" spans="1:20" s="3" customFormat="1" ht="9.75" customHeight="1">
      <c r="A29" s="1"/>
      <c r="B29" s="76" t="s">
        <v>6</v>
      </c>
      <c r="C29" s="80" t="s">
        <v>47</v>
      </c>
      <c r="D29" s="101">
        <v>222208914.08580181</v>
      </c>
      <c r="E29" s="101">
        <v>217221709.22024551</v>
      </c>
      <c r="F29" s="101"/>
      <c r="G29" s="101"/>
      <c r="H29" s="101"/>
      <c r="I29" s="101"/>
      <c r="J29" s="101"/>
      <c r="K29" s="101"/>
      <c r="L29" s="101"/>
      <c r="M29" s="101"/>
      <c r="N29" s="101"/>
      <c r="O29" s="101"/>
      <c r="P29" s="101">
        <f t="shared" si="0"/>
        <v>439430623.30604732</v>
      </c>
      <c r="Q29" s="101">
        <f>P29/'Ingresos Brutos del Juego'!$P$42</f>
        <v>448998.78746696841</v>
      </c>
      <c r="R29" s="18"/>
      <c r="S29" s="1"/>
      <c r="T29" s="94"/>
    </row>
    <row r="30" spans="1:20" s="3" customFormat="1" ht="9.75" customHeight="1">
      <c r="A30" s="1"/>
      <c r="B30" s="75" t="s">
        <v>57</v>
      </c>
      <c r="C30" s="81" t="s">
        <v>48</v>
      </c>
      <c r="D30" s="81">
        <v>159011024.64010221</v>
      </c>
      <c r="E30" s="81">
        <v>154156698.7200962</v>
      </c>
      <c r="F30" s="81"/>
      <c r="G30" s="81"/>
      <c r="H30" s="81"/>
      <c r="I30" s="81"/>
      <c r="J30" s="81"/>
      <c r="K30" s="81"/>
      <c r="L30" s="81"/>
      <c r="M30" s="81"/>
      <c r="N30" s="81"/>
      <c r="O30" s="81"/>
      <c r="P30" s="81">
        <f t="shared" si="0"/>
        <v>313167723.36019838</v>
      </c>
      <c r="Q30" s="81">
        <f>P30/'Ingresos Brutos del Juego'!$P$42</f>
        <v>319986.63862939068</v>
      </c>
      <c r="R30" s="18"/>
      <c r="S30" s="1"/>
      <c r="T30" s="94"/>
    </row>
    <row r="31" spans="1:20" s="3" customFormat="1" ht="9.75" customHeight="1">
      <c r="A31" s="1"/>
      <c r="B31" s="76" t="s">
        <v>52</v>
      </c>
      <c r="C31" s="80" t="s">
        <v>53</v>
      </c>
      <c r="D31" s="101">
        <v>72410039.663950309</v>
      </c>
      <c r="E31" s="101">
        <v>65942614.621915683</v>
      </c>
      <c r="F31" s="101"/>
      <c r="G31" s="101"/>
      <c r="H31" s="101"/>
      <c r="I31" s="101"/>
      <c r="J31" s="101"/>
      <c r="K31" s="101"/>
      <c r="L31" s="101"/>
      <c r="M31" s="101"/>
      <c r="N31" s="101"/>
      <c r="O31" s="101"/>
      <c r="P31" s="101">
        <f t="shared" si="0"/>
        <v>138352654.28586599</v>
      </c>
      <c r="Q31" s="101">
        <f>P31/'Ingresos Brutos del Juego'!$P$42</f>
        <v>141365.14553726511</v>
      </c>
      <c r="R31" s="18"/>
      <c r="S31" s="1"/>
      <c r="T31" s="94"/>
    </row>
    <row r="32" spans="1:20" s="3" customFormat="1" ht="9.75" customHeight="1">
      <c r="A32" s="1"/>
      <c r="B32" s="75" t="s">
        <v>50</v>
      </c>
      <c r="C32" s="81" t="s">
        <v>51</v>
      </c>
      <c r="D32" s="81">
        <v>69485069.916024879</v>
      </c>
      <c r="E32" s="81">
        <v>70271645.546268687</v>
      </c>
      <c r="F32" s="81"/>
      <c r="G32" s="81"/>
      <c r="H32" s="81"/>
      <c r="I32" s="81"/>
      <c r="J32" s="81"/>
      <c r="K32" s="81"/>
      <c r="L32" s="81"/>
      <c r="M32" s="81"/>
      <c r="N32" s="81"/>
      <c r="O32" s="81"/>
      <c r="P32" s="81">
        <f t="shared" si="0"/>
        <v>139756715.46229357</v>
      </c>
      <c r="Q32" s="81">
        <f>P32/'Ingresos Brutos del Juego'!$P$42</f>
        <v>142799.77874740068</v>
      </c>
      <c r="R32" s="18"/>
      <c r="S32" s="1"/>
      <c r="T32" s="94"/>
    </row>
    <row r="33" spans="1:20" s="3" customFormat="1" ht="9.75" customHeight="1">
      <c r="A33" s="1"/>
      <c r="B33" s="76" t="s">
        <v>7</v>
      </c>
      <c r="C33" s="80" t="s">
        <v>49</v>
      </c>
      <c r="D33" s="101">
        <v>278941599.94809502</v>
      </c>
      <c r="E33" s="101">
        <v>234086502.3491351</v>
      </c>
      <c r="F33" s="101"/>
      <c r="G33" s="101"/>
      <c r="H33" s="101"/>
      <c r="I33" s="101"/>
      <c r="J33" s="101"/>
      <c r="K33" s="101"/>
      <c r="L33" s="101"/>
      <c r="M33" s="101"/>
      <c r="N33" s="101"/>
      <c r="O33" s="101"/>
      <c r="P33" s="101">
        <f t="shared" si="0"/>
        <v>513028102.29723012</v>
      </c>
      <c r="Q33" s="101">
        <f>P33/'Ingresos Brutos del Juego'!$P$42</f>
        <v>524198.7782619932</v>
      </c>
      <c r="R33" s="18"/>
      <c r="S33" s="1"/>
      <c r="T33" s="94"/>
    </row>
    <row r="34" spans="1:20" s="3" customFormat="1" ht="9">
      <c r="A34" s="1"/>
      <c r="B34" s="43" t="s">
        <v>0</v>
      </c>
      <c r="C34" s="43"/>
      <c r="D34" s="43">
        <f t="shared" ref="D34:I34" si="1">SUM(D12:D33)</f>
        <v>7807190009.4316921</v>
      </c>
      <c r="E34" s="43">
        <f t="shared" si="1"/>
        <v>7199924603.1768999</v>
      </c>
      <c r="F34" s="43">
        <f t="shared" si="1"/>
        <v>0</v>
      </c>
      <c r="G34" s="43">
        <f t="shared" si="1"/>
        <v>0</v>
      </c>
      <c r="H34" s="43">
        <f t="shared" si="1"/>
        <v>0</v>
      </c>
      <c r="I34" s="43">
        <f t="shared" si="1"/>
        <v>0</v>
      </c>
      <c r="J34" s="43">
        <f t="shared" ref="J34:O34" si="2">SUM(J12:J33)</f>
        <v>0</v>
      </c>
      <c r="K34" s="43">
        <f t="shared" si="2"/>
        <v>0</v>
      </c>
      <c r="L34" s="43">
        <f t="shared" si="2"/>
        <v>0</v>
      </c>
      <c r="M34" s="43">
        <f t="shared" si="2"/>
        <v>0</v>
      </c>
      <c r="N34" s="43">
        <f t="shared" si="2"/>
        <v>0</v>
      </c>
      <c r="O34" s="43">
        <f t="shared" si="2"/>
        <v>0</v>
      </c>
      <c r="P34" s="43">
        <f>SUM(P12:P33)</f>
        <v>15007114612.608593</v>
      </c>
      <c r="Q34" s="43"/>
      <c r="R34" s="18"/>
      <c r="S34" s="1"/>
      <c r="T34" s="1"/>
    </row>
    <row r="35" spans="1:20" s="3" customFormat="1" ht="14.25" customHeight="1">
      <c r="A35" s="1"/>
      <c r="B35" s="43" t="s">
        <v>100</v>
      </c>
      <c r="C35" s="43"/>
      <c r="D35" s="43">
        <f>D34/'Ingresos Brutos del Juego'!D42</f>
        <v>7801261.0510329073</v>
      </c>
      <c r="E35" s="43">
        <f>E34/'Ingresos Brutos del Juego'!E42</f>
        <v>7526420.7346458361</v>
      </c>
      <c r="F35" s="43"/>
      <c r="G35" s="43"/>
      <c r="H35" s="43"/>
      <c r="I35" s="43"/>
      <c r="J35" s="43"/>
      <c r="K35" s="43"/>
      <c r="L35" s="43"/>
      <c r="M35" s="43"/>
      <c r="N35" s="43"/>
      <c r="O35" s="43"/>
      <c r="P35" s="43">
        <f>P34/'Ingresos Brutos del Juego'!P42</f>
        <v>15333879.586599017</v>
      </c>
      <c r="Q35" s="43">
        <f>SUM(Q12:Q33)</f>
        <v>15333879.586599015</v>
      </c>
      <c r="R35" s="18"/>
      <c r="S35" s="1"/>
      <c r="T35" s="1"/>
    </row>
    <row r="36" spans="1:20" s="1" customFormat="1" ht="16.5" customHeight="1">
      <c r="B36" s="5"/>
      <c r="C36" s="6"/>
      <c r="D36" s="6"/>
      <c r="E36" s="6"/>
      <c r="F36" s="6"/>
      <c r="G36" s="6"/>
      <c r="H36" s="6"/>
      <c r="I36" s="6"/>
      <c r="J36" s="6"/>
      <c r="K36" s="6"/>
      <c r="L36" s="6"/>
      <c r="M36" s="6"/>
      <c r="N36" s="6"/>
      <c r="O36" s="6"/>
      <c r="P36" s="7"/>
      <c r="Q36" s="6"/>
      <c r="R36" s="20"/>
    </row>
    <row r="37" spans="1:20" s="1" customFormat="1">
      <c r="B37" s="126" t="s">
        <v>21</v>
      </c>
      <c r="C37" s="127"/>
      <c r="D37" s="128"/>
      <c r="E37" s="128"/>
      <c r="F37" s="128"/>
      <c r="G37" s="128"/>
      <c r="H37" s="128"/>
      <c r="I37" s="128"/>
      <c r="J37" s="128"/>
      <c r="K37" s="128"/>
      <c r="L37" s="128"/>
      <c r="M37" s="128"/>
      <c r="N37" s="128"/>
      <c r="O37" s="128"/>
      <c r="P37" s="128"/>
      <c r="Q37" s="129"/>
      <c r="R37" s="6"/>
    </row>
    <row r="38" spans="1:20" s="1" customFormat="1" ht="11.25">
      <c r="B38" s="55" t="s">
        <v>3</v>
      </c>
      <c r="C38" s="27" t="s">
        <v>35</v>
      </c>
      <c r="D38" s="27" t="s">
        <v>12</v>
      </c>
      <c r="E38" s="27" t="s">
        <v>13</v>
      </c>
      <c r="F38" s="27" t="s">
        <v>14</v>
      </c>
      <c r="G38" s="27" t="s">
        <v>15</v>
      </c>
      <c r="H38" s="27" t="s">
        <v>16</v>
      </c>
      <c r="I38" s="27" t="s">
        <v>17</v>
      </c>
      <c r="J38" s="27" t="s">
        <v>18</v>
      </c>
      <c r="K38" s="27" t="s">
        <v>19</v>
      </c>
      <c r="L38" s="27" t="s">
        <v>20</v>
      </c>
      <c r="M38" s="25" t="s">
        <v>31</v>
      </c>
      <c r="N38" s="25" t="s">
        <v>32</v>
      </c>
      <c r="O38" s="25" t="s">
        <v>33</v>
      </c>
      <c r="P38" s="92" t="s">
        <v>99</v>
      </c>
      <c r="Q38" s="56" t="s">
        <v>10</v>
      </c>
      <c r="R38" s="19"/>
    </row>
    <row r="39" spans="1:20" s="1" customFormat="1" ht="22.5" customHeight="1">
      <c r="B39" s="119" t="s">
        <v>79</v>
      </c>
      <c r="C39" s="120"/>
      <c r="D39" s="120"/>
      <c r="E39" s="120"/>
      <c r="F39" s="120"/>
      <c r="G39" s="120"/>
      <c r="H39" s="120"/>
      <c r="I39" s="120"/>
      <c r="J39" s="120"/>
      <c r="K39" s="120"/>
      <c r="L39" s="120"/>
      <c r="M39" s="120"/>
      <c r="N39" s="120"/>
      <c r="O39" s="120"/>
      <c r="P39" s="120"/>
      <c r="Q39" s="121"/>
      <c r="R39" s="19"/>
    </row>
    <row r="40" spans="1:20" s="1" customFormat="1" ht="9">
      <c r="B40" s="75" t="s">
        <v>81</v>
      </c>
      <c r="C40" s="81" t="s">
        <v>58</v>
      </c>
      <c r="D40" s="81">
        <v>166537965.75641301</v>
      </c>
      <c r="E40" s="81">
        <v>152983318.81523889</v>
      </c>
      <c r="F40" s="81"/>
      <c r="G40" s="81"/>
      <c r="H40" s="81"/>
      <c r="I40" s="81"/>
      <c r="J40" s="81"/>
      <c r="K40" s="81"/>
      <c r="L40" s="81"/>
      <c r="M40" s="81"/>
      <c r="N40" s="81"/>
      <c r="O40" s="81"/>
      <c r="P40" s="81">
        <f>SUM(D40:O40)</f>
        <v>319521284.57165194</v>
      </c>
      <c r="Q40" s="81">
        <f>P40/'Ingresos Brutos del Juego'!$P$42</f>
        <v>326478.54230824055</v>
      </c>
      <c r="R40" s="19"/>
    </row>
    <row r="41" spans="1:20" s="1" customFormat="1" ht="9">
      <c r="B41" s="74" t="s">
        <v>54</v>
      </c>
      <c r="C41" s="80" t="s">
        <v>36</v>
      </c>
      <c r="D41" s="101">
        <v>181962117.37841591</v>
      </c>
      <c r="E41" s="101">
        <v>159556768.7733323</v>
      </c>
      <c r="F41" s="101"/>
      <c r="G41" s="101"/>
      <c r="H41" s="101"/>
      <c r="I41" s="101"/>
      <c r="J41" s="101"/>
      <c r="K41" s="101"/>
      <c r="L41" s="101"/>
      <c r="M41" s="101"/>
      <c r="N41" s="101"/>
      <c r="O41" s="101"/>
      <c r="P41" s="101">
        <f t="shared" ref="P41:P61" si="3">SUM(D41:O41)</f>
        <v>341518886.15174818</v>
      </c>
      <c r="Q41" s="101">
        <f>P41/'Ingresos Brutos del Juego'!$P$42</f>
        <v>348955.11975369952</v>
      </c>
      <c r="R41" s="19"/>
    </row>
    <row r="42" spans="1:20" s="1" customFormat="1" ht="9">
      <c r="B42" s="75" t="s">
        <v>97</v>
      </c>
      <c r="C42" s="81" t="s">
        <v>37</v>
      </c>
      <c r="D42" s="81">
        <v>508123081.75680041</v>
      </c>
      <c r="E42" s="81">
        <v>442276111.75667733</v>
      </c>
      <c r="F42" s="81"/>
      <c r="G42" s="81"/>
      <c r="H42" s="81"/>
      <c r="I42" s="81"/>
      <c r="J42" s="81"/>
      <c r="K42" s="81"/>
      <c r="L42" s="81"/>
      <c r="M42" s="81"/>
      <c r="N42" s="81"/>
      <c r="O42" s="81"/>
      <c r="P42" s="81">
        <f t="shared" si="3"/>
        <v>950399193.5134778</v>
      </c>
      <c r="Q42" s="81">
        <f>P42/'Ingresos Brutos del Juego'!$P$42</f>
        <v>971093.18937914737</v>
      </c>
      <c r="R42" s="19"/>
    </row>
    <row r="43" spans="1:20" s="3" customFormat="1" ht="9">
      <c r="A43" s="1"/>
      <c r="B43" s="76" t="s">
        <v>34</v>
      </c>
      <c r="C43" s="80" t="s">
        <v>38</v>
      </c>
      <c r="D43" s="101">
        <v>184421246.8238228</v>
      </c>
      <c r="E43" s="101">
        <v>177769991.54642189</v>
      </c>
      <c r="F43" s="101"/>
      <c r="G43" s="101"/>
      <c r="H43" s="101"/>
      <c r="I43" s="101"/>
      <c r="J43" s="101"/>
      <c r="K43" s="101"/>
      <c r="L43" s="101"/>
      <c r="M43" s="101"/>
      <c r="N43" s="101"/>
      <c r="O43" s="101"/>
      <c r="P43" s="101">
        <f t="shared" si="3"/>
        <v>362191238.37024468</v>
      </c>
      <c r="Q43" s="101">
        <f>P43/'Ingresos Brutos del Juego'!$P$42</f>
        <v>370077.59185262409</v>
      </c>
      <c r="R43" s="18"/>
      <c r="S43" s="1"/>
      <c r="T43" s="1"/>
    </row>
    <row r="44" spans="1:20" s="3" customFormat="1" ht="9">
      <c r="A44" s="1"/>
      <c r="B44" s="75" t="s">
        <v>67</v>
      </c>
      <c r="C44" s="81" t="s">
        <v>68</v>
      </c>
      <c r="D44" s="81">
        <v>104332560.8236358</v>
      </c>
      <c r="E44" s="81">
        <v>74379527.84041281</v>
      </c>
      <c r="F44" s="81"/>
      <c r="G44" s="81"/>
      <c r="H44" s="81"/>
      <c r="I44" s="81"/>
      <c r="J44" s="81"/>
      <c r="K44" s="81"/>
      <c r="L44" s="81"/>
      <c r="M44" s="81"/>
      <c r="N44" s="81"/>
      <c r="O44" s="81"/>
      <c r="P44" s="81">
        <f t="shared" si="3"/>
        <v>178712088.66404861</v>
      </c>
      <c r="Q44" s="81">
        <f>P44/'Ingresos Brutos del Juego'!$P$42</f>
        <v>182603.36640207685</v>
      </c>
      <c r="R44" s="18"/>
      <c r="S44" s="1"/>
      <c r="T44" s="1"/>
    </row>
    <row r="45" spans="1:20" s="3" customFormat="1" ht="9">
      <c r="A45" s="1"/>
      <c r="B45" s="76" t="s">
        <v>89</v>
      </c>
      <c r="C45" s="80" t="s">
        <v>60</v>
      </c>
      <c r="D45" s="101">
        <v>514930981.01720488</v>
      </c>
      <c r="E45" s="101">
        <v>498176589.73999768</v>
      </c>
      <c r="F45" s="101"/>
      <c r="G45" s="101"/>
      <c r="H45" s="101"/>
      <c r="I45" s="101"/>
      <c r="J45" s="101"/>
      <c r="K45" s="101"/>
      <c r="L45" s="101"/>
      <c r="M45" s="101"/>
      <c r="N45" s="101"/>
      <c r="O45" s="101"/>
      <c r="P45" s="101">
        <f t="shared" si="3"/>
        <v>1013107570.7572026</v>
      </c>
      <c r="Q45" s="101">
        <f>P45/'Ingresos Brutos del Juego'!$P$42</f>
        <v>1035166.9790814278</v>
      </c>
      <c r="R45" s="18"/>
      <c r="S45" s="1"/>
      <c r="T45" s="1"/>
    </row>
    <row r="46" spans="1:20" s="3" customFormat="1" ht="9">
      <c r="A46" s="1"/>
      <c r="B46" s="75" t="s">
        <v>11</v>
      </c>
      <c r="C46" s="81" t="s">
        <v>39</v>
      </c>
      <c r="D46" s="81">
        <v>158607380.1262604</v>
      </c>
      <c r="E46" s="81">
        <v>159246632.89094201</v>
      </c>
      <c r="F46" s="81"/>
      <c r="G46" s="81"/>
      <c r="H46" s="81"/>
      <c r="I46" s="81"/>
      <c r="J46" s="81"/>
      <c r="K46" s="81"/>
      <c r="L46" s="81"/>
      <c r="M46" s="81"/>
      <c r="N46" s="81"/>
      <c r="O46" s="81"/>
      <c r="P46" s="81">
        <f t="shared" si="3"/>
        <v>317854013.01720238</v>
      </c>
      <c r="Q46" s="81">
        <f>P46/'Ingresos Brutos del Juego'!$P$42</f>
        <v>324774.9675762523</v>
      </c>
      <c r="R46" s="18"/>
      <c r="S46" s="1"/>
      <c r="T46" s="1"/>
    </row>
    <row r="47" spans="1:20" s="3" customFormat="1" ht="9">
      <c r="A47" s="1"/>
      <c r="B47" s="76" t="s">
        <v>90</v>
      </c>
      <c r="C47" s="80" t="s">
        <v>61</v>
      </c>
      <c r="D47" s="101">
        <v>937717986.47127271</v>
      </c>
      <c r="E47" s="101">
        <v>884593578.21082962</v>
      </c>
      <c r="F47" s="101"/>
      <c r="G47" s="101"/>
      <c r="H47" s="101"/>
      <c r="I47" s="101"/>
      <c r="J47" s="101"/>
      <c r="K47" s="101"/>
      <c r="L47" s="101"/>
      <c r="M47" s="101"/>
      <c r="N47" s="101"/>
      <c r="O47" s="101"/>
      <c r="P47" s="101">
        <f t="shared" si="3"/>
        <v>1822311564.6821022</v>
      </c>
      <c r="Q47" s="101">
        <f>P47/'Ingresos Brutos del Juego'!$P$42</f>
        <v>1861990.5840277332</v>
      </c>
      <c r="R47" s="18"/>
      <c r="S47" s="1"/>
      <c r="T47" s="1"/>
    </row>
    <row r="48" spans="1:20" s="3" customFormat="1" ht="9">
      <c r="A48" s="1"/>
      <c r="B48" s="75" t="s">
        <v>84</v>
      </c>
      <c r="C48" s="81" t="s">
        <v>40</v>
      </c>
      <c r="D48" s="81">
        <v>585777766.05092669</v>
      </c>
      <c r="E48" s="81">
        <v>346426810.00051302</v>
      </c>
      <c r="F48" s="81"/>
      <c r="G48" s="81"/>
      <c r="H48" s="81"/>
      <c r="I48" s="81"/>
      <c r="J48" s="81"/>
      <c r="K48" s="81"/>
      <c r="L48" s="81"/>
      <c r="M48" s="81"/>
      <c r="N48" s="81"/>
      <c r="O48" s="81"/>
      <c r="P48" s="81">
        <f t="shared" si="3"/>
        <v>932204576.05143976</v>
      </c>
      <c r="Q48" s="81">
        <f>P48/'Ingresos Brutos del Juego'!$P$42</f>
        <v>952502.40224324318</v>
      </c>
      <c r="R48" s="18"/>
      <c r="S48" s="1"/>
      <c r="T48" s="1"/>
    </row>
    <row r="49" spans="1:20" s="3" customFormat="1" ht="9">
      <c r="A49" s="1"/>
      <c r="B49" s="76" t="s">
        <v>55</v>
      </c>
      <c r="C49" s="80" t="s">
        <v>41</v>
      </c>
      <c r="D49" s="101">
        <v>1544278520.6064141</v>
      </c>
      <c r="E49" s="101">
        <v>1429780895.757468</v>
      </c>
      <c r="F49" s="101"/>
      <c r="G49" s="101"/>
      <c r="H49" s="101"/>
      <c r="I49" s="101"/>
      <c r="J49" s="101"/>
      <c r="K49" s="101"/>
      <c r="L49" s="101"/>
      <c r="M49" s="101"/>
      <c r="N49" s="101"/>
      <c r="O49" s="101"/>
      <c r="P49" s="101">
        <f t="shared" si="3"/>
        <v>2974059416.3638821</v>
      </c>
      <c r="Q49" s="101">
        <f>P49/'Ingresos Brutos del Juego'!$P$42</f>
        <v>3038816.5980687262</v>
      </c>
      <c r="R49" s="18"/>
      <c r="S49" s="1"/>
      <c r="T49" s="1"/>
    </row>
    <row r="50" spans="1:20" s="3" customFormat="1" ht="9">
      <c r="A50" s="1"/>
      <c r="B50" s="75" t="s">
        <v>1</v>
      </c>
      <c r="C50" s="81" t="s">
        <v>42</v>
      </c>
      <c r="D50" s="81">
        <v>102430692.7564909</v>
      </c>
      <c r="E50" s="81">
        <v>79327628.067376882</v>
      </c>
      <c r="F50" s="81"/>
      <c r="G50" s="81"/>
      <c r="H50" s="81"/>
      <c r="I50" s="81"/>
      <c r="J50" s="81"/>
      <c r="K50" s="81"/>
      <c r="L50" s="81"/>
      <c r="M50" s="81"/>
      <c r="N50" s="81"/>
      <c r="O50" s="81"/>
      <c r="P50" s="81">
        <f t="shared" si="3"/>
        <v>181758320.8238678</v>
      </c>
      <c r="Q50" s="81">
        <f>P50/'Ingresos Brutos del Juego'!$P$42</f>
        <v>185715.92723320745</v>
      </c>
      <c r="R50" s="18"/>
      <c r="S50" s="1"/>
      <c r="T50" s="1"/>
    </row>
    <row r="51" spans="1:20" s="3" customFormat="1" ht="9">
      <c r="A51" s="1"/>
      <c r="B51" s="76" t="s">
        <v>2</v>
      </c>
      <c r="C51" s="80" t="s">
        <v>43</v>
      </c>
      <c r="D51" s="101">
        <v>131340185.8655462</v>
      </c>
      <c r="E51" s="101">
        <v>138085275.43697479</v>
      </c>
      <c r="F51" s="101"/>
      <c r="G51" s="101"/>
      <c r="H51" s="101"/>
      <c r="I51" s="101"/>
      <c r="J51" s="101"/>
      <c r="K51" s="101"/>
      <c r="L51" s="101"/>
      <c r="M51" s="101"/>
      <c r="N51" s="101"/>
      <c r="O51" s="101"/>
      <c r="P51" s="101">
        <f t="shared" si="3"/>
        <v>269425461.30252099</v>
      </c>
      <c r="Q51" s="101">
        <f>P51/'Ingresos Brutos del Juego'!$P$42</f>
        <v>275291.93238157226</v>
      </c>
      <c r="R51" s="18"/>
      <c r="S51" s="1"/>
      <c r="T51" s="1"/>
    </row>
    <row r="52" spans="1:20" s="3" customFormat="1" ht="9">
      <c r="A52" s="1"/>
      <c r="B52" s="75" t="s">
        <v>82</v>
      </c>
      <c r="C52" s="81" t="s">
        <v>83</v>
      </c>
      <c r="D52" s="81">
        <v>138889375.39506781</v>
      </c>
      <c r="E52" s="81">
        <v>131124985.319438</v>
      </c>
      <c r="F52" s="81"/>
      <c r="G52" s="81"/>
      <c r="H52" s="81"/>
      <c r="I52" s="81"/>
      <c r="J52" s="81"/>
      <c r="K52" s="81"/>
      <c r="L52" s="81"/>
      <c r="M52" s="81"/>
      <c r="N52" s="81"/>
      <c r="O52" s="81"/>
      <c r="P52" s="81">
        <f t="shared" si="3"/>
        <v>270014360.71450579</v>
      </c>
      <c r="Q52" s="81">
        <f>P52/'Ingresos Brutos del Juego'!$P$42</f>
        <v>275893.65449172445</v>
      </c>
      <c r="R52" s="18"/>
      <c r="S52" s="1"/>
      <c r="T52" s="1"/>
    </row>
    <row r="53" spans="1:20" s="3" customFormat="1" ht="9">
      <c r="A53" s="1"/>
      <c r="B53" s="76" t="s">
        <v>56</v>
      </c>
      <c r="C53" s="80" t="s">
        <v>44</v>
      </c>
      <c r="D53" s="101">
        <v>673290069.62229311</v>
      </c>
      <c r="E53" s="101">
        <v>600963319.82397175</v>
      </c>
      <c r="F53" s="101"/>
      <c r="G53" s="101"/>
      <c r="H53" s="101"/>
      <c r="I53" s="101"/>
      <c r="J53" s="101"/>
      <c r="K53" s="101"/>
      <c r="L53" s="101"/>
      <c r="M53" s="101"/>
      <c r="N53" s="101"/>
      <c r="O53" s="101"/>
      <c r="P53" s="101">
        <f t="shared" si="3"/>
        <v>1274253389.4462647</v>
      </c>
      <c r="Q53" s="101">
        <f>P53/'Ingresos Brutos del Juego'!$P$42</f>
        <v>1301998.9878779436</v>
      </c>
      <c r="R53" s="18"/>
      <c r="S53" s="1"/>
      <c r="T53" s="1"/>
    </row>
    <row r="54" spans="1:20" s="3" customFormat="1" ht="9">
      <c r="A54" s="1"/>
      <c r="B54" s="75" t="s">
        <v>4</v>
      </c>
      <c r="C54" s="81" t="s">
        <v>103</v>
      </c>
      <c r="D54" s="81">
        <v>116199563.579954</v>
      </c>
      <c r="E54" s="81">
        <v>80676569.311048418</v>
      </c>
      <c r="F54" s="81"/>
      <c r="G54" s="81"/>
      <c r="H54" s="81"/>
      <c r="I54" s="81"/>
      <c r="J54" s="81"/>
      <c r="K54" s="81"/>
      <c r="L54" s="81"/>
      <c r="M54" s="81"/>
      <c r="N54" s="81"/>
      <c r="O54" s="81"/>
      <c r="P54" s="81">
        <f t="shared" si="3"/>
        <v>196876132.89100242</v>
      </c>
      <c r="Q54" s="81">
        <f>P54/'Ingresos Brutos del Juego'!$P$42</f>
        <v>201162.91460115297</v>
      </c>
      <c r="R54" s="18"/>
      <c r="S54" s="1"/>
      <c r="T54" s="1"/>
    </row>
    <row r="55" spans="1:20" s="3" customFormat="1" ht="9">
      <c r="A55" s="1"/>
      <c r="B55" s="76" t="s">
        <v>5</v>
      </c>
      <c r="C55" s="80" t="s">
        <v>46</v>
      </c>
      <c r="D55" s="101">
        <v>322870107.69762361</v>
      </c>
      <c r="E55" s="101">
        <v>282624805.52954781</v>
      </c>
      <c r="F55" s="101"/>
      <c r="G55" s="101"/>
      <c r="H55" s="101"/>
      <c r="I55" s="101"/>
      <c r="J55" s="101"/>
      <c r="K55" s="101"/>
      <c r="L55" s="101"/>
      <c r="M55" s="101"/>
      <c r="N55" s="101"/>
      <c r="O55" s="101"/>
      <c r="P55" s="101">
        <f t="shared" si="3"/>
        <v>605494913.22717142</v>
      </c>
      <c r="Q55" s="101">
        <f>P55/'Ingresos Brutos del Juego'!$P$42</f>
        <v>618678.96190537489</v>
      </c>
      <c r="R55" s="18"/>
      <c r="S55" s="1"/>
      <c r="T55" s="1"/>
    </row>
    <row r="56" spans="1:20" s="3" customFormat="1" ht="9">
      <c r="A56" s="1"/>
      <c r="B56" s="75" t="s">
        <v>91</v>
      </c>
      <c r="C56" s="81" t="s">
        <v>62</v>
      </c>
      <c r="D56" s="81">
        <v>387498069.47088599</v>
      </c>
      <c r="E56" s="81">
        <v>593075020.05078077</v>
      </c>
      <c r="F56" s="81"/>
      <c r="G56" s="81"/>
      <c r="H56" s="81"/>
      <c r="I56" s="81"/>
      <c r="J56" s="81"/>
      <c r="K56" s="81"/>
      <c r="L56" s="81"/>
      <c r="M56" s="81"/>
      <c r="N56" s="81"/>
      <c r="O56" s="81"/>
      <c r="P56" s="81">
        <f t="shared" si="3"/>
        <v>980573089.52166677</v>
      </c>
      <c r="Q56" s="81">
        <f>P56/'Ingresos Brutos del Juego'!$P$42</f>
        <v>1001924.0919204924</v>
      </c>
      <c r="R56" s="18"/>
      <c r="S56" s="1"/>
      <c r="T56" s="1"/>
    </row>
    <row r="57" spans="1:20" s="3" customFormat="1" ht="9">
      <c r="A57" s="1"/>
      <c r="B57" s="76" t="s">
        <v>6</v>
      </c>
      <c r="C57" s="80" t="s">
        <v>47</v>
      </c>
      <c r="D57" s="101">
        <v>213230776.142941</v>
      </c>
      <c r="E57" s="101">
        <v>208445074.50427601</v>
      </c>
      <c r="F57" s="101"/>
      <c r="G57" s="101"/>
      <c r="H57" s="101"/>
      <c r="I57" s="101"/>
      <c r="J57" s="101"/>
      <c r="K57" s="101"/>
      <c r="L57" s="101"/>
      <c r="M57" s="101"/>
      <c r="N57" s="101"/>
      <c r="O57" s="101"/>
      <c r="P57" s="101">
        <f t="shared" si="3"/>
        <v>421675850.64721704</v>
      </c>
      <c r="Q57" s="101">
        <f>P57/'Ingresos Brutos del Juego'!$P$42</f>
        <v>430857.42231678776</v>
      </c>
      <c r="R57" s="18"/>
      <c r="S57" s="1"/>
      <c r="T57" s="1"/>
    </row>
    <row r="58" spans="1:20" s="3" customFormat="1" ht="9">
      <c r="A58" s="1"/>
      <c r="B58" s="75" t="s">
        <v>57</v>
      </c>
      <c r="C58" s="81" t="s">
        <v>48</v>
      </c>
      <c r="D58" s="81">
        <v>158676967.86564821</v>
      </c>
      <c r="E58" s="81">
        <v>153832840.10933971</v>
      </c>
      <c r="F58" s="81"/>
      <c r="G58" s="81"/>
      <c r="H58" s="81"/>
      <c r="I58" s="81"/>
      <c r="J58" s="81"/>
      <c r="K58" s="81"/>
      <c r="L58" s="81"/>
      <c r="M58" s="81"/>
      <c r="N58" s="81"/>
      <c r="O58" s="81"/>
      <c r="P58" s="81">
        <f t="shared" si="3"/>
        <v>312509807.97498792</v>
      </c>
      <c r="Q58" s="81">
        <f>P58/'Ingresos Brutos del Juego'!$P$42</f>
        <v>319314.39779193403</v>
      </c>
      <c r="R58" s="18"/>
      <c r="S58" s="1"/>
      <c r="T58" s="1"/>
    </row>
    <row r="59" spans="1:20" s="3" customFormat="1" ht="9">
      <c r="A59" s="1"/>
      <c r="B59" s="76" t="s">
        <v>52</v>
      </c>
      <c r="C59" s="80" t="s">
        <v>53</v>
      </c>
      <c r="D59" s="101">
        <v>68789537.680752784</v>
      </c>
      <c r="E59" s="101">
        <v>62645483.890819877</v>
      </c>
      <c r="F59" s="101"/>
      <c r="G59" s="101"/>
      <c r="H59" s="101"/>
      <c r="I59" s="101"/>
      <c r="J59" s="101"/>
      <c r="K59" s="101"/>
      <c r="L59" s="101"/>
      <c r="M59" s="101"/>
      <c r="N59" s="101"/>
      <c r="O59" s="101"/>
      <c r="P59" s="101">
        <f t="shared" si="3"/>
        <v>131435021.57157266</v>
      </c>
      <c r="Q59" s="101">
        <f>P59/'Ingresos Brutos del Juego'!$P$42</f>
        <v>134296.88826040181</v>
      </c>
      <c r="R59" s="18"/>
      <c r="S59" s="1"/>
      <c r="T59" s="1"/>
    </row>
    <row r="60" spans="1:20" s="3" customFormat="1" ht="9">
      <c r="A60" s="1"/>
      <c r="B60" s="75" t="s">
        <v>50</v>
      </c>
      <c r="C60" s="81" t="s">
        <v>51</v>
      </c>
      <c r="D60" s="81">
        <v>66010816.420223624</v>
      </c>
      <c r="E60" s="81">
        <v>66758063.268955238</v>
      </c>
      <c r="F60" s="81"/>
      <c r="G60" s="81"/>
      <c r="H60" s="81"/>
      <c r="I60" s="81"/>
      <c r="J60" s="81"/>
      <c r="K60" s="81"/>
      <c r="L60" s="81"/>
      <c r="M60" s="81"/>
      <c r="N60" s="81"/>
      <c r="O60" s="81"/>
      <c r="P60" s="81">
        <f t="shared" si="3"/>
        <v>132768879.68917885</v>
      </c>
      <c r="Q60" s="81">
        <f>P60/'Ingresos Brutos del Juego'!$P$42</f>
        <v>135659.7898100306</v>
      </c>
      <c r="R60" s="18"/>
      <c r="S60" s="1"/>
      <c r="T60" s="1"/>
    </row>
    <row r="61" spans="1:20" s="3" customFormat="1" ht="9">
      <c r="A61" s="1"/>
      <c r="B61" s="76" t="s">
        <v>7</v>
      </c>
      <c r="C61" s="80" t="s">
        <v>49</v>
      </c>
      <c r="D61" s="101">
        <v>272908877.39514953</v>
      </c>
      <c r="E61" s="101">
        <v>229023869.44560069</v>
      </c>
      <c r="F61" s="101"/>
      <c r="G61" s="101"/>
      <c r="H61" s="101"/>
      <c r="I61" s="101"/>
      <c r="J61" s="101"/>
      <c r="K61" s="101"/>
      <c r="L61" s="101"/>
      <c r="M61" s="101"/>
      <c r="N61" s="101"/>
      <c r="O61" s="101"/>
      <c r="P61" s="101">
        <f t="shared" si="3"/>
        <v>501932746.84075022</v>
      </c>
      <c r="Q61" s="101">
        <f>P61/'Ingresos Brutos del Juego'!$P$42</f>
        <v>512861.83249113633</v>
      </c>
      <c r="R61" s="18"/>
      <c r="S61" s="1"/>
      <c r="T61" s="1"/>
    </row>
    <row r="62" spans="1:20" s="3" customFormat="1" ht="9">
      <c r="A62" s="1"/>
      <c r="B62" s="43" t="s">
        <v>0</v>
      </c>
      <c r="C62" s="43"/>
      <c r="D62" s="43">
        <f t="shared" ref="D62:I62" si="4">SUM(D40:D61)</f>
        <v>7538824646.7037439</v>
      </c>
      <c r="E62" s="43">
        <f t="shared" si="4"/>
        <v>6951773160.089963</v>
      </c>
      <c r="F62" s="43">
        <f t="shared" si="4"/>
        <v>0</v>
      </c>
      <c r="G62" s="43">
        <f t="shared" si="4"/>
        <v>0</v>
      </c>
      <c r="H62" s="43">
        <f t="shared" si="4"/>
        <v>0</v>
      </c>
      <c r="I62" s="43">
        <f t="shared" si="4"/>
        <v>0</v>
      </c>
      <c r="J62" s="43">
        <f t="shared" ref="J62:O62" si="5">SUM(J40:J61)</f>
        <v>0</v>
      </c>
      <c r="K62" s="43">
        <f t="shared" si="5"/>
        <v>0</v>
      </c>
      <c r="L62" s="43">
        <f t="shared" si="5"/>
        <v>0</v>
      </c>
      <c r="M62" s="43">
        <f t="shared" si="5"/>
        <v>0</v>
      </c>
      <c r="N62" s="43">
        <f t="shared" si="5"/>
        <v>0</v>
      </c>
      <c r="O62" s="43">
        <f t="shared" si="5"/>
        <v>0</v>
      </c>
      <c r="P62" s="43">
        <f>SUM(P40:P61)</f>
        <v>14490597806.793705</v>
      </c>
      <c r="Q62" s="43"/>
      <c r="R62" s="18">
        <f>SUM(R40:R61)</f>
        <v>0</v>
      </c>
      <c r="S62" s="1"/>
      <c r="T62" s="1"/>
    </row>
    <row r="63" spans="1:20" s="3" customFormat="1" ht="9">
      <c r="A63" s="1"/>
      <c r="B63" s="43" t="s">
        <v>100</v>
      </c>
      <c r="C63" s="43"/>
      <c r="D63" s="43">
        <f>D62/'Ingresos Brutos del Juego'!D42</f>
        <v>7533099.4910905156</v>
      </c>
      <c r="E63" s="43">
        <f>E62/'Ingresos Brutos del Juego'!E42</f>
        <v>7267016.3284166781</v>
      </c>
      <c r="F63" s="43"/>
      <c r="G63" s="43"/>
      <c r="H63" s="43"/>
      <c r="I63" s="43"/>
      <c r="J63" s="43"/>
      <c r="K63" s="43"/>
      <c r="L63" s="43"/>
      <c r="M63" s="43"/>
      <c r="N63" s="43"/>
      <c r="O63" s="43"/>
      <c r="P63" s="43">
        <f>P62/'Ingresos Brutos del Juego'!P42</f>
        <v>14806116.141774928</v>
      </c>
      <c r="Q63" s="43">
        <f>SUM(Q40:Q61)</f>
        <v>14806116.14177493</v>
      </c>
      <c r="R63" s="18"/>
      <c r="S63" s="1"/>
      <c r="T63" s="1"/>
    </row>
    <row r="64" spans="1:20" s="1" customFormat="1" ht="9">
      <c r="B64" s="43" t="s">
        <v>9</v>
      </c>
      <c r="C64" s="43"/>
      <c r="D64" s="62">
        <f>'Inputs mes'!B3</f>
        <v>1000.76</v>
      </c>
      <c r="E64" s="62">
        <f>'Inputs mes'!C3</f>
        <v>956.62</v>
      </c>
      <c r="F64" s="62">
        <f>'Inputs mes'!D3</f>
        <v>0</v>
      </c>
      <c r="G64" s="62">
        <f>'Inputs mes'!E3</f>
        <v>0</v>
      </c>
      <c r="H64" s="62">
        <f>'Inputs mes'!F3</f>
        <v>0</v>
      </c>
      <c r="I64" s="62">
        <f>'Inputs mes'!G3</f>
        <v>0</v>
      </c>
      <c r="J64" s="62">
        <f>'Inputs mes'!H3</f>
        <v>0</v>
      </c>
      <c r="K64" s="62">
        <f>'Inputs mes'!I3</f>
        <v>0</v>
      </c>
      <c r="L64" s="62">
        <f>'Inputs mes'!J3</f>
        <v>0</v>
      </c>
      <c r="M64" s="62">
        <f>'Inputs mes'!K3</f>
        <v>0</v>
      </c>
      <c r="N64" s="62">
        <f>'Inputs mes'!L3</f>
        <v>0</v>
      </c>
      <c r="O64" s="62">
        <f>'Inputs mes'!M3</f>
        <v>0</v>
      </c>
      <c r="P64" s="62">
        <f>'Ingresos Brutos del Juego'!P42</f>
        <v>978.69</v>
      </c>
      <c r="Q64" s="43"/>
      <c r="R64" s="18"/>
    </row>
    <row r="65" spans="2:17" ht="11.25" customHeight="1">
      <c r="B65" s="118" t="s">
        <v>92</v>
      </c>
      <c r="C65" s="118"/>
      <c r="D65" s="118"/>
      <c r="E65" s="118"/>
      <c r="F65" s="118"/>
      <c r="G65" s="118"/>
      <c r="H65" s="118"/>
      <c r="I65" s="118"/>
      <c r="J65" s="118"/>
      <c r="K65" s="118"/>
      <c r="L65" s="118"/>
      <c r="M65" s="118"/>
      <c r="N65" s="118"/>
      <c r="O65" s="118"/>
      <c r="P65" s="118"/>
      <c r="Q65" s="118"/>
    </row>
    <row r="66" spans="2:17" ht="1.5" customHeight="1"/>
    <row r="67" spans="2:17">
      <c r="B67" s="1" t="s">
        <v>98</v>
      </c>
    </row>
  </sheetData>
  <mergeCells count="5">
    <mergeCell ref="B65:Q65"/>
    <mergeCell ref="B39:Q39"/>
    <mergeCell ref="B9:Q9"/>
    <mergeCell ref="B37:Q37"/>
    <mergeCell ref="B11:Q11"/>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09"/>
  <sheetViews>
    <sheetView showGridLines="0" topLeftCell="A40" zoomScale="85" zoomScaleNormal="85" workbookViewId="0">
      <selection activeCell="F102" sqref="F102:O103"/>
    </sheetView>
  </sheetViews>
  <sheetFormatPr baseColWidth="10" defaultColWidth="11.42578125" defaultRowHeight="14.25"/>
  <cols>
    <col min="1" max="1" width="4.140625" style="13" customWidth="1"/>
    <col min="2" max="3" width="20.85546875" style="13" customWidth="1"/>
    <col min="4" max="4" width="14.28515625" style="13" bestFit="1" customWidth="1"/>
    <col min="5" max="5" width="13.7109375" style="13" bestFit="1" customWidth="1"/>
    <col min="6" max="7" width="12.28515625" style="13" bestFit="1" customWidth="1"/>
    <col min="8" max="8" width="13.42578125" style="13" customWidth="1"/>
    <col min="9" max="15" width="12.28515625" style="13" bestFit="1" customWidth="1"/>
    <col min="16" max="16" width="13.42578125" style="13" bestFit="1" customWidth="1"/>
    <col min="17" max="17" width="11.42578125" style="13" bestFit="1" customWidth="1"/>
    <col min="18" max="18" width="1" style="13" customWidth="1"/>
    <col min="19" max="16384" width="11.42578125" style="13"/>
  </cols>
  <sheetData>
    <row r="1" spans="1:18" ht="10.5" customHeight="1"/>
    <row r="2" spans="1:18" ht="10.5" customHeight="1"/>
    <row r="3" spans="1:18" ht="10.5" customHeight="1"/>
    <row r="4" spans="1:18" ht="10.5" customHeight="1"/>
    <row r="5" spans="1:18" ht="10.5" customHeight="1"/>
    <row r="6" spans="1:18" ht="10.5" customHeight="1"/>
    <row r="7" spans="1:18" ht="49.5" customHeight="1">
      <c r="Q7" s="31"/>
    </row>
    <row r="8" spans="1:18" ht="10.35" customHeight="1">
      <c r="B8" s="89"/>
      <c r="Q8" s="31"/>
    </row>
    <row r="9" spans="1:18" s="29" customFormat="1" ht="22.5" customHeight="1">
      <c r="B9" s="126" t="s">
        <v>104</v>
      </c>
      <c r="C9" s="127"/>
      <c r="D9" s="127"/>
      <c r="E9" s="127"/>
      <c r="F9" s="127"/>
      <c r="G9" s="127"/>
      <c r="H9" s="127"/>
      <c r="I9" s="127"/>
      <c r="J9" s="127"/>
      <c r="K9" s="127"/>
      <c r="L9" s="127"/>
      <c r="M9" s="127"/>
      <c r="N9" s="127"/>
      <c r="O9" s="127"/>
      <c r="P9" s="130"/>
      <c r="Q9" s="31"/>
      <c r="R9" s="31"/>
    </row>
    <row r="10" spans="1:18" s="29" customFormat="1" ht="11.25" customHeight="1">
      <c r="B10" s="48" t="s">
        <v>3</v>
      </c>
      <c r="C10" s="26"/>
      <c r="D10" s="26" t="s">
        <v>12</v>
      </c>
      <c r="E10" s="26" t="s">
        <v>13</v>
      </c>
      <c r="F10" s="26" t="s">
        <v>14</v>
      </c>
      <c r="G10" s="26" t="s">
        <v>15</v>
      </c>
      <c r="H10" s="26" t="s">
        <v>16</v>
      </c>
      <c r="I10" s="26" t="s">
        <v>17</v>
      </c>
      <c r="J10" s="26" t="s">
        <v>18</v>
      </c>
      <c r="K10" s="26" t="s">
        <v>19</v>
      </c>
      <c r="L10" s="26" t="s">
        <v>20</v>
      </c>
      <c r="M10" s="26" t="s">
        <v>31</v>
      </c>
      <c r="N10" s="59" t="s">
        <v>32</v>
      </c>
      <c r="O10" s="59" t="s">
        <v>33</v>
      </c>
      <c r="P10" s="92" t="s">
        <v>106</v>
      </c>
      <c r="Q10" s="31"/>
      <c r="R10" s="31"/>
    </row>
    <row r="11" spans="1:18" s="29" customFormat="1" ht="15" customHeight="1">
      <c r="B11" s="115" t="s">
        <v>79</v>
      </c>
      <c r="C11" s="116"/>
      <c r="D11" s="116"/>
      <c r="E11" s="116"/>
      <c r="F11" s="116"/>
      <c r="G11" s="116"/>
      <c r="H11" s="116"/>
      <c r="I11" s="116"/>
      <c r="J11" s="116"/>
      <c r="K11" s="116"/>
      <c r="L11" s="116"/>
      <c r="M11" s="116"/>
      <c r="N11" s="116"/>
      <c r="O11" s="116"/>
      <c r="P11" s="117"/>
      <c r="R11" s="31"/>
    </row>
    <row r="12" spans="1:18" s="29" customFormat="1" ht="9">
      <c r="B12" s="75" t="s">
        <v>81</v>
      </c>
      <c r="C12" s="71" t="s">
        <v>58</v>
      </c>
      <c r="D12" s="81">
        <v>23783</v>
      </c>
      <c r="E12" s="81">
        <v>23599</v>
      </c>
      <c r="F12" s="81"/>
      <c r="G12" s="81"/>
      <c r="H12" s="81"/>
      <c r="I12" s="81"/>
      <c r="J12" s="81"/>
      <c r="K12" s="81"/>
      <c r="L12" s="81"/>
      <c r="M12" s="81"/>
      <c r="N12" s="81"/>
      <c r="O12" s="81"/>
      <c r="P12" s="103">
        <f>SUM(D12:O12)</f>
        <v>47382</v>
      </c>
      <c r="R12" s="31"/>
    </row>
    <row r="13" spans="1:18" s="82" customFormat="1" ht="9">
      <c r="B13" s="76" t="s">
        <v>54</v>
      </c>
      <c r="C13" s="70" t="s">
        <v>36</v>
      </c>
      <c r="D13" s="101">
        <v>11797</v>
      </c>
      <c r="E13" s="101">
        <v>10370</v>
      </c>
      <c r="F13" s="101"/>
      <c r="G13" s="101"/>
      <c r="H13" s="101"/>
      <c r="I13" s="101"/>
      <c r="J13" s="101"/>
      <c r="K13" s="101"/>
      <c r="L13" s="101"/>
      <c r="M13" s="101"/>
      <c r="N13" s="101"/>
      <c r="O13" s="101"/>
      <c r="P13" s="104">
        <f t="shared" ref="P13:P33" si="0">SUM(D13:O13)</f>
        <v>22167</v>
      </c>
      <c r="Q13" s="83"/>
      <c r="R13" s="83"/>
    </row>
    <row r="14" spans="1:18" s="84" customFormat="1" ht="9">
      <c r="A14" s="82"/>
      <c r="B14" s="75" t="s">
        <v>97</v>
      </c>
      <c r="C14" s="71" t="s">
        <v>37</v>
      </c>
      <c r="D14" s="81">
        <v>35055</v>
      </c>
      <c r="E14" s="81">
        <v>32907</v>
      </c>
      <c r="F14" s="81"/>
      <c r="G14" s="81"/>
      <c r="H14" s="81"/>
      <c r="I14" s="81"/>
      <c r="J14" s="81"/>
      <c r="K14" s="81"/>
      <c r="L14" s="81"/>
      <c r="M14" s="81"/>
      <c r="N14" s="81"/>
      <c r="O14" s="81"/>
      <c r="P14" s="103">
        <f t="shared" si="0"/>
        <v>67962</v>
      </c>
      <c r="Q14" s="83"/>
      <c r="R14" s="83"/>
    </row>
    <row r="15" spans="1:18" s="84" customFormat="1" ht="9">
      <c r="A15" s="82"/>
      <c r="B15" s="76" t="s">
        <v>34</v>
      </c>
      <c r="C15" s="70" t="s">
        <v>38</v>
      </c>
      <c r="D15" s="101">
        <v>17703</v>
      </c>
      <c r="E15" s="101">
        <v>17966</v>
      </c>
      <c r="F15" s="101"/>
      <c r="G15" s="101"/>
      <c r="H15" s="101"/>
      <c r="I15" s="101"/>
      <c r="J15" s="101"/>
      <c r="K15" s="101"/>
      <c r="L15" s="101"/>
      <c r="M15" s="101"/>
      <c r="N15" s="101"/>
      <c r="O15" s="101"/>
      <c r="P15" s="104">
        <f t="shared" si="0"/>
        <v>35669</v>
      </c>
      <c r="Q15" s="83"/>
      <c r="R15" s="83"/>
    </row>
    <row r="16" spans="1:18" s="84" customFormat="1" ht="9">
      <c r="A16" s="82"/>
      <c r="B16" s="75" t="s">
        <v>67</v>
      </c>
      <c r="C16" s="71" t="s">
        <v>68</v>
      </c>
      <c r="D16" s="81">
        <v>8029</v>
      </c>
      <c r="E16" s="81">
        <v>8179</v>
      </c>
      <c r="F16" s="81"/>
      <c r="G16" s="81"/>
      <c r="H16" s="81"/>
      <c r="I16" s="81"/>
      <c r="J16" s="81"/>
      <c r="K16" s="81"/>
      <c r="L16" s="81"/>
      <c r="M16" s="81"/>
      <c r="N16" s="81"/>
      <c r="O16" s="81"/>
      <c r="P16" s="103">
        <f t="shared" si="0"/>
        <v>16208</v>
      </c>
      <c r="Q16" s="83"/>
      <c r="R16" s="83"/>
    </row>
    <row r="17" spans="1:18" s="84" customFormat="1" ht="9">
      <c r="A17" s="82"/>
      <c r="B17" s="76" t="s">
        <v>89</v>
      </c>
      <c r="C17" s="70" t="s">
        <v>60</v>
      </c>
      <c r="D17" s="101">
        <v>52690</v>
      </c>
      <c r="E17" s="101">
        <v>53036</v>
      </c>
      <c r="F17" s="101"/>
      <c r="G17" s="101"/>
      <c r="H17" s="101"/>
      <c r="I17" s="101"/>
      <c r="J17" s="101"/>
      <c r="K17" s="101"/>
      <c r="L17" s="101"/>
      <c r="M17" s="101"/>
      <c r="N17" s="101"/>
      <c r="O17" s="101"/>
      <c r="P17" s="104">
        <f t="shared" si="0"/>
        <v>105726</v>
      </c>
      <c r="Q17" s="83"/>
      <c r="R17" s="83"/>
    </row>
    <row r="18" spans="1:18" s="84" customFormat="1" ht="9">
      <c r="A18" s="82"/>
      <c r="B18" s="75" t="s">
        <v>11</v>
      </c>
      <c r="C18" s="71" t="s">
        <v>39</v>
      </c>
      <c r="D18" s="81">
        <v>14538</v>
      </c>
      <c r="E18" s="81">
        <v>15552</v>
      </c>
      <c r="F18" s="81"/>
      <c r="G18" s="81"/>
      <c r="H18" s="81"/>
      <c r="I18" s="81"/>
      <c r="J18" s="81"/>
      <c r="K18" s="81"/>
      <c r="L18" s="81"/>
      <c r="M18" s="81"/>
      <c r="N18" s="81"/>
      <c r="O18" s="81"/>
      <c r="P18" s="103">
        <f t="shared" si="0"/>
        <v>30090</v>
      </c>
      <c r="Q18" s="83"/>
      <c r="R18" s="83"/>
    </row>
    <row r="19" spans="1:18" s="84" customFormat="1" ht="9">
      <c r="A19" s="82"/>
      <c r="B19" s="76" t="s">
        <v>90</v>
      </c>
      <c r="C19" s="70" t="s">
        <v>61</v>
      </c>
      <c r="D19" s="101">
        <v>66040</v>
      </c>
      <c r="E19" s="101">
        <v>69997</v>
      </c>
      <c r="F19" s="101"/>
      <c r="G19" s="101"/>
      <c r="H19" s="101"/>
      <c r="I19" s="101"/>
      <c r="J19" s="101"/>
      <c r="K19" s="101"/>
      <c r="L19" s="101"/>
      <c r="M19" s="101"/>
      <c r="N19" s="101"/>
      <c r="O19" s="101"/>
      <c r="P19" s="104">
        <f t="shared" si="0"/>
        <v>136037</v>
      </c>
      <c r="Q19" s="83"/>
      <c r="R19" s="83"/>
    </row>
    <row r="20" spans="1:18" s="84" customFormat="1" ht="9">
      <c r="A20" s="82"/>
      <c r="B20" s="75" t="s">
        <v>84</v>
      </c>
      <c r="C20" s="71" t="s">
        <v>40</v>
      </c>
      <c r="D20" s="81">
        <v>27935</v>
      </c>
      <c r="E20" s="81">
        <v>27731</v>
      </c>
      <c r="F20" s="81"/>
      <c r="G20" s="81"/>
      <c r="H20" s="81"/>
      <c r="I20" s="81"/>
      <c r="J20" s="81"/>
      <c r="K20" s="81"/>
      <c r="L20" s="81"/>
      <c r="M20" s="81"/>
      <c r="N20" s="81"/>
      <c r="O20" s="81"/>
      <c r="P20" s="103">
        <f t="shared" si="0"/>
        <v>55666</v>
      </c>
      <c r="Q20" s="83"/>
      <c r="R20" s="83"/>
    </row>
    <row r="21" spans="1:18" s="84" customFormat="1" ht="9">
      <c r="A21" s="82"/>
      <c r="B21" s="76" t="s">
        <v>55</v>
      </c>
      <c r="C21" s="70" t="s">
        <v>41</v>
      </c>
      <c r="D21" s="101">
        <v>90725</v>
      </c>
      <c r="E21" s="101">
        <v>77701</v>
      </c>
      <c r="F21" s="101"/>
      <c r="G21" s="101"/>
      <c r="H21" s="101"/>
      <c r="I21" s="101"/>
      <c r="J21" s="101"/>
      <c r="K21" s="101"/>
      <c r="L21" s="101"/>
      <c r="M21" s="101"/>
      <c r="N21" s="101"/>
      <c r="O21" s="101"/>
      <c r="P21" s="104">
        <f t="shared" si="0"/>
        <v>168426</v>
      </c>
      <c r="Q21" s="83"/>
      <c r="R21" s="83"/>
    </row>
    <row r="22" spans="1:18" s="84" customFormat="1" ht="9">
      <c r="A22" s="82"/>
      <c r="B22" s="75" t="s">
        <v>1</v>
      </c>
      <c r="C22" s="71" t="s">
        <v>42</v>
      </c>
      <c r="D22" s="81">
        <v>6866</v>
      </c>
      <c r="E22" s="81">
        <v>6561</v>
      </c>
      <c r="F22" s="81"/>
      <c r="G22" s="81"/>
      <c r="H22" s="81"/>
      <c r="I22" s="81"/>
      <c r="J22" s="81"/>
      <c r="K22" s="81"/>
      <c r="L22" s="81"/>
      <c r="M22" s="81"/>
      <c r="N22" s="81"/>
      <c r="O22" s="81"/>
      <c r="P22" s="103">
        <f t="shared" si="0"/>
        <v>13427</v>
      </c>
      <c r="Q22" s="83"/>
      <c r="R22" s="83"/>
    </row>
    <row r="23" spans="1:18" s="84" customFormat="1" ht="9">
      <c r="A23" s="82"/>
      <c r="B23" s="76" t="s">
        <v>2</v>
      </c>
      <c r="C23" s="70" t="s">
        <v>43</v>
      </c>
      <c r="D23" s="101">
        <v>14025</v>
      </c>
      <c r="E23" s="101">
        <v>12966</v>
      </c>
      <c r="F23" s="101"/>
      <c r="G23" s="101"/>
      <c r="H23" s="101"/>
      <c r="I23" s="101"/>
      <c r="J23" s="101"/>
      <c r="K23" s="101"/>
      <c r="L23" s="101"/>
      <c r="M23" s="101"/>
      <c r="N23" s="101"/>
      <c r="O23" s="101"/>
      <c r="P23" s="104">
        <f t="shared" si="0"/>
        <v>26991</v>
      </c>
      <c r="Q23" s="83"/>
      <c r="R23" s="83"/>
    </row>
    <row r="24" spans="1:18" s="84" customFormat="1" ht="9">
      <c r="A24" s="82"/>
      <c r="B24" s="75" t="s">
        <v>82</v>
      </c>
      <c r="C24" s="71" t="s">
        <v>83</v>
      </c>
      <c r="D24" s="81">
        <v>13184</v>
      </c>
      <c r="E24" s="81">
        <v>13668</v>
      </c>
      <c r="F24" s="81"/>
      <c r="G24" s="81"/>
      <c r="H24" s="81"/>
      <c r="I24" s="81"/>
      <c r="J24" s="81"/>
      <c r="K24" s="81"/>
      <c r="L24" s="81"/>
      <c r="M24" s="81"/>
      <c r="N24" s="81"/>
      <c r="O24" s="81"/>
      <c r="P24" s="103">
        <f t="shared" si="0"/>
        <v>26852</v>
      </c>
      <c r="Q24" s="83"/>
      <c r="R24" s="83"/>
    </row>
    <row r="25" spans="1:18" s="84" customFormat="1" ht="9">
      <c r="A25" s="82"/>
      <c r="B25" s="76" t="s">
        <v>56</v>
      </c>
      <c r="C25" s="70" t="s">
        <v>44</v>
      </c>
      <c r="D25" s="101">
        <v>50162</v>
      </c>
      <c r="E25" s="101">
        <v>47336</v>
      </c>
      <c r="F25" s="101"/>
      <c r="G25" s="101"/>
      <c r="H25" s="101"/>
      <c r="I25" s="101"/>
      <c r="J25" s="101"/>
      <c r="K25" s="101"/>
      <c r="L25" s="101"/>
      <c r="M25" s="101"/>
      <c r="N25" s="101"/>
      <c r="O25" s="101"/>
      <c r="P25" s="104">
        <f t="shared" si="0"/>
        <v>97498</v>
      </c>
      <c r="Q25" s="83"/>
      <c r="R25" s="83"/>
    </row>
    <row r="26" spans="1:18" s="84" customFormat="1" ht="9">
      <c r="A26" s="82"/>
      <c r="B26" s="75" t="s">
        <v>4</v>
      </c>
      <c r="C26" s="71" t="s">
        <v>45</v>
      </c>
      <c r="D26" s="81">
        <v>9800</v>
      </c>
      <c r="E26" s="81">
        <v>9658</v>
      </c>
      <c r="F26" s="81"/>
      <c r="G26" s="81"/>
      <c r="H26" s="81"/>
      <c r="I26" s="81"/>
      <c r="J26" s="81"/>
      <c r="K26" s="81"/>
      <c r="L26" s="81"/>
      <c r="M26" s="81"/>
      <c r="N26" s="81"/>
      <c r="O26" s="81"/>
      <c r="P26" s="103">
        <f t="shared" si="0"/>
        <v>19458</v>
      </c>
      <c r="Q26" s="83"/>
      <c r="R26" s="83"/>
    </row>
    <row r="27" spans="1:18" s="84" customFormat="1" ht="9">
      <c r="A27" s="82"/>
      <c r="B27" s="76" t="s">
        <v>5</v>
      </c>
      <c r="C27" s="70" t="s">
        <v>46</v>
      </c>
      <c r="D27" s="101">
        <v>28757</v>
      </c>
      <c r="E27" s="101">
        <v>27413</v>
      </c>
      <c r="F27" s="101"/>
      <c r="G27" s="101"/>
      <c r="H27" s="101"/>
      <c r="I27" s="101"/>
      <c r="J27" s="101"/>
      <c r="K27" s="101"/>
      <c r="L27" s="101"/>
      <c r="M27" s="101"/>
      <c r="N27" s="101"/>
      <c r="O27" s="101"/>
      <c r="P27" s="104">
        <f t="shared" si="0"/>
        <v>56170</v>
      </c>
      <c r="Q27" s="83"/>
      <c r="R27" s="83"/>
    </row>
    <row r="28" spans="1:18" s="84" customFormat="1" ht="9">
      <c r="A28" s="82"/>
      <c r="B28" s="75" t="s">
        <v>91</v>
      </c>
      <c r="C28" s="71" t="s">
        <v>62</v>
      </c>
      <c r="D28" s="81">
        <v>31464</v>
      </c>
      <c r="E28" s="81">
        <v>43545</v>
      </c>
      <c r="F28" s="81"/>
      <c r="G28" s="81"/>
      <c r="H28" s="81"/>
      <c r="I28" s="81"/>
      <c r="J28" s="81"/>
      <c r="K28" s="81"/>
      <c r="L28" s="81"/>
      <c r="M28" s="81"/>
      <c r="N28" s="81"/>
      <c r="O28" s="81"/>
      <c r="P28" s="103">
        <f t="shared" si="0"/>
        <v>75009</v>
      </c>
      <c r="Q28" s="83"/>
      <c r="R28" s="83"/>
    </row>
    <row r="29" spans="1:18" s="84" customFormat="1" ht="9">
      <c r="A29" s="82"/>
      <c r="B29" s="76" t="s">
        <v>6</v>
      </c>
      <c r="C29" s="70" t="s">
        <v>47</v>
      </c>
      <c r="D29" s="101">
        <v>22787</v>
      </c>
      <c r="E29" s="101">
        <v>27104</v>
      </c>
      <c r="F29" s="101"/>
      <c r="G29" s="101"/>
      <c r="H29" s="101"/>
      <c r="I29" s="101"/>
      <c r="J29" s="101"/>
      <c r="K29" s="101"/>
      <c r="L29" s="101"/>
      <c r="M29" s="101"/>
      <c r="N29" s="101"/>
      <c r="O29" s="101"/>
      <c r="P29" s="104">
        <f t="shared" si="0"/>
        <v>49891</v>
      </c>
      <c r="Q29" s="83"/>
      <c r="R29" s="83"/>
    </row>
    <row r="30" spans="1:18" s="84" customFormat="1" ht="9">
      <c r="A30" s="82"/>
      <c r="B30" s="75" t="s">
        <v>57</v>
      </c>
      <c r="C30" s="71" t="s">
        <v>48</v>
      </c>
      <c r="D30" s="81">
        <v>14013</v>
      </c>
      <c r="E30" s="81">
        <v>14259</v>
      </c>
      <c r="F30" s="81"/>
      <c r="G30" s="81"/>
      <c r="H30" s="81"/>
      <c r="I30" s="81"/>
      <c r="J30" s="81"/>
      <c r="K30" s="81"/>
      <c r="L30" s="81"/>
      <c r="M30" s="81"/>
      <c r="N30" s="81"/>
      <c r="O30" s="81"/>
      <c r="P30" s="103">
        <f t="shared" si="0"/>
        <v>28272</v>
      </c>
      <c r="Q30" s="83"/>
      <c r="R30" s="83"/>
    </row>
    <row r="31" spans="1:18" s="84" customFormat="1" ht="9">
      <c r="A31" s="82"/>
      <c r="B31" s="76" t="s">
        <v>52</v>
      </c>
      <c r="C31" s="70" t="s">
        <v>53</v>
      </c>
      <c r="D31" s="101">
        <v>7380</v>
      </c>
      <c r="E31" s="101">
        <v>7863</v>
      </c>
      <c r="F31" s="101"/>
      <c r="G31" s="101"/>
      <c r="H31" s="101"/>
      <c r="I31" s="101"/>
      <c r="J31" s="101"/>
      <c r="K31" s="101"/>
      <c r="L31" s="101"/>
      <c r="M31" s="101"/>
      <c r="N31" s="101"/>
      <c r="O31" s="101"/>
      <c r="P31" s="104">
        <f t="shared" si="0"/>
        <v>15243</v>
      </c>
      <c r="Q31" s="83"/>
      <c r="R31" s="83"/>
    </row>
    <row r="32" spans="1:18" s="84" customFormat="1" ht="9">
      <c r="A32" s="82"/>
      <c r="B32" s="75" t="s">
        <v>50</v>
      </c>
      <c r="C32" s="71" t="s">
        <v>51</v>
      </c>
      <c r="D32" s="81">
        <v>7492</v>
      </c>
      <c r="E32" s="81">
        <v>8246</v>
      </c>
      <c r="F32" s="81"/>
      <c r="G32" s="81"/>
      <c r="H32" s="81"/>
      <c r="I32" s="81"/>
      <c r="J32" s="81"/>
      <c r="K32" s="81"/>
      <c r="L32" s="81"/>
      <c r="M32" s="81"/>
      <c r="N32" s="81"/>
      <c r="O32" s="81"/>
      <c r="P32" s="103">
        <f t="shared" si="0"/>
        <v>15738</v>
      </c>
      <c r="Q32" s="83"/>
      <c r="R32" s="83"/>
    </row>
    <row r="33" spans="1:18" s="84" customFormat="1" ht="9">
      <c r="A33" s="82"/>
      <c r="B33" s="76" t="s">
        <v>7</v>
      </c>
      <c r="C33" s="70" t="s">
        <v>49</v>
      </c>
      <c r="D33" s="101">
        <v>28373</v>
      </c>
      <c r="E33" s="101">
        <v>26958</v>
      </c>
      <c r="F33" s="101"/>
      <c r="G33" s="101"/>
      <c r="H33" s="101"/>
      <c r="I33" s="101"/>
      <c r="J33" s="101"/>
      <c r="K33" s="101"/>
      <c r="L33" s="101"/>
      <c r="M33" s="101"/>
      <c r="N33" s="101"/>
      <c r="O33" s="101"/>
      <c r="P33" s="104">
        <f t="shared" si="0"/>
        <v>55331</v>
      </c>
      <c r="Q33" s="83"/>
      <c r="R33" s="83"/>
    </row>
    <row r="34" spans="1:18" s="30" customFormat="1" ht="15" customHeight="1">
      <c r="A34" s="29"/>
      <c r="B34" s="115" t="s">
        <v>66</v>
      </c>
      <c r="C34" s="116"/>
      <c r="D34" s="116"/>
      <c r="E34" s="116"/>
      <c r="F34" s="116"/>
      <c r="G34" s="116"/>
      <c r="H34" s="116"/>
      <c r="I34" s="116"/>
      <c r="J34" s="116"/>
      <c r="K34" s="116"/>
      <c r="L34" s="116"/>
      <c r="M34" s="116"/>
      <c r="N34" s="116"/>
      <c r="O34" s="116"/>
      <c r="P34" s="117"/>
      <c r="Q34" s="31"/>
      <c r="R34" s="31"/>
    </row>
    <row r="35" spans="1:18" s="84" customFormat="1" ht="9">
      <c r="A35" s="82"/>
      <c r="B35" s="78" t="s">
        <v>59</v>
      </c>
      <c r="C35" s="81" t="s">
        <v>59</v>
      </c>
      <c r="D35" s="81">
        <v>31412</v>
      </c>
      <c r="E35" s="81">
        <v>0</v>
      </c>
      <c r="F35" s="73"/>
      <c r="G35" s="73"/>
      <c r="H35" s="73"/>
      <c r="I35" s="73"/>
      <c r="J35" s="73"/>
      <c r="K35" s="73"/>
      <c r="L35" s="73"/>
      <c r="M35" s="73"/>
      <c r="N35" s="73"/>
      <c r="O35" s="73"/>
      <c r="P35" s="85">
        <f>SUM(D35:O35)</f>
        <v>31412</v>
      </c>
      <c r="Q35" s="83"/>
      <c r="R35" s="83"/>
    </row>
    <row r="36" spans="1:18" s="84" customFormat="1" ht="9">
      <c r="A36" s="82"/>
      <c r="B36" s="79" t="s">
        <v>63</v>
      </c>
      <c r="C36" s="80" t="s">
        <v>63</v>
      </c>
      <c r="D36" s="101">
        <v>0</v>
      </c>
      <c r="E36" s="101">
        <v>0</v>
      </c>
      <c r="F36" s="72"/>
      <c r="G36" s="72"/>
      <c r="H36" s="72"/>
      <c r="I36" s="72"/>
      <c r="J36" s="72"/>
      <c r="K36" s="72"/>
      <c r="L36" s="72"/>
      <c r="M36" s="72"/>
      <c r="N36" s="72"/>
      <c r="O36" s="72"/>
      <c r="P36" s="105">
        <f t="shared" ref="P36:P37" si="1">SUM(D36:O36)</f>
        <v>0</v>
      </c>
      <c r="Q36" s="83"/>
      <c r="R36" s="83"/>
    </row>
    <row r="37" spans="1:18" s="84" customFormat="1" ht="9">
      <c r="A37" s="82"/>
      <c r="B37" s="78" t="s">
        <v>64</v>
      </c>
      <c r="C37" s="81" t="s">
        <v>64</v>
      </c>
      <c r="D37" s="81">
        <v>3551</v>
      </c>
      <c r="E37" s="81">
        <v>0</v>
      </c>
      <c r="F37" s="73"/>
      <c r="G37" s="73"/>
      <c r="H37" s="73"/>
      <c r="I37" s="73"/>
      <c r="J37" s="73"/>
      <c r="K37" s="73"/>
      <c r="L37" s="73"/>
      <c r="M37" s="73"/>
      <c r="N37" s="73"/>
      <c r="O37" s="73"/>
      <c r="P37" s="85">
        <f t="shared" si="1"/>
        <v>3551</v>
      </c>
      <c r="Q37" s="83"/>
      <c r="R37" s="83"/>
    </row>
    <row r="38" spans="1:18" s="30" customFormat="1" ht="9" hidden="1">
      <c r="A38" s="29"/>
      <c r="B38" s="40" t="s">
        <v>0</v>
      </c>
      <c r="C38" s="41"/>
      <c r="D38" s="41">
        <v>482446</v>
      </c>
      <c r="E38" s="41">
        <v>482447</v>
      </c>
      <c r="F38" s="41">
        <v>482448</v>
      </c>
      <c r="G38" s="41">
        <v>482449</v>
      </c>
      <c r="H38" s="41">
        <v>482450</v>
      </c>
      <c r="I38" s="41">
        <v>482451</v>
      </c>
      <c r="J38" s="41">
        <v>482452</v>
      </c>
      <c r="K38" s="41">
        <v>482453</v>
      </c>
      <c r="L38" s="41">
        <v>482454</v>
      </c>
      <c r="M38" s="41">
        <v>482455</v>
      </c>
      <c r="N38" s="41">
        <v>482456</v>
      </c>
      <c r="O38" s="41">
        <v>482457</v>
      </c>
      <c r="P38" s="42">
        <v>3630433</v>
      </c>
      <c r="Q38" s="31"/>
      <c r="R38" s="31"/>
    </row>
    <row r="39" spans="1:18" s="30" customFormat="1" ht="9">
      <c r="A39" s="29"/>
      <c r="B39" s="68" t="s">
        <v>86</v>
      </c>
      <c r="C39" s="43"/>
      <c r="D39" s="96">
        <f>SUM(D12:D33)</f>
        <v>582598</v>
      </c>
      <c r="E39" s="96">
        <f t="shared" ref="E39:F39" si="2">SUM(E12:E33)</f>
        <v>582615</v>
      </c>
      <c r="F39" s="96">
        <f t="shared" si="2"/>
        <v>0</v>
      </c>
      <c r="G39" s="96">
        <f t="shared" ref="G39:H39" si="3">SUM(G12:G33)</f>
        <v>0</v>
      </c>
      <c r="H39" s="96">
        <f t="shared" si="3"/>
        <v>0</v>
      </c>
      <c r="I39" s="96">
        <f t="shared" ref="I39:O39" si="4">SUM(I12:I33)</f>
        <v>0</v>
      </c>
      <c r="J39" s="96">
        <f t="shared" si="4"/>
        <v>0</v>
      </c>
      <c r="K39" s="96">
        <f t="shared" si="4"/>
        <v>0</v>
      </c>
      <c r="L39" s="96">
        <f t="shared" si="4"/>
        <v>0</v>
      </c>
      <c r="M39" s="96">
        <f t="shared" si="4"/>
        <v>0</v>
      </c>
      <c r="N39" s="96">
        <f t="shared" si="4"/>
        <v>0</v>
      </c>
      <c r="O39" s="96">
        <f t="shared" si="4"/>
        <v>0</v>
      </c>
      <c r="P39" s="96">
        <f t="shared" ref="D39:P39" si="5">SUM(P12:P33)</f>
        <v>1165213</v>
      </c>
      <c r="Q39" s="31"/>
      <c r="R39" s="31"/>
    </row>
    <row r="40" spans="1:18" s="30" customFormat="1" ht="9">
      <c r="A40" s="29"/>
      <c r="B40" s="68" t="s">
        <v>87</v>
      </c>
      <c r="C40" s="43"/>
      <c r="D40" s="96">
        <f t="shared" ref="D40:P40" si="6">SUM(D35:D37)</f>
        <v>34963</v>
      </c>
      <c r="E40" s="96">
        <f t="shared" ref="E40:F40" si="7">SUM(E35:E37)</f>
        <v>0</v>
      </c>
      <c r="F40" s="96">
        <f t="shared" si="7"/>
        <v>0</v>
      </c>
      <c r="G40" s="96">
        <f t="shared" ref="G40:H40" si="8">SUM(G35:G37)</f>
        <v>0</v>
      </c>
      <c r="H40" s="96">
        <f t="shared" si="8"/>
        <v>0</v>
      </c>
      <c r="I40" s="96">
        <f t="shared" ref="I40:O40" si="9">SUM(I35:I37)</f>
        <v>0</v>
      </c>
      <c r="J40" s="96">
        <f t="shared" si="9"/>
        <v>0</v>
      </c>
      <c r="K40" s="96">
        <f t="shared" si="9"/>
        <v>0</v>
      </c>
      <c r="L40" s="96">
        <f t="shared" si="9"/>
        <v>0</v>
      </c>
      <c r="M40" s="96">
        <f t="shared" si="9"/>
        <v>0</v>
      </c>
      <c r="N40" s="96">
        <f t="shared" si="9"/>
        <v>0</v>
      </c>
      <c r="O40" s="96">
        <f t="shared" si="9"/>
        <v>0</v>
      </c>
      <c r="P40" s="96">
        <f t="shared" si="6"/>
        <v>34963</v>
      </c>
      <c r="Q40" s="31"/>
      <c r="R40" s="31"/>
    </row>
    <row r="41" spans="1:18" s="30" customFormat="1" ht="9">
      <c r="A41" s="29"/>
      <c r="B41" s="95" t="s">
        <v>88</v>
      </c>
      <c r="C41" s="43"/>
      <c r="D41" s="96">
        <f t="shared" ref="D41:I41" si="10">SUM(D39:D40)</f>
        <v>617561</v>
      </c>
      <c r="E41" s="96">
        <f t="shared" si="10"/>
        <v>582615</v>
      </c>
      <c r="F41" s="96">
        <f t="shared" si="10"/>
        <v>0</v>
      </c>
      <c r="G41" s="96">
        <f t="shared" si="10"/>
        <v>0</v>
      </c>
      <c r="H41" s="96">
        <f t="shared" si="10"/>
        <v>0</v>
      </c>
      <c r="I41" s="96">
        <f t="shared" si="10"/>
        <v>0</v>
      </c>
      <c r="J41" s="96">
        <f t="shared" ref="J41:O41" si="11">SUM(J39:J40)</f>
        <v>0</v>
      </c>
      <c r="K41" s="96">
        <f t="shared" si="11"/>
        <v>0</v>
      </c>
      <c r="L41" s="96">
        <f t="shared" si="11"/>
        <v>0</v>
      </c>
      <c r="M41" s="96">
        <f t="shared" si="11"/>
        <v>0</v>
      </c>
      <c r="N41" s="96">
        <f t="shared" si="11"/>
        <v>0</v>
      </c>
      <c r="O41" s="96">
        <f t="shared" si="11"/>
        <v>0</v>
      </c>
      <c r="P41" s="96">
        <f t="shared" ref="P41" si="12">SUM(P39:P40)</f>
        <v>1200176</v>
      </c>
      <c r="Q41" s="31"/>
      <c r="R41" s="31"/>
    </row>
    <row r="42" spans="1:18" s="29" customFormat="1" ht="8.25" customHeight="1">
      <c r="B42" s="1"/>
      <c r="C42" s="100"/>
      <c r="D42" s="100"/>
      <c r="E42" s="100"/>
      <c r="F42" s="100"/>
      <c r="G42" s="100"/>
      <c r="H42" s="100"/>
      <c r="I42" s="100"/>
      <c r="J42" s="100"/>
      <c r="K42" s="100"/>
      <c r="L42" s="100"/>
      <c r="M42" s="100"/>
      <c r="N42" s="100"/>
      <c r="O42" s="100"/>
      <c r="P42" s="100"/>
      <c r="Q42" s="13"/>
      <c r="R42" s="32"/>
    </row>
    <row r="43" spans="1:18" s="29" customFormat="1" ht="8.25" customHeight="1">
      <c r="B43" s="1"/>
      <c r="C43" s="100"/>
      <c r="D43" s="100"/>
      <c r="E43" s="100"/>
      <c r="F43" s="100"/>
      <c r="G43" s="100"/>
      <c r="H43" s="100"/>
      <c r="I43" s="100"/>
      <c r="J43" s="100"/>
      <c r="K43" s="100"/>
      <c r="L43" s="100"/>
      <c r="M43" s="100"/>
      <c r="N43" s="100"/>
      <c r="O43" s="100"/>
      <c r="P43" s="100"/>
      <c r="Q43" s="13"/>
      <c r="R43" s="32"/>
    </row>
    <row r="44" spans="1:18" s="29" customFormat="1" ht="8.25" customHeight="1">
      <c r="B44" s="1"/>
      <c r="C44" s="100"/>
      <c r="D44" s="100"/>
      <c r="E44" s="100"/>
      <c r="F44" s="100"/>
      <c r="G44" s="100"/>
      <c r="H44" s="100"/>
      <c r="I44" s="100"/>
      <c r="J44" s="100"/>
      <c r="K44" s="100"/>
      <c r="L44" s="100"/>
      <c r="M44" s="100"/>
      <c r="N44" s="100"/>
      <c r="O44" s="100"/>
      <c r="P44" s="100"/>
      <c r="Q44" s="13"/>
      <c r="R44" s="32"/>
    </row>
    <row r="45" spans="1:18" s="29" customFormat="1" ht="8.25" customHeight="1">
      <c r="B45" s="100"/>
      <c r="C45" s="100"/>
      <c r="D45" s="100"/>
      <c r="E45" s="100"/>
      <c r="F45" s="100"/>
      <c r="G45" s="100"/>
      <c r="H45" s="100"/>
      <c r="I45" s="100"/>
      <c r="J45" s="100"/>
      <c r="K45" s="100"/>
      <c r="L45" s="100"/>
      <c r="M45" s="100"/>
      <c r="N45" s="100"/>
      <c r="O45" s="100"/>
      <c r="P45" s="100"/>
      <c r="Q45" s="13"/>
      <c r="R45" s="32"/>
    </row>
    <row r="46" spans="1:18" s="29" customFormat="1" ht="16.5" customHeight="1">
      <c r="B46" s="126" t="s">
        <v>69</v>
      </c>
      <c r="C46" s="127"/>
      <c r="D46" s="127"/>
      <c r="E46" s="127"/>
      <c r="F46" s="127"/>
      <c r="G46" s="127"/>
      <c r="H46" s="127"/>
      <c r="I46" s="127"/>
      <c r="J46" s="127"/>
      <c r="K46" s="127"/>
      <c r="L46" s="127"/>
      <c r="M46" s="127"/>
      <c r="N46" s="127"/>
      <c r="O46" s="127"/>
      <c r="P46" s="127"/>
      <c r="Q46" s="130"/>
      <c r="R46" s="34"/>
    </row>
    <row r="47" spans="1:18">
      <c r="B47" s="48" t="s">
        <v>3</v>
      </c>
      <c r="C47" s="48" t="s">
        <v>35</v>
      </c>
      <c r="D47" s="26" t="s">
        <v>12</v>
      </c>
      <c r="E47" s="26" t="s">
        <v>13</v>
      </c>
      <c r="F47" s="26" t="s">
        <v>14</v>
      </c>
      <c r="G47" s="26" t="s">
        <v>15</v>
      </c>
      <c r="H47" s="26" t="s">
        <v>16</v>
      </c>
      <c r="I47" s="26" t="s">
        <v>17</v>
      </c>
      <c r="J47" s="26" t="s">
        <v>18</v>
      </c>
      <c r="K47" s="26" t="s">
        <v>19</v>
      </c>
      <c r="L47" s="26" t="s">
        <v>20</v>
      </c>
      <c r="M47" s="26" t="s">
        <v>31</v>
      </c>
      <c r="N47" s="59" t="s">
        <v>32</v>
      </c>
      <c r="O47" s="59" t="s">
        <v>33</v>
      </c>
      <c r="P47" s="92" t="s">
        <v>106</v>
      </c>
      <c r="Q47" s="49" t="s">
        <v>10</v>
      </c>
    </row>
    <row r="48" spans="1:18" ht="15">
      <c r="B48" s="115" t="s">
        <v>79</v>
      </c>
      <c r="C48" s="116"/>
      <c r="D48" s="116"/>
      <c r="E48" s="116"/>
      <c r="F48" s="116"/>
      <c r="G48" s="116"/>
      <c r="H48" s="116"/>
      <c r="I48" s="116"/>
      <c r="J48" s="116"/>
      <c r="K48" s="116"/>
      <c r="L48" s="116"/>
      <c r="M48" s="116"/>
      <c r="N48" s="116"/>
      <c r="O48" s="116"/>
      <c r="P48" s="116"/>
      <c r="Q48" s="117"/>
    </row>
    <row r="49" spans="2:17" ht="9" customHeight="1">
      <c r="B49" s="78" t="s">
        <v>81</v>
      </c>
      <c r="C49" s="71" t="s">
        <v>58</v>
      </c>
      <c r="D49" s="81">
        <v>112256473.48999999</v>
      </c>
      <c r="E49" s="81">
        <v>111164977.42</v>
      </c>
      <c r="F49" s="81"/>
      <c r="G49" s="81"/>
      <c r="H49" s="81"/>
      <c r="I49" s="81"/>
      <c r="J49" s="81"/>
      <c r="K49" s="81"/>
      <c r="L49" s="81"/>
      <c r="M49" s="81"/>
      <c r="N49" s="81"/>
      <c r="O49" s="81"/>
      <c r="P49" s="81">
        <f>SUM(D49:O49)</f>
        <v>223421450.91</v>
      </c>
      <c r="Q49" s="103">
        <f>P49/'Ingresos Brutos del Juego'!$P$42</f>
        <v>228286.23048156206</v>
      </c>
    </row>
    <row r="50" spans="2:17" s="86" customFormat="1" ht="9" customHeight="1">
      <c r="B50" s="77" t="s">
        <v>54</v>
      </c>
      <c r="C50" s="70" t="s">
        <v>36</v>
      </c>
      <c r="D50" s="101">
        <v>55682193.909999996</v>
      </c>
      <c r="E50" s="101">
        <v>48848714.600000009</v>
      </c>
      <c r="F50" s="101"/>
      <c r="G50" s="101"/>
      <c r="H50" s="101"/>
      <c r="I50" s="101"/>
      <c r="J50" s="101"/>
      <c r="K50" s="101"/>
      <c r="L50" s="101"/>
      <c r="M50" s="101"/>
      <c r="N50" s="101"/>
      <c r="O50" s="101"/>
      <c r="P50" s="101">
        <f t="shared" ref="P50:P70" si="13">SUM(D50:O50)</f>
        <v>104530908.51000001</v>
      </c>
      <c r="Q50" s="104">
        <f>P50/'Ingresos Brutos del Juego'!$P$42</f>
        <v>106806.96493271618</v>
      </c>
    </row>
    <row r="51" spans="2:17" s="86" customFormat="1" ht="9" customHeight="1">
      <c r="B51" s="78" t="s">
        <v>97</v>
      </c>
      <c r="C51" s="71" t="s">
        <v>37</v>
      </c>
      <c r="D51" s="81">
        <v>165460651.65000001</v>
      </c>
      <c r="E51" s="81">
        <v>155011056.06</v>
      </c>
      <c r="F51" s="81"/>
      <c r="G51" s="81"/>
      <c r="H51" s="81"/>
      <c r="I51" s="81"/>
      <c r="J51" s="81"/>
      <c r="K51" s="81"/>
      <c r="L51" s="81"/>
      <c r="M51" s="81"/>
      <c r="N51" s="81"/>
      <c r="O51" s="81"/>
      <c r="P51" s="81">
        <f t="shared" si="13"/>
        <v>320471707.71000004</v>
      </c>
      <c r="Q51" s="103">
        <f>P51/'Ingresos Brutos del Juego'!$P$42</f>
        <v>327449.65996382921</v>
      </c>
    </row>
    <row r="52" spans="2:17" s="86" customFormat="1" ht="9" customHeight="1">
      <c r="B52" s="79" t="s">
        <v>34</v>
      </c>
      <c r="C52" s="70" t="s">
        <v>38</v>
      </c>
      <c r="D52" s="101">
        <v>83558691.090000004</v>
      </c>
      <c r="E52" s="101">
        <v>84630280.280000001</v>
      </c>
      <c r="F52" s="101"/>
      <c r="G52" s="101"/>
      <c r="H52" s="101"/>
      <c r="I52" s="101"/>
      <c r="J52" s="101"/>
      <c r="K52" s="101"/>
      <c r="L52" s="101"/>
      <c r="M52" s="101"/>
      <c r="N52" s="101"/>
      <c r="O52" s="101"/>
      <c r="P52" s="101">
        <f t="shared" si="13"/>
        <v>168188971.37</v>
      </c>
      <c r="Q52" s="104">
        <f>P52/'Ingresos Brutos del Juego'!$P$42</f>
        <v>171851.11870970379</v>
      </c>
    </row>
    <row r="53" spans="2:17" s="86" customFormat="1" ht="9" customHeight="1">
      <c r="B53" s="78" t="s">
        <v>67</v>
      </c>
      <c r="C53" s="71" t="s">
        <v>68</v>
      </c>
      <c r="D53" s="81">
        <v>37897120.869999997</v>
      </c>
      <c r="E53" s="81">
        <v>38527833.820000008</v>
      </c>
      <c r="F53" s="81"/>
      <c r="G53" s="81"/>
      <c r="H53" s="81"/>
      <c r="I53" s="81"/>
      <c r="J53" s="81"/>
      <c r="K53" s="81"/>
      <c r="L53" s="81"/>
      <c r="M53" s="81"/>
      <c r="N53" s="81"/>
      <c r="O53" s="81"/>
      <c r="P53" s="81">
        <f t="shared" si="13"/>
        <v>76424954.689999998</v>
      </c>
      <c r="Q53" s="103">
        <f>P53/'Ingresos Brutos del Juego'!$P$42</f>
        <v>78089.031961090834</v>
      </c>
    </row>
    <row r="54" spans="2:17" s="86" customFormat="1" ht="9" customHeight="1">
      <c r="B54" s="77" t="s">
        <v>89</v>
      </c>
      <c r="C54" s="70" t="s">
        <v>60</v>
      </c>
      <c r="D54" s="101">
        <v>248698380.69999999</v>
      </c>
      <c r="E54" s="101">
        <v>249830320.88</v>
      </c>
      <c r="F54" s="101"/>
      <c r="G54" s="101"/>
      <c r="H54" s="101"/>
      <c r="I54" s="101"/>
      <c r="J54" s="101"/>
      <c r="K54" s="101"/>
      <c r="L54" s="101"/>
      <c r="M54" s="101"/>
      <c r="N54" s="101"/>
      <c r="O54" s="101"/>
      <c r="P54" s="101">
        <f t="shared" si="13"/>
        <v>498528701.57999998</v>
      </c>
      <c r="Q54" s="104">
        <f>P54/'Ingresos Brutos del Juego'!$P$42</f>
        <v>509383.66753517452</v>
      </c>
    </row>
    <row r="55" spans="2:17" s="86" customFormat="1" ht="9" customHeight="1">
      <c r="B55" s="78" t="s">
        <v>11</v>
      </c>
      <c r="C55" s="71" t="s">
        <v>39</v>
      </c>
      <c r="D55" s="81">
        <v>68619796.140000001</v>
      </c>
      <c r="E55" s="81">
        <v>73258940.160000011</v>
      </c>
      <c r="F55" s="81"/>
      <c r="G55" s="81"/>
      <c r="H55" s="81"/>
      <c r="I55" s="81"/>
      <c r="J55" s="81"/>
      <c r="K55" s="81"/>
      <c r="L55" s="81"/>
      <c r="M55" s="81"/>
      <c r="N55" s="81"/>
      <c r="O55" s="81"/>
      <c r="P55" s="81">
        <f t="shared" si="13"/>
        <v>141878736.30000001</v>
      </c>
      <c r="Q55" s="103">
        <f>P55/'Ingresos Brutos del Juego'!$P$42</f>
        <v>144968.00447537014</v>
      </c>
    </row>
    <row r="56" spans="2:17" s="86" customFormat="1" ht="9" customHeight="1">
      <c r="B56" s="77" t="s">
        <v>90</v>
      </c>
      <c r="C56" s="70" t="s">
        <v>61</v>
      </c>
      <c r="D56" s="101">
        <v>311710781.19999999</v>
      </c>
      <c r="E56" s="101">
        <v>329726468.26000011</v>
      </c>
      <c r="F56" s="101"/>
      <c r="G56" s="101"/>
      <c r="H56" s="101"/>
      <c r="I56" s="101"/>
      <c r="J56" s="101"/>
      <c r="K56" s="101"/>
      <c r="L56" s="101"/>
      <c r="M56" s="101"/>
      <c r="N56" s="101"/>
      <c r="O56" s="101"/>
      <c r="P56" s="101">
        <f t="shared" si="13"/>
        <v>641437249.46000004</v>
      </c>
      <c r="Q56" s="104">
        <f>P56/'Ingresos Brutos del Juego'!$P$42</f>
        <v>655403.90671203344</v>
      </c>
    </row>
    <row r="57" spans="2:17" s="86" customFormat="1" ht="9" customHeight="1">
      <c r="B57" s="78" t="s">
        <v>84</v>
      </c>
      <c r="C57" s="71" t="s">
        <v>40</v>
      </c>
      <c r="D57" s="81">
        <v>131854038.05</v>
      </c>
      <c r="E57" s="81">
        <v>130629093.98</v>
      </c>
      <c r="F57" s="81"/>
      <c r="G57" s="81"/>
      <c r="H57" s="81"/>
      <c r="I57" s="81"/>
      <c r="J57" s="81"/>
      <c r="K57" s="81"/>
      <c r="L57" s="81"/>
      <c r="M57" s="81"/>
      <c r="N57" s="81"/>
      <c r="O57" s="81"/>
      <c r="P57" s="81">
        <f t="shared" si="13"/>
        <v>262483132.03</v>
      </c>
      <c r="Q57" s="103">
        <f>P57/'Ingresos Brutos del Juego'!$P$42</f>
        <v>268198.44080352306</v>
      </c>
    </row>
    <row r="58" spans="2:17" s="86" customFormat="1" ht="9" customHeight="1">
      <c r="B58" s="77" t="s">
        <v>55</v>
      </c>
      <c r="C58" s="70" t="s">
        <v>41</v>
      </c>
      <c r="D58" s="101">
        <v>428224721.75000012</v>
      </c>
      <c r="E58" s="101">
        <v>366016776.57999998</v>
      </c>
      <c r="F58" s="101"/>
      <c r="G58" s="101"/>
      <c r="H58" s="101"/>
      <c r="I58" s="101"/>
      <c r="J58" s="101"/>
      <c r="K58" s="101"/>
      <c r="L58" s="101"/>
      <c r="M58" s="101"/>
      <c r="N58" s="101"/>
      <c r="O58" s="101"/>
      <c r="P58" s="101">
        <f t="shared" si="13"/>
        <v>794241498.33000016</v>
      </c>
      <c r="Q58" s="104">
        <f>P58/'Ingresos Brutos del Juego'!$P$42</f>
        <v>811535.31591208663</v>
      </c>
    </row>
    <row r="59" spans="2:17" s="86" customFormat="1" ht="9" customHeight="1">
      <c r="B59" s="78" t="s">
        <v>1</v>
      </c>
      <c r="C59" s="71" t="s">
        <v>42</v>
      </c>
      <c r="D59" s="81">
        <v>32407725.98</v>
      </c>
      <c r="E59" s="81">
        <v>30906115.379999999</v>
      </c>
      <c r="F59" s="81"/>
      <c r="G59" s="81"/>
      <c r="H59" s="81"/>
      <c r="I59" s="81"/>
      <c r="J59" s="81"/>
      <c r="K59" s="81"/>
      <c r="L59" s="81"/>
      <c r="M59" s="81"/>
      <c r="N59" s="81"/>
      <c r="O59" s="81"/>
      <c r="P59" s="81">
        <f t="shared" si="13"/>
        <v>63313841.359999999</v>
      </c>
      <c r="Q59" s="103">
        <f>P59/'Ingresos Brutos del Juego'!$P$42</f>
        <v>64692.437196660838</v>
      </c>
    </row>
    <row r="60" spans="2:17" s="86" customFormat="1" ht="9" customHeight="1">
      <c r="B60" s="77" t="s">
        <v>2</v>
      </c>
      <c r="C60" s="70" t="s">
        <v>43</v>
      </c>
      <c r="D60" s="101">
        <v>66198420.750000007</v>
      </c>
      <c r="E60" s="101">
        <v>61077380.280000009</v>
      </c>
      <c r="F60" s="101"/>
      <c r="G60" s="101"/>
      <c r="H60" s="101"/>
      <c r="I60" s="101"/>
      <c r="J60" s="101"/>
      <c r="K60" s="101"/>
      <c r="L60" s="101"/>
      <c r="M60" s="101"/>
      <c r="N60" s="101"/>
      <c r="O60" s="101"/>
      <c r="P60" s="101">
        <f t="shared" si="13"/>
        <v>127275801.03000002</v>
      </c>
      <c r="Q60" s="104">
        <f>P60/'Ingresos Brutos del Juego'!$P$42</f>
        <v>130047.10483401282</v>
      </c>
    </row>
    <row r="61" spans="2:17" s="86" customFormat="1" ht="9" customHeight="1">
      <c r="B61" s="78" t="s">
        <v>82</v>
      </c>
      <c r="C61" s="71" t="s">
        <v>83</v>
      </c>
      <c r="D61" s="81">
        <v>62228875.520000011</v>
      </c>
      <c r="E61" s="81">
        <v>64384207.440000013</v>
      </c>
      <c r="F61" s="81"/>
      <c r="G61" s="81"/>
      <c r="H61" s="81"/>
      <c r="I61" s="81"/>
      <c r="J61" s="81"/>
      <c r="K61" s="81"/>
      <c r="L61" s="81"/>
      <c r="M61" s="81"/>
      <c r="N61" s="81"/>
      <c r="O61" s="81"/>
      <c r="P61" s="81">
        <f t="shared" si="13"/>
        <v>126613082.96000002</v>
      </c>
      <c r="Q61" s="103">
        <f>P61/'Ingresos Brutos del Juego'!$P$42</f>
        <v>129369.95673808869</v>
      </c>
    </row>
    <row r="62" spans="2:17" s="86" customFormat="1" ht="9" customHeight="1">
      <c r="B62" s="77" t="s">
        <v>56</v>
      </c>
      <c r="C62" s="70" t="s">
        <v>44</v>
      </c>
      <c r="D62" s="101">
        <v>236766144.86000001</v>
      </c>
      <c r="E62" s="101">
        <v>222980014.88</v>
      </c>
      <c r="F62" s="101"/>
      <c r="G62" s="101"/>
      <c r="H62" s="101"/>
      <c r="I62" s="101"/>
      <c r="J62" s="101"/>
      <c r="K62" s="101"/>
      <c r="L62" s="101"/>
      <c r="M62" s="101"/>
      <c r="N62" s="101"/>
      <c r="O62" s="101"/>
      <c r="P62" s="101">
        <f t="shared" si="13"/>
        <v>459746159.74000001</v>
      </c>
      <c r="Q62" s="104">
        <f>P62/'Ingresos Brutos del Juego'!$P$42</f>
        <v>469756.67447302002</v>
      </c>
    </row>
    <row r="63" spans="2:17" s="86" customFormat="1" ht="9" customHeight="1">
      <c r="B63" s="78" t="s">
        <v>4</v>
      </c>
      <c r="C63" s="71" t="s">
        <v>103</v>
      </c>
      <c r="D63" s="81">
        <v>46256294.000000007</v>
      </c>
      <c r="E63" s="81">
        <v>45494781.640000001</v>
      </c>
      <c r="F63" s="81"/>
      <c r="G63" s="81"/>
      <c r="H63" s="81"/>
      <c r="I63" s="81"/>
      <c r="J63" s="81"/>
      <c r="K63" s="81"/>
      <c r="L63" s="81"/>
      <c r="M63" s="81"/>
      <c r="N63" s="81"/>
      <c r="O63" s="81"/>
      <c r="P63" s="81">
        <f t="shared" si="13"/>
        <v>91751075.640000015</v>
      </c>
      <c r="Q63" s="103">
        <f>P63/'Ingresos Brutos del Juego'!$P$42</f>
        <v>93748.863930355888</v>
      </c>
    </row>
    <row r="64" spans="2:17" s="86" customFormat="1" ht="9" customHeight="1">
      <c r="B64" s="77" t="s">
        <v>5</v>
      </c>
      <c r="C64" s="70" t="s">
        <v>46</v>
      </c>
      <c r="D64" s="101">
        <v>135733902.71000001</v>
      </c>
      <c r="E64" s="101">
        <v>129131129.54000001</v>
      </c>
      <c r="F64" s="101"/>
      <c r="G64" s="101"/>
      <c r="H64" s="101"/>
      <c r="I64" s="101"/>
      <c r="J64" s="101"/>
      <c r="K64" s="101"/>
      <c r="L64" s="101"/>
      <c r="M64" s="101"/>
      <c r="N64" s="101"/>
      <c r="O64" s="101"/>
      <c r="P64" s="101">
        <f t="shared" si="13"/>
        <v>264865032.25</v>
      </c>
      <c r="Q64" s="104">
        <f>P64/'Ingresos Brutos del Juego'!$P$42</f>
        <v>270632.20452850236</v>
      </c>
    </row>
    <row r="65" spans="2:17" s="86" customFormat="1" ht="9" customHeight="1">
      <c r="B65" s="78" t="s">
        <v>91</v>
      </c>
      <c r="C65" s="71" t="s">
        <v>62</v>
      </c>
      <c r="D65" s="81">
        <v>148511023.91999999</v>
      </c>
      <c r="E65" s="81">
        <v>205122206.09999999</v>
      </c>
      <c r="F65" s="81"/>
      <c r="G65" s="81"/>
      <c r="H65" s="81"/>
      <c r="I65" s="81"/>
      <c r="J65" s="81"/>
      <c r="K65" s="81"/>
      <c r="L65" s="81"/>
      <c r="M65" s="81"/>
      <c r="N65" s="81"/>
      <c r="O65" s="81"/>
      <c r="P65" s="81">
        <f t="shared" si="13"/>
        <v>353633230.01999998</v>
      </c>
      <c r="Q65" s="103">
        <f>P65/'Ingresos Brutos del Juego'!$P$42</f>
        <v>361333.24139410839</v>
      </c>
    </row>
    <row r="66" spans="2:17" s="86" customFormat="1" ht="9" customHeight="1">
      <c r="B66" s="77" t="s">
        <v>6</v>
      </c>
      <c r="C66" s="70" t="s">
        <v>47</v>
      </c>
      <c r="D66" s="101">
        <v>107555323.61</v>
      </c>
      <c r="E66" s="101">
        <v>127675560.31999999</v>
      </c>
      <c r="F66" s="101"/>
      <c r="G66" s="101"/>
      <c r="H66" s="101"/>
      <c r="I66" s="101"/>
      <c r="J66" s="101"/>
      <c r="K66" s="101"/>
      <c r="L66" s="101"/>
      <c r="M66" s="101"/>
      <c r="N66" s="101"/>
      <c r="O66" s="101"/>
      <c r="P66" s="101">
        <f t="shared" si="13"/>
        <v>235230883.93000001</v>
      </c>
      <c r="Q66" s="104">
        <f>P66/'Ingresos Brutos del Juego'!$P$42</f>
        <v>240352.80214368185</v>
      </c>
    </row>
    <row r="67" spans="2:17" s="86" customFormat="1" ht="9" customHeight="1">
      <c r="B67" s="78" t="s">
        <v>57</v>
      </c>
      <c r="C67" s="71" t="s">
        <v>48</v>
      </c>
      <c r="D67" s="81">
        <v>66141780.390000008</v>
      </c>
      <c r="E67" s="81">
        <v>67168160.220000014</v>
      </c>
      <c r="F67" s="81"/>
      <c r="G67" s="81"/>
      <c r="H67" s="81"/>
      <c r="I67" s="81"/>
      <c r="J67" s="81"/>
      <c r="K67" s="81"/>
      <c r="L67" s="81"/>
      <c r="M67" s="81"/>
      <c r="N67" s="81"/>
      <c r="O67" s="81"/>
      <c r="P67" s="81">
        <f t="shared" si="13"/>
        <v>133309940.61000001</v>
      </c>
      <c r="Q67" s="103">
        <f>P67/'Ingresos Brutos del Juego'!$P$42</f>
        <v>136212.63179351992</v>
      </c>
    </row>
    <row r="68" spans="2:17" s="86" customFormat="1" ht="9" customHeight="1">
      <c r="B68" s="77" t="s">
        <v>52</v>
      </c>
      <c r="C68" s="70" t="s">
        <v>53</v>
      </c>
      <c r="D68" s="101">
        <v>34833821.399999999</v>
      </c>
      <c r="E68" s="101">
        <v>37039290.540000007</v>
      </c>
      <c r="F68" s="101"/>
      <c r="G68" s="101"/>
      <c r="H68" s="101"/>
      <c r="I68" s="101"/>
      <c r="J68" s="101"/>
      <c r="K68" s="101"/>
      <c r="L68" s="101"/>
      <c r="M68" s="101"/>
      <c r="N68" s="101"/>
      <c r="O68" s="101"/>
      <c r="P68" s="101">
        <f t="shared" si="13"/>
        <v>71873111.939999998</v>
      </c>
      <c r="Q68" s="104">
        <f>P68/'Ingresos Brutos del Juego'!$P$42</f>
        <v>73438.07736872758</v>
      </c>
    </row>
    <row r="69" spans="2:17" s="86" customFormat="1" ht="9" customHeight="1">
      <c r="B69" s="78" t="s">
        <v>50</v>
      </c>
      <c r="C69" s="71" t="s">
        <v>51</v>
      </c>
      <c r="D69" s="81">
        <v>35362464.760000013</v>
      </c>
      <c r="E69" s="81">
        <v>38843442.68</v>
      </c>
      <c r="F69" s="81"/>
      <c r="G69" s="81"/>
      <c r="H69" s="81"/>
      <c r="I69" s="81"/>
      <c r="J69" s="81"/>
      <c r="K69" s="81"/>
      <c r="L69" s="81"/>
      <c r="M69" s="81"/>
      <c r="N69" s="81"/>
      <c r="O69" s="81"/>
      <c r="P69" s="81">
        <f t="shared" si="13"/>
        <v>74205907.440000013</v>
      </c>
      <c r="Q69" s="103">
        <f>P69/'Ingresos Brutos del Juego'!$P$42</f>
        <v>75821.667167335938</v>
      </c>
    </row>
    <row r="70" spans="2:17" s="86" customFormat="1" ht="9" customHeight="1">
      <c r="B70" s="77" t="s">
        <v>7</v>
      </c>
      <c r="C70" s="70" t="s">
        <v>49</v>
      </c>
      <c r="D70" s="101">
        <v>133921411.19</v>
      </c>
      <c r="E70" s="101">
        <v>126987815.64</v>
      </c>
      <c r="F70" s="101"/>
      <c r="G70" s="101"/>
      <c r="H70" s="101"/>
      <c r="I70" s="101"/>
      <c r="J70" s="101"/>
      <c r="K70" s="101"/>
      <c r="L70" s="101"/>
      <c r="M70" s="101"/>
      <c r="N70" s="101"/>
      <c r="O70" s="101"/>
      <c r="P70" s="101">
        <f t="shared" si="13"/>
        <v>260909226.82999998</v>
      </c>
      <c r="Q70" s="104">
        <f>P70/'Ingresos Brutos del Juego'!$P$42</f>
        <v>266590.26538536203</v>
      </c>
    </row>
    <row r="71" spans="2:17" ht="9" customHeight="1">
      <c r="B71" s="95" t="s">
        <v>0</v>
      </c>
      <c r="C71" s="43"/>
      <c r="D71" s="96">
        <f t="shared" ref="D71:I71" si="14">SUM(D49:D70)</f>
        <v>2749880037.9400005</v>
      </c>
      <c r="E71" s="96">
        <f t="shared" si="14"/>
        <v>2744454566.6999998</v>
      </c>
      <c r="F71" s="96">
        <f t="shared" si="14"/>
        <v>0</v>
      </c>
      <c r="G71" s="96">
        <f t="shared" si="14"/>
        <v>0</v>
      </c>
      <c r="H71" s="96">
        <f t="shared" si="14"/>
        <v>0</v>
      </c>
      <c r="I71" s="96">
        <f t="shared" si="14"/>
        <v>0</v>
      </c>
      <c r="J71" s="96">
        <f t="shared" ref="J71:O71" si="15">SUM(J49:J70)</f>
        <v>0</v>
      </c>
      <c r="K71" s="96">
        <f t="shared" si="15"/>
        <v>0</v>
      </c>
      <c r="L71" s="96">
        <f t="shared" si="15"/>
        <v>0</v>
      </c>
      <c r="M71" s="96">
        <f t="shared" si="15"/>
        <v>0</v>
      </c>
      <c r="N71" s="96">
        <f t="shared" si="15"/>
        <v>0</v>
      </c>
      <c r="O71" s="96">
        <f t="shared" si="15"/>
        <v>0</v>
      </c>
      <c r="P71" s="96">
        <f>SUM(P49:P70)</f>
        <v>5494334604.6400003</v>
      </c>
      <c r="Q71" s="96"/>
    </row>
    <row r="72" spans="2:17" ht="9" customHeight="1">
      <c r="B72" s="95" t="s">
        <v>100</v>
      </c>
      <c r="C72" s="43"/>
      <c r="D72" s="96">
        <f>D71/'Ingresos Brutos del Juego'!D42</f>
        <v>2747791.7162356614</v>
      </c>
      <c r="E72" s="96">
        <f>E71/'Ingresos Brutos del Juego'!E42</f>
        <v>2868907.7864773888</v>
      </c>
      <c r="F72" s="96"/>
      <c r="G72" s="96"/>
      <c r="H72" s="96"/>
      <c r="I72" s="96"/>
      <c r="J72" s="96"/>
      <c r="K72" s="96"/>
      <c r="L72" s="96"/>
      <c r="M72" s="96"/>
      <c r="N72" s="96"/>
      <c r="O72" s="96"/>
      <c r="P72" s="96">
        <f>P71/'Ingresos Brutos del Juego'!P42</f>
        <v>5613968.2684404664</v>
      </c>
      <c r="Q72" s="97">
        <f>SUM(Q49:Q70)</f>
        <v>5613968.2684404654</v>
      </c>
    </row>
    <row r="73" spans="2:17" ht="9" customHeight="1">
      <c r="B73" s="95" t="s">
        <v>9</v>
      </c>
      <c r="C73" s="43"/>
      <c r="D73" s="98">
        <f>'Ingresos Brutos del Juego'!D42</f>
        <v>1000.76</v>
      </c>
      <c r="E73" s="98">
        <f>'Ingresos Brutos del Juego'!E42</f>
        <v>956.62</v>
      </c>
      <c r="F73" s="98">
        <f>'Ingresos Brutos del Juego'!F42</f>
        <v>0</v>
      </c>
      <c r="G73" s="98">
        <f>'Ingresos Brutos del Juego'!G42</f>
        <v>0</v>
      </c>
      <c r="H73" s="98">
        <f>'Ingresos Brutos del Juego'!H42</f>
        <v>0</v>
      </c>
      <c r="I73" s="98">
        <f>'Ingresos Brutos del Juego'!I42</f>
        <v>0</v>
      </c>
      <c r="J73" s="98">
        <f>'Ingresos Brutos del Juego'!J42</f>
        <v>0</v>
      </c>
      <c r="K73" s="98">
        <f>'Ingresos Brutos del Juego'!K42</f>
        <v>0</v>
      </c>
      <c r="L73" s="98">
        <f>'Ingresos Brutos del Juego'!L42</f>
        <v>0</v>
      </c>
      <c r="M73" s="98">
        <f>'Ingresos Brutos del Juego'!M42</f>
        <v>0</v>
      </c>
      <c r="N73" s="98">
        <f>'Ingresos Brutos del Juego'!N42</f>
        <v>0</v>
      </c>
      <c r="O73" s="98">
        <f>'Ingresos Brutos del Juego'!O42</f>
        <v>0</v>
      </c>
      <c r="P73" s="98">
        <f>'Ingresos Brutos del Juego'!P42</f>
        <v>978.69</v>
      </c>
      <c r="Q73" s="97"/>
    </row>
    <row r="74" spans="2:17" ht="9" customHeight="1">
      <c r="B74" s="96" t="s">
        <v>85</v>
      </c>
      <c r="C74" s="43"/>
      <c r="D74" s="99">
        <f>'Inputs mes'!B4</f>
        <v>67429</v>
      </c>
      <c r="E74" s="99">
        <f>'Inputs mes'!C4</f>
        <v>67294</v>
      </c>
      <c r="F74" s="99"/>
      <c r="G74" s="99"/>
      <c r="H74" s="99"/>
      <c r="I74" s="99"/>
      <c r="J74" s="99"/>
      <c r="K74" s="99"/>
      <c r="L74" s="99"/>
      <c r="M74" s="99"/>
      <c r="N74" s="99"/>
      <c r="O74" s="99"/>
      <c r="P74" s="98"/>
      <c r="Q74" s="96"/>
    </row>
    <row r="75" spans="2:17" s="64" customFormat="1">
      <c r="B75" s="1"/>
      <c r="C75" s="67"/>
      <c r="D75" s="67"/>
      <c r="E75" s="67"/>
      <c r="F75" s="67"/>
      <c r="G75" s="67"/>
      <c r="H75" s="67"/>
      <c r="I75" s="67"/>
      <c r="J75" s="67"/>
      <c r="K75" s="67"/>
      <c r="L75" s="67"/>
      <c r="M75" s="67"/>
      <c r="N75" s="67"/>
      <c r="O75" s="67"/>
      <c r="P75" s="67"/>
      <c r="Q75" s="67"/>
    </row>
    <row r="76" spans="2:17" s="64" customFormat="1">
      <c r="B76" s="67"/>
      <c r="C76" s="67"/>
      <c r="D76" s="67"/>
      <c r="E76" s="67"/>
      <c r="F76" s="67"/>
      <c r="G76" s="67"/>
      <c r="H76" s="67"/>
      <c r="I76" s="67"/>
      <c r="J76" s="67"/>
      <c r="K76" s="67"/>
      <c r="L76" s="67"/>
      <c r="M76" s="67"/>
      <c r="N76" s="67"/>
      <c r="O76" s="67"/>
      <c r="P76" s="67"/>
      <c r="Q76" s="67"/>
    </row>
    <row r="77" spans="2:17" ht="15" customHeight="1">
      <c r="B77" s="115" t="s">
        <v>70</v>
      </c>
      <c r="C77" s="116"/>
      <c r="D77" s="116"/>
      <c r="E77" s="116"/>
      <c r="F77" s="116"/>
      <c r="G77" s="116"/>
      <c r="H77" s="116"/>
      <c r="I77" s="116"/>
      <c r="J77" s="116"/>
      <c r="K77" s="116"/>
      <c r="L77" s="116"/>
      <c r="M77" s="116"/>
      <c r="N77" s="116"/>
      <c r="O77" s="116"/>
      <c r="P77" s="116"/>
      <c r="Q77" s="117"/>
    </row>
    <row r="78" spans="2:17">
      <c r="B78" s="48" t="s">
        <v>3</v>
      </c>
      <c r="C78" s="26" t="s">
        <v>35</v>
      </c>
      <c r="D78" s="26" t="s">
        <v>12</v>
      </c>
      <c r="E78" s="26" t="s">
        <v>13</v>
      </c>
      <c r="F78" s="26" t="s">
        <v>14</v>
      </c>
      <c r="G78" s="26" t="s">
        <v>15</v>
      </c>
      <c r="H78" s="26" t="s">
        <v>16</v>
      </c>
      <c r="I78" s="26" t="s">
        <v>17</v>
      </c>
      <c r="J78" s="26" t="s">
        <v>18</v>
      </c>
      <c r="K78" s="26" t="s">
        <v>19</v>
      </c>
      <c r="L78" s="26" t="s">
        <v>20</v>
      </c>
      <c r="M78" s="26" t="s">
        <v>31</v>
      </c>
      <c r="N78" s="59" t="s">
        <v>32</v>
      </c>
      <c r="O78" s="59" t="s">
        <v>33</v>
      </c>
      <c r="P78" s="92" t="s">
        <v>99</v>
      </c>
      <c r="Q78" s="49" t="s">
        <v>71</v>
      </c>
    </row>
    <row r="79" spans="2:17" ht="15">
      <c r="B79" s="115" t="s">
        <v>79</v>
      </c>
      <c r="C79" s="116"/>
      <c r="D79" s="116"/>
      <c r="E79" s="116"/>
      <c r="F79" s="116"/>
      <c r="G79" s="116"/>
      <c r="H79" s="116"/>
      <c r="I79" s="116"/>
      <c r="J79" s="116"/>
      <c r="K79" s="116"/>
      <c r="L79" s="116"/>
      <c r="M79" s="116"/>
      <c r="N79" s="116"/>
      <c r="O79" s="116"/>
      <c r="P79" s="116"/>
      <c r="Q79" s="117"/>
    </row>
    <row r="80" spans="2:17" ht="9" customHeight="1">
      <c r="B80" s="78" t="s">
        <v>81</v>
      </c>
      <c r="C80" s="71" t="s">
        <v>58</v>
      </c>
      <c r="D80" s="81">
        <v>43857.106967190521</v>
      </c>
      <c r="E80" s="81">
        <v>40601.664519712976</v>
      </c>
      <c r="F80" s="81"/>
      <c r="G80" s="81"/>
      <c r="H80" s="81"/>
      <c r="I80" s="81"/>
      <c r="J80" s="81"/>
      <c r="K80" s="81"/>
      <c r="L80" s="81"/>
      <c r="M80" s="81"/>
      <c r="N80" s="81"/>
      <c r="O80" s="81"/>
      <c r="P80" s="81">
        <f>'Ingresos Brutos del Juego'!P12/Visitas!P12</f>
        <v>42235.706724101947</v>
      </c>
      <c r="Q80" s="106">
        <f>P80/'Ingresos Brutos del Juego'!$P$42</f>
        <v>43.155347172344605</v>
      </c>
    </row>
    <row r="81" spans="2:17" s="86" customFormat="1" ht="9" customHeight="1">
      <c r="B81" s="77" t="s">
        <v>54</v>
      </c>
      <c r="C81" s="70" t="s">
        <v>36</v>
      </c>
      <c r="D81" s="101">
        <v>96605.702466869348</v>
      </c>
      <c r="E81" s="101">
        <v>96367.332304859869</v>
      </c>
      <c r="F81" s="101"/>
      <c r="G81" s="101"/>
      <c r="H81" s="101"/>
      <c r="I81" s="101"/>
      <c r="J81" s="101"/>
      <c r="K81" s="101"/>
      <c r="L81" s="101"/>
      <c r="M81" s="101"/>
      <c r="N81" s="101"/>
      <c r="O81" s="101"/>
      <c r="P81" s="101">
        <f>'Ingresos Brutos del Juego'!P13/Visitas!P13</f>
        <v>96494.189922093865</v>
      </c>
      <c r="Q81" s="107">
        <f>P81/'Ingresos Brutos del Juego'!$P$42</f>
        <v>98.595254801922835</v>
      </c>
    </row>
    <row r="82" spans="2:17" s="86" customFormat="1" ht="9" customHeight="1">
      <c r="B82" s="78" t="s">
        <v>97</v>
      </c>
      <c r="C82" s="71" t="s">
        <v>37</v>
      </c>
      <c r="D82" s="81">
        <v>90784.626758040744</v>
      </c>
      <c r="E82" s="81">
        <v>84177.990123753232</v>
      </c>
      <c r="F82" s="81"/>
      <c r="G82" s="81"/>
      <c r="H82" s="81"/>
      <c r="I82" s="81"/>
      <c r="J82" s="81"/>
      <c r="K82" s="81"/>
      <c r="L82" s="81"/>
      <c r="M82" s="81"/>
      <c r="N82" s="81"/>
      <c r="O82" s="81"/>
      <c r="P82" s="81">
        <f>'Ingresos Brutos del Juego'!P14/Visitas!P14</f>
        <v>87585.712780751986</v>
      </c>
      <c r="Q82" s="106">
        <f>P82/'Ingresos Brutos del Juego'!$P$42</f>
        <v>89.492804443441727</v>
      </c>
    </row>
    <row r="83" spans="2:17" s="86" customFormat="1" ht="9" customHeight="1">
      <c r="B83" s="79" t="s">
        <v>34</v>
      </c>
      <c r="C83" s="70" t="s">
        <v>38</v>
      </c>
      <c r="D83" s="101">
        <v>65246.533807932989</v>
      </c>
      <c r="E83" s="101">
        <v>61972.699877617379</v>
      </c>
      <c r="F83" s="101"/>
      <c r="G83" s="101"/>
      <c r="H83" s="101"/>
      <c r="I83" s="101"/>
      <c r="J83" s="101"/>
      <c r="K83" s="101"/>
      <c r="L83" s="101"/>
      <c r="M83" s="101"/>
      <c r="N83" s="101"/>
      <c r="O83" s="101"/>
      <c r="P83" s="101">
        <f>'Ingresos Brutos del Juego'!P15/Visitas!P15</f>
        <v>63597.547282040759</v>
      </c>
      <c r="Q83" s="107">
        <f>P83/'Ingresos Brutos del Juego'!$P$42</f>
        <v>64.982320532590251</v>
      </c>
    </row>
    <row r="84" spans="2:17" s="86" customFormat="1" ht="9" customHeight="1">
      <c r="B84" s="78" t="s">
        <v>67</v>
      </c>
      <c r="C84" s="71" t="s">
        <v>68</v>
      </c>
      <c r="D84" s="81">
        <v>81386.387096857216</v>
      </c>
      <c r="E84" s="81">
        <v>56956.92957580147</v>
      </c>
      <c r="F84" s="81"/>
      <c r="G84" s="81"/>
      <c r="H84" s="81"/>
      <c r="I84" s="81"/>
      <c r="J84" s="81"/>
      <c r="K84" s="81"/>
      <c r="L84" s="81"/>
      <c r="M84" s="81"/>
      <c r="N84" s="81"/>
      <c r="O84" s="81"/>
      <c r="P84" s="81">
        <f>'Ingresos Brutos del Juego'!P16/Visitas!P16</f>
        <v>69058.614819912807</v>
      </c>
      <c r="Q84" s="106">
        <f>P84/'Ingresos Brutos del Juego'!$P$42</f>
        <v>70.562297377017032</v>
      </c>
    </row>
    <row r="85" spans="2:17" s="86" customFormat="1" ht="9" customHeight="1">
      <c r="B85" s="77" t="s">
        <v>89</v>
      </c>
      <c r="C85" s="70" t="s">
        <v>60</v>
      </c>
      <c r="D85" s="101">
        <v>61208.844923182653</v>
      </c>
      <c r="E85" s="101">
        <v>58830.957104667468</v>
      </c>
      <c r="F85" s="101"/>
      <c r="G85" s="101"/>
      <c r="H85" s="101"/>
      <c r="I85" s="101"/>
      <c r="J85" s="101"/>
      <c r="K85" s="101"/>
      <c r="L85" s="101"/>
      <c r="M85" s="101"/>
      <c r="N85" s="101"/>
      <c r="O85" s="101"/>
      <c r="P85" s="101">
        <f>'Ingresos Brutos del Juego'!P17/Visitas!P17</f>
        <v>60016.01006380302</v>
      </c>
      <c r="Q85" s="107">
        <f>P85/'Ingresos Brutos del Juego'!$P$42</f>
        <v>61.322798908544094</v>
      </c>
    </row>
    <row r="86" spans="2:17" s="86" customFormat="1" ht="9" customHeight="1">
      <c r="B86" s="78" t="s">
        <v>11</v>
      </c>
      <c r="C86" s="71" t="s">
        <v>39</v>
      </c>
      <c r="D86" s="81">
        <v>68330.104897600453</v>
      </c>
      <c r="E86" s="81">
        <v>64132.382073120047</v>
      </c>
      <c r="F86" s="81"/>
      <c r="G86" s="81"/>
      <c r="H86" s="81"/>
      <c r="I86" s="81"/>
      <c r="J86" s="81"/>
      <c r="K86" s="81"/>
      <c r="L86" s="81"/>
      <c r="M86" s="81"/>
      <c r="N86" s="81"/>
      <c r="O86" s="81"/>
      <c r="P86" s="81">
        <f>'Ingresos Brutos del Juego'!P18/Visitas!P18</f>
        <v>66160.514157609796</v>
      </c>
      <c r="Q86" s="106">
        <f>P86/'Ingresos Brutos del Juego'!$P$42</f>
        <v>67.601093459225893</v>
      </c>
    </row>
    <row r="87" spans="2:17" s="86" customFormat="1" ht="9" customHeight="1">
      <c r="B87" s="77" t="s">
        <v>90</v>
      </c>
      <c r="C87" s="70" t="s">
        <v>61</v>
      </c>
      <c r="D87" s="101">
        <v>88932.098879531914</v>
      </c>
      <c r="E87" s="101">
        <v>79151.238667438185</v>
      </c>
      <c r="F87" s="101"/>
      <c r="G87" s="101"/>
      <c r="H87" s="101"/>
      <c r="I87" s="101"/>
      <c r="J87" s="101"/>
      <c r="K87" s="101"/>
      <c r="L87" s="101"/>
      <c r="M87" s="101"/>
      <c r="N87" s="101"/>
      <c r="O87" s="101"/>
      <c r="P87" s="101">
        <f>'Ingresos Brutos del Juego'!P19/Visitas!P19</f>
        <v>83899.417533530999</v>
      </c>
      <c r="Q87" s="107">
        <f>P87/'Ingresos Brutos del Juego'!$P$42</f>
        <v>85.726243788667503</v>
      </c>
    </row>
    <row r="88" spans="2:17" s="86" customFormat="1" ht="9" customHeight="1">
      <c r="B88" s="78" t="s">
        <v>84</v>
      </c>
      <c r="C88" s="71" t="s">
        <v>40</v>
      </c>
      <c r="D88" s="81">
        <v>131334.11992135929</v>
      </c>
      <c r="E88" s="81">
        <v>78241.888500350266</v>
      </c>
      <c r="F88" s="81"/>
      <c r="G88" s="81"/>
      <c r="H88" s="81"/>
      <c r="I88" s="81"/>
      <c r="J88" s="81"/>
      <c r="K88" s="81"/>
      <c r="L88" s="81"/>
      <c r="M88" s="81"/>
      <c r="N88" s="81"/>
      <c r="O88" s="81"/>
      <c r="P88" s="81">
        <f>'Ingresos Brutos del Juego'!P20/Visitas!P20</f>
        <v>104885.28814727816</v>
      </c>
      <c r="Q88" s="106">
        <f>P88/'Ingresos Brutos del Juego'!$P$42</f>
        <v>107.16906083364309</v>
      </c>
    </row>
    <row r="89" spans="2:17" s="86" customFormat="1" ht="9" customHeight="1">
      <c r="B89" s="77" t="s">
        <v>55</v>
      </c>
      <c r="C89" s="70" t="s">
        <v>41</v>
      </c>
      <c r="D89" s="101">
        <v>106608.544590891</v>
      </c>
      <c r="E89" s="101">
        <v>115248.7549067232</v>
      </c>
      <c r="F89" s="101"/>
      <c r="G89" s="101"/>
      <c r="H89" s="101"/>
      <c r="I89" s="101"/>
      <c r="J89" s="101"/>
      <c r="K89" s="101"/>
      <c r="L89" s="101"/>
      <c r="M89" s="101"/>
      <c r="N89" s="101"/>
      <c r="O89" s="101"/>
      <c r="P89" s="101">
        <f>'Ingresos Brutos del Juego'!P21/Visitas!P21</f>
        <v>110594.58583007308</v>
      </c>
      <c r="Q89" s="107">
        <f>P89/'Ingresos Brutos del Juego'!$P$42</f>
        <v>113.00267278716761</v>
      </c>
    </row>
    <row r="90" spans="2:17" s="86" customFormat="1" ht="9" customHeight="1">
      <c r="B90" s="78" t="s">
        <v>1</v>
      </c>
      <c r="C90" s="71" t="s">
        <v>42</v>
      </c>
      <c r="D90" s="81">
        <v>93437.168948613442</v>
      </c>
      <c r="E90" s="81">
        <v>75726.483767861529</v>
      </c>
      <c r="F90" s="81"/>
      <c r="G90" s="81"/>
      <c r="H90" s="81"/>
      <c r="I90" s="81"/>
      <c r="J90" s="81"/>
      <c r="K90" s="81"/>
      <c r="L90" s="81"/>
      <c r="M90" s="81"/>
      <c r="N90" s="81"/>
      <c r="O90" s="81"/>
      <c r="P90" s="81">
        <f>'Ingresos Brutos del Juego'!P22/Visitas!P22</f>
        <v>84782.979221130518</v>
      </c>
      <c r="Q90" s="106">
        <f>P90/'Ingresos Brutos del Juego'!$P$42</f>
        <v>86.62904415200984</v>
      </c>
    </row>
    <row r="91" spans="2:17" s="86" customFormat="1" ht="9" customHeight="1">
      <c r="B91" s="77" t="s">
        <v>2</v>
      </c>
      <c r="C91" s="70" t="s">
        <v>43</v>
      </c>
      <c r="D91" s="101">
        <v>58652.714581105167</v>
      </c>
      <c r="E91" s="101">
        <v>66701.363797624552</v>
      </c>
      <c r="F91" s="101"/>
      <c r="G91" s="101"/>
      <c r="H91" s="101"/>
      <c r="I91" s="101"/>
      <c r="J91" s="101"/>
      <c r="K91" s="101"/>
      <c r="L91" s="101"/>
      <c r="M91" s="101"/>
      <c r="N91" s="101"/>
      <c r="O91" s="101"/>
      <c r="P91" s="101">
        <f>'Ingresos Brutos del Juego'!P23/Visitas!P23</f>
        <v>62519.143603423363</v>
      </c>
      <c r="Q91" s="107">
        <f>P91/'Ingresos Brutos del Juego'!$P$42</f>
        <v>63.880435687933215</v>
      </c>
    </row>
    <row r="92" spans="2:17" s="86" customFormat="1" ht="9" customHeight="1">
      <c r="B92" s="78" t="s">
        <v>82</v>
      </c>
      <c r="C92" s="71" t="s">
        <v>83</v>
      </c>
      <c r="D92" s="81">
        <v>65980.437500052154</v>
      </c>
      <c r="E92" s="81">
        <v>60086.076017024498</v>
      </c>
      <c r="F92" s="81"/>
      <c r="G92" s="81"/>
      <c r="H92" s="81"/>
      <c r="I92" s="81"/>
      <c r="J92" s="81"/>
      <c r="K92" s="81"/>
      <c r="L92" s="81"/>
      <c r="M92" s="81"/>
      <c r="N92" s="81"/>
      <c r="O92" s="81"/>
      <c r="P92" s="81">
        <f>'Ingresos Brutos del Juego'!P24/Visitas!P24</f>
        <v>62980.134626894775</v>
      </c>
      <c r="Q92" s="106">
        <f>P92/'Ingresos Brutos del Juego'!$P$42</f>
        <v>64.351464331805545</v>
      </c>
    </row>
    <row r="93" spans="2:17" s="86" customFormat="1" ht="9" customHeight="1">
      <c r="B93" s="77" t="s">
        <v>56</v>
      </c>
      <c r="C93" s="70" t="s">
        <v>44</v>
      </c>
      <c r="D93" s="101">
        <v>84066.066245420516</v>
      </c>
      <c r="E93" s="101">
        <v>79515.129309674885</v>
      </c>
      <c r="F93" s="101"/>
      <c r="G93" s="101"/>
      <c r="H93" s="101"/>
      <c r="I93" s="101"/>
      <c r="J93" s="101"/>
      <c r="K93" s="101"/>
      <c r="L93" s="101"/>
      <c r="M93" s="101"/>
      <c r="N93" s="101"/>
      <c r="O93" s="101"/>
      <c r="P93" s="101">
        <f>'Ingresos Brutos del Juego'!P25/Visitas!P25</f>
        <v>81856.552708830481</v>
      </c>
      <c r="Q93" s="107">
        <f>P93/'Ingresos Brutos del Juego'!$P$42</f>
        <v>83.638897617049807</v>
      </c>
    </row>
    <row r="94" spans="2:17" s="86" customFormat="1" ht="9" customHeight="1">
      <c r="B94" s="78" t="s">
        <v>4</v>
      </c>
      <c r="C94" s="71" t="s">
        <v>45</v>
      </c>
      <c r="D94" s="81">
        <v>74262.878979669855</v>
      </c>
      <c r="E94" s="81">
        <v>52318.294885149822</v>
      </c>
      <c r="F94" s="81"/>
      <c r="G94" s="81"/>
      <c r="H94" s="81"/>
      <c r="I94" s="81"/>
      <c r="J94" s="81"/>
      <c r="K94" s="81"/>
      <c r="L94" s="81"/>
      <c r="M94" s="81"/>
      <c r="N94" s="81"/>
      <c r="O94" s="81"/>
      <c r="P94" s="81">
        <f>'Ingresos Brutos del Juego'!P26/Visitas!P26</f>
        <v>63370.660191260235</v>
      </c>
      <c r="Q94" s="106">
        <f>P94/'Ingresos Brutos del Juego'!$P$42</f>
        <v>64.750493201381673</v>
      </c>
    </row>
    <row r="95" spans="2:17" s="86" customFormat="1" ht="9" customHeight="1">
      <c r="B95" s="77" t="s">
        <v>5</v>
      </c>
      <c r="C95" s="70" t="s">
        <v>46</v>
      </c>
      <c r="D95" s="101">
        <v>70319.79914458761</v>
      </c>
      <c r="E95" s="101">
        <v>64572.421187059139</v>
      </c>
      <c r="F95" s="101"/>
      <c r="G95" s="101"/>
      <c r="H95" s="101"/>
      <c r="I95" s="101"/>
      <c r="J95" s="101"/>
      <c r="K95" s="101"/>
      <c r="L95" s="101"/>
      <c r="M95" s="101"/>
      <c r="N95" s="101"/>
      <c r="O95" s="101"/>
      <c r="P95" s="101">
        <f>'Ingresos Brutos del Juego'!P27/Visitas!P27</f>
        <v>67514.869966205413</v>
      </c>
      <c r="Q95" s="107">
        <f>P95/'Ingresos Brutos del Juego'!$P$42</f>
        <v>68.98493901665023</v>
      </c>
    </row>
    <row r="96" spans="2:17" s="86" customFormat="1" ht="9" customHeight="1">
      <c r="B96" s="78" t="s">
        <v>96</v>
      </c>
      <c r="C96" s="71" t="s">
        <v>62</v>
      </c>
      <c r="D96" s="81">
        <v>77134.553553326492</v>
      </c>
      <c r="E96" s="81">
        <v>85303.077138644134</v>
      </c>
      <c r="F96" s="81"/>
      <c r="G96" s="81"/>
      <c r="H96" s="81"/>
      <c r="I96" s="81"/>
      <c r="J96" s="81"/>
      <c r="K96" s="81"/>
      <c r="L96" s="81"/>
      <c r="M96" s="81"/>
      <c r="N96" s="81"/>
      <c r="O96" s="81"/>
      <c r="P96" s="81">
        <f>'Ingresos Brutos del Juego'!P28/Visitas!P28</f>
        <v>81876.629297872569</v>
      </c>
      <c r="Q96" s="106">
        <f>P96/'Ingresos Brutos del Juego'!$P$42</f>
        <v>83.65941135382252</v>
      </c>
    </row>
    <row r="97" spans="2:17" s="86" customFormat="1" ht="9" customHeight="1">
      <c r="B97" s="77" t="s">
        <v>6</v>
      </c>
      <c r="C97" s="70" t="s">
        <v>47</v>
      </c>
      <c r="D97" s="101">
        <v>58607.891297692782</v>
      </c>
      <c r="E97" s="101">
        <v>48167.223066723192</v>
      </c>
      <c r="F97" s="101"/>
      <c r="G97" s="101"/>
      <c r="H97" s="101"/>
      <c r="I97" s="101"/>
      <c r="J97" s="101"/>
      <c r="K97" s="101"/>
      <c r="L97" s="101"/>
      <c r="M97" s="101"/>
      <c r="N97" s="101"/>
      <c r="O97" s="101"/>
      <c r="P97" s="101">
        <f>'Ingresos Brutos del Juego'!P29/Visitas!P29</f>
        <v>52935.848810426527</v>
      </c>
      <c r="Q97" s="107">
        <f>P97/'Ingresos Brutos del Juego'!$P$42</f>
        <v>54.088474195533337</v>
      </c>
    </row>
    <row r="98" spans="2:17" s="86" customFormat="1" ht="9" customHeight="1">
      <c r="B98" s="78" t="s">
        <v>57</v>
      </c>
      <c r="C98" s="71" t="s">
        <v>48</v>
      </c>
      <c r="D98" s="81">
        <v>70921.209162965752</v>
      </c>
      <c r="E98" s="81">
        <v>67569.911424405727</v>
      </c>
      <c r="F98" s="81"/>
      <c r="G98" s="81"/>
      <c r="H98" s="81"/>
      <c r="I98" s="81"/>
      <c r="J98" s="81"/>
      <c r="K98" s="81"/>
      <c r="L98" s="81"/>
      <c r="M98" s="81"/>
      <c r="N98" s="81"/>
      <c r="O98" s="81"/>
      <c r="P98" s="81">
        <f>'Ingresos Brutos del Juego'!P30/Visitas!P30</f>
        <v>69230.980157089711</v>
      </c>
      <c r="Q98" s="106">
        <f>P98/'Ingresos Brutos del Juego'!$P$42</f>
        <v>70.738415797739535</v>
      </c>
    </row>
    <row r="99" spans="2:17" s="86" customFormat="1" ht="9" customHeight="1">
      <c r="B99" s="77" t="s">
        <v>52</v>
      </c>
      <c r="C99" s="70" t="s">
        <v>53</v>
      </c>
      <c r="D99" s="101">
        <v>58379.368021748553</v>
      </c>
      <c r="E99" s="101">
        <v>49899.345923998248</v>
      </c>
      <c r="F99" s="101"/>
      <c r="G99" s="101"/>
      <c r="H99" s="101"/>
      <c r="I99" s="101"/>
      <c r="J99" s="101"/>
      <c r="K99" s="101"/>
      <c r="L99" s="101"/>
      <c r="M99" s="101"/>
      <c r="N99" s="101"/>
      <c r="O99" s="101"/>
      <c r="P99" s="101">
        <f>'Ingresos Brutos del Juego'!P31/Visitas!P31</f>
        <v>54005.005117162153</v>
      </c>
      <c r="Q99" s="107">
        <f>P99/'Ingresos Brutos del Juego'!$P$42</f>
        <v>55.180910315996023</v>
      </c>
    </row>
    <row r="100" spans="2:17" s="86" customFormat="1" ht="9" customHeight="1">
      <c r="B100" s="78" t="s">
        <v>50</v>
      </c>
      <c r="C100" s="71" t="s">
        <v>51</v>
      </c>
      <c r="D100" s="81">
        <v>55183.684730425513</v>
      </c>
      <c r="E100" s="81">
        <v>50705.346956136142</v>
      </c>
      <c r="F100" s="81"/>
      <c r="G100" s="81"/>
      <c r="H100" s="81"/>
      <c r="I100" s="81"/>
      <c r="J100" s="81"/>
      <c r="K100" s="81"/>
      <c r="L100" s="81"/>
      <c r="M100" s="81"/>
      <c r="N100" s="81"/>
      <c r="O100" s="81"/>
      <c r="P100" s="81">
        <f>'Ingresos Brutos del Juego'!P32/Visitas!P32</f>
        <v>52837.238340363867</v>
      </c>
      <c r="Q100" s="106">
        <f>P100/'Ingresos Brutos del Juego'!$P$42</f>
        <v>53.987716580698553</v>
      </c>
    </row>
    <row r="101" spans="2:17" s="86" customFormat="1" ht="9" customHeight="1">
      <c r="B101" s="77" t="s">
        <v>7</v>
      </c>
      <c r="C101" s="70" t="s">
        <v>49</v>
      </c>
      <c r="D101" s="101">
        <v>60242.885489768443</v>
      </c>
      <c r="E101" s="101">
        <v>53209.164478128718</v>
      </c>
      <c r="F101" s="101"/>
      <c r="G101" s="101"/>
      <c r="H101" s="101"/>
      <c r="I101" s="101"/>
      <c r="J101" s="101"/>
      <c r="K101" s="101"/>
      <c r="L101" s="101"/>
      <c r="M101" s="101"/>
      <c r="N101" s="101"/>
      <c r="O101" s="101"/>
      <c r="P101" s="101">
        <f>'Ingresos Brutos del Juego'!P33/Visitas!P33</f>
        <v>56815.962950291774</v>
      </c>
      <c r="Q101" s="107">
        <f>P101/'Ingresos Brutos del Juego'!$P$42</f>
        <v>58.053073956300537</v>
      </c>
    </row>
    <row r="102" spans="2:17" ht="9" customHeight="1">
      <c r="B102" s="50" t="s">
        <v>72</v>
      </c>
      <c r="C102" s="43"/>
      <c r="D102" s="43">
        <f>'Ingresos Brutos del Juego'!D38/Visitas!D39</f>
        <v>81045.333322529841</v>
      </c>
      <c r="E102" s="43">
        <f>'Ingresos Brutos del Juego'!E38/Visitas!E39</f>
        <v>74732.118036846179</v>
      </c>
      <c r="F102" s="43"/>
      <c r="G102" s="43"/>
      <c r="H102" s="43"/>
      <c r="I102" s="43"/>
      <c r="J102" s="43"/>
      <c r="K102" s="43"/>
      <c r="L102" s="43"/>
      <c r="M102" s="43"/>
      <c r="N102" s="43"/>
      <c r="O102" s="43"/>
      <c r="P102" s="43">
        <f>'Ingresos Brutos del Juego'!P38/Visitas!P39</f>
        <v>77888.679626022335</v>
      </c>
      <c r="Q102" s="93"/>
    </row>
    <row r="103" spans="2:17" ht="9" customHeight="1">
      <c r="B103" s="50" t="s">
        <v>101</v>
      </c>
      <c r="C103" s="63"/>
      <c r="D103" s="63">
        <f>D102/'Ingresos Brutos del Juego'!D42</f>
        <v>80.983785645439312</v>
      </c>
      <c r="E103" s="63">
        <f>E102/'Ingresos Brutos del Juego'!E42</f>
        <v>78.121007335040218</v>
      </c>
      <c r="F103" s="63"/>
      <c r="G103" s="63"/>
      <c r="H103" s="63"/>
      <c r="I103" s="63"/>
      <c r="J103" s="63"/>
      <c r="K103" s="63"/>
      <c r="L103" s="63"/>
      <c r="M103" s="63"/>
      <c r="N103" s="63"/>
      <c r="O103" s="63"/>
      <c r="P103" s="63">
        <f>P102/'Ingresos Brutos del Juego'!P42</f>
        <v>79.58462804976277</v>
      </c>
      <c r="Q103" s="63">
        <f>P103</f>
        <v>79.58462804976277</v>
      </c>
    </row>
    <row r="104" spans="2:17" ht="9" customHeight="1">
      <c r="B104" s="51" t="s">
        <v>9</v>
      </c>
      <c r="C104" s="52"/>
      <c r="D104" s="52">
        <f>'Ingresos Brutos del Juego'!D42</f>
        <v>1000.76</v>
      </c>
      <c r="E104" s="52">
        <f>'Ingresos Brutos del Juego'!E42</f>
        <v>956.62</v>
      </c>
      <c r="F104" s="52">
        <f>'Ingresos Brutos del Juego'!F42</f>
        <v>0</v>
      </c>
      <c r="G104" s="52">
        <f>'Ingresos Brutos del Juego'!G42</f>
        <v>0</v>
      </c>
      <c r="H104" s="52">
        <f>'Ingresos Brutos del Juego'!H42</f>
        <v>0</v>
      </c>
      <c r="I104" s="52">
        <f>'Ingresos Brutos del Juego'!I42</f>
        <v>0</v>
      </c>
      <c r="J104" s="52">
        <f>'Ingresos Brutos del Juego'!J42</f>
        <v>0</v>
      </c>
      <c r="K104" s="52">
        <f>'Ingresos Brutos del Juego'!K42</f>
        <v>0</v>
      </c>
      <c r="L104" s="52">
        <f>'Ingresos Brutos del Juego'!L42</f>
        <v>0</v>
      </c>
      <c r="M104" s="52">
        <f>'Ingresos Brutos del Juego'!M42</f>
        <v>0</v>
      </c>
      <c r="N104" s="52">
        <f>'Ingresos Brutos del Juego'!N42</f>
        <v>0</v>
      </c>
      <c r="O104" s="52">
        <f>'Ingresos Brutos del Juego'!O42</f>
        <v>0</v>
      </c>
      <c r="P104" s="52">
        <f>'Ingresos Brutos del Juego'!P42</f>
        <v>978.69</v>
      </c>
      <c r="Q104" s="52"/>
    </row>
    <row r="105" spans="2:17" s="1" customFormat="1" ht="9" customHeight="1"/>
    <row r="106" spans="2:17">
      <c r="B106" s="1" t="s">
        <v>98</v>
      </c>
    </row>
    <row r="107" spans="2:17" ht="14.25" customHeight="1">
      <c r="B107" s="118" t="s">
        <v>95</v>
      </c>
      <c r="C107" s="118"/>
      <c r="D107" s="118"/>
      <c r="E107" s="118"/>
      <c r="F107" s="118"/>
      <c r="G107" s="118"/>
      <c r="H107" s="118"/>
      <c r="I107" s="118"/>
      <c r="J107" s="118"/>
      <c r="K107" s="118"/>
      <c r="L107" s="118"/>
      <c r="M107" s="118"/>
      <c r="N107" s="118"/>
      <c r="O107" s="118"/>
      <c r="P107" s="118"/>
    </row>
    <row r="108" spans="2:17">
      <c r="B108" s="118"/>
      <c r="C108" s="118"/>
      <c r="D108" s="118"/>
      <c r="E108" s="118"/>
      <c r="F108" s="118"/>
      <c r="G108" s="118"/>
      <c r="H108" s="118"/>
      <c r="I108" s="118"/>
      <c r="J108" s="118"/>
      <c r="K108" s="118"/>
      <c r="L108" s="118"/>
      <c r="M108" s="118"/>
      <c r="N108" s="118"/>
      <c r="O108" s="118"/>
      <c r="P108" s="118"/>
    </row>
    <row r="109" spans="2:17">
      <c r="B109" s="118"/>
      <c r="C109" s="118"/>
      <c r="D109" s="118"/>
      <c r="E109" s="118"/>
      <c r="F109" s="118"/>
      <c r="G109" s="118"/>
      <c r="H109" s="118"/>
      <c r="I109" s="118"/>
      <c r="J109" s="118"/>
      <c r="K109" s="118"/>
      <c r="L109" s="118"/>
      <c r="M109" s="118"/>
      <c r="N109" s="118"/>
      <c r="O109" s="118"/>
      <c r="P109" s="118"/>
    </row>
  </sheetData>
  <mergeCells count="8">
    <mergeCell ref="B9:P9"/>
    <mergeCell ref="B11:P11"/>
    <mergeCell ref="B34:P34"/>
    <mergeCell ref="B107:P109"/>
    <mergeCell ref="B77:Q77"/>
    <mergeCell ref="B46:Q46"/>
    <mergeCell ref="B48:Q48"/>
    <mergeCell ref="B79:Q7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topLeftCell="A7" zoomScaleNormal="100" workbookViewId="0">
      <selection activeCell="D25" sqref="D25"/>
    </sheetView>
  </sheetViews>
  <sheetFormatPr baseColWidth="10" defaultColWidth="11.42578125" defaultRowHeight="11.25"/>
  <cols>
    <col min="1" max="1" width="4.140625" style="28" customWidth="1"/>
    <col min="2" max="2" width="34.85546875" style="28" customWidth="1"/>
    <col min="3" max="3" width="2.42578125" style="28" customWidth="1"/>
    <col min="4" max="4" width="89.85546875" style="28" customWidth="1"/>
    <col min="5" max="5" width="7.140625" style="28" customWidth="1"/>
    <col min="6" max="6" width="26.140625" style="28" customWidth="1"/>
    <col min="7" max="16384" width="11.42578125" style="28"/>
  </cols>
  <sheetData>
    <row r="1" spans="1:5" ht="10.5" customHeight="1">
      <c r="A1" s="33"/>
    </row>
    <row r="2" spans="1:5" ht="10.5" customHeight="1"/>
    <row r="3" spans="1:5" ht="10.5" customHeight="1"/>
    <row r="4" spans="1:5" ht="10.5" customHeight="1"/>
    <row r="5" spans="1:5" ht="10.5" customHeight="1">
      <c r="D5" s="35"/>
    </row>
    <row r="6" spans="1:5" ht="10.5" customHeight="1">
      <c r="D6" s="35"/>
      <c r="E6" s="35"/>
    </row>
    <row r="7" spans="1:5" ht="49.5" customHeight="1">
      <c r="D7" s="35"/>
      <c r="E7" s="35"/>
    </row>
    <row r="8" spans="1:5" ht="22.5" customHeight="1">
      <c r="A8" s="29"/>
      <c r="B8" s="131" t="s">
        <v>22</v>
      </c>
      <c r="C8" s="131"/>
      <c r="D8" s="132"/>
    </row>
    <row r="9" spans="1:5" ht="42" customHeight="1">
      <c r="A9" s="29"/>
      <c r="B9" s="36" t="s">
        <v>30</v>
      </c>
      <c r="C9" s="37"/>
      <c r="D9" s="38" t="s">
        <v>8</v>
      </c>
    </row>
    <row r="10" spans="1:5" ht="48" customHeight="1">
      <c r="A10" s="29"/>
      <c r="B10" s="36" t="s">
        <v>73</v>
      </c>
      <c r="C10" s="37"/>
      <c r="D10" s="38" t="s">
        <v>74</v>
      </c>
    </row>
    <row r="11" spans="1:5" ht="39.75" customHeight="1">
      <c r="A11" s="29"/>
      <c r="B11" s="36" t="s">
        <v>75</v>
      </c>
      <c r="C11" s="37"/>
      <c r="D11" s="38" t="s">
        <v>76</v>
      </c>
    </row>
    <row r="12" spans="1:5" ht="56.25" customHeight="1">
      <c r="A12" s="29"/>
      <c r="B12" s="36" t="s">
        <v>77</v>
      </c>
      <c r="C12" s="65"/>
      <c r="D12" s="66" t="s">
        <v>78</v>
      </c>
    </row>
    <row r="13" spans="1:5" ht="22.5">
      <c r="B13" s="36" t="s">
        <v>93</v>
      </c>
      <c r="C13" s="65"/>
      <c r="D13" s="66" t="s">
        <v>94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3E647-907F-4643-A78C-8FDB124965C8}">
  <dimension ref="A2:M4"/>
  <sheetViews>
    <sheetView workbookViewId="0">
      <selection activeCell="D4" sqref="D4"/>
    </sheetView>
  </sheetViews>
  <sheetFormatPr baseColWidth="10" defaultRowHeight="15"/>
  <cols>
    <col min="1" max="1" width="18" bestFit="1" customWidth="1"/>
  </cols>
  <sheetData>
    <row r="2" spans="1:13">
      <c r="B2" s="21" t="s">
        <v>12</v>
      </c>
      <c r="C2" s="21" t="s">
        <v>13</v>
      </c>
      <c r="D2" s="21" t="s">
        <v>14</v>
      </c>
      <c r="E2" s="21" t="s">
        <v>15</v>
      </c>
      <c r="F2" s="21" t="s">
        <v>16</v>
      </c>
      <c r="G2" s="21" t="s">
        <v>17</v>
      </c>
      <c r="H2" s="21" t="s">
        <v>18</v>
      </c>
      <c r="I2" s="21" t="s">
        <v>19</v>
      </c>
      <c r="J2" s="21" t="s">
        <v>20</v>
      </c>
      <c r="K2" s="87" t="s">
        <v>31</v>
      </c>
      <c r="L2" s="87" t="s">
        <v>32</v>
      </c>
      <c r="M2" s="87" t="s">
        <v>33</v>
      </c>
    </row>
    <row r="3" spans="1:13">
      <c r="A3" s="43" t="s">
        <v>9</v>
      </c>
      <c r="B3" s="109">
        <v>1000.76</v>
      </c>
      <c r="C3" s="110">
        <v>956.62</v>
      </c>
      <c r="D3" s="110"/>
      <c r="E3" s="110"/>
    </row>
    <row r="4" spans="1:13">
      <c r="A4" s="43" t="s">
        <v>85</v>
      </c>
      <c r="B4" s="109">
        <v>67429</v>
      </c>
      <c r="C4" s="109">
        <v>67294</v>
      </c>
      <c r="D4" s="109">
        <v>68034</v>
      </c>
      <c r="E4" s="109">
        <v>68306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Indice</vt:lpstr>
      <vt:lpstr>Ingresos Brutos del Juego</vt:lpstr>
      <vt:lpstr>Impuestos</vt:lpstr>
      <vt:lpstr>Visitas</vt:lpstr>
      <vt:lpstr>Glosario</vt:lpstr>
      <vt:lpstr>Inputs mes</vt:lpstr>
      <vt:lpstr>Glosario!Área_de_impresión</vt:lpstr>
      <vt:lpstr>Impuestos!Área_de_impresión</vt:lpstr>
      <vt:lpstr>Indice!Área_de_impresión</vt:lpstr>
      <vt:lpstr>'Ingresos Brutos del Juego'!Área_de_impresión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Mario Sanclemente Villegas</cp:lastModifiedBy>
  <cp:lastPrinted>2016-10-17T17:48:10Z</cp:lastPrinted>
  <dcterms:created xsi:type="dcterms:W3CDTF">2009-04-09T13:46:36Z</dcterms:created>
  <dcterms:modified xsi:type="dcterms:W3CDTF">2025-03-25T13:04:19Z</dcterms:modified>
</cp:coreProperties>
</file>